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Skalní sklepy\VŘ\Příloha č. 4 - Soupis prací, dodávek a služeb\"/>
    </mc:Choice>
  </mc:AlternateContent>
  <xr:revisionPtr revIDLastSave="0" documentId="13_ncr:1_{9304AF5B-4E64-46C1-8158-A24A59BB0210}" xr6:coauthVersionLast="46" xr6:coauthVersionMax="46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3" i="12" l="1"/>
  <c r="G98" i="12"/>
  <c r="G99" i="12"/>
  <c r="G92" i="12"/>
  <c r="G89" i="12"/>
  <c r="G87" i="12"/>
  <c r="G84" i="12"/>
  <c r="G85" i="12"/>
  <c r="G83" i="12"/>
  <c r="G81" i="12"/>
  <c r="G79" i="12"/>
  <c r="G78" i="12"/>
  <c r="G75" i="12"/>
  <c r="G73" i="12"/>
  <c r="G71" i="12"/>
  <c r="G70" i="12"/>
  <c r="G68" i="12"/>
  <c r="G64" i="12"/>
  <c r="G65" i="12"/>
  <c r="G63" i="12"/>
  <c r="G57" i="12"/>
  <c r="G58" i="12"/>
  <c r="G56" i="12"/>
  <c r="G50" i="12"/>
  <c r="G51" i="12"/>
  <c r="G52" i="12"/>
  <c r="G49" i="12"/>
  <c r="G47" i="12"/>
  <c r="G45" i="12"/>
  <c r="G44" i="12"/>
  <c r="G34" i="12"/>
  <c r="G36" i="12"/>
  <c r="G37" i="12"/>
  <c r="G38" i="12"/>
  <c r="G39" i="12"/>
  <c r="G40" i="12"/>
  <c r="G41" i="12"/>
  <c r="G42" i="12"/>
  <c r="G33" i="12"/>
  <c r="G27" i="12"/>
  <c r="G28" i="12"/>
  <c r="G29" i="12"/>
  <c r="G30" i="12"/>
  <c r="G31" i="12"/>
  <c r="G25" i="12"/>
  <c r="G23" i="12"/>
  <c r="G21" i="12"/>
  <c r="G19" i="12"/>
  <c r="G17" i="12"/>
  <c r="G15" i="12"/>
  <c r="G13" i="12"/>
  <c r="G11" i="12"/>
  <c r="G9" i="12"/>
  <c r="BA90" i="12" l="1"/>
  <c r="BA88" i="12"/>
  <c r="BA76" i="12"/>
  <c r="BA69" i="12"/>
  <c r="BA66" i="12"/>
  <c r="BA53" i="12"/>
  <c r="BA46" i="12"/>
  <c r="BA43" i="12"/>
  <c r="BA32" i="12"/>
  <c r="BA24" i="12"/>
  <c r="BA22" i="12"/>
  <c r="BA20" i="12"/>
  <c r="BA18" i="12"/>
  <c r="BA16" i="12"/>
  <c r="BA14" i="12"/>
  <c r="BA12" i="12"/>
  <c r="BA10" i="12"/>
  <c r="G8" i="12"/>
  <c r="I47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5" i="12"/>
  <c r="K25" i="12"/>
  <c r="M25" i="12"/>
  <c r="O25" i="12"/>
  <c r="Q25" i="12"/>
  <c r="U25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7" i="12"/>
  <c r="K47" i="12"/>
  <c r="M47" i="12"/>
  <c r="O47" i="12"/>
  <c r="Q47" i="12"/>
  <c r="U47" i="12"/>
  <c r="G48" i="12"/>
  <c r="I48" i="1" s="1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G67" i="12"/>
  <c r="I49" i="1" s="1"/>
  <c r="I57" i="1" s="1"/>
  <c r="I68" i="12"/>
  <c r="K68" i="12"/>
  <c r="M68" i="12"/>
  <c r="O68" i="12"/>
  <c r="Q68" i="12"/>
  <c r="U68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G72" i="12"/>
  <c r="I50" i="1" s="1"/>
  <c r="K72" i="12"/>
  <c r="I73" i="12"/>
  <c r="I72" i="12" s="1"/>
  <c r="K73" i="12"/>
  <c r="M73" i="12"/>
  <c r="M72" i="12" s="1"/>
  <c r="O73" i="12"/>
  <c r="O72" i="12" s="1"/>
  <c r="Q73" i="12"/>
  <c r="Q72" i="12" s="1"/>
  <c r="U73" i="12"/>
  <c r="U72" i="12" s="1"/>
  <c r="G74" i="12"/>
  <c r="I51" i="1" s="1"/>
  <c r="I75" i="12"/>
  <c r="I74" i="12" s="1"/>
  <c r="K75" i="12"/>
  <c r="K74" i="12" s="1"/>
  <c r="M75" i="12"/>
  <c r="M74" i="12" s="1"/>
  <c r="O75" i="12"/>
  <c r="O74" i="12" s="1"/>
  <c r="Q75" i="12"/>
  <c r="Q74" i="12" s="1"/>
  <c r="U75" i="12"/>
  <c r="U74" i="12" s="1"/>
  <c r="G77" i="12"/>
  <c r="I52" i="1" s="1"/>
  <c r="I78" i="12"/>
  <c r="K78" i="12"/>
  <c r="M78" i="12"/>
  <c r="O78" i="12"/>
  <c r="Q78" i="12"/>
  <c r="U78" i="12"/>
  <c r="I79" i="12"/>
  <c r="K79" i="12"/>
  <c r="M79" i="12"/>
  <c r="O79" i="12"/>
  <c r="Q79" i="12"/>
  <c r="U79" i="12"/>
  <c r="G80" i="12"/>
  <c r="I53" i="1" s="1"/>
  <c r="I80" i="12"/>
  <c r="I81" i="12"/>
  <c r="K81" i="12"/>
  <c r="K80" i="12" s="1"/>
  <c r="M81" i="12"/>
  <c r="M80" i="12" s="1"/>
  <c r="O81" i="12"/>
  <c r="O80" i="12" s="1"/>
  <c r="Q81" i="12"/>
  <c r="Q80" i="12" s="1"/>
  <c r="U81" i="12"/>
  <c r="U80" i="12" s="1"/>
  <c r="G82" i="12"/>
  <c r="I54" i="1" s="1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G86" i="12"/>
  <c r="I55" i="1" s="1"/>
  <c r="I87" i="12"/>
  <c r="K87" i="12"/>
  <c r="M87" i="12"/>
  <c r="O87" i="12"/>
  <c r="Q87" i="12"/>
  <c r="U87" i="12"/>
  <c r="I89" i="12"/>
  <c r="K89" i="12"/>
  <c r="M89" i="12"/>
  <c r="M86" i="12" s="1"/>
  <c r="O89" i="12"/>
  <c r="Q89" i="12"/>
  <c r="U89" i="12"/>
  <c r="G91" i="12"/>
  <c r="I56" i="1" s="1"/>
  <c r="I92" i="12"/>
  <c r="K92" i="12"/>
  <c r="M92" i="12"/>
  <c r="O92" i="12"/>
  <c r="Q92" i="12"/>
  <c r="U92" i="12"/>
  <c r="I93" i="12"/>
  <c r="K93" i="12"/>
  <c r="M93" i="12"/>
  <c r="O93" i="12"/>
  <c r="Q93" i="12"/>
  <c r="U93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77" i="12" l="1"/>
  <c r="I17" i="1"/>
  <c r="Q77" i="12"/>
  <c r="I16" i="1"/>
  <c r="I21" i="1" s="1"/>
  <c r="G25" i="1" s="1"/>
  <c r="Q91" i="12"/>
  <c r="M91" i="12"/>
  <c r="Q82" i="12"/>
  <c r="I82" i="12"/>
  <c r="M82" i="12"/>
  <c r="I86" i="12"/>
  <c r="M77" i="12"/>
  <c r="O86" i="12"/>
  <c r="K86" i="12"/>
  <c r="Q67" i="12"/>
  <c r="M8" i="12"/>
  <c r="I8" i="12"/>
  <c r="U91" i="12"/>
  <c r="U77" i="12"/>
  <c r="O8" i="12"/>
  <c r="U48" i="12"/>
  <c r="Q86" i="12"/>
  <c r="Q48" i="12"/>
  <c r="K48" i="12"/>
  <c r="M48" i="12"/>
  <c r="U82" i="12"/>
  <c r="U67" i="12"/>
  <c r="U86" i="12"/>
  <c r="M67" i="12"/>
  <c r="I67" i="12"/>
  <c r="Q8" i="12"/>
  <c r="I48" i="12"/>
  <c r="K8" i="12"/>
  <c r="I91" i="12"/>
  <c r="O48" i="12"/>
  <c r="O91" i="12"/>
  <c r="K91" i="12"/>
  <c r="O82" i="12"/>
  <c r="K82" i="12"/>
  <c r="O77" i="12"/>
  <c r="K77" i="12"/>
  <c r="O67" i="12"/>
  <c r="K67" i="12"/>
  <c r="U8" i="12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<sst xmlns="http://schemas.openxmlformats.org/spreadsheetml/2006/main" count="439" uniqueCount="238">
  <si>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</si>
  <si>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</si>
  <si>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</si>
  <si>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</si>
  <si>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</si>
  <si>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</si>
  <si>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</si>
  <si>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</si>
  <si>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</si>
  <si>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</si>
  <si>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</si>
  <si>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</si>
  <si>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</si>
  <si>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</si>
  <si>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</si>
  <si>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</si>
  <si>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</si>
  <si>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</si>
  <si>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</si>
  <si>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</si>
  <si>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</si>
  <si>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</si>
  <si>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</si>
  <si>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</si>
  <si>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</si>
  <si>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</si>
  <si>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</si>
  <si>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</si>
  <si>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</si>
  <si>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</si>
  <si>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</si>
  <si>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</si>
  <si>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</si>
  <si>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</si>
  <si>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</si>
  <si>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</si>
  <si>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</si>
  <si>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</si>
  <si>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</si>
  <si>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</si>
  <si>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</si>
  <si>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</si>
  <si>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</si>
  <si>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</si>
  <si>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</si>
  <si>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Revitalizace Skalních sklepů - SO 02 Venkovní úpravy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</si>
  <si>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</si>
  <si>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</si>
  <si>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</si>
  <si>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</si>
  <si>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</si>
  <si>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</si>
  <si>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</si>
  <si>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</si>
  <si>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8</t>
  </si>
  <si>
    <t>Trubní vedení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</si>
  <si>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</si>
  <si>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</si>
  <si>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</si>
  <si>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</si>
  <si>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</si>
  <si>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</si>
  <si>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</si>
  <si>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</si>
  <si>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</si>
  <si>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</si>
  <si>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767</t>
  </si>
  <si>
    <t>Konstrukce zámečnické</t>
  </si>
  <si>
    <t>772</t>
  </si>
  <si>
    <t>Kamenné  dlažby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</si>
  <si>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</si>
  <si>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</si>
  <si>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</si>
  <si>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</si>
  <si>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</si>
  <si>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</si>
  <si>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</si>
  <si>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</si>
  <si>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</si>
  <si>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</si>
  <si>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</si>
  <si>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</si>
  <si>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</si>
  <si>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</si>
  <si>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</si>
  <si>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</si>
  <si>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</si>
  <si>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</si>
  <si>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</si>
  <si>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</si>
  <si>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</si>
  <si>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</si>
  <si>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</si>
  <si>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</si>
  <si>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</si>
  <si>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</si>
  <si>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</si>
  <si>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</si>
  <si>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</si>
  <si>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112101113R00</t>
  </si>
  <si>
    <t>Kácení stromů listnatých průměru 40 cm, svah 1:5</t>
  </si>
  <si>
    <t>kus</t>
  </si>
  <si>
    <t>POL1_0</t>
  </si>
  <si>
    <t>Pokácení stromu s rozřezáním a odstraněním větví a kmene do vzdálenosti 20 m, se složením na hromady nebo s naložením na dopravní prostředek. Včetně odvozu a likvidace odbornou firmou.</t>
  </si>
  <si>
    <t>POP</t>
  </si>
  <si>
    <t>112101114R00</t>
  </si>
  <si>
    <t>Kácení stromů listnatých průměru 50 cm, svah 1:5</t>
  </si>
  <si>
    <t>112101115R00</t>
  </si>
  <si>
    <t>Kácení stromů listnatých průměru 60 cm, svah 1:5</t>
  </si>
  <si>
    <t>112101116R00</t>
  </si>
  <si>
    <t>Kácení stromů listnatých průměru 70 cm, svah 1:5</t>
  </si>
  <si>
    <t>112201113R00</t>
  </si>
  <si>
    <t>Odstranění pařezů o průměru do 40 cm, svah 1:5</t>
  </si>
  <si>
    <t>Odstranění pařezu s odklizením získaného dřeva na vzdálenost do 20 m, se složením na hromady nebo s naložením na dopravní prostředek, se zasypáním jámy, doplněním zeminy, zhutněním a úpravou terénu. Včetně odvozu a likvidace odbornou firmou.</t>
  </si>
  <si>
    <t>112201114R00</t>
  </si>
  <si>
    <t>Odstranění pařezů o průměru do 50 cm, svah 1:5</t>
  </si>
  <si>
    <t>112201115R00</t>
  </si>
  <si>
    <t>Odstranění pařezů o průměru do 60 cm, svah 1:5</t>
  </si>
  <si>
    <t>112201116R00</t>
  </si>
  <si>
    <t>Odstranění pařezů o průměru do 70 cm, svah 1:5</t>
  </si>
  <si>
    <t>121101100R00</t>
  </si>
  <si>
    <t>Sejmutí ornice, pl. do 400 m2, přemístění do 50 m</t>
  </si>
  <si>
    <t>m3</t>
  </si>
  <si>
    <t>188*0,15</t>
  </si>
  <si>
    <t>VV</t>
  </si>
  <si>
    <t>181300010RA0</t>
  </si>
  <si>
    <t>Rozprostření ornice v rovině tloušťka 15 cm</t>
  </si>
  <si>
    <t>m2</t>
  </si>
  <si>
    <t>POL2_0</t>
  </si>
  <si>
    <t>122301101R00</t>
  </si>
  <si>
    <t>Odkopávky nezapažené v hor. 4 do 100 m3</t>
  </si>
  <si>
    <t>26+5</t>
  </si>
  <si>
    <t>122301109R00</t>
  </si>
  <si>
    <t>Příplatek za lepivost - odkopávky v hor. 4</t>
  </si>
  <si>
    <t>132301210R00</t>
  </si>
  <si>
    <t>Hloubení rýh š.do 200 cm hor.4 do 50 m3, STROJNĚ</t>
  </si>
  <si>
    <t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</si>
  <si>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132301219R00</t>
  </si>
  <si>
    <t>Příplatek za lepivost - hloubení rýh 200cm v hor.4</t>
  </si>
  <si>
    <t>139601103R00</t>
  </si>
  <si>
    <t>Ruční výkop jam, rýh a šachet v hornině tř. 4</t>
  </si>
  <si>
    <t>37*0,5*0,2</t>
  </si>
  <si>
    <t>162201203R00</t>
  </si>
  <si>
    <t>Vodorovné přemíst.výkopku, kolečko hor.1-4, do 10m</t>
  </si>
  <si>
    <t>167101103R00</t>
  </si>
  <si>
    <t>Přeložení nebo složení výkopku z hor.1-4</t>
  </si>
  <si>
    <t>175101101R00</t>
  </si>
  <si>
    <t>Obsyp potrubí bez prohození sypaniny</t>
  </si>
  <si>
    <t>174101102R00</t>
  </si>
  <si>
    <t>Zásyp ruční se zhutněním</t>
  </si>
  <si>
    <t>182201101R00</t>
  </si>
  <si>
    <t>Svahování násypů</t>
  </si>
  <si>
    <t>171151101R00</t>
  </si>
  <si>
    <t>Hutnění boků násypů</t>
  </si>
  <si>
    <t>184102111RG1</t>
  </si>
  <si>
    <t>Výsadba dřevin s balem D do 20 cm, v rovině</t>
  </si>
  <si>
    <t>Výsadba komplet včetně zemních prací, teréních úprav, případného mulčování, kůlu, jutařské tkaniny, hnojiva, zalitím vodou, apod.</t>
  </si>
  <si>
    <t>026560RG1</t>
  </si>
  <si>
    <t>Jírovec , včetně dopravy</t>
  </si>
  <si>
    <t>POL3_0</t>
  </si>
  <si>
    <t>026560RG2</t>
  </si>
  <si>
    <t>Ovocné stromy, např. třešeň, včetně dopravy</t>
  </si>
  <si>
    <t>Výsadba mimo areál, k polní cestě Dobešov – Veselí.</t>
  </si>
  <si>
    <t>180402112R00</t>
  </si>
  <si>
    <t>Založení trávníku parkového výsevem svah do 1:2, včetně dodávky</t>
  </si>
  <si>
    <t>215901101RT5</t>
  </si>
  <si>
    <t>Zhutnění podloží z hornin nesoudržných do 92% PS, vibrační deskou</t>
  </si>
  <si>
    <t>271531113RG1</t>
  </si>
  <si>
    <t>Polštář základu z kameniva hr. drceného, 16-32 mm, 0-32mm</t>
  </si>
  <si>
    <t>2715700RG1</t>
  </si>
  <si>
    <t>Polštář hutněný pod základy, ze štěrkodrti 0/32 tloušťky 15-26 cm</t>
  </si>
  <si>
    <t>273323611RT6</t>
  </si>
  <si>
    <t>Železobeton základ. desek vodostavební C 30/37, XF4 odolnost proti střídavému působení mrazu</t>
  </si>
  <si>
    <t>Pčítáno desku bezbariérového přístupu a výplň odkrytých patek ocelových sloupů.</t>
  </si>
  <si>
    <t>18*0,16</t>
  </si>
  <si>
    <t>17*1,05</t>
  </si>
  <si>
    <t>273351215R00</t>
  </si>
  <si>
    <t>Bednění stěn základových desek - zřízení</t>
  </si>
  <si>
    <t>273351216R00</t>
  </si>
  <si>
    <t>Bednění stěn základových desek - odstranění</t>
  </si>
  <si>
    <t>273361921R00</t>
  </si>
  <si>
    <t>Výztuž základových desek ze svařovaných sítí, (pro okolní desku tl. 250 mm)</t>
  </si>
  <si>
    <t>t</t>
  </si>
  <si>
    <t>Začátek provozního součtu</t>
  </si>
  <si>
    <t xml:space="preserve">  (770+180)/1000</t>
  </si>
  <si>
    <t>Konec provozního součtu</t>
  </si>
  <si>
    <t>0,95</t>
  </si>
  <si>
    <t>631317205R00</t>
  </si>
  <si>
    <t>Řezání dilatační spáry hl. 0-50 mm, železobeton</t>
  </si>
  <si>
    <t>m</t>
  </si>
  <si>
    <t>634601111R00</t>
  </si>
  <si>
    <t>Zaplnění dilatačních spár mazanin, šířka 10 mm</t>
  </si>
  <si>
    <t>212752112R00</t>
  </si>
  <si>
    <t>Trativody z drenážních trubek, lože, DN 100 mm</t>
  </si>
  <si>
    <t>Trativody z drenážních trubek se zřízením štěrkopískového lože pod trubky a s jejich obsypem</t>
  </si>
  <si>
    <t>8313501RG1</t>
  </si>
  <si>
    <t>Kanalizační potrubí PVC, D 160 mm</t>
  </si>
  <si>
    <t>včetně dodávky materiálů, obsypu, zásypu, přesunu hmot</t>
  </si>
  <si>
    <t>895983419RG1</t>
  </si>
  <si>
    <t>Zřízení vpusti z dílců</t>
  </si>
  <si>
    <t>8959311RG1</t>
  </si>
  <si>
    <t>Vpusti kanal. z betonu</t>
  </si>
  <si>
    <t>935112112R00</t>
  </si>
  <si>
    <t>Osazení přík.žlabu do C8/10 tl.10 cm z beton.desek, vč materiálu</t>
  </si>
  <si>
    <t>9610551.RG1</t>
  </si>
  <si>
    <t>Bourání a začištění železobetonových, sloupků zábradlí</t>
  </si>
  <si>
    <t>betonová suť bude použita zpětně do zásypů objektů.</t>
  </si>
  <si>
    <t>970041018R00</t>
  </si>
  <si>
    <t>Vrtání jádrové do prostého betonu d 14 - 18 mm</t>
  </si>
  <si>
    <t>31171803.AR</t>
  </si>
  <si>
    <t>998012021RFG</t>
  </si>
  <si>
    <t>Přesun hmot, (ostatní mimo samostatné konstrukce)</t>
  </si>
  <si>
    <t>711132311R00</t>
  </si>
  <si>
    <t>Prov. izolace nopovou fólií svisle, vč.uchyc.prvků</t>
  </si>
  <si>
    <t>67390503RG1</t>
  </si>
  <si>
    <t>Geotextilie netkaná 300 g/m2, (dodávka a montáž)</t>
  </si>
  <si>
    <t>998711202R00</t>
  </si>
  <si>
    <t>Přesun hmot pro izolace proti vodě, výšky do 12 m</t>
  </si>
  <si>
    <t>767996801RG1</t>
  </si>
  <si>
    <t>Demontáž atypických ocelových konstr. do 50 kg</t>
  </si>
  <si>
    <t>kg</t>
  </si>
  <si>
    <t>Včetně odvozu a likvidace.</t>
  </si>
  <si>
    <t>07387RG1</t>
  </si>
  <si>
    <t>D+M ocel zábradlí, výplň, sloupky, pozink., včetně spoj.materiálu</t>
  </si>
  <si>
    <t>Dodávka a montáž ocel. zábradlí (vč zvýšené části), rám jackl, výplň síťovina, sloupky na chemické kotvy včetně závitové tyče, matice. Povrchová úprava pozink. Přesun hmot</t>
  </si>
  <si>
    <t>772506150R00</t>
  </si>
  <si>
    <t>Dlažba z kamene nepravidelná s řezáním, tl. 4-5 cm, včetně bet.lože, spárování</t>
  </si>
  <si>
    <t>772-001RG1</t>
  </si>
  <si>
    <t>Dodávka kamenných šlapáků, tl. 3-5 cm (cenová úroveň 500,- kč)</t>
  </si>
  <si>
    <t xml:space="preserve">  68*1,05</t>
  </si>
  <si>
    <t>72</t>
  </si>
  <si>
    <t>782991100R00</t>
  </si>
  <si>
    <t>Výplň dilatační spáry šířky do 2 cm</t>
  </si>
  <si>
    <t>998772202R00</t>
  </si>
  <si>
    <t>Přesun hmot pro dlažby z kamene, výšky do 12 m</t>
  </si>
  <si>
    <t/>
  </si>
  <si>
    <t>END</t>
  </si>
  <si>
    <t>Kotva chemická M16 - kotvící tyče, matice započteny v ocel. k-ci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</si>
</sst>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19" fillId="0" borderId="33" xfId="0" applyNumberFormat="1" applyFont="1" applyBorder="1" applyAlignment="1">
      <alignment horizontal="center"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4" fontId="0" fillId="3" borderId="47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32" zoomScaleNormal="100" zoomScaleSheetLayoutView="75" workbookViewId="0">
      <selection activeCell="M29" sqref="M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2"/>
      <c r="E11" s="222"/>
      <c r="F11" s="222"/>
      <c r="G11" s="222"/>
      <c r="H11" s="28" t="s">
        <v>33</v>
      </c>
      <c r="I11" s="98"/>
      <c r="J11" s="11"/>
    </row>
    <row r="12" spans="1:15" ht="15.75" customHeight="1" x14ac:dyDescent="0.25">
      <c r="A12" s="4"/>
      <c r="B12" s="41"/>
      <c r="C12" s="26"/>
      <c r="D12" s="225"/>
      <c r="E12" s="225"/>
      <c r="F12" s="225"/>
      <c r="G12" s="225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26"/>
      <c r="E13" s="226"/>
      <c r="F13" s="226"/>
      <c r="G13" s="226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1"/>
      <c r="F15" s="221"/>
      <c r="G15" s="223"/>
      <c r="H15" s="223"/>
      <c r="I15" s="223" t="s">
        <v>28</v>
      </c>
      <c r="J15" s="224"/>
    </row>
    <row r="16" spans="1:15" ht="23.25" customHeight="1" x14ac:dyDescent="0.25">
      <c r="A16" s="146" t="s">
        <v>23</v>
      </c>
      <c r="B16" s="147" t="s">
        <v>23</v>
      </c>
      <c r="C16" s="58"/>
      <c r="D16" s="59"/>
      <c r="E16" s="209"/>
      <c r="F16" s="214"/>
      <c r="G16" s="209"/>
      <c r="H16" s="214"/>
      <c r="I16" s="209">
        <f>SUM(I47:J53)</f>
        <v>0</v>
      </c>
      <c r="J16" s="210"/>
    </row>
    <row r="17" spans="1:10" ht="23.25" customHeight="1" x14ac:dyDescent="0.25">
      <c r="A17" s="146" t="s">
        <v>24</v>
      </c>
      <c r="B17" s="147" t="s">
        <v>24</v>
      </c>
      <c r="C17" s="58"/>
      <c r="D17" s="59"/>
      <c r="E17" s="209"/>
      <c r="F17" s="214"/>
      <c r="G17" s="209"/>
      <c r="H17" s="214"/>
      <c r="I17" s="209">
        <f>SUM(I54:J56)</f>
        <v>0</v>
      </c>
      <c r="J17" s="210"/>
    </row>
    <row r="18" spans="1:10" ht="23.25" customHeight="1" x14ac:dyDescent="0.25">
      <c r="A18" s="146" t="s">
        <v>25</v>
      </c>
      <c r="B18" s="147" t="s">
        <v>25</v>
      </c>
      <c r="C18" s="58"/>
      <c r="D18" s="59"/>
      <c r="E18" s="209"/>
      <c r="F18" s="214"/>
      <c r="G18" s="209"/>
      <c r="H18" s="214"/>
      <c r="I18" s="209">
        <v>0</v>
      </c>
      <c r="J18" s="210"/>
    </row>
    <row r="19" spans="1:10" ht="23.25" customHeight="1" x14ac:dyDescent="0.25">
      <c r="A19" s="146" t="s">
        <v>70</v>
      </c>
      <c r="B19" s="147" t="s">
        <v>26</v>
      </c>
      <c r="C19" s="58"/>
      <c r="D19" s="59"/>
      <c r="E19" s="209"/>
      <c r="F19" s="214"/>
      <c r="G19" s="209"/>
      <c r="H19" s="214"/>
      <c r="I19" s="209">
        <v>0</v>
      </c>
      <c r="J19" s="210"/>
    </row>
    <row r="20" spans="1:10" ht="23.25" customHeight="1" x14ac:dyDescent="0.25">
      <c r="A20" s="146" t="s">
        <v>71</v>
      </c>
      <c r="B20" s="147" t="s">
        <v>27</v>
      </c>
      <c r="C20" s="58"/>
      <c r="D20" s="59"/>
      <c r="E20" s="209"/>
      <c r="F20" s="214"/>
      <c r="G20" s="209"/>
      <c r="H20" s="214"/>
      <c r="I20" s="209">
        <v>0</v>
      </c>
      <c r="J20" s="210"/>
    </row>
    <row r="21" spans="1:10" ht="23.25" customHeight="1" x14ac:dyDescent="0.25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33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v>0</v>
      </c>
      <c r="H24" s="232"/>
      <c r="I24" s="232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SUM(I21)</f>
        <v>0</v>
      </c>
      <c r="H25" s="208"/>
      <c r="I25" s="20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8">
        <f>SUM(ZakladDPHZakl)*0.21</f>
        <v>0</v>
      </c>
      <c r="H26" s="219"/>
      <c r="I26" s="21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0"/>
      <c r="H27" s="220"/>
      <c r="I27" s="220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06">
        <v>564685.06000000006</v>
      </c>
      <c r="H28" s="213"/>
      <c r="I28" s="213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06">
        <f>SUM(G23:I26)</f>
        <v>0</v>
      </c>
      <c r="H29" s="206"/>
      <c r="I29" s="206"/>
      <c r="J29" s="125" t="s">
        <v>47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44218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5">
      <c r="A39" s="103">
        <v>1</v>
      </c>
      <c r="B39" s="109"/>
      <c r="C39" s="234"/>
      <c r="D39" s="235"/>
      <c r="E39" s="235"/>
      <c r="F39" s="114">
        <v>0</v>
      </c>
      <c r="G39" s="115">
        <v>564685.06000000006</v>
      </c>
      <c r="H39" s="116">
        <v>118584</v>
      </c>
      <c r="I39" s="116">
        <v>683269.06</v>
      </c>
      <c r="J39" s="110">
        <f>IF(CenaCelkemVypocet=0,"",I39/CenaCelkemVypocet*100)</f>
        <v>100</v>
      </c>
    </row>
    <row r="40" spans="1:10" ht="25.5" hidden="1" customHeight="1" x14ac:dyDescent="0.25">
      <c r="A40" s="103"/>
      <c r="B40" s="236" t="s">
        <v>46</v>
      </c>
      <c r="C40" s="237"/>
      <c r="D40" s="237"/>
      <c r="E40" s="238"/>
      <c r="F40" s="117">
        <f>SUMIF(A39:A39,"=1",F39:F39)</f>
        <v>0</v>
      </c>
      <c r="G40" s="118">
        <f>SUMIF(A39:A39,"=1",G39:G39)</f>
        <v>564685.06000000006</v>
      </c>
      <c r="H40" s="118">
        <f>SUMIF(A39:A39,"=1",H39:H39)</f>
        <v>118584</v>
      </c>
      <c r="I40" s="118">
        <f>SUMIF(A39:A39,"=1",I39:I39)</f>
        <v>683269.06</v>
      </c>
      <c r="J40" s="104">
        <f>SUMIF(A39:A39,"=1",J39:J39)</f>
        <v>100</v>
      </c>
    </row>
    <row r="44" spans="1:10" ht="15.6" x14ac:dyDescent="0.3">
      <c r="B44" s="126" t="s">
        <v>48</v>
      </c>
    </row>
    <row r="46" spans="1:10" ht="25.5" customHeight="1" x14ac:dyDescent="0.25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39" t="s">
        <v>28</v>
      </c>
      <c r="J46" s="239"/>
    </row>
    <row r="47" spans="1:10" ht="25.5" customHeight="1" x14ac:dyDescent="0.25">
      <c r="A47" s="128"/>
      <c r="B47" s="136" t="s">
        <v>50</v>
      </c>
      <c r="C47" s="241" t="s">
        <v>51</v>
      </c>
      <c r="D47" s="242"/>
      <c r="E47" s="242"/>
      <c r="F47" s="138" t="s">
        <v>23</v>
      </c>
      <c r="G47" s="139"/>
      <c r="H47" s="139"/>
      <c r="I47" s="240">
        <f>SUM(' Pol'!G8)</f>
        <v>0</v>
      </c>
      <c r="J47" s="240"/>
    </row>
    <row r="48" spans="1:10" ht="25.5" customHeight="1" x14ac:dyDescent="0.25">
      <c r="A48" s="128"/>
      <c r="B48" s="130" t="s">
        <v>52</v>
      </c>
      <c r="C48" s="228" t="s">
        <v>53</v>
      </c>
      <c r="D48" s="229"/>
      <c r="E48" s="229"/>
      <c r="F48" s="140" t="s">
        <v>23</v>
      </c>
      <c r="G48" s="141"/>
      <c r="H48" s="141"/>
      <c r="I48" s="227">
        <f>SUM(' Pol'!G48)</f>
        <v>0</v>
      </c>
      <c r="J48" s="227"/>
    </row>
    <row r="49" spans="1:10" ht="25.5" customHeight="1" x14ac:dyDescent="0.25">
      <c r="A49" s="128"/>
      <c r="B49" s="130" t="s">
        <v>54</v>
      </c>
      <c r="C49" s="228" t="s">
        <v>55</v>
      </c>
      <c r="D49" s="229"/>
      <c r="E49" s="229"/>
      <c r="F49" s="140" t="s">
        <v>23</v>
      </c>
      <c r="G49" s="141"/>
      <c r="H49" s="141"/>
      <c r="I49" s="227">
        <f>SUM(' Pol'!G67)</f>
        <v>0</v>
      </c>
      <c r="J49" s="227"/>
    </row>
    <row r="50" spans="1:10" ht="25.5" customHeight="1" x14ac:dyDescent="0.25">
      <c r="A50" s="128"/>
      <c r="B50" s="130" t="s">
        <v>56</v>
      </c>
      <c r="C50" s="228" t="s">
        <v>57</v>
      </c>
      <c r="D50" s="229"/>
      <c r="E50" s="229"/>
      <c r="F50" s="140" t="s">
        <v>23</v>
      </c>
      <c r="G50" s="141"/>
      <c r="H50" s="141"/>
      <c r="I50" s="227">
        <f>SUM(' Pol'!G72)</f>
        <v>0</v>
      </c>
      <c r="J50" s="227"/>
    </row>
    <row r="51" spans="1:10" ht="25.5" customHeight="1" x14ac:dyDescent="0.25">
      <c r="A51" s="128"/>
      <c r="B51" s="130" t="s">
        <v>58</v>
      </c>
      <c r="C51" s="228" t="s">
        <v>59</v>
      </c>
      <c r="D51" s="229"/>
      <c r="E51" s="229"/>
      <c r="F51" s="140" t="s">
        <v>23</v>
      </c>
      <c r="G51" s="141"/>
      <c r="H51" s="141"/>
      <c r="I51" s="227">
        <f>SUM(' Pol'!G74)</f>
        <v>0</v>
      </c>
      <c r="J51" s="227"/>
    </row>
    <row r="52" spans="1:10" ht="25.5" customHeight="1" x14ac:dyDescent="0.25">
      <c r="A52" s="128"/>
      <c r="B52" s="130" t="s">
        <v>60</v>
      </c>
      <c r="C52" s="228" t="s">
        <v>61</v>
      </c>
      <c r="D52" s="229"/>
      <c r="E52" s="229"/>
      <c r="F52" s="140" t="s">
        <v>23</v>
      </c>
      <c r="G52" s="141"/>
      <c r="H52" s="141"/>
      <c r="I52" s="227">
        <f>SUM(' Pol'!G77)</f>
        <v>0</v>
      </c>
      <c r="J52" s="227"/>
    </row>
    <row r="53" spans="1:10" ht="25.5" customHeight="1" x14ac:dyDescent="0.25">
      <c r="A53" s="128"/>
      <c r="B53" s="130" t="s">
        <v>62</v>
      </c>
      <c r="C53" s="228" t="s">
        <v>63</v>
      </c>
      <c r="D53" s="229"/>
      <c r="E53" s="229"/>
      <c r="F53" s="140" t="s">
        <v>23</v>
      </c>
      <c r="G53" s="141"/>
      <c r="H53" s="141"/>
      <c r="I53" s="227">
        <f>SUM(' Pol'!G80)</f>
        <v>0</v>
      </c>
      <c r="J53" s="227"/>
    </row>
    <row r="54" spans="1:10" ht="25.5" customHeight="1" x14ac:dyDescent="0.25">
      <c r="A54" s="128"/>
      <c r="B54" s="130" t="s">
        <v>64</v>
      </c>
      <c r="C54" s="228" t="s">
        <v>65</v>
      </c>
      <c r="D54" s="229"/>
      <c r="E54" s="229"/>
      <c r="F54" s="140" t="s">
        <v>24</v>
      </c>
      <c r="G54" s="141"/>
      <c r="H54" s="141"/>
      <c r="I54" s="227">
        <f>SUM(' Pol'!G82)</f>
        <v>0</v>
      </c>
      <c r="J54" s="227"/>
    </row>
    <row r="55" spans="1:10" ht="25.5" customHeight="1" x14ac:dyDescent="0.25">
      <c r="A55" s="128"/>
      <c r="B55" s="130" t="s">
        <v>66</v>
      </c>
      <c r="C55" s="228" t="s">
        <v>67</v>
      </c>
      <c r="D55" s="229"/>
      <c r="E55" s="229"/>
      <c r="F55" s="140" t="s">
        <v>24</v>
      </c>
      <c r="G55" s="141"/>
      <c r="H55" s="141"/>
      <c r="I55" s="227">
        <f>SUM(' Pol'!G86)</f>
        <v>0</v>
      </c>
      <c r="J55" s="227"/>
    </row>
    <row r="56" spans="1:10" ht="25.5" customHeight="1" x14ac:dyDescent="0.25">
      <c r="A56" s="128"/>
      <c r="B56" s="137" t="s">
        <v>68</v>
      </c>
      <c r="C56" s="244" t="s">
        <v>69</v>
      </c>
      <c r="D56" s="245"/>
      <c r="E56" s="245"/>
      <c r="F56" s="142" t="s">
        <v>24</v>
      </c>
      <c r="G56" s="143"/>
      <c r="H56" s="143"/>
      <c r="I56" s="243">
        <f>SUM(' Pol'!G91)</f>
        <v>0</v>
      </c>
      <c r="J56" s="243"/>
    </row>
    <row r="57" spans="1:10" ht="25.5" customHeight="1" x14ac:dyDescent="0.25">
      <c r="A57" s="129"/>
      <c r="B57" s="133" t="s">
        <v>1</v>
      </c>
      <c r="C57" s="133"/>
      <c r="D57" s="134"/>
      <c r="E57" s="134"/>
      <c r="F57" s="144"/>
      <c r="G57" s="145"/>
      <c r="H57" s="145"/>
      <c r="I57" s="246">
        <f>SUM(I47:I56)</f>
        <v>0</v>
      </c>
      <c r="J57" s="246"/>
    </row>
    <row r="58" spans="1:10" x14ac:dyDescent="0.25">
      <c r="F58" s="101"/>
      <c r="G58" s="102"/>
      <c r="H58" s="101"/>
      <c r="I58" s="102"/>
      <c r="J58" s="102"/>
    </row>
    <row r="59" spans="1:10" x14ac:dyDescent="0.25">
      <c r="F59" s="101"/>
      <c r="G59" s="102"/>
      <c r="H59" s="101"/>
      <c r="I59" s="102"/>
      <c r="J59" s="102"/>
    </row>
    <row r="60" spans="1:10" x14ac:dyDescent="0.25">
      <c r="F60" s="101"/>
      <c r="G60" s="102"/>
      <c r="H60" s="101"/>
      <c r="I60" s="102"/>
      <c r="J60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7" t="s">
        <v>6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79" t="s">
        <v>41</v>
      </c>
      <c r="B2" s="78"/>
      <c r="C2" s="249"/>
      <c r="D2" s="249"/>
      <c r="E2" s="249"/>
      <c r="F2" s="249"/>
      <c r="G2" s="250"/>
    </row>
    <row r="3" spans="1:7" ht="24.9" hidden="1" customHeight="1" x14ac:dyDescent="0.25">
      <c r="A3" s="79" t="s">
        <v>7</v>
      </c>
      <c r="B3" s="78"/>
      <c r="C3" s="249"/>
      <c r="D3" s="249"/>
      <c r="E3" s="249"/>
      <c r="F3" s="249"/>
      <c r="G3" s="250"/>
    </row>
    <row r="4" spans="1:7" ht="24.9" hidden="1" customHeight="1" x14ac:dyDescent="0.25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opLeftCell="A57" zoomScaleNormal="100" workbookViewId="0">
      <selection activeCell="F100" sqref="F100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8.3320312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56" t="s">
        <v>6</v>
      </c>
      <c r="B1" s="256"/>
      <c r="C1" s="256"/>
      <c r="D1" s="256"/>
      <c r="E1" s="256"/>
      <c r="F1" s="256"/>
      <c r="G1" s="256"/>
      <c r="AE1" t="s">
        <v>73</v>
      </c>
    </row>
    <row r="2" spans="1:60" ht="24.9" customHeight="1" x14ac:dyDescent="0.25">
      <c r="A2" s="151" t="s">
        <v>72</v>
      </c>
      <c r="B2" s="149"/>
      <c r="C2" s="257" t="s">
        <v>45</v>
      </c>
      <c r="D2" s="258"/>
      <c r="E2" s="258"/>
      <c r="F2" s="258"/>
      <c r="G2" s="259"/>
      <c r="AE2" t="s">
        <v>74</v>
      </c>
    </row>
    <row r="3" spans="1:60" ht="24.9" hidden="1" customHeight="1" x14ac:dyDescent="0.25">
      <c r="A3" s="152" t="s">
        <v>7</v>
      </c>
      <c r="B3" s="150"/>
      <c r="C3" s="260"/>
      <c r="D3" s="260"/>
      <c r="E3" s="260"/>
      <c r="F3" s="260"/>
      <c r="G3" s="261"/>
      <c r="AE3" t="s">
        <v>75</v>
      </c>
    </row>
    <row r="4" spans="1:60" ht="24.9" hidden="1" customHeight="1" x14ac:dyDescent="0.25">
      <c r="A4" s="152" t="s">
        <v>8</v>
      </c>
      <c r="B4" s="150"/>
      <c r="C4" s="262"/>
      <c r="D4" s="260"/>
      <c r="E4" s="260"/>
      <c r="F4" s="260"/>
      <c r="G4" s="261"/>
      <c r="AE4" t="s">
        <v>76</v>
      </c>
    </row>
    <row r="5" spans="1:60" hidden="1" x14ac:dyDescent="0.25">
      <c r="A5" s="153" t="s">
        <v>77</v>
      </c>
      <c r="B5" s="154"/>
      <c r="C5" s="155"/>
      <c r="D5" s="156"/>
      <c r="E5" s="157"/>
      <c r="F5" s="157"/>
      <c r="G5" s="158"/>
      <c r="AE5" t="s">
        <v>78</v>
      </c>
    </row>
    <row r="6" spans="1:60" x14ac:dyDescent="0.25">
      <c r="D6" s="148"/>
    </row>
    <row r="7" spans="1:60" ht="39.6" x14ac:dyDescent="0.25">
      <c r="A7" s="164" t="s">
        <v>79</v>
      </c>
      <c r="B7" s="165" t="s">
        <v>80</v>
      </c>
      <c r="C7" s="165" t="s">
        <v>81</v>
      </c>
      <c r="D7" s="182" t="s">
        <v>82</v>
      </c>
      <c r="E7" s="164" t="s">
        <v>83</v>
      </c>
      <c r="F7" s="159" t="s">
        <v>84</v>
      </c>
      <c r="G7" s="183" t="s">
        <v>28</v>
      </c>
      <c r="H7" s="184" t="s">
        <v>29</v>
      </c>
      <c r="I7" s="184" t="s">
        <v>85</v>
      </c>
      <c r="J7" s="184" t="s">
        <v>30</v>
      </c>
      <c r="K7" s="184" t="s">
        <v>86</v>
      </c>
      <c r="L7" s="184" t="s">
        <v>87</v>
      </c>
      <c r="M7" s="184" t="s">
        <v>88</v>
      </c>
      <c r="N7" s="184" t="s">
        <v>89</v>
      </c>
      <c r="O7" s="184" t="s">
        <v>90</v>
      </c>
      <c r="P7" s="184" t="s">
        <v>91</v>
      </c>
      <c r="Q7" s="184" t="s">
        <v>92</v>
      </c>
      <c r="R7" s="184" t="s">
        <v>93</v>
      </c>
      <c r="S7" s="184" t="s">
        <v>94</v>
      </c>
      <c r="T7" s="184" t="s">
        <v>95</v>
      </c>
      <c r="U7" s="166" t="s">
        <v>96</v>
      </c>
    </row>
    <row r="8" spans="1:60" x14ac:dyDescent="0.25">
      <c r="A8" s="185" t="s">
        <v>97</v>
      </c>
      <c r="B8" s="186" t="s">
        <v>50</v>
      </c>
      <c r="C8" s="187" t="s">
        <v>51</v>
      </c>
      <c r="D8" s="188"/>
      <c r="E8" s="189"/>
      <c r="F8" s="177"/>
      <c r="G8" s="177">
        <f>SUMIF(AE9:AE47,"&lt;&gt;NOR",G9:G47)</f>
        <v>0</v>
      </c>
      <c r="H8" s="177"/>
      <c r="I8" s="177">
        <f>SUM(I9:I47)</f>
        <v>12684.88</v>
      </c>
      <c r="J8" s="177"/>
      <c r="K8" s="177">
        <f>SUM(K9:K47)</f>
        <v>114313.82999999999</v>
      </c>
      <c r="L8" s="177"/>
      <c r="M8" s="177">
        <f>SUM(M9:M47)</f>
        <v>0</v>
      </c>
      <c r="N8" s="177"/>
      <c r="O8" s="177">
        <f>SUM(O9:O47)</f>
        <v>0.09</v>
      </c>
      <c r="P8" s="177"/>
      <c r="Q8" s="177">
        <f>SUM(Q9:Q47)</f>
        <v>0</v>
      </c>
      <c r="R8" s="177"/>
      <c r="S8" s="177"/>
      <c r="T8" s="190"/>
      <c r="U8" s="177">
        <f>SUM(U9:U47)</f>
        <v>379.76999999999992</v>
      </c>
      <c r="AE8" t="s">
        <v>98</v>
      </c>
    </row>
    <row r="9" spans="1:60" outlineLevel="1" x14ac:dyDescent="0.25">
      <c r="A9" s="161">
        <v>1</v>
      </c>
      <c r="B9" s="167" t="s">
        <v>99</v>
      </c>
      <c r="C9" s="197" t="s">
        <v>100</v>
      </c>
      <c r="D9" s="169" t="s">
        <v>101</v>
      </c>
      <c r="E9" s="173">
        <v>3</v>
      </c>
      <c r="F9" s="178">
        <v>0</v>
      </c>
      <c r="G9" s="178">
        <f>SUM(E9*F9)</f>
        <v>0</v>
      </c>
      <c r="H9" s="178">
        <v>0</v>
      </c>
      <c r="I9" s="178">
        <f>ROUND(E9*H9,2)</f>
        <v>0</v>
      </c>
      <c r="J9" s="178">
        <v>1063.1400000000001</v>
      </c>
      <c r="K9" s="178">
        <f>ROUND(E9*J9,2)</f>
        <v>3189.42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/>
      <c r="S9" s="178"/>
      <c r="T9" s="179">
        <v>3.2850000000000001</v>
      </c>
      <c r="U9" s="178">
        <f>ROUND(E9*T9,2)</f>
        <v>9.86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102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1" outlineLevel="1" x14ac:dyDescent="0.25">
      <c r="A10" s="161"/>
      <c r="B10" s="167"/>
      <c r="C10" s="251" t="s">
        <v>103</v>
      </c>
      <c r="D10" s="252"/>
      <c r="E10" s="253"/>
      <c r="F10" s="254"/>
      <c r="G10" s="255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104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3" t="str">
        <f>C10</f>
        <v>Pokácení stromu s rozřezáním a odstraněním větví a kmene do vzdálenosti 20 m, se složením na hromady nebo s naložením na dopravní prostředek. Včetně odvozu a likvidace odbornou firmou.</v>
      </c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161">
        <v>2</v>
      </c>
      <c r="B11" s="167" t="s">
        <v>105</v>
      </c>
      <c r="C11" s="197" t="s">
        <v>106</v>
      </c>
      <c r="D11" s="169" t="s">
        <v>101</v>
      </c>
      <c r="E11" s="173">
        <v>3</v>
      </c>
      <c r="F11" s="178">
        <v>0</v>
      </c>
      <c r="G11" s="178">
        <f>SUM(E11*F11)</f>
        <v>0</v>
      </c>
      <c r="H11" s="178">
        <v>0</v>
      </c>
      <c r="I11" s="178">
        <f>ROUND(E11*H11,2)</f>
        <v>0</v>
      </c>
      <c r="J11" s="178">
        <v>1989</v>
      </c>
      <c r="K11" s="178">
        <f>ROUND(E11*J11,2)</f>
        <v>5967</v>
      </c>
      <c r="L11" s="178">
        <v>21</v>
      </c>
      <c r="M11" s="178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78"/>
      <c r="S11" s="178"/>
      <c r="T11" s="179">
        <v>5.883</v>
      </c>
      <c r="U11" s="178">
        <f>ROUND(E11*T11,2)</f>
        <v>17.649999999999999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102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ht="21" outlineLevel="1" x14ac:dyDescent="0.25">
      <c r="A12" s="161"/>
      <c r="B12" s="167"/>
      <c r="C12" s="251" t="s">
        <v>103</v>
      </c>
      <c r="D12" s="252"/>
      <c r="E12" s="253"/>
      <c r="F12" s="254"/>
      <c r="G12" s="255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9"/>
      <c r="U12" s="178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104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3" t="str">
        <f>C12</f>
        <v>Pokácení stromu s rozřezáním a odstraněním větví a kmene do vzdálenosti 20 m, se složením na hromady nebo s naložením na dopravní prostředek. Včetně odvozu a likvidace odbornou firmou.</v>
      </c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161">
        <v>3</v>
      </c>
      <c r="B13" s="167" t="s">
        <v>107</v>
      </c>
      <c r="C13" s="197" t="s">
        <v>108</v>
      </c>
      <c r="D13" s="169" t="s">
        <v>101</v>
      </c>
      <c r="E13" s="173">
        <v>4</v>
      </c>
      <c r="F13" s="178">
        <v>0</v>
      </c>
      <c r="G13" s="178">
        <f>SUM(E13*F13)</f>
        <v>0</v>
      </c>
      <c r="H13" s="178">
        <v>0</v>
      </c>
      <c r="I13" s="178">
        <f>ROUND(E13*H13,2)</f>
        <v>0</v>
      </c>
      <c r="J13" s="178">
        <v>3381.3</v>
      </c>
      <c r="K13" s="178">
        <f>ROUND(E13*J13,2)</f>
        <v>13525.2</v>
      </c>
      <c r="L13" s="178">
        <v>21</v>
      </c>
      <c r="M13" s="178">
        <f>G13*(1+L13/100)</f>
        <v>0</v>
      </c>
      <c r="N13" s="178">
        <v>0</v>
      </c>
      <c r="O13" s="178">
        <f>ROUND(E13*N13,2)</f>
        <v>0</v>
      </c>
      <c r="P13" s="178">
        <v>0</v>
      </c>
      <c r="Q13" s="178">
        <f>ROUND(E13*P13,2)</f>
        <v>0</v>
      </c>
      <c r="R13" s="178"/>
      <c r="S13" s="178"/>
      <c r="T13" s="179">
        <v>9.6709999999999994</v>
      </c>
      <c r="U13" s="178">
        <f>ROUND(E13*T13,2)</f>
        <v>38.68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102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1" outlineLevel="1" x14ac:dyDescent="0.25">
      <c r="A14" s="161"/>
      <c r="B14" s="167"/>
      <c r="C14" s="251" t="s">
        <v>103</v>
      </c>
      <c r="D14" s="252"/>
      <c r="E14" s="253"/>
      <c r="F14" s="254"/>
      <c r="G14" s="255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9"/>
      <c r="U14" s="178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104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3" t="str">
        <f>C14</f>
        <v>Pokácení stromu s rozřezáním a odstraněním větví a kmene do vzdálenosti 20 m, se složením na hromady nebo s naložením na dopravní prostředek. Včetně odvozu a likvidace odbornou firmou.</v>
      </c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161">
        <v>4</v>
      </c>
      <c r="B15" s="167" t="s">
        <v>109</v>
      </c>
      <c r="C15" s="197" t="s">
        <v>110</v>
      </c>
      <c r="D15" s="169" t="s">
        <v>101</v>
      </c>
      <c r="E15" s="173">
        <v>1</v>
      </c>
      <c r="F15" s="178">
        <v>0</v>
      </c>
      <c r="G15" s="178">
        <f>SUM(E15*F15)</f>
        <v>0</v>
      </c>
      <c r="H15" s="178">
        <v>0</v>
      </c>
      <c r="I15" s="178">
        <f>ROUND(E15*H15,2)</f>
        <v>0</v>
      </c>
      <c r="J15" s="178">
        <v>4898.3999999999996</v>
      </c>
      <c r="K15" s="178">
        <f>ROUND(E15*J15,2)</f>
        <v>4898.3999999999996</v>
      </c>
      <c r="L15" s="178">
        <v>21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8"/>
      <c r="S15" s="178"/>
      <c r="T15" s="179">
        <v>13.888999999999999</v>
      </c>
      <c r="U15" s="178">
        <f>ROUND(E15*T15,2)</f>
        <v>13.89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ht="21" outlineLevel="1" x14ac:dyDescent="0.25">
      <c r="A16" s="161"/>
      <c r="B16" s="167"/>
      <c r="C16" s="251" t="s">
        <v>103</v>
      </c>
      <c r="D16" s="252"/>
      <c r="E16" s="253"/>
      <c r="F16" s="254"/>
      <c r="G16" s="255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9"/>
      <c r="U16" s="178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104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3" t="str">
        <f>C16</f>
        <v>Pokácení stromu s rozřezáním a odstraněním větví a kmene do vzdálenosti 20 m, se složením na hromady nebo s naložením na dopravní prostředek. Včetně odvozu a likvidace odbornou firmou.</v>
      </c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161">
        <v>5</v>
      </c>
      <c r="B17" s="167" t="s">
        <v>111</v>
      </c>
      <c r="C17" s="197" t="s">
        <v>112</v>
      </c>
      <c r="D17" s="169" t="s">
        <v>101</v>
      </c>
      <c r="E17" s="173">
        <v>3</v>
      </c>
      <c r="F17" s="178">
        <v>0</v>
      </c>
      <c r="G17" s="178">
        <f>SUM(E17*F17)</f>
        <v>0</v>
      </c>
      <c r="H17" s="178">
        <v>0</v>
      </c>
      <c r="I17" s="178">
        <f>ROUND(E17*H17,2)</f>
        <v>0</v>
      </c>
      <c r="J17" s="178">
        <v>1673.1</v>
      </c>
      <c r="K17" s="178">
        <f>ROUND(E17*J17,2)</f>
        <v>5019.3</v>
      </c>
      <c r="L17" s="178">
        <v>21</v>
      </c>
      <c r="M17" s="178">
        <f>G17*(1+L17/100)</f>
        <v>0</v>
      </c>
      <c r="N17" s="178">
        <v>0</v>
      </c>
      <c r="O17" s="178">
        <f>ROUND(E17*N17,2)</f>
        <v>0</v>
      </c>
      <c r="P17" s="178">
        <v>0</v>
      </c>
      <c r="Q17" s="178">
        <f>ROUND(E17*P17,2)</f>
        <v>0</v>
      </c>
      <c r="R17" s="178"/>
      <c r="S17" s="178"/>
      <c r="T17" s="179">
        <v>5.2469999999999999</v>
      </c>
      <c r="U17" s="178">
        <f>ROUND(E17*T17,2)</f>
        <v>15.74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102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ht="31.2" outlineLevel="1" x14ac:dyDescent="0.25">
      <c r="A18" s="161"/>
      <c r="B18" s="167"/>
      <c r="C18" s="251" t="s">
        <v>113</v>
      </c>
      <c r="D18" s="252"/>
      <c r="E18" s="253"/>
      <c r="F18" s="254"/>
      <c r="G18" s="255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9"/>
      <c r="U18" s="178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104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3" t="str">
        <f>C18</f>
        <v>Odstranění pařezu s odklizením získaného dřeva na vzdálenost do 20 m, se složením na hromady nebo s naložením na dopravní prostředek, se zasypáním jámy, doplněním zeminy, zhutněním a úpravou terénu. Včetně odvozu a likvidace odbornou firmou.</v>
      </c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161">
        <v>6</v>
      </c>
      <c r="B19" s="167" t="s">
        <v>114</v>
      </c>
      <c r="C19" s="197" t="s">
        <v>115</v>
      </c>
      <c r="D19" s="169" t="s">
        <v>101</v>
      </c>
      <c r="E19" s="173">
        <v>3</v>
      </c>
      <c r="F19" s="178">
        <v>0</v>
      </c>
      <c r="G19" s="178">
        <f>SUM(E19*F19)</f>
        <v>0</v>
      </c>
      <c r="H19" s="178">
        <v>0</v>
      </c>
      <c r="I19" s="178">
        <f>ROUND(E19*H19,2)</f>
        <v>0</v>
      </c>
      <c r="J19" s="178">
        <v>2464.8000000000002</v>
      </c>
      <c r="K19" s="178">
        <f>ROUND(E19*J19,2)</f>
        <v>7394.4</v>
      </c>
      <c r="L19" s="178">
        <v>21</v>
      </c>
      <c r="M19" s="178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78"/>
      <c r="S19" s="178"/>
      <c r="T19" s="179">
        <v>7.6509999999999998</v>
      </c>
      <c r="U19" s="178">
        <f>ROUND(E19*T19,2)</f>
        <v>22.95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102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ht="31.2" outlineLevel="1" x14ac:dyDescent="0.25">
      <c r="A20" s="161"/>
      <c r="B20" s="167"/>
      <c r="C20" s="251" t="s">
        <v>113</v>
      </c>
      <c r="D20" s="252"/>
      <c r="E20" s="253"/>
      <c r="F20" s="254"/>
      <c r="G20" s="255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9"/>
      <c r="U20" s="178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104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3" t="str">
        <f>C20</f>
        <v>Odstranění pařezu s odklizením získaného dřeva na vzdálenost do 20 m, se složením na hromady nebo s naložením na dopravní prostředek, se zasypáním jámy, doplněním zeminy, zhutněním a úpravou terénu. Včetně odvozu a likvidace odbornou firmou.</v>
      </c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161">
        <v>7</v>
      </c>
      <c r="B21" s="167" t="s">
        <v>116</v>
      </c>
      <c r="C21" s="197" t="s">
        <v>117</v>
      </c>
      <c r="D21" s="169" t="s">
        <v>101</v>
      </c>
      <c r="E21" s="173">
        <v>4</v>
      </c>
      <c r="F21" s="178">
        <v>0</v>
      </c>
      <c r="G21" s="178">
        <f>SUM(E21*F21)</f>
        <v>0</v>
      </c>
      <c r="H21" s="178">
        <v>0</v>
      </c>
      <c r="I21" s="178">
        <f>ROUND(E21*H21,2)</f>
        <v>0</v>
      </c>
      <c r="J21" s="178">
        <v>3162.9</v>
      </c>
      <c r="K21" s="178">
        <f>ROUND(E21*J21,2)</f>
        <v>12651.6</v>
      </c>
      <c r="L21" s="178">
        <v>21</v>
      </c>
      <c r="M21" s="178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78"/>
      <c r="S21" s="178"/>
      <c r="T21" s="179">
        <v>9.9749999999999996</v>
      </c>
      <c r="U21" s="178">
        <f>ROUND(E21*T21,2)</f>
        <v>39.9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102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ht="31.2" outlineLevel="1" x14ac:dyDescent="0.25">
      <c r="A22" s="161"/>
      <c r="B22" s="167"/>
      <c r="C22" s="251" t="s">
        <v>113</v>
      </c>
      <c r="D22" s="252"/>
      <c r="E22" s="253"/>
      <c r="F22" s="254"/>
      <c r="G22" s="255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9"/>
      <c r="U22" s="178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104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3" t="str">
        <f>C22</f>
        <v>Odstranění pařezu s odklizením získaného dřeva na vzdálenost do 20 m, se složením na hromady nebo s naložením na dopravní prostředek, se zasypáním jámy, doplněním zeminy, zhutněním a úpravou terénu. Včetně odvozu a likvidace odbornou firmou.</v>
      </c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161">
        <v>8</v>
      </c>
      <c r="B23" s="167" t="s">
        <v>118</v>
      </c>
      <c r="C23" s="197" t="s">
        <v>119</v>
      </c>
      <c r="D23" s="169" t="s">
        <v>101</v>
      </c>
      <c r="E23" s="173">
        <v>1</v>
      </c>
      <c r="F23" s="178">
        <v>0</v>
      </c>
      <c r="G23" s="178">
        <f>SUM(E23*F23)</f>
        <v>0</v>
      </c>
      <c r="H23" s="178">
        <v>0</v>
      </c>
      <c r="I23" s="178">
        <f>ROUND(E23*H23,2)</f>
        <v>0</v>
      </c>
      <c r="J23" s="178">
        <v>4005.3</v>
      </c>
      <c r="K23" s="178">
        <f>ROUND(E23*J23,2)</f>
        <v>4005.3</v>
      </c>
      <c r="L23" s="178">
        <v>21</v>
      </c>
      <c r="M23" s="178">
        <f>G23*(1+L23/100)</f>
        <v>0</v>
      </c>
      <c r="N23" s="178">
        <v>0</v>
      </c>
      <c r="O23" s="178">
        <f>ROUND(E23*N23,2)</f>
        <v>0</v>
      </c>
      <c r="P23" s="178">
        <v>0</v>
      </c>
      <c r="Q23" s="178">
        <f>ROUND(E23*P23,2)</f>
        <v>0</v>
      </c>
      <c r="R23" s="178"/>
      <c r="S23" s="178"/>
      <c r="T23" s="179">
        <v>12.951000000000001</v>
      </c>
      <c r="U23" s="178">
        <f>ROUND(E23*T23,2)</f>
        <v>12.95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102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ht="31.2" outlineLevel="1" x14ac:dyDescent="0.25">
      <c r="A24" s="161"/>
      <c r="B24" s="167"/>
      <c r="C24" s="251" t="s">
        <v>113</v>
      </c>
      <c r="D24" s="252"/>
      <c r="E24" s="253"/>
      <c r="F24" s="254"/>
      <c r="G24" s="255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9"/>
      <c r="U24" s="178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104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3" t="str">
        <f>C24</f>
        <v>Odstranění pařezu s odklizením získaného dřeva na vzdálenost do 20 m, se složením na hromady nebo s naložením na dopravní prostředek, se zasypáním jámy, doplněním zeminy, zhutněním a úpravou terénu. Včetně odvozu a likvidace odbornou firmou.</v>
      </c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161">
        <v>9</v>
      </c>
      <c r="B25" s="167" t="s">
        <v>120</v>
      </c>
      <c r="C25" s="197" t="s">
        <v>121</v>
      </c>
      <c r="D25" s="169" t="s">
        <v>122</v>
      </c>
      <c r="E25" s="173">
        <v>28.2</v>
      </c>
      <c r="F25" s="178">
        <v>0</v>
      </c>
      <c r="G25" s="178">
        <f>SUM(E25*F25)</f>
        <v>0</v>
      </c>
      <c r="H25" s="178">
        <v>0</v>
      </c>
      <c r="I25" s="178">
        <f>ROUND(E25*H25,2)</f>
        <v>0</v>
      </c>
      <c r="J25" s="178">
        <v>62.63</v>
      </c>
      <c r="K25" s="178">
        <f>ROUND(E25*J25,2)</f>
        <v>1766.17</v>
      </c>
      <c r="L25" s="178">
        <v>21</v>
      </c>
      <c r="M25" s="178">
        <f>G25*(1+L25/100)</f>
        <v>0</v>
      </c>
      <c r="N25" s="178">
        <v>0</v>
      </c>
      <c r="O25" s="178">
        <f>ROUND(E25*N25,2)</f>
        <v>0</v>
      </c>
      <c r="P25" s="178">
        <v>0</v>
      </c>
      <c r="Q25" s="178">
        <f>ROUND(E25*P25,2)</f>
        <v>0</v>
      </c>
      <c r="R25" s="178"/>
      <c r="S25" s="178"/>
      <c r="T25" s="179">
        <v>9.5200000000000007E-2</v>
      </c>
      <c r="U25" s="178">
        <f>ROUND(E25*T25,2)</f>
        <v>2.68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102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161"/>
      <c r="B26" s="167"/>
      <c r="C26" s="198" t="s">
        <v>123</v>
      </c>
      <c r="D26" s="170"/>
      <c r="E26" s="174">
        <v>28.2</v>
      </c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9"/>
      <c r="U26" s="178"/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124</v>
      </c>
      <c r="AF26" s="160">
        <v>0</v>
      </c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161">
        <v>10</v>
      </c>
      <c r="B27" s="167" t="s">
        <v>125</v>
      </c>
      <c r="C27" s="197" t="s">
        <v>126</v>
      </c>
      <c r="D27" s="169" t="s">
        <v>127</v>
      </c>
      <c r="E27" s="173">
        <v>188</v>
      </c>
      <c r="F27" s="178">
        <v>0</v>
      </c>
      <c r="G27" s="178">
        <f t="shared" ref="G27:G31" si="0">SUM(E27*F27)</f>
        <v>0</v>
      </c>
      <c r="H27" s="178">
        <v>4.03</v>
      </c>
      <c r="I27" s="178">
        <f>ROUND(E27*H27,2)</f>
        <v>757.64</v>
      </c>
      <c r="J27" s="178">
        <v>62.039999999999992</v>
      </c>
      <c r="K27" s="178">
        <f>ROUND(E27*J27,2)</f>
        <v>11663.52</v>
      </c>
      <c r="L27" s="178">
        <v>21</v>
      </c>
      <c r="M27" s="178">
        <f>G27*(1+L27/100)</f>
        <v>0</v>
      </c>
      <c r="N27" s="178">
        <v>3.0000000000000001E-5</v>
      </c>
      <c r="O27" s="178">
        <f>ROUND(E27*N27,2)</f>
        <v>0.01</v>
      </c>
      <c r="P27" s="178">
        <v>0</v>
      </c>
      <c r="Q27" s="178">
        <f>ROUND(E27*P27,2)</f>
        <v>0</v>
      </c>
      <c r="R27" s="178"/>
      <c r="S27" s="178"/>
      <c r="T27" s="179">
        <v>0.25752000000000003</v>
      </c>
      <c r="U27" s="178">
        <f>ROUND(E27*T27,2)</f>
        <v>48.41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161">
        <v>11</v>
      </c>
      <c r="B28" s="167" t="s">
        <v>129</v>
      </c>
      <c r="C28" s="197" t="s">
        <v>130</v>
      </c>
      <c r="D28" s="169" t="s">
        <v>122</v>
      </c>
      <c r="E28" s="173">
        <v>31</v>
      </c>
      <c r="F28" s="178">
        <v>0</v>
      </c>
      <c r="G28" s="178">
        <f t="shared" si="0"/>
        <v>0</v>
      </c>
      <c r="H28" s="178">
        <v>0</v>
      </c>
      <c r="I28" s="178">
        <f>ROUND(E28*H28,2)</f>
        <v>0</v>
      </c>
      <c r="J28" s="178">
        <v>236.34</v>
      </c>
      <c r="K28" s="178">
        <f>ROUND(E28*J28,2)</f>
        <v>7326.54</v>
      </c>
      <c r="L28" s="178">
        <v>21</v>
      </c>
      <c r="M28" s="178">
        <f>G28*(1+L28/100)</f>
        <v>0</v>
      </c>
      <c r="N28" s="178">
        <v>0</v>
      </c>
      <c r="O28" s="178">
        <f>ROUND(E28*N28,2)</f>
        <v>0</v>
      </c>
      <c r="P28" s="178">
        <v>0</v>
      </c>
      <c r="Q28" s="178">
        <f>ROUND(E28*P28,2)</f>
        <v>0</v>
      </c>
      <c r="R28" s="178"/>
      <c r="S28" s="178"/>
      <c r="T28" s="179">
        <v>0.626</v>
      </c>
      <c r="U28" s="178">
        <f>ROUND(E28*T28,2)</f>
        <v>19.41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102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5">
      <c r="A29" s="161"/>
      <c r="B29" s="167"/>
      <c r="C29" s="198" t="s">
        <v>131</v>
      </c>
      <c r="D29" s="170"/>
      <c r="E29" s="174">
        <v>31</v>
      </c>
      <c r="F29" s="178"/>
      <c r="G29" s="178">
        <f t="shared" si="0"/>
        <v>0</v>
      </c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9"/>
      <c r="U29" s="178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124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5">
      <c r="A30" s="161">
        <v>12</v>
      </c>
      <c r="B30" s="167" t="s">
        <v>132</v>
      </c>
      <c r="C30" s="197" t="s">
        <v>133</v>
      </c>
      <c r="D30" s="169" t="s">
        <v>122</v>
      </c>
      <c r="E30" s="173">
        <v>31</v>
      </c>
      <c r="F30" s="178">
        <v>0</v>
      </c>
      <c r="G30" s="178">
        <f t="shared" si="0"/>
        <v>0</v>
      </c>
      <c r="H30" s="178">
        <v>0</v>
      </c>
      <c r="I30" s="178">
        <f>ROUND(E30*H30,2)</f>
        <v>0</v>
      </c>
      <c r="J30" s="178">
        <v>24.26</v>
      </c>
      <c r="K30" s="178">
        <f>ROUND(E30*J30,2)</f>
        <v>752.06</v>
      </c>
      <c r="L30" s="178">
        <v>21</v>
      </c>
      <c r="M30" s="178">
        <f>G30*(1+L30/100)</f>
        <v>0</v>
      </c>
      <c r="N30" s="178">
        <v>0</v>
      </c>
      <c r="O30" s="178">
        <f>ROUND(E30*N30,2)</f>
        <v>0</v>
      </c>
      <c r="P30" s="178">
        <v>0</v>
      </c>
      <c r="Q30" s="178">
        <f>ROUND(E30*P30,2)</f>
        <v>0</v>
      </c>
      <c r="R30" s="178"/>
      <c r="S30" s="178"/>
      <c r="T30" s="179">
        <v>8.1000000000000003E-2</v>
      </c>
      <c r="U30" s="178">
        <f>ROUND(E30*T30,2)</f>
        <v>2.5099999999999998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102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161">
        <v>13</v>
      </c>
      <c r="B31" s="167" t="s">
        <v>134</v>
      </c>
      <c r="C31" s="197" t="s">
        <v>135</v>
      </c>
      <c r="D31" s="169" t="s">
        <v>122</v>
      </c>
      <c r="E31" s="173">
        <v>23</v>
      </c>
      <c r="F31" s="178">
        <v>0</v>
      </c>
      <c r="G31" s="178">
        <f t="shared" si="0"/>
        <v>0</v>
      </c>
      <c r="H31" s="178">
        <v>0</v>
      </c>
      <c r="I31" s="178">
        <f>ROUND(E31*H31,2)</f>
        <v>0</v>
      </c>
      <c r="J31" s="178">
        <v>426.66</v>
      </c>
      <c r="K31" s="178">
        <f>ROUND(E31*J31,2)</f>
        <v>9813.18</v>
      </c>
      <c r="L31" s="178">
        <v>21</v>
      </c>
      <c r="M31" s="178">
        <f>G31*(1+L31/100)</f>
        <v>0</v>
      </c>
      <c r="N31" s="178">
        <v>0</v>
      </c>
      <c r="O31" s="178">
        <f>ROUND(E31*N31,2)</f>
        <v>0</v>
      </c>
      <c r="P31" s="178">
        <v>0</v>
      </c>
      <c r="Q31" s="178">
        <f>ROUND(E31*P31,2)</f>
        <v>0</v>
      </c>
      <c r="R31" s="178"/>
      <c r="S31" s="178"/>
      <c r="T31" s="179">
        <v>0.48499999999999999</v>
      </c>
      <c r="U31" s="178">
        <f>ROUND(E31*T31,2)</f>
        <v>11.16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102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31.2" outlineLevel="1" x14ac:dyDescent="0.25">
      <c r="A32" s="161"/>
      <c r="B32" s="167"/>
      <c r="C32" s="251" t="s">
        <v>136</v>
      </c>
      <c r="D32" s="252"/>
      <c r="E32" s="253"/>
      <c r="F32" s="254"/>
      <c r="G32" s="255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9"/>
      <c r="U32" s="178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104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3" t="str">
        <f>C32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160"/>
      <c r="BC32" s="160"/>
      <c r="BD32" s="160"/>
      <c r="BE32" s="160"/>
      <c r="BF32" s="160"/>
      <c r="BG32" s="160"/>
      <c r="BH32" s="160"/>
    </row>
    <row r="33" spans="1:60" outlineLevel="1" x14ac:dyDescent="0.25">
      <c r="A33" s="161">
        <v>14</v>
      </c>
      <c r="B33" s="167" t="s">
        <v>137</v>
      </c>
      <c r="C33" s="197" t="s">
        <v>138</v>
      </c>
      <c r="D33" s="169" t="s">
        <v>122</v>
      </c>
      <c r="E33" s="173">
        <v>23</v>
      </c>
      <c r="F33" s="178">
        <v>0</v>
      </c>
      <c r="G33" s="178">
        <f>SUM(E33*F33)</f>
        <v>0</v>
      </c>
      <c r="H33" s="178">
        <v>0</v>
      </c>
      <c r="I33" s="178">
        <f>ROUND(E33*H33,2)</f>
        <v>0</v>
      </c>
      <c r="J33" s="178">
        <v>40.4</v>
      </c>
      <c r="K33" s="178">
        <f>ROUND(E33*J33,2)</f>
        <v>929.2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78"/>
      <c r="S33" s="178"/>
      <c r="T33" s="179">
        <v>0.14829999999999999</v>
      </c>
      <c r="U33" s="178">
        <f>ROUND(E33*T33,2)</f>
        <v>3.41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102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161">
        <v>15</v>
      </c>
      <c r="B34" s="167" t="s">
        <v>139</v>
      </c>
      <c r="C34" s="197" t="s">
        <v>140</v>
      </c>
      <c r="D34" s="169" t="s">
        <v>122</v>
      </c>
      <c r="E34" s="173">
        <v>3.7</v>
      </c>
      <c r="F34" s="178">
        <v>0</v>
      </c>
      <c r="G34" s="178">
        <f t="shared" ref="G34:G42" si="1">SUM(E34*F34)</f>
        <v>0</v>
      </c>
      <c r="H34" s="178">
        <v>0</v>
      </c>
      <c r="I34" s="178">
        <f>ROUND(E34*H34,2)</f>
        <v>0</v>
      </c>
      <c r="J34" s="178">
        <v>914.94</v>
      </c>
      <c r="K34" s="178">
        <f>ROUND(E34*J34,2)</f>
        <v>3385.28</v>
      </c>
      <c r="L34" s="178">
        <v>21</v>
      </c>
      <c r="M34" s="178">
        <f>G34*(1+L34/100)</f>
        <v>0</v>
      </c>
      <c r="N34" s="178">
        <v>0</v>
      </c>
      <c r="O34" s="178">
        <f>ROUND(E34*N34,2)</f>
        <v>0</v>
      </c>
      <c r="P34" s="178">
        <v>0</v>
      </c>
      <c r="Q34" s="178">
        <f>ROUND(E34*P34,2)</f>
        <v>0</v>
      </c>
      <c r="R34" s="178"/>
      <c r="S34" s="178"/>
      <c r="T34" s="179">
        <v>4.6550000000000002</v>
      </c>
      <c r="U34" s="178">
        <f>ROUND(E34*T34,2)</f>
        <v>17.22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102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5">
      <c r="A35" s="161"/>
      <c r="B35" s="167"/>
      <c r="C35" s="198" t="s">
        <v>141</v>
      </c>
      <c r="D35" s="170"/>
      <c r="E35" s="174">
        <v>3.7</v>
      </c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9"/>
      <c r="U35" s="178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124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161">
        <v>16</v>
      </c>
      <c r="B36" s="167" t="s">
        <v>142</v>
      </c>
      <c r="C36" s="197" t="s">
        <v>143</v>
      </c>
      <c r="D36" s="169" t="s">
        <v>122</v>
      </c>
      <c r="E36" s="173">
        <v>35</v>
      </c>
      <c r="F36" s="178">
        <v>0</v>
      </c>
      <c r="G36" s="178">
        <f t="shared" si="1"/>
        <v>0</v>
      </c>
      <c r="H36" s="178">
        <v>0</v>
      </c>
      <c r="I36" s="178">
        <f t="shared" ref="I36:I42" si="2">ROUND(E36*H36,2)</f>
        <v>0</v>
      </c>
      <c r="J36" s="178">
        <v>120.9</v>
      </c>
      <c r="K36" s="178">
        <f t="shared" ref="K36:K42" si="3">ROUND(E36*J36,2)</f>
        <v>4231.5</v>
      </c>
      <c r="L36" s="178">
        <v>21</v>
      </c>
      <c r="M36" s="178">
        <f t="shared" ref="M36:M42" si="4">G36*(1+L36/100)</f>
        <v>0</v>
      </c>
      <c r="N36" s="178">
        <v>0</v>
      </c>
      <c r="O36" s="178">
        <f t="shared" ref="O36:O42" si="5">ROUND(E36*N36,2)</f>
        <v>0</v>
      </c>
      <c r="P36" s="178">
        <v>0</v>
      </c>
      <c r="Q36" s="178">
        <f t="shared" ref="Q36:Q42" si="6">ROUND(E36*P36,2)</f>
        <v>0</v>
      </c>
      <c r="R36" s="178"/>
      <c r="S36" s="178"/>
      <c r="T36" s="179">
        <v>0.66800000000000004</v>
      </c>
      <c r="U36" s="178">
        <f t="shared" ref="U36:U42" si="7">ROUND(E36*T36,2)</f>
        <v>23.38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102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5">
      <c r="A37" s="161">
        <v>17</v>
      </c>
      <c r="B37" s="167" t="s">
        <v>144</v>
      </c>
      <c r="C37" s="197" t="s">
        <v>145</v>
      </c>
      <c r="D37" s="169" t="s">
        <v>122</v>
      </c>
      <c r="E37" s="173">
        <v>35</v>
      </c>
      <c r="F37" s="178">
        <v>0</v>
      </c>
      <c r="G37" s="178">
        <f t="shared" si="1"/>
        <v>0</v>
      </c>
      <c r="H37" s="178">
        <v>0</v>
      </c>
      <c r="I37" s="178">
        <f t="shared" si="2"/>
        <v>0</v>
      </c>
      <c r="J37" s="178">
        <v>87.75</v>
      </c>
      <c r="K37" s="178">
        <f t="shared" si="3"/>
        <v>3071.25</v>
      </c>
      <c r="L37" s="178">
        <v>21</v>
      </c>
      <c r="M37" s="178">
        <f t="shared" si="4"/>
        <v>0</v>
      </c>
      <c r="N37" s="178">
        <v>0</v>
      </c>
      <c r="O37" s="178">
        <f t="shared" si="5"/>
        <v>0</v>
      </c>
      <c r="P37" s="178">
        <v>0</v>
      </c>
      <c r="Q37" s="178">
        <f t="shared" si="6"/>
        <v>0</v>
      </c>
      <c r="R37" s="178"/>
      <c r="S37" s="178"/>
      <c r="T37" s="179">
        <v>0.48399999999999999</v>
      </c>
      <c r="U37" s="178">
        <f t="shared" si="7"/>
        <v>16.940000000000001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5">
      <c r="A38" s="161">
        <v>18</v>
      </c>
      <c r="B38" s="167" t="s">
        <v>146</v>
      </c>
      <c r="C38" s="197" t="s">
        <v>147</v>
      </c>
      <c r="D38" s="169" t="s">
        <v>122</v>
      </c>
      <c r="E38" s="173">
        <v>23</v>
      </c>
      <c r="F38" s="178">
        <v>0</v>
      </c>
      <c r="G38" s="178">
        <f t="shared" si="1"/>
        <v>0</v>
      </c>
      <c r="H38" s="178">
        <v>0</v>
      </c>
      <c r="I38" s="178">
        <f t="shared" si="2"/>
        <v>0</v>
      </c>
      <c r="J38" s="178">
        <v>287.43</v>
      </c>
      <c r="K38" s="178">
        <f t="shared" si="3"/>
        <v>6610.89</v>
      </c>
      <c r="L38" s="178">
        <v>21</v>
      </c>
      <c r="M38" s="178">
        <f t="shared" si="4"/>
        <v>0</v>
      </c>
      <c r="N38" s="178">
        <v>0</v>
      </c>
      <c r="O38" s="178">
        <f t="shared" si="5"/>
        <v>0</v>
      </c>
      <c r="P38" s="178">
        <v>0</v>
      </c>
      <c r="Q38" s="178">
        <f t="shared" si="6"/>
        <v>0</v>
      </c>
      <c r="R38" s="178"/>
      <c r="S38" s="178"/>
      <c r="T38" s="179">
        <v>1.587</v>
      </c>
      <c r="U38" s="178">
        <f t="shared" si="7"/>
        <v>36.5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102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161">
        <v>19</v>
      </c>
      <c r="B39" s="167" t="s">
        <v>148</v>
      </c>
      <c r="C39" s="197" t="s">
        <v>149</v>
      </c>
      <c r="D39" s="169" t="s">
        <v>122</v>
      </c>
      <c r="E39" s="173">
        <v>4</v>
      </c>
      <c r="F39" s="178">
        <v>0</v>
      </c>
      <c r="G39" s="178">
        <f t="shared" si="1"/>
        <v>0</v>
      </c>
      <c r="H39" s="178">
        <v>0</v>
      </c>
      <c r="I39" s="178">
        <f t="shared" si="2"/>
        <v>0</v>
      </c>
      <c r="J39" s="178">
        <v>232.05</v>
      </c>
      <c r="K39" s="178">
        <f t="shared" si="3"/>
        <v>928.2</v>
      </c>
      <c r="L39" s="178">
        <v>21</v>
      </c>
      <c r="M39" s="178">
        <f t="shared" si="4"/>
        <v>0</v>
      </c>
      <c r="N39" s="178">
        <v>0</v>
      </c>
      <c r="O39" s="178">
        <f t="shared" si="5"/>
        <v>0</v>
      </c>
      <c r="P39" s="178">
        <v>0</v>
      </c>
      <c r="Q39" s="178">
        <f t="shared" si="6"/>
        <v>0</v>
      </c>
      <c r="R39" s="178"/>
      <c r="S39" s="178"/>
      <c r="T39" s="179">
        <v>1.2390000000000001</v>
      </c>
      <c r="U39" s="178">
        <f t="shared" si="7"/>
        <v>4.96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102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161">
        <v>20</v>
      </c>
      <c r="B40" s="167" t="s">
        <v>150</v>
      </c>
      <c r="C40" s="197" t="s">
        <v>151</v>
      </c>
      <c r="D40" s="169" t="s">
        <v>127</v>
      </c>
      <c r="E40" s="173">
        <v>21</v>
      </c>
      <c r="F40" s="178">
        <v>0</v>
      </c>
      <c r="G40" s="178">
        <f t="shared" si="1"/>
        <v>0</v>
      </c>
      <c r="H40" s="178">
        <v>0</v>
      </c>
      <c r="I40" s="178">
        <f t="shared" si="2"/>
        <v>0</v>
      </c>
      <c r="J40" s="178">
        <v>29.56</v>
      </c>
      <c r="K40" s="178">
        <f t="shared" si="3"/>
        <v>620.76</v>
      </c>
      <c r="L40" s="178">
        <v>21</v>
      </c>
      <c r="M40" s="178">
        <f t="shared" si="4"/>
        <v>0</v>
      </c>
      <c r="N40" s="178">
        <v>0</v>
      </c>
      <c r="O40" s="178">
        <f t="shared" si="5"/>
        <v>0</v>
      </c>
      <c r="P40" s="178">
        <v>0</v>
      </c>
      <c r="Q40" s="178">
        <f t="shared" si="6"/>
        <v>0</v>
      </c>
      <c r="R40" s="178"/>
      <c r="S40" s="178"/>
      <c r="T40" s="179">
        <v>0.107</v>
      </c>
      <c r="U40" s="178">
        <f t="shared" si="7"/>
        <v>2.25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102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161">
        <v>21</v>
      </c>
      <c r="B41" s="167" t="s">
        <v>152</v>
      </c>
      <c r="C41" s="197" t="s">
        <v>153</v>
      </c>
      <c r="D41" s="169" t="s">
        <v>127</v>
      </c>
      <c r="E41" s="173">
        <v>21</v>
      </c>
      <c r="F41" s="178">
        <v>0</v>
      </c>
      <c r="G41" s="178">
        <f t="shared" si="1"/>
        <v>0</v>
      </c>
      <c r="H41" s="178">
        <v>0</v>
      </c>
      <c r="I41" s="178">
        <f t="shared" si="2"/>
        <v>0</v>
      </c>
      <c r="J41" s="178">
        <v>20.98</v>
      </c>
      <c r="K41" s="178">
        <f t="shared" si="3"/>
        <v>440.58</v>
      </c>
      <c r="L41" s="178">
        <v>21</v>
      </c>
      <c r="M41" s="178">
        <f t="shared" si="4"/>
        <v>0</v>
      </c>
      <c r="N41" s="178">
        <v>0</v>
      </c>
      <c r="O41" s="178">
        <f t="shared" si="5"/>
        <v>0</v>
      </c>
      <c r="P41" s="178">
        <v>0</v>
      </c>
      <c r="Q41" s="178">
        <f t="shared" si="6"/>
        <v>0</v>
      </c>
      <c r="R41" s="178"/>
      <c r="S41" s="178"/>
      <c r="T41" s="179">
        <v>1.2E-2</v>
      </c>
      <c r="U41" s="178">
        <f t="shared" si="7"/>
        <v>0.25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102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5">
      <c r="A42" s="161">
        <v>22</v>
      </c>
      <c r="B42" s="167" t="s">
        <v>154</v>
      </c>
      <c r="C42" s="197" t="s">
        <v>155</v>
      </c>
      <c r="D42" s="169" t="s">
        <v>101</v>
      </c>
      <c r="E42" s="173">
        <v>8</v>
      </c>
      <c r="F42" s="178">
        <v>0</v>
      </c>
      <c r="G42" s="178">
        <f t="shared" si="1"/>
        <v>0</v>
      </c>
      <c r="H42" s="178">
        <v>0.44</v>
      </c>
      <c r="I42" s="178">
        <f t="shared" si="2"/>
        <v>3.52</v>
      </c>
      <c r="J42" s="178">
        <v>364.6</v>
      </c>
      <c r="K42" s="178">
        <f t="shared" si="3"/>
        <v>2916.8</v>
      </c>
      <c r="L42" s="178">
        <v>21</v>
      </c>
      <c r="M42" s="178">
        <f t="shared" si="4"/>
        <v>0</v>
      </c>
      <c r="N42" s="178">
        <v>0</v>
      </c>
      <c r="O42" s="178">
        <f t="shared" si="5"/>
        <v>0</v>
      </c>
      <c r="P42" s="178">
        <v>0</v>
      </c>
      <c r="Q42" s="178">
        <f t="shared" si="6"/>
        <v>0</v>
      </c>
      <c r="R42" s="178"/>
      <c r="S42" s="178"/>
      <c r="T42" s="179">
        <v>0.104</v>
      </c>
      <c r="U42" s="178">
        <f t="shared" si="7"/>
        <v>0.83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102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ht="21" outlineLevel="1" x14ac:dyDescent="0.25">
      <c r="A43" s="161"/>
      <c r="B43" s="167"/>
      <c r="C43" s="251" t="s">
        <v>156</v>
      </c>
      <c r="D43" s="252"/>
      <c r="E43" s="253"/>
      <c r="F43" s="254"/>
      <c r="G43" s="255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9"/>
      <c r="U43" s="178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104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3" t="str">
        <f>C43</f>
        <v>Výsadba komplet včetně zemních prací, teréních úprav, případného mulčování, kůlu, jutařské tkaniny, hnojiva, zalitím vodou, apod.</v>
      </c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161">
        <v>23</v>
      </c>
      <c r="B44" s="167" t="s">
        <v>157</v>
      </c>
      <c r="C44" s="197" t="s">
        <v>158</v>
      </c>
      <c r="D44" s="169" t="s">
        <v>101</v>
      </c>
      <c r="E44" s="173">
        <v>4</v>
      </c>
      <c r="F44" s="178">
        <v>0</v>
      </c>
      <c r="G44" s="178">
        <f>SUM(E44*F44)</f>
        <v>0</v>
      </c>
      <c r="H44" s="178">
        <v>1716</v>
      </c>
      <c r="I44" s="178">
        <f>ROUND(E44*H44,2)</f>
        <v>6864</v>
      </c>
      <c r="J44" s="178">
        <v>0</v>
      </c>
      <c r="K44" s="178">
        <f>ROUND(E44*J44,2)</f>
        <v>0</v>
      </c>
      <c r="L44" s="178">
        <v>21</v>
      </c>
      <c r="M44" s="178">
        <f>G44*(1+L44/100)</f>
        <v>0</v>
      </c>
      <c r="N44" s="178">
        <v>0.01</v>
      </c>
      <c r="O44" s="178">
        <f>ROUND(E44*N44,2)</f>
        <v>0.04</v>
      </c>
      <c r="P44" s="178">
        <v>0</v>
      </c>
      <c r="Q44" s="178">
        <f>ROUND(E44*P44,2)</f>
        <v>0</v>
      </c>
      <c r="R44" s="178"/>
      <c r="S44" s="178"/>
      <c r="T44" s="179">
        <v>0</v>
      </c>
      <c r="U44" s="178">
        <f>ROUND(E44*T44,2)</f>
        <v>0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159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161">
        <v>24</v>
      </c>
      <c r="B45" s="167" t="s">
        <v>160</v>
      </c>
      <c r="C45" s="197" t="s">
        <v>161</v>
      </c>
      <c r="D45" s="169" t="s">
        <v>101</v>
      </c>
      <c r="E45" s="173">
        <v>4</v>
      </c>
      <c r="F45" s="178">
        <v>0</v>
      </c>
      <c r="G45" s="178">
        <f>SUM(E45*F45)</f>
        <v>0</v>
      </c>
      <c r="H45" s="178">
        <v>1209</v>
      </c>
      <c r="I45" s="178">
        <f>ROUND(E45*H45,2)</f>
        <v>4836</v>
      </c>
      <c r="J45" s="178">
        <v>0</v>
      </c>
      <c r="K45" s="178">
        <f>ROUND(E45*J45,2)</f>
        <v>0</v>
      </c>
      <c r="L45" s="178">
        <v>21</v>
      </c>
      <c r="M45" s="178">
        <f>G45*(1+L45/100)</f>
        <v>0</v>
      </c>
      <c r="N45" s="178">
        <v>0.01</v>
      </c>
      <c r="O45" s="178">
        <f>ROUND(E45*N45,2)</f>
        <v>0.04</v>
      </c>
      <c r="P45" s="178">
        <v>0</v>
      </c>
      <c r="Q45" s="178">
        <f>ROUND(E45*P45,2)</f>
        <v>0</v>
      </c>
      <c r="R45" s="178"/>
      <c r="S45" s="178"/>
      <c r="T45" s="179">
        <v>0</v>
      </c>
      <c r="U45" s="178">
        <f>ROUND(E45*T45,2)</f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159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5">
      <c r="A46" s="161"/>
      <c r="B46" s="167"/>
      <c r="C46" s="251" t="s">
        <v>162</v>
      </c>
      <c r="D46" s="252"/>
      <c r="E46" s="253"/>
      <c r="F46" s="254"/>
      <c r="G46" s="255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9"/>
      <c r="U46" s="178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104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3" t="str">
        <f>C46</f>
        <v>Výsadba mimo areál, k polní cestě Dobešov – Veselí.</v>
      </c>
      <c r="BB46" s="160"/>
      <c r="BC46" s="160"/>
      <c r="BD46" s="160"/>
      <c r="BE46" s="160"/>
      <c r="BF46" s="160"/>
      <c r="BG46" s="160"/>
      <c r="BH46" s="160"/>
    </row>
    <row r="47" spans="1:60" ht="20.399999999999999" outlineLevel="1" x14ac:dyDescent="0.25">
      <c r="A47" s="161">
        <v>25</v>
      </c>
      <c r="B47" s="167" t="s">
        <v>163</v>
      </c>
      <c r="C47" s="197" t="s">
        <v>164</v>
      </c>
      <c r="D47" s="169" t="s">
        <v>127</v>
      </c>
      <c r="E47" s="173">
        <v>188</v>
      </c>
      <c r="F47" s="178">
        <v>0</v>
      </c>
      <c r="G47" s="178">
        <f>SUM(E47*F47)</f>
        <v>0</v>
      </c>
      <c r="H47" s="178">
        <v>1.19</v>
      </c>
      <c r="I47" s="178">
        <f>ROUND(E47*H47,2)</f>
        <v>223.72</v>
      </c>
      <c r="J47" s="178">
        <v>17.059999999999999</v>
      </c>
      <c r="K47" s="178">
        <f>ROUND(E47*J47,2)</f>
        <v>3207.28</v>
      </c>
      <c r="L47" s="178">
        <v>21</v>
      </c>
      <c r="M47" s="178">
        <f>G47*(1+L47/100)</f>
        <v>0</v>
      </c>
      <c r="N47" s="178">
        <v>0</v>
      </c>
      <c r="O47" s="178">
        <f>ROUND(E47*N47,2)</f>
        <v>0</v>
      </c>
      <c r="P47" s="178">
        <v>0</v>
      </c>
      <c r="Q47" s="178">
        <f>ROUND(E47*P47,2)</f>
        <v>0</v>
      </c>
      <c r="R47" s="178"/>
      <c r="S47" s="178"/>
      <c r="T47" s="179">
        <v>9.7000000000000003E-2</v>
      </c>
      <c r="U47" s="178">
        <f>ROUND(E47*T47,2)</f>
        <v>18.239999999999998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102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x14ac:dyDescent="0.25">
      <c r="A48" s="162" t="s">
        <v>97</v>
      </c>
      <c r="B48" s="168" t="s">
        <v>52</v>
      </c>
      <c r="C48" s="199" t="s">
        <v>53</v>
      </c>
      <c r="D48" s="171"/>
      <c r="E48" s="175"/>
      <c r="F48" s="180"/>
      <c r="G48" s="180">
        <f>SUMIF(AE49:AE66,"&lt;&gt;NOR",G49:G66)</f>
        <v>0</v>
      </c>
      <c r="H48" s="180"/>
      <c r="I48" s="180">
        <f>SUM(I49:I66)</f>
        <v>76400.789999999994</v>
      </c>
      <c r="J48" s="180"/>
      <c r="K48" s="180">
        <f>SUM(K49:K66)</f>
        <v>38071.729999999996</v>
      </c>
      <c r="L48" s="180"/>
      <c r="M48" s="180">
        <f>SUM(M49:M66)</f>
        <v>0</v>
      </c>
      <c r="N48" s="180"/>
      <c r="O48" s="180">
        <f>SUM(O49:O66)</f>
        <v>92.980000000000018</v>
      </c>
      <c r="P48" s="180"/>
      <c r="Q48" s="180">
        <f>SUM(Q49:Q66)</f>
        <v>0</v>
      </c>
      <c r="R48" s="180"/>
      <c r="S48" s="180"/>
      <c r="T48" s="181"/>
      <c r="U48" s="180">
        <f>SUM(U49:U66)</f>
        <v>131.9</v>
      </c>
      <c r="AE48" t="s">
        <v>98</v>
      </c>
    </row>
    <row r="49" spans="1:60" ht="20.399999999999999" outlineLevel="1" x14ac:dyDescent="0.25">
      <c r="A49" s="161">
        <v>26</v>
      </c>
      <c r="B49" s="167" t="s">
        <v>165</v>
      </c>
      <c r="C49" s="197" t="s">
        <v>166</v>
      </c>
      <c r="D49" s="169" t="s">
        <v>127</v>
      </c>
      <c r="E49" s="173">
        <v>87</v>
      </c>
      <c r="F49" s="178">
        <v>0</v>
      </c>
      <c r="G49" s="178">
        <f>SUM(E49*F49)</f>
        <v>0</v>
      </c>
      <c r="H49" s="178">
        <v>0</v>
      </c>
      <c r="I49" s="178">
        <f>ROUND(E49*H49,2)</f>
        <v>0</v>
      </c>
      <c r="J49" s="178">
        <v>53.12</v>
      </c>
      <c r="K49" s="178">
        <f>ROUND(E49*J49,2)</f>
        <v>4621.4399999999996</v>
      </c>
      <c r="L49" s="178">
        <v>21</v>
      </c>
      <c r="M49" s="178">
        <f>G49*(1+L49/100)</f>
        <v>0</v>
      </c>
      <c r="N49" s="178">
        <v>0</v>
      </c>
      <c r="O49" s="178">
        <f>ROUND(E49*N49,2)</f>
        <v>0</v>
      </c>
      <c r="P49" s="178">
        <v>0</v>
      </c>
      <c r="Q49" s="178">
        <f>ROUND(E49*P49,2)</f>
        <v>0</v>
      </c>
      <c r="R49" s="178"/>
      <c r="S49" s="178"/>
      <c r="T49" s="179">
        <v>0.15</v>
      </c>
      <c r="U49" s="178">
        <f>ROUND(E49*T49,2)</f>
        <v>13.05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102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ht="20.399999999999999" outlineLevel="1" x14ac:dyDescent="0.25">
      <c r="A50" s="161">
        <v>27</v>
      </c>
      <c r="B50" s="167" t="s">
        <v>167</v>
      </c>
      <c r="C50" s="197" t="s">
        <v>168</v>
      </c>
      <c r="D50" s="169" t="s">
        <v>122</v>
      </c>
      <c r="E50" s="173">
        <v>4.0999999999999996</v>
      </c>
      <c r="F50" s="178">
        <v>0</v>
      </c>
      <c r="G50" s="178">
        <f t="shared" ref="G50:G52" si="8">SUM(E50*F50)</f>
        <v>0</v>
      </c>
      <c r="H50" s="178">
        <v>587.71</v>
      </c>
      <c r="I50" s="178">
        <f>ROUND(E50*H50,2)</f>
        <v>2409.61</v>
      </c>
      <c r="J50" s="178">
        <v>296.80999999999995</v>
      </c>
      <c r="K50" s="178">
        <f>ROUND(E50*J50,2)</f>
        <v>1216.92</v>
      </c>
      <c r="L50" s="178">
        <v>21</v>
      </c>
      <c r="M50" s="178">
        <f>G50*(1+L50/100)</f>
        <v>0</v>
      </c>
      <c r="N50" s="178">
        <v>1.7816399999999999</v>
      </c>
      <c r="O50" s="178">
        <f>ROUND(E50*N50,2)</f>
        <v>7.3</v>
      </c>
      <c r="P50" s="178">
        <v>0</v>
      </c>
      <c r="Q50" s="178">
        <f>ROUND(E50*P50,2)</f>
        <v>0</v>
      </c>
      <c r="R50" s="178"/>
      <c r="S50" s="178"/>
      <c r="T50" s="179">
        <v>1.085</v>
      </c>
      <c r="U50" s="178">
        <f>ROUND(E50*T50,2)</f>
        <v>4.45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102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ht="20.399999999999999" outlineLevel="1" x14ac:dyDescent="0.25">
      <c r="A51" s="161">
        <v>28</v>
      </c>
      <c r="B51" s="167" t="s">
        <v>169</v>
      </c>
      <c r="C51" s="197" t="s">
        <v>170</v>
      </c>
      <c r="D51" s="169" t="s">
        <v>127</v>
      </c>
      <c r="E51" s="173">
        <v>68</v>
      </c>
      <c r="F51" s="178">
        <v>0</v>
      </c>
      <c r="G51" s="178">
        <f t="shared" si="8"/>
        <v>0</v>
      </c>
      <c r="H51" s="178">
        <v>75.09</v>
      </c>
      <c r="I51" s="178">
        <f>ROUND(E51*H51,2)</f>
        <v>5106.12</v>
      </c>
      <c r="J51" s="178">
        <v>161.25</v>
      </c>
      <c r="K51" s="178">
        <f>ROUND(E51*J51,2)</f>
        <v>10965</v>
      </c>
      <c r="L51" s="178">
        <v>21</v>
      </c>
      <c r="M51" s="178">
        <f>G51*(1+L51/100)</f>
        <v>0</v>
      </c>
      <c r="N51" s="178">
        <v>0.38794000000000001</v>
      </c>
      <c r="O51" s="178">
        <f>ROUND(E51*N51,2)</f>
        <v>26.38</v>
      </c>
      <c r="P51" s="178">
        <v>0</v>
      </c>
      <c r="Q51" s="178">
        <f>ROUND(E51*P51,2)</f>
        <v>0</v>
      </c>
      <c r="R51" s="178"/>
      <c r="S51" s="178"/>
      <c r="T51" s="179">
        <v>0.31209999999999999</v>
      </c>
      <c r="U51" s="178">
        <f>ROUND(E51*T51,2)</f>
        <v>21.22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102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ht="20.399999999999999" outlineLevel="1" x14ac:dyDescent="0.25">
      <c r="A52" s="161">
        <v>29</v>
      </c>
      <c r="B52" s="167" t="s">
        <v>171</v>
      </c>
      <c r="C52" s="197" t="s">
        <v>172</v>
      </c>
      <c r="D52" s="169" t="s">
        <v>122</v>
      </c>
      <c r="E52" s="173">
        <v>20.73</v>
      </c>
      <c r="F52" s="178">
        <v>0</v>
      </c>
      <c r="G52" s="178">
        <f t="shared" si="8"/>
        <v>0</v>
      </c>
      <c r="H52" s="178">
        <v>2149.46</v>
      </c>
      <c r="I52" s="178">
        <f>ROUND(E52*H52,2)</f>
        <v>44558.31</v>
      </c>
      <c r="J52" s="178">
        <v>171.03999999999996</v>
      </c>
      <c r="K52" s="178">
        <f>ROUND(E52*J52,2)</f>
        <v>3545.66</v>
      </c>
      <c r="L52" s="178">
        <v>21</v>
      </c>
      <c r="M52" s="178">
        <f>G52*(1+L52/100)</f>
        <v>0</v>
      </c>
      <c r="N52" s="178">
        <v>2.5249999999999999</v>
      </c>
      <c r="O52" s="178">
        <f>ROUND(E52*N52,2)</f>
        <v>52.34</v>
      </c>
      <c r="P52" s="178">
        <v>0</v>
      </c>
      <c r="Q52" s="178">
        <f>ROUND(E52*P52,2)</f>
        <v>0</v>
      </c>
      <c r="R52" s="178"/>
      <c r="S52" s="178"/>
      <c r="T52" s="179">
        <v>0.48</v>
      </c>
      <c r="U52" s="178">
        <f>ROUND(E52*T52,2)</f>
        <v>9.9499999999999993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102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161"/>
      <c r="B53" s="167"/>
      <c r="C53" s="251" t="s">
        <v>173</v>
      </c>
      <c r="D53" s="252"/>
      <c r="E53" s="253"/>
      <c r="F53" s="254"/>
      <c r="G53" s="255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8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104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3" t="str">
        <f>C53</f>
        <v>Pčítáno desku bezbariérového přístupu a výplň odkrytých patek ocelových sloupů.</v>
      </c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161"/>
      <c r="B54" s="167"/>
      <c r="C54" s="198" t="s">
        <v>174</v>
      </c>
      <c r="D54" s="170"/>
      <c r="E54" s="174">
        <v>2.88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124</v>
      </c>
      <c r="AF54" s="160">
        <v>0</v>
      </c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161"/>
      <c r="B55" s="167"/>
      <c r="C55" s="198" t="s">
        <v>175</v>
      </c>
      <c r="D55" s="170"/>
      <c r="E55" s="174">
        <v>17.850000000000001</v>
      </c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9"/>
      <c r="U55" s="178"/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124</v>
      </c>
      <c r="AF55" s="160">
        <v>0</v>
      </c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161">
        <v>30</v>
      </c>
      <c r="B56" s="167" t="s">
        <v>176</v>
      </c>
      <c r="C56" s="197" t="s">
        <v>177</v>
      </c>
      <c r="D56" s="169" t="s">
        <v>127</v>
      </c>
      <c r="E56" s="173">
        <v>32</v>
      </c>
      <c r="F56" s="178">
        <v>0</v>
      </c>
      <c r="G56" s="178">
        <f>SUM(E56*F56)</f>
        <v>0</v>
      </c>
      <c r="H56" s="178">
        <v>126.06</v>
      </c>
      <c r="I56" s="178">
        <f>ROUND(E56*H56,2)</f>
        <v>4033.92</v>
      </c>
      <c r="J56" s="178">
        <v>323.21999999999997</v>
      </c>
      <c r="K56" s="178">
        <f>ROUND(E56*J56,2)</f>
        <v>10343.040000000001</v>
      </c>
      <c r="L56" s="178">
        <v>21</v>
      </c>
      <c r="M56" s="178">
        <f>G56*(1+L56/100)</f>
        <v>0</v>
      </c>
      <c r="N56" s="178">
        <v>3.9199999999999999E-2</v>
      </c>
      <c r="O56" s="178">
        <f>ROUND(E56*N56,2)</f>
        <v>1.25</v>
      </c>
      <c r="P56" s="178">
        <v>0</v>
      </c>
      <c r="Q56" s="178">
        <f>ROUND(E56*P56,2)</f>
        <v>0</v>
      </c>
      <c r="R56" s="178"/>
      <c r="S56" s="178"/>
      <c r="T56" s="179">
        <v>1.6</v>
      </c>
      <c r="U56" s="178">
        <f>ROUND(E56*T56,2)</f>
        <v>51.2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102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161">
        <v>31</v>
      </c>
      <c r="B57" s="167" t="s">
        <v>178</v>
      </c>
      <c r="C57" s="197" t="s">
        <v>179</v>
      </c>
      <c r="D57" s="169" t="s">
        <v>127</v>
      </c>
      <c r="E57" s="173">
        <v>32</v>
      </c>
      <c r="F57" s="178">
        <v>0</v>
      </c>
      <c r="G57" s="178">
        <f t="shared" ref="G57:G58" si="9">SUM(E57*F57)</f>
        <v>0</v>
      </c>
      <c r="H57" s="178">
        <v>0</v>
      </c>
      <c r="I57" s="178">
        <f>ROUND(E57*H57,2)</f>
        <v>0</v>
      </c>
      <c r="J57" s="178">
        <v>65.13</v>
      </c>
      <c r="K57" s="178">
        <f>ROUND(E57*J57,2)</f>
        <v>2084.16</v>
      </c>
      <c r="L57" s="178">
        <v>21</v>
      </c>
      <c r="M57" s="178">
        <f>G57*(1+L57/100)</f>
        <v>0</v>
      </c>
      <c r="N57" s="178">
        <v>0</v>
      </c>
      <c r="O57" s="178">
        <f>ROUND(E57*N57,2)</f>
        <v>0</v>
      </c>
      <c r="P57" s="178">
        <v>0</v>
      </c>
      <c r="Q57" s="178">
        <f>ROUND(E57*P57,2)</f>
        <v>0</v>
      </c>
      <c r="R57" s="178"/>
      <c r="S57" s="178"/>
      <c r="T57" s="179">
        <v>0.32</v>
      </c>
      <c r="U57" s="178">
        <f>ROUND(E57*T57,2)</f>
        <v>10.24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102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ht="20.399999999999999" outlineLevel="1" x14ac:dyDescent="0.25">
      <c r="A58" s="161">
        <v>32</v>
      </c>
      <c r="B58" s="167" t="s">
        <v>180</v>
      </c>
      <c r="C58" s="197" t="s">
        <v>181</v>
      </c>
      <c r="D58" s="169" t="s">
        <v>182</v>
      </c>
      <c r="E58" s="173">
        <v>0.95</v>
      </c>
      <c r="F58" s="178">
        <v>0</v>
      </c>
      <c r="G58" s="178">
        <f t="shared" si="9"/>
        <v>0</v>
      </c>
      <c r="H58" s="178">
        <v>17635.47</v>
      </c>
      <c r="I58" s="178">
        <f>ROUND(E58*H58,2)</f>
        <v>16753.7</v>
      </c>
      <c r="J58" s="178">
        <v>3775.7099999999991</v>
      </c>
      <c r="K58" s="178">
        <f>ROUND(E58*J58,2)</f>
        <v>3586.92</v>
      </c>
      <c r="L58" s="178">
        <v>21</v>
      </c>
      <c r="M58" s="178">
        <f>G58*(1+L58/100)</f>
        <v>0</v>
      </c>
      <c r="N58" s="178">
        <v>1.0554399999999999</v>
      </c>
      <c r="O58" s="178">
        <f>ROUND(E58*N58,2)</f>
        <v>1</v>
      </c>
      <c r="P58" s="178">
        <v>0</v>
      </c>
      <c r="Q58" s="178">
        <f>ROUND(E58*P58,2)</f>
        <v>0</v>
      </c>
      <c r="R58" s="178"/>
      <c r="S58" s="178"/>
      <c r="T58" s="179">
        <v>15.231</v>
      </c>
      <c r="U58" s="178">
        <f>ROUND(E58*T58,2)</f>
        <v>14.47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102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5">
      <c r="A59" s="161"/>
      <c r="B59" s="167"/>
      <c r="C59" s="200" t="s">
        <v>183</v>
      </c>
      <c r="D59" s="172"/>
      <c r="E59" s="176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9"/>
      <c r="U59" s="178"/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124</v>
      </c>
      <c r="AF59" s="160">
        <v>2</v>
      </c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5">
      <c r="A60" s="161"/>
      <c r="B60" s="167"/>
      <c r="C60" s="201" t="s">
        <v>184</v>
      </c>
      <c r="D60" s="172"/>
      <c r="E60" s="176">
        <v>0.95</v>
      </c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9"/>
      <c r="U60" s="178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124</v>
      </c>
      <c r="AF60" s="160">
        <v>2</v>
      </c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161"/>
      <c r="B61" s="167"/>
      <c r="C61" s="200" t="s">
        <v>185</v>
      </c>
      <c r="D61" s="172"/>
      <c r="E61" s="176"/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9"/>
      <c r="U61" s="178"/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124</v>
      </c>
      <c r="AF61" s="160">
        <v>0</v>
      </c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5">
      <c r="A62" s="161"/>
      <c r="B62" s="167"/>
      <c r="C62" s="198" t="s">
        <v>186</v>
      </c>
      <c r="D62" s="170"/>
      <c r="E62" s="174">
        <v>0.95</v>
      </c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9"/>
      <c r="U62" s="178"/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124</v>
      </c>
      <c r="AF62" s="160">
        <v>0</v>
      </c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5">
      <c r="A63" s="161">
        <v>33</v>
      </c>
      <c r="B63" s="167" t="s">
        <v>187</v>
      </c>
      <c r="C63" s="197" t="s">
        <v>188</v>
      </c>
      <c r="D63" s="169" t="s">
        <v>189</v>
      </c>
      <c r="E63" s="173">
        <v>21</v>
      </c>
      <c r="F63" s="178">
        <v>0</v>
      </c>
      <c r="G63" s="178">
        <f>SUM(E63*F63)</f>
        <v>0</v>
      </c>
      <c r="H63" s="178">
        <v>53.06</v>
      </c>
      <c r="I63" s="178">
        <f>ROUND(E63*H63,2)</f>
        <v>1114.26</v>
      </c>
      <c r="J63" s="178">
        <v>25.33</v>
      </c>
      <c r="K63" s="178">
        <f>ROUND(E63*J63,2)</f>
        <v>531.92999999999995</v>
      </c>
      <c r="L63" s="178">
        <v>21</v>
      </c>
      <c r="M63" s="178">
        <f>G63*(1+L63/100)</f>
        <v>0</v>
      </c>
      <c r="N63" s="178">
        <v>0</v>
      </c>
      <c r="O63" s="178">
        <f>ROUND(E63*N63,2)</f>
        <v>0</v>
      </c>
      <c r="P63" s="178">
        <v>0</v>
      </c>
      <c r="Q63" s="178">
        <f>ROUND(E63*P63,2)</f>
        <v>0</v>
      </c>
      <c r="R63" s="178"/>
      <c r="S63" s="178"/>
      <c r="T63" s="179">
        <v>5.0999999999999997E-2</v>
      </c>
      <c r="U63" s="178">
        <f>ROUND(E63*T63,2)</f>
        <v>1.07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102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161">
        <v>34</v>
      </c>
      <c r="B64" s="167" t="s">
        <v>190</v>
      </c>
      <c r="C64" s="197" t="s">
        <v>191</v>
      </c>
      <c r="D64" s="169" t="s">
        <v>189</v>
      </c>
      <c r="E64" s="173">
        <v>21</v>
      </c>
      <c r="F64" s="178">
        <v>0</v>
      </c>
      <c r="G64" s="178">
        <f t="shared" ref="G64:G65" si="10">SUM(E64*F64)</f>
        <v>0</v>
      </c>
      <c r="H64" s="178">
        <v>12.87</v>
      </c>
      <c r="I64" s="178">
        <f>ROUND(E64*H64,2)</f>
        <v>270.27</v>
      </c>
      <c r="J64" s="178">
        <v>17.86</v>
      </c>
      <c r="K64" s="178">
        <f>ROUND(E64*J64,2)</f>
        <v>375.06</v>
      </c>
      <c r="L64" s="178">
        <v>21</v>
      </c>
      <c r="M64" s="178">
        <f>G64*(1+L64/100)</f>
        <v>0</v>
      </c>
      <c r="N64" s="178">
        <v>1.2800000000000001E-3</v>
      </c>
      <c r="O64" s="178">
        <f>ROUND(E64*N64,2)</f>
        <v>0.03</v>
      </c>
      <c r="P64" s="178">
        <v>0</v>
      </c>
      <c r="Q64" s="178">
        <f>ROUND(E64*P64,2)</f>
        <v>0</v>
      </c>
      <c r="R64" s="178"/>
      <c r="S64" s="178"/>
      <c r="T64" s="179">
        <v>9.1999999999999998E-2</v>
      </c>
      <c r="U64" s="178">
        <f>ROUND(E64*T64,2)</f>
        <v>1.93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102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161">
        <v>35</v>
      </c>
      <c r="B65" s="167" t="s">
        <v>192</v>
      </c>
      <c r="C65" s="197" t="s">
        <v>193</v>
      </c>
      <c r="D65" s="169" t="s">
        <v>189</v>
      </c>
      <c r="E65" s="173">
        <v>20</v>
      </c>
      <c r="F65" s="178">
        <v>0</v>
      </c>
      <c r="G65" s="178">
        <f t="shared" si="10"/>
        <v>0</v>
      </c>
      <c r="H65" s="178">
        <v>107.73</v>
      </c>
      <c r="I65" s="178">
        <f>ROUND(E65*H65,2)</f>
        <v>2154.6</v>
      </c>
      <c r="J65" s="178">
        <v>40.08</v>
      </c>
      <c r="K65" s="178">
        <f>ROUND(E65*J65,2)</f>
        <v>801.6</v>
      </c>
      <c r="L65" s="178">
        <v>21</v>
      </c>
      <c r="M65" s="178">
        <f>G65*(1+L65/100)</f>
        <v>0</v>
      </c>
      <c r="N65" s="178">
        <v>0.23382</v>
      </c>
      <c r="O65" s="178">
        <f>ROUND(E65*N65,2)</f>
        <v>4.68</v>
      </c>
      <c r="P65" s="178">
        <v>0</v>
      </c>
      <c r="Q65" s="178">
        <f>ROUND(E65*P65,2)</f>
        <v>0</v>
      </c>
      <c r="R65" s="178"/>
      <c r="S65" s="178"/>
      <c r="T65" s="179">
        <v>0.216</v>
      </c>
      <c r="U65" s="178">
        <f>ROUND(E65*T65,2)</f>
        <v>4.32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102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5">
      <c r="A66" s="161"/>
      <c r="B66" s="167"/>
      <c r="C66" s="251" t="s">
        <v>194</v>
      </c>
      <c r="D66" s="252"/>
      <c r="E66" s="253"/>
      <c r="F66" s="254"/>
      <c r="G66" s="255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9"/>
      <c r="U66" s="178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104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3" t="str">
        <f>C66</f>
        <v>Trativody z drenážních trubek se zřízením štěrkopískového lože pod trubky a s jejich obsypem</v>
      </c>
      <c r="BB66" s="160"/>
      <c r="BC66" s="160"/>
      <c r="BD66" s="160"/>
      <c r="BE66" s="160"/>
      <c r="BF66" s="160"/>
      <c r="BG66" s="160"/>
      <c r="BH66" s="160"/>
    </row>
    <row r="67" spans="1:60" x14ac:dyDescent="0.25">
      <c r="A67" s="162" t="s">
        <v>97</v>
      </c>
      <c r="B67" s="168" t="s">
        <v>54</v>
      </c>
      <c r="C67" s="199" t="s">
        <v>55</v>
      </c>
      <c r="D67" s="171"/>
      <c r="E67" s="175"/>
      <c r="F67" s="180"/>
      <c r="G67" s="180">
        <f>SUMIF(AE68:AE71,"&lt;&gt;NOR",G68:G71)</f>
        <v>0</v>
      </c>
      <c r="H67" s="180"/>
      <c r="I67" s="180">
        <f>SUM(I68:I71)</f>
        <v>8443.2900000000009</v>
      </c>
      <c r="J67" s="180"/>
      <c r="K67" s="180">
        <f>SUM(K68:K71)</f>
        <v>12591.75</v>
      </c>
      <c r="L67" s="180"/>
      <c r="M67" s="180">
        <f>SUM(M68:M71)</f>
        <v>0</v>
      </c>
      <c r="N67" s="180"/>
      <c r="O67" s="180">
        <f>SUM(O68:O71)</f>
        <v>11.030000000000001</v>
      </c>
      <c r="P67" s="180"/>
      <c r="Q67" s="180">
        <f>SUM(Q68:Q71)</f>
        <v>0</v>
      </c>
      <c r="R67" s="180"/>
      <c r="S67" s="180"/>
      <c r="T67" s="181"/>
      <c r="U67" s="180">
        <f>SUM(U68:U71)</f>
        <v>58.44</v>
      </c>
      <c r="AE67" t="s">
        <v>98</v>
      </c>
    </row>
    <row r="68" spans="1:60" outlineLevel="1" x14ac:dyDescent="0.25">
      <c r="A68" s="161">
        <v>36</v>
      </c>
      <c r="B68" s="167" t="s">
        <v>195</v>
      </c>
      <c r="C68" s="197" t="s">
        <v>196</v>
      </c>
      <c r="D68" s="169" t="s">
        <v>189</v>
      </c>
      <c r="E68" s="173">
        <v>11</v>
      </c>
      <c r="F68" s="178">
        <v>0</v>
      </c>
      <c r="G68" s="178">
        <f>SUM(E68*F68)</f>
        <v>0</v>
      </c>
      <c r="H68" s="178">
        <v>272.99</v>
      </c>
      <c r="I68" s="178">
        <f>ROUND(E68*H68,2)</f>
        <v>3002.89</v>
      </c>
      <c r="J68" s="178">
        <v>425.89</v>
      </c>
      <c r="K68" s="178">
        <f>ROUND(E68*J68,2)</f>
        <v>4684.79</v>
      </c>
      <c r="L68" s="178">
        <v>21</v>
      </c>
      <c r="M68" s="178">
        <f>G68*(1+L68/100)</f>
        <v>0</v>
      </c>
      <c r="N68" s="178">
        <v>0.45800999999999997</v>
      </c>
      <c r="O68" s="178">
        <f>ROUND(E68*N68,2)</f>
        <v>5.04</v>
      </c>
      <c r="P68" s="178">
        <v>0</v>
      </c>
      <c r="Q68" s="178">
        <f>ROUND(E68*P68,2)</f>
        <v>0</v>
      </c>
      <c r="R68" s="178"/>
      <c r="S68" s="178"/>
      <c r="T68" s="179">
        <v>2.0671599999999999</v>
      </c>
      <c r="U68" s="178">
        <f>ROUND(E68*T68,2)</f>
        <v>22.74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102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5">
      <c r="A69" s="161"/>
      <c r="B69" s="167"/>
      <c r="C69" s="251" t="s">
        <v>197</v>
      </c>
      <c r="D69" s="252"/>
      <c r="E69" s="253"/>
      <c r="F69" s="254"/>
      <c r="G69" s="255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9"/>
      <c r="U69" s="178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104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3" t="str">
        <f>C69</f>
        <v>včetně dodávky materiálů, obsypu, zásypu, přesunu hmot</v>
      </c>
      <c r="BB69" s="160"/>
      <c r="BC69" s="160"/>
      <c r="BD69" s="160"/>
      <c r="BE69" s="160"/>
      <c r="BF69" s="160"/>
      <c r="BG69" s="160"/>
      <c r="BH69" s="160"/>
    </row>
    <row r="70" spans="1:60" outlineLevel="1" x14ac:dyDescent="0.25">
      <c r="A70" s="161">
        <v>37</v>
      </c>
      <c r="B70" s="167" t="s">
        <v>198</v>
      </c>
      <c r="C70" s="197" t="s">
        <v>199</v>
      </c>
      <c r="D70" s="169" t="s">
        <v>101</v>
      </c>
      <c r="E70" s="173">
        <v>2</v>
      </c>
      <c r="F70" s="178">
        <v>0</v>
      </c>
      <c r="G70" s="178">
        <f>SUM(E70*F70)</f>
        <v>0</v>
      </c>
      <c r="H70" s="178">
        <v>77.650000000000006</v>
      </c>
      <c r="I70" s="178">
        <f>ROUND(E70*H70,2)</f>
        <v>155.30000000000001</v>
      </c>
      <c r="J70" s="178">
        <v>391.13</v>
      </c>
      <c r="K70" s="178">
        <f>ROUND(E70*J70,2)</f>
        <v>782.26</v>
      </c>
      <c r="L70" s="178">
        <v>21</v>
      </c>
      <c r="M70" s="178">
        <f>G70*(1+L70/100)</f>
        <v>0</v>
      </c>
      <c r="N70" s="178">
        <v>7.5889999999999999E-2</v>
      </c>
      <c r="O70" s="178">
        <f>ROUND(E70*N70,2)</f>
        <v>0.15</v>
      </c>
      <c r="P70" s="178">
        <v>0</v>
      </c>
      <c r="Q70" s="178">
        <f>ROUND(E70*P70,2)</f>
        <v>0</v>
      </c>
      <c r="R70" s="178"/>
      <c r="S70" s="178"/>
      <c r="T70" s="179">
        <v>1.869</v>
      </c>
      <c r="U70" s="178">
        <f>ROUND(E70*T70,2)</f>
        <v>3.74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102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5">
      <c r="A71" s="161">
        <v>38</v>
      </c>
      <c r="B71" s="167" t="s">
        <v>200</v>
      </c>
      <c r="C71" s="197" t="s">
        <v>201</v>
      </c>
      <c r="D71" s="169" t="s">
        <v>101</v>
      </c>
      <c r="E71" s="173">
        <v>2</v>
      </c>
      <c r="F71" s="178">
        <v>0</v>
      </c>
      <c r="G71" s="178">
        <f>SUM(E71*F71)</f>
        <v>0</v>
      </c>
      <c r="H71" s="178">
        <v>2642.55</v>
      </c>
      <c r="I71" s="178">
        <f>ROUND(E71*H71,2)</f>
        <v>5285.1</v>
      </c>
      <c r="J71" s="178">
        <v>3562.3499999999995</v>
      </c>
      <c r="K71" s="178">
        <f>ROUND(E71*J71,2)</f>
        <v>7124.7</v>
      </c>
      <c r="L71" s="178">
        <v>21</v>
      </c>
      <c r="M71" s="178">
        <f>G71*(1+L71/100)</f>
        <v>0</v>
      </c>
      <c r="N71" s="178">
        <v>2.9200300000000001</v>
      </c>
      <c r="O71" s="178">
        <f>ROUND(E71*N71,2)</f>
        <v>5.84</v>
      </c>
      <c r="P71" s="178">
        <v>0</v>
      </c>
      <c r="Q71" s="178">
        <f>ROUND(E71*P71,2)</f>
        <v>0</v>
      </c>
      <c r="R71" s="178"/>
      <c r="S71" s="178"/>
      <c r="T71" s="179">
        <v>15.981999999999999</v>
      </c>
      <c r="U71" s="178">
        <f>ROUND(E71*T71,2)</f>
        <v>31.96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102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x14ac:dyDescent="0.25">
      <c r="A72" s="162" t="s">
        <v>97</v>
      </c>
      <c r="B72" s="168" t="s">
        <v>56</v>
      </c>
      <c r="C72" s="199" t="s">
        <v>57</v>
      </c>
      <c r="D72" s="171"/>
      <c r="E72" s="175"/>
      <c r="F72" s="180"/>
      <c r="G72" s="180">
        <f>SUMIF(AE73:AE73,"&lt;&gt;NOR",G73:G73)</f>
        <v>0</v>
      </c>
      <c r="H72" s="180"/>
      <c r="I72" s="180">
        <f>SUM(I73:I73)</f>
        <v>3468.96</v>
      </c>
      <c r="J72" s="180"/>
      <c r="K72" s="180">
        <f>SUM(K73:K73)</f>
        <v>1852.2</v>
      </c>
      <c r="L72" s="180"/>
      <c r="M72" s="180">
        <f>SUM(M73:M73)</f>
        <v>0</v>
      </c>
      <c r="N72" s="180"/>
      <c r="O72" s="180">
        <f>SUM(O73:O73)</f>
        <v>5.61</v>
      </c>
      <c r="P72" s="180"/>
      <c r="Q72" s="180">
        <f>SUM(Q73:Q73)</f>
        <v>0</v>
      </c>
      <c r="R72" s="180"/>
      <c r="S72" s="180"/>
      <c r="T72" s="181"/>
      <c r="U72" s="180">
        <f>SUM(U73:U73)</f>
        <v>8.4600000000000009</v>
      </c>
      <c r="AE72" t="s">
        <v>98</v>
      </c>
    </row>
    <row r="73" spans="1:60" ht="20.399999999999999" outlineLevel="1" x14ac:dyDescent="0.25">
      <c r="A73" s="161">
        <v>39</v>
      </c>
      <c r="B73" s="167" t="s">
        <v>202</v>
      </c>
      <c r="C73" s="197" t="s">
        <v>203</v>
      </c>
      <c r="D73" s="169" t="s">
        <v>127</v>
      </c>
      <c r="E73" s="173">
        <v>18</v>
      </c>
      <c r="F73" s="178">
        <v>0</v>
      </c>
      <c r="G73" s="178">
        <f>SUM(E73*F73)</f>
        <v>0</v>
      </c>
      <c r="H73" s="178">
        <v>192.72</v>
      </c>
      <c r="I73" s="178">
        <f>ROUND(E73*H73,2)</f>
        <v>3468.96</v>
      </c>
      <c r="J73" s="178">
        <v>102.9</v>
      </c>
      <c r="K73" s="178">
        <f>ROUND(E73*J73,2)</f>
        <v>1852.2</v>
      </c>
      <c r="L73" s="178">
        <v>21</v>
      </c>
      <c r="M73" s="178">
        <f>G73*(1+L73/100)</f>
        <v>0</v>
      </c>
      <c r="N73" s="178">
        <v>0.31178</v>
      </c>
      <c r="O73" s="178">
        <f>ROUND(E73*N73,2)</f>
        <v>5.61</v>
      </c>
      <c r="P73" s="178">
        <v>0</v>
      </c>
      <c r="Q73" s="178">
        <f>ROUND(E73*P73,2)</f>
        <v>0</v>
      </c>
      <c r="R73" s="178"/>
      <c r="S73" s="178"/>
      <c r="T73" s="179">
        <v>0.47</v>
      </c>
      <c r="U73" s="178">
        <f>ROUND(E73*T73,2)</f>
        <v>8.4600000000000009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102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x14ac:dyDescent="0.25">
      <c r="A74" s="162" t="s">
        <v>97</v>
      </c>
      <c r="B74" s="168" t="s">
        <v>58</v>
      </c>
      <c r="C74" s="199" t="s">
        <v>59</v>
      </c>
      <c r="D74" s="171"/>
      <c r="E74" s="175"/>
      <c r="F74" s="180"/>
      <c r="G74" s="180">
        <f>SUMIF(AE75:AE76,"&lt;&gt;NOR",G75:G76)</f>
        <v>0</v>
      </c>
      <c r="H74" s="180"/>
      <c r="I74" s="180">
        <f>SUM(I75:I76)</f>
        <v>0</v>
      </c>
      <c r="J74" s="180"/>
      <c r="K74" s="180">
        <f>SUM(K75:K76)</f>
        <v>8166.6</v>
      </c>
      <c r="L74" s="180"/>
      <c r="M74" s="180">
        <f>SUM(M75:M76)</f>
        <v>0</v>
      </c>
      <c r="N74" s="180"/>
      <c r="O74" s="180">
        <f>SUM(O75:O76)</f>
        <v>0</v>
      </c>
      <c r="P74" s="180"/>
      <c r="Q74" s="180">
        <f>SUM(Q75:Q76)</f>
        <v>4.8</v>
      </c>
      <c r="R74" s="180"/>
      <c r="S74" s="180"/>
      <c r="T74" s="181"/>
      <c r="U74" s="180">
        <f>SUM(U75:U76)</f>
        <v>26.6</v>
      </c>
      <c r="AE74" t="s">
        <v>98</v>
      </c>
    </row>
    <row r="75" spans="1:60" outlineLevel="1" x14ac:dyDescent="0.25">
      <c r="A75" s="161">
        <v>40</v>
      </c>
      <c r="B75" s="167" t="s">
        <v>204</v>
      </c>
      <c r="C75" s="197" t="s">
        <v>205</v>
      </c>
      <c r="D75" s="169" t="s">
        <v>122</v>
      </c>
      <c r="E75" s="173">
        <v>2</v>
      </c>
      <c r="F75" s="178">
        <v>0</v>
      </c>
      <c r="G75" s="178">
        <f>SUM(E75*F75)</f>
        <v>0</v>
      </c>
      <c r="H75" s="178">
        <v>0</v>
      </c>
      <c r="I75" s="178">
        <f>ROUND(E75*H75,2)</f>
        <v>0</v>
      </c>
      <c r="J75" s="178">
        <v>4083.3</v>
      </c>
      <c r="K75" s="178">
        <f>ROUND(E75*J75,2)</f>
        <v>8166.6</v>
      </c>
      <c r="L75" s="178">
        <v>21</v>
      </c>
      <c r="M75" s="178">
        <f>G75*(1+L75/100)</f>
        <v>0</v>
      </c>
      <c r="N75" s="178">
        <v>0</v>
      </c>
      <c r="O75" s="178">
        <f>ROUND(E75*N75,2)</f>
        <v>0</v>
      </c>
      <c r="P75" s="178">
        <v>2.4</v>
      </c>
      <c r="Q75" s="178">
        <f>ROUND(E75*P75,2)</f>
        <v>4.8</v>
      </c>
      <c r="R75" s="178"/>
      <c r="S75" s="178"/>
      <c r="T75" s="179">
        <v>13.301</v>
      </c>
      <c r="U75" s="178">
        <f>ROUND(E75*T75,2)</f>
        <v>26.6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102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5">
      <c r="A76" s="161"/>
      <c r="B76" s="167"/>
      <c r="C76" s="251" t="s">
        <v>206</v>
      </c>
      <c r="D76" s="252"/>
      <c r="E76" s="253"/>
      <c r="F76" s="254"/>
      <c r="G76" s="255"/>
      <c r="H76" s="17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9"/>
      <c r="U76" s="178"/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104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3" t="str">
        <f>C76</f>
        <v>betonová suť bude použita zpětně do zásypů objektů.</v>
      </c>
      <c r="BB76" s="160"/>
      <c r="BC76" s="160"/>
      <c r="BD76" s="160"/>
      <c r="BE76" s="160"/>
      <c r="BF76" s="160"/>
      <c r="BG76" s="160"/>
      <c r="BH76" s="160"/>
    </row>
    <row r="77" spans="1:60" x14ac:dyDescent="0.25">
      <c r="A77" s="162" t="s">
        <v>97</v>
      </c>
      <c r="B77" s="168" t="s">
        <v>60</v>
      </c>
      <c r="C77" s="199" t="s">
        <v>61</v>
      </c>
      <c r="D77" s="171"/>
      <c r="E77" s="175"/>
      <c r="F77" s="180"/>
      <c r="G77" s="180">
        <f>SUMIF(AE78:AE79,"&lt;&gt;NOR",G78:G79)</f>
        <v>0</v>
      </c>
      <c r="H77" s="180"/>
      <c r="I77" s="180">
        <f>SUM(I78:I79)</f>
        <v>8738.67</v>
      </c>
      <c r="J77" s="180"/>
      <c r="K77" s="180">
        <f>SUM(K78:K79)</f>
        <v>4999.47</v>
      </c>
      <c r="L77" s="180"/>
      <c r="M77" s="180">
        <f>SUM(M78:M79)</f>
        <v>0</v>
      </c>
      <c r="N77" s="180"/>
      <c r="O77" s="180">
        <f>SUM(O78:O79)</f>
        <v>0</v>
      </c>
      <c r="P77" s="180"/>
      <c r="Q77" s="180">
        <f>SUM(Q78:Q79)</f>
        <v>0</v>
      </c>
      <c r="R77" s="180"/>
      <c r="S77" s="180"/>
      <c r="T77" s="181"/>
      <c r="U77" s="180">
        <f>SUM(U78:U79)</f>
        <v>16.45</v>
      </c>
      <c r="AE77" t="s">
        <v>98</v>
      </c>
    </row>
    <row r="78" spans="1:60" outlineLevel="1" x14ac:dyDescent="0.25">
      <c r="A78" s="161">
        <v>41</v>
      </c>
      <c r="B78" s="167" t="s">
        <v>207</v>
      </c>
      <c r="C78" s="197" t="s">
        <v>208</v>
      </c>
      <c r="D78" s="169" t="s">
        <v>189</v>
      </c>
      <c r="E78" s="173">
        <v>7</v>
      </c>
      <c r="F78" s="178">
        <v>0</v>
      </c>
      <c r="G78" s="178">
        <f>SUM(E78*F78)</f>
        <v>0</v>
      </c>
      <c r="H78" s="178">
        <v>392.61</v>
      </c>
      <c r="I78" s="178">
        <f>ROUND(E78*H78,2)</f>
        <v>2748.27</v>
      </c>
      <c r="J78" s="178">
        <v>714.20999999999992</v>
      </c>
      <c r="K78" s="178">
        <f>ROUND(E78*J78,2)</f>
        <v>4999.47</v>
      </c>
      <c r="L78" s="178">
        <v>21</v>
      </c>
      <c r="M78" s="178">
        <f>G78*(1+L78/100)</f>
        <v>0</v>
      </c>
      <c r="N78" s="178">
        <v>0</v>
      </c>
      <c r="O78" s="178">
        <f>ROUND(E78*N78,2)</f>
        <v>0</v>
      </c>
      <c r="P78" s="178">
        <v>5.5999999999999995E-4</v>
      </c>
      <c r="Q78" s="178">
        <f>ROUND(E78*P78,2)</f>
        <v>0</v>
      </c>
      <c r="R78" s="178"/>
      <c r="S78" s="178"/>
      <c r="T78" s="179">
        <v>2.35</v>
      </c>
      <c r="U78" s="178">
        <f>ROUND(E78*T78,2)</f>
        <v>16.45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102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ht="20.399999999999999" outlineLevel="1" x14ac:dyDescent="0.25">
      <c r="A79" s="161">
        <v>42</v>
      </c>
      <c r="B79" s="167" t="s">
        <v>209</v>
      </c>
      <c r="C79" s="197" t="s">
        <v>237</v>
      </c>
      <c r="D79" s="169" t="s">
        <v>101</v>
      </c>
      <c r="E79" s="173">
        <v>160</v>
      </c>
      <c r="F79" s="178">
        <v>0</v>
      </c>
      <c r="G79" s="178">
        <f>SUM(E79*F79)</f>
        <v>0</v>
      </c>
      <c r="H79" s="178">
        <v>37.44</v>
      </c>
      <c r="I79" s="178">
        <f>ROUND(E79*H79,2)</f>
        <v>5990.4</v>
      </c>
      <c r="J79" s="178">
        <v>0</v>
      </c>
      <c r="K79" s="178">
        <f>ROUND(E79*J79,2)</f>
        <v>0</v>
      </c>
      <c r="L79" s="178">
        <v>21</v>
      </c>
      <c r="M79" s="178">
        <f>G79*(1+L79/100)</f>
        <v>0</v>
      </c>
      <c r="N79" s="178">
        <v>0</v>
      </c>
      <c r="O79" s="178">
        <f>ROUND(E79*N79,2)</f>
        <v>0</v>
      </c>
      <c r="P79" s="178">
        <v>0</v>
      </c>
      <c r="Q79" s="178">
        <f>ROUND(E79*P79,2)</f>
        <v>0</v>
      </c>
      <c r="R79" s="178"/>
      <c r="S79" s="178"/>
      <c r="T79" s="179">
        <v>0</v>
      </c>
      <c r="U79" s="178">
        <f>ROUND(E79*T79,2)</f>
        <v>0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159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x14ac:dyDescent="0.25">
      <c r="A80" s="162" t="s">
        <v>97</v>
      </c>
      <c r="B80" s="168" t="s">
        <v>62</v>
      </c>
      <c r="C80" s="199" t="s">
        <v>63</v>
      </c>
      <c r="D80" s="171"/>
      <c r="E80" s="175"/>
      <c r="F80" s="180"/>
      <c r="G80" s="180">
        <f>SUMIF(AE81:AE81,"&lt;&gt;NOR",G81:G81)</f>
        <v>0</v>
      </c>
      <c r="H80" s="180"/>
      <c r="I80" s="180">
        <f>SUM(I81:I81)</f>
        <v>0</v>
      </c>
      <c r="J80" s="180"/>
      <c r="K80" s="180">
        <f>SUM(K81:K81)</f>
        <v>3093.09</v>
      </c>
      <c r="L80" s="180"/>
      <c r="M80" s="180">
        <f>SUM(M81:M81)</f>
        <v>0</v>
      </c>
      <c r="N80" s="180"/>
      <c r="O80" s="180">
        <f>SUM(O81:O81)</f>
        <v>0</v>
      </c>
      <c r="P80" s="180"/>
      <c r="Q80" s="180">
        <f>SUM(Q81:Q81)</f>
        <v>0</v>
      </c>
      <c r="R80" s="180"/>
      <c r="S80" s="180"/>
      <c r="T80" s="181"/>
      <c r="U80" s="180">
        <f>SUM(U81:U81)</f>
        <v>13.9</v>
      </c>
      <c r="AE80" t="s">
        <v>98</v>
      </c>
    </row>
    <row r="81" spans="1:60" outlineLevel="1" x14ac:dyDescent="0.25">
      <c r="A81" s="161">
        <v>43</v>
      </c>
      <c r="B81" s="167" t="s">
        <v>210</v>
      </c>
      <c r="C81" s="197" t="s">
        <v>211</v>
      </c>
      <c r="D81" s="169" t="s">
        <v>182</v>
      </c>
      <c r="E81" s="173">
        <v>11</v>
      </c>
      <c r="F81" s="178">
        <v>0</v>
      </c>
      <c r="G81" s="178">
        <f>SUM(E81*F81)</f>
        <v>0</v>
      </c>
      <c r="H81" s="178">
        <v>0</v>
      </c>
      <c r="I81" s="178">
        <f>ROUND(E81*H81,2)</f>
        <v>0</v>
      </c>
      <c r="J81" s="178">
        <v>281.19</v>
      </c>
      <c r="K81" s="178">
        <f>ROUND(E81*J81,2)</f>
        <v>3093.09</v>
      </c>
      <c r="L81" s="178">
        <v>21</v>
      </c>
      <c r="M81" s="178">
        <f>G81*(1+L81/100)</f>
        <v>0</v>
      </c>
      <c r="N81" s="178">
        <v>0</v>
      </c>
      <c r="O81" s="178">
        <f>ROUND(E81*N81,2)</f>
        <v>0</v>
      </c>
      <c r="P81" s="178">
        <v>0</v>
      </c>
      <c r="Q81" s="178">
        <f>ROUND(E81*P81,2)</f>
        <v>0</v>
      </c>
      <c r="R81" s="178"/>
      <c r="S81" s="178"/>
      <c r="T81" s="179">
        <v>1.264</v>
      </c>
      <c r="U81" s="178">
        <f>ROUND(E81*T81,2)</f>
        <v>13.9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102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x14ac:dyDescent="0.25">
      <c r="A82" s="162" t="s">
        <v>97</v>
      </c>
      <c r="B82" s="168" t="s">
        <v>64</v>
      </c>
      <c r="C82" s="199" t="s">
        <v>65</v>
      </c>
      <c r="D82" s="171"/>
      <c r="E82" s="175"/>
      <c r="F82" s="180"/>
      <c r="G82" s="180">
        <f>SUMIF(AE83:AE85,"&lt;&gt;NOR",G83:G85)</f>
        <v>0</v>
      </c>
      <c r="H82" s="180"/>
      <c r="I82" s="180">
        <f>SUM(I83:I85)</f>
        <v>2503.63</v>
      </c>
      <c r="J82" s="180"/>
      <c r="K82" s="180">
        <f>SUM(K83:K85)</f>
        <v>3131.69</v>
      </c>
      <c r="L82" s="180"/>
      <c r="M82" s="180">
        <f>SUM(M83:M85)</f>
        <v>0</v>
      </c>
      <c r="N82" s="180"/>
      <c r="O82" s="180">
        <f>SUM(O83:O85)</f>
        <v>0.02</v>
      </c>
      <c r="P82" s="180"/>
      <c r="Q82" s="180">
        <f>SUM(Q83:Q85)</f>
        <v>0</v>
      </c>
      <c r="R82" s="180"/>
      <c r="S82" s="180"/>
      <c r="T82" s="181"/>
      <c r="U82" s="180">
        <f>SUM(U83:U85)</f>
        <v>6.46</v>
      </c>
      <c r="AE82" t="s">
        <v>98</v>
      </c>
    </row>
    <row r="83" spans="1:60" outlineLevel="1" x14ac:dyDescent="0.25">
      <c r="A83" s="161">
        <v>44</v>
      </c>
      <c r="B83" s="167" t="s">
        <v>212</v>
      </c>
      <c r="C83" s="197" t="s">
        <v>213</v>
      </c>
      <c r="D83" s="169" t="s">
        <v>127</v>
      </c>
      <c r="E83" s="173">
        <v>19</v>
      </c>
      <c r="F83" s="178">
        <v>0</v>
      </c>
      <c r="G83" s="178">
        <f>SUM(E83*F83)</f>
        <v>0</v>
      </c>
      <c r="H83" s="178">
        <v>53.3</v>
      </c>
      <c r="I83" s="178">
        <f>ROUND(E83*H83,2)</f>
        <v>1012.7</v>
      </c>
      <c r="J83" s="178">
        <v>87.88000000000001</v>
      </c>
      <c r="K83" s="178">
        <f>ROUND(E83*J83,2)</f>
        <v>1669.72</v>
      </c>
      <c r="L83" s="178">
        <v>21</v>
      </c>
      <c r="M83" s="178">
        <f>G83*(1+L83/100)</f>
        <v>0</v>
      </c>
      <c r="N83" s="178">
        <v>8.0000000000000007E-5</v>
      </c>
      <c r="O83" s="178">
        <f>ROUND(E83*N83,2)</f>
        <v>0</v>
      </c>
      <c r="P83" s="178">
        <v>0</v>
      </c>
      <c r="Q83" s="178">
        <f>ROUND(E83*P83,2)</f>
        <v>0</v>
      </c>
      <c r="R83" s="178"/>
      <c r="S83" s="178"/>
      <c r="T83" s="179">
        <v>0.34</v>
      </c>
      <c r="U83" s="178">
        <f>ROUND(E83*T83,2)</f>
        <v>6.46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102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5">
      <c r="A84" s="161">
        <v>45</v>
      </c>
      <c r="B84" s="167" t="s">
        <v>214</v>
      </c>
      <c r="C84" s="197" t="s">
        <v>215</v>
      </c>
      <c r="D84" s="169" t="s">
        <v>127</v>
      </c>
      <c r="E84" s="173">
        <v>59</v>
      </c>
      <c r="F84" s="178">
        <v>0</v>
      </c>
      <c r="G84" s="178">
        <f t="shared" ref="G84:G85" si="11">SUM(E84*F84)</f>
        <v>0</v>
      </c>
      <c r="H84" s="178">
        <v>25.27</v>
      </c>
      <c r="I84" s="178">
        <f>ROUND(E84*H84,2)</f>
        <v>1490.93</v>
      </c>
      <c r="J84" s="178">
        <v>21.06</v>
      </c>
      <c r="K84" s="178">
        <f>ROUND(E84*J84,2)</f>
        <v>1242.54</v>
      </c>
      <c r="L84" s="178">
        <v>21</v>
      </c>
      <c r="M84" s="178">
        <f>G84*(1+L84/100)</f>
        <v>0</v>
      </c>
      <c r="N84" s="178">
        <v>2.9999999999999997E-4</v>
      </c>
      <c r="O84" s="178">
        <f>ROUND(E84*N84,2)</f>
        <v>0.02</v>
      </c>
      <c r="P84" s="178">
        <v>0</v>
      </c>
      <c r="Q84" s="178">
        <f>ROUND(E84*P84,2)</f>
        <v>0</v>
      </c>
      <c r="R84" s="178"/>
      <c r="S84" s="178"/>
      <c r="T84" s="179">
        <v>0</v>
      </c>
      <c r="U84" s="178">
        <f>ROUND(E84*T84,2)</f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159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5">
      <c r="A85" s="161">
        <v>46</v>
      </c>
      <c r="B85" s="167" t="s">
        <v>216</v>
      </c>
      <c r="C85" s="197" t="s">
        <v>217</v>
      </c>
      <c r="D85" s="169" t="s">
        <v>0</v>
      </c>
      <c r="E85" s="173">
        <v>69.44</v>
      </c>
      <c r="F85" s="178">
        <v>0</v>
      </c>
      <c r="G85" s="178">
        <f t="shared" si="11"/>
        <v>0</v>
      </c>
      <c r="H85" s="178">
        <v>0</v>
      </c>
      <c r="I85" s="178">
        <f>ROUND(E85*H85,2)</f>
        <v>0</v>
      </c>
      <c r="J85" s="178">
        <v>3.16</v>
      </c>
      <c r="K85" s="178">
        <f>ROUND(E85*J85,2)</f>
        <v>219.43</v>
      </c>
      <c r="L85" s="178">
        <v>21</v>
      </c>
      <c r="M85" s="178">
        <f>G85*(1+L85/100)</f>
        <v>0</v>
      </c>
      <c r="N85" s="178">
        <v>0</v>
      </c>
      <c r="O85" s="178">
        <f>ROUND(E85*N85,2)</f>
        <v>0</v>
      </c>
      <c r="P85" s="178">
        <v>0</v>
      </c>
      <c r="Q85" s="178">
        <f>ROUND(E85*P85,2)</f>
        <v>0</v>
      </c>
      <c r="R85" s="178"/>
      <c r="S85" s="178"/>
      <c r="T85" s="179">
        <v>0</v>
      </c>
      <c r="U85" s="178">
        <f>ROUND(E85*T85,2)</f>
        <v>0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102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x14ac:dyDescent="0.25">
      <c r="A86" s="162" t="s">
        <v>97</v>
      </c>
      <c r="B86" s="168" t="s">
        <v>66</v>
      </c>
      <c r="C86" s="199" t="s">
        <v>67</v>
      </c>
      <c r="D86" s="171"/>
      <c r="E86" s="175"/>
      <c r="F86" s="180"/>
      <c r="G86" s="180">
        <f>SUMIF(AE87:AE90,"&lt;&gt;NOR",G87:G90)</f>
        <v>0</v>
      </c>
      <c r="H86" s="180"/>
      <c r="I86" s="180">
        <f>SUM(I87:I90)</f>
        <v>3320</v>
      </c>
      <c r="J86" s="180"/>
      <c r="K86" s="180">
        <f>SUM(K87:K90)</f>
        <v>159719</v>
      </c>
      <c r="L86" s="180"/>
      <c r="M86" s="180">
        <f>SUM(M87:M90)</f>
        <v>0</v>
      </c>
      <c r="N86" s="180"/>
      <c r="O86" s="180">
        <f>SUM(O87:O90)</f>
        <v>0.04</v>
      </c>
      <c r="P86" s="180"/>
      <c r="Q86" s="180">
        <f>SUM(Q87:Q90)</f>
        <v>0.83</v>
      </c>
      <c r="R86" s="180"/>
      <c r="S86" s="180"/>
      <c r="T86" s="181"/>
      <c r="U86" s="180">
        <f>SUM(U87:U90)</f>
        <v>483.36</v>
      </c>
      <c r="AE86" t="s">
        <v>98</v>
      </c>
    </row>
    <row r="87" spans="1:60" outlineLevel="1" x14ac:dyDescent="0.25">
      <c r="A87" s="161">
        <v>47</v>
      </c>
      <c r="B87" s="167" t="s">
        <v>218</v>
      </c>
      <c r="C87" s="197" t="s">
        <v>219</v>
      </c>
      <c r="D87" s="169" t="s">
        <v>220</v>
      </c>
      <c r="E87" s="173">
        <v>830</v>
      </c>
      <c r="F87" s="178">
        <v>0</v>
      </c>
      <c r="G87" s="178">
        <f>SUM(E87*F87)</f>
        <v>0</v>
      </c>
      <c r="H87" s="178">
        <v>4</v>
      </c>
      <c r="I87" s="178">
        <f>ROUND(E87*H87,2)</f>
        <v>3320</v>
      </c>
      <c r="J87" s="178">
        <v>22.05</v>
      </c>
      <c r="K87" s="178">
        <f>ROUND(E87*J87,2)</f>
        <v>18301.5</v>
      </c>
      <c r="L87" s="178">
        <v>21</v>
      </c>
      <c r="M87" s="178">
        <f>G87*(1+L87/100)</f>
        <v>0</v>
      </c>
      <c r="N87" s="178">
        <v>5.0000000000000002E-5</v>
      </c>
      <c r="O87" s="178">
        <f>ROUND(E87*N87,2)</f>
        <v>0.04</v>
      </c>
      <c r="P87" s="178">
        <v>1E-3</v>
      </c>
      <c r="Q87" s="178">
        <f>ROUND(E87*P87,2)</f>
        <v>0.83</v>
      </c>
      <c r="R87" s="178"/>
      <c r="S87" s="178"/>
      <c r="T87" s="179">
        <v>9.7000000000000003E-2</v>
      </c>
      <c r="U87" s="178">
        <f>ROUND(E87*T87,2)</f>
        <v>80.510000000000005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102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5">
      <c r="A88" s="161"/>
      <c r="B88" s="167"/>
      <c r="C88" s="251" t="s">
        <v>221</v>
      </c>
      <c r="D88" s="252"/>
      <c r="E88" s="253"/>
      <c r="F88" s="254"/>
      <c r="G88" s="255"/>
      <c r="H88" s="178"/>
      <c r="I88" s="178"/>
      <c r="J88" s="178"/>
      <c r="K88" s="178"/>
      <c r="L88" s="178"/>
      <c r="M88" s="178"/>
      <c r="N88" s="178"/>
      <c r="O88" s="178"/>
      <c r="P88" s="178"/>
      <c r="Q88" s="178"/>
      <c r="R88" s="178"/>
      <c r="S88" s="178"/>
      <c r="T88" s="179"/>
      <c r="U88" s="178"/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104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3" t="str">
        <f>C88</f>
        <v>Včetně odvozu a likvidace.</v>
      </c>
      <c r="BB88" s="160"/>
      <c r="BC88" s="160"/>
      <c r="BD88" s="160"/>
      <c r="BE88" s="160"/>
      <c r="BF88" s="160"/>
      <c r="BG88" s="160"/>
      <c r="BH88" s="160"/>
    </row>
    <row r="89" spans="1:60" ht="20.399999999999999" outlineLevel="1" x14ac:dyDescent="0.25">
      <c r="A89" s="161">
        <v>48</v>
      </c>
      <c r="B89" s="167" t="s">
        <v>222</v>
      </c>
      <c r="C89" s="197" t="s">
        <v>223</v>
      </c>
      <c r="D89" s="169" t="s">
        <v>189</v>
      </c>
      <c r="E89" s="173">
        <v>70</v>
      </c>
      <c r="F89" s="178">
        <v>0</v>
      </c>
      <c r="G89" s="178">
        <f>SUM(E89*F89)</f>
        <v>0</v>
      </c>
      <c r="H89" s="178">
        <v>0</v>
      </c>
      <c r="I89" s="178">
        <f>ROUND(E89*H89,2)</f>
        <v>0</v>
      </c>
      <c r="J89" s="178">
        <v>2020.25</v>
      </c>
      <c r="K89" s="178">
        <f>ROUND(E89*J89,2)</f>
        <v>141417.5</v>
      </c>
      <c r="L89" s="178">
        <v>21</v>
      </c>
      <c r="M89" s="178">
        <f>G89*(1+L89/100)</f>
        <v>0</v>
      </c>
      <c r="N89" s="178">
        <v>0</v>
      </c>
      <c r="O89" s="178">
        <f>ROUND(E89*N89,2)</f>
        <v>0</v>
      </c>
      <c r="P89" s="178">
        <v>0</v>
      </c>
      <c r="Q89" s="178">
        <f>ROUND(E89*P89,2)</f>
        <v>0</v>
      </c>
      <c r="R89" s="178"/>
      <c r="S89" s="178"/>
      <c r="T89" s="179">
        <v>5.7549999999999999</v>
      </c>
      <c r="U89" s="178">
        <f>ROUND(E89*T89,2)</f>
        <v>402.85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102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ht="21" outlineLevel="1" x14ac:dyDescent="0.25">
      <c r="A90" s="161"/>
      <c r="B90" s="167"/>
      <c r="C90" s="251" t="s">
        <v>224</v>
      </c>
      <c r="D90" s="252"/>
      <c r="E90" s="253"/>
      <c r="F90" s="254"/>
      <c r="G90" s="255"/>
      <c r="H90" s="178"/>
      <c r="I90" s="178"/>
      <c r="J90" s="178"/>
      <c r="K90" s="178"/>
      <c r="L90" s="178"/>
      <c r="M90" s="178"/>
      <c r="N90" s="178"/>
      <c r="O90" s="178"/>
      <c r="P90" s="178"/>
      <c r="Q90" s="178"/>
      <c r="R90" s="178"/>
      <c r="S90" s="178"/>
      <c r="T90" s="179"/>
      <c r="U90" s="178"/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104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3" t="str">
        <f>C90</f>
        <v>Dodávka a montáž ocel. zábradlí (vč zvýšené části), rám jackl, výplň síťovina, sloupky na chemické kotvy včetně závitové tyče, matice. Povrchová úprava pozink. Přesun hmot</v>
      </c>
      <c r="BB90" s="160"/>
      <c r="BC90" s="160"/>
      <c r="BD90" s="160"/>
      <c r="BE90" s="160"/>
      <c r="BF90" s="160"/>
      <c r="BG90" s="160"/>
      <c r="BH90" s="160"/>
    </row>
    <row r="91" spans="1:60" x14ac:dyDescent="0.25">
      <c r="A91" s="162" t="s">
        <v>97</v>
      </c>
      <c r="B91" s="168" t="s">
        <v>68</v>
      </c>
      <c r="C91" s="199" t="s">
        <v>69</v>
      </c>
      <c r="D91" s="171"/>
      <c r="E91" s="175"/>
      <c r="F91" s="180"/>
      <c r="G91" s="180">
        <f>SUMIF(AE92:AE99,"&lt;&gt;NOR",G92:G99)</f>
        <v>0</v>
      </c>
      <c r="H91" s="180"/>
      <c r="I91" s="180">
        <f>SUM(I92:I99)</f>
        <v>15962.48</v>
      </c>
      <c r="J91" s="180"/>
      <c r="K91" s="180">
        <f>SUM(K92:K99)</f>
        <v>87223</v>
      </c>
      <c r="L91" s="180"/>
      <c r="M91" s="180">
        <f>SUM(M92:M99)</f>
        <v>0</v>
      </c>
      <c r="N91" s="180"/>
      <c r="O91" s="180">
        <f>SUM(O92:O99)</f>
        <v>8.6199999999999992</v>
      </c>
      <c r="P91" s="180"/>
      <c r="Q91" s="180">
        <f>SUM(Q92:Q99)</f>
        <v>0</v>
      </c>
      <c r="R91" s="180"/>
      <c r="S91" s="180"/>
      <c r="T91" s="181"/>
      <c r="U91" s="180">
        <f>SUM(U92:U99)</f>
        <v>168.46</v>
      </c>
      <c r="AE91" t="s">
        <v>98</v>
      </c>
    </row>
    <row r="92" spans="1:60" ht="20.399999999999999" outlineLevel="1" x14ac:dyDescent="0.25">
      <c r="A92" s="161">
        <v>49</v>
      </c>
      <c r="B92" s="167" t="s">
        <v>225</v>
      </c>
      <c r="C92" s="197" t="s">
        <v>226</v>
      </c>
      <c r="D92" s="169" t="s">
        <v>127</v>
      </c>
      <c r="E92" s="173">
        <v>68</v>
      </c>
      <c r="F92" s="178">
        <v>0</v>
      </c>
      <c r="G92" s="178">
        <f>SUM(E92*F92)</f>
        <v>0</v>
      </c>
      <c r="H92" s="178">
        <v>221.86</v>
      </c>
      <c r="I92" s="178">
        <f>ROUND(E92*H92,2)</f>
        <v>15086.48</v>
      </c>
      <c r="J92" s="178">
        <v>605.72</v>
      </c>
      <c r="K92" s="178">
        <f>ROUND(E92*J92,2)</f>
        <v>41188.959999999999</v>
      </c>
      <c r="L92" s="178">
        <v>21</v>
      </c>
      <c r="M92" s="178">
        <f>G92*(1+L92/100)</f>
        <v>0</v>
      </c>
      <c r="N92" s="178">
        <v>0.1268</v>
      </c>
      <c r="O92" s="178">
        <f>ROUND(E92*N92,2)</f>
        <v>8.6199999999999992</v>
      </c>
      <c r="P92" s="178">
        <v>0</v>
      </c>
      <c r="Q92" s="178">
        <f>ROUND(E92*P92,2)</f>
        <v>0</v>
      </c>
      <c r="R92" s="178"/>
      <c r="S92" s="178"/>
      <c r="T92" s="179">
        <v>2.2231999999999998</v>
      </c>
      <c r="U92" s="178">
        <f>ROUND(E92*T92,2)</f>
        <v>151.18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102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ht="20.399999999999999" outlineLevel="1" x14ac:dyDescent="0.25">
      <c r="A93" s="161">
        <v>50</v>
      </c>
      <c r="B93" s="167" t="s">
        <v>227</v>
      </c>
      <c r="C93" s="197" t="s">
        <v>228</v>
      </c>
      <c r="D93" s="169" t="s">
        <v>127</v>
      </c>
      <c r="E93" s="173">
        <v>72</v>
      </c>
      <c r="F93" s="178">
        <v>0</v>
      </c>
      <c r="G93" s="178">
        <f t="shared" ref="G93:G99" si="12">SUM(E93*F93)</f>
        <v>0</v>
      </c>
      <c r="H93" s="178">
        <v>0</v>
      </c>
      <c r="I93" s="178">
        <f>ROUND(E93*H93,2)</f>
        <v>0</v>
      </c>
      <c r="J93" s="178">
        <v>500</v>
      </c>
      <c r="K93" s="178">
        <f>ROUND(E93*J93,2)</f>
        <v>36000</v>
      </c>
      <c r="L93" s="178">
        <v>21</v>
      </c>
      <c r="M93" s="178">
        <f>G93*(1+L93/100)</f>
        <v>0</v>
      </c>
      <c r="N93" s="178">
        <v>0</v>
      </c>
      <c r="O93" s="178">
        <f>ROUND(E93*N93,2)</f>
        <v>0</v>
      </c>
      <c r="P93" s="178">
        <v>0</v>
      </c>
      <c r="Q93" s="178">
        <f>ROUND(E93*P93,2)</f>
        <v>0</v>
      </c>
      <c r="R93" s="178"/>
      <c r="S93" s="178"/>
      <c r="T93" s="179">
        <v>0</v>
      </c>
      <c r="U93" s="178">
        <f>ROUND(E93*T93,2)</f>
        <v>0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102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5">
      <c r="A94" s="161"/>
      <c r="B94" s="167"/>
      <c r="C94" s="200" t="s">
        <v>183</v>
      </c>
      <c r="D94" s="172"/>
      <c r="E94" s="176"/>
      <c r="F94" s="178"/>
      <c r="G94" s="178"/>
      <c r="H94" s="178"/>
      <c r="I94" s="178"/>
      <c r="J94" s="178"/>
      <c r="K94" s="178"/>
      <c r="L94" s="178"/>
      <c r="M94" s="178"/>
      <c r="N94" s="178"/>
      <c r="O94" s="178"/>
      <c r="P94" s="178"/>
      <c r="Q94" s="178"/>
      <c r="R94" s="178"/>
      <c r="S94" s="178"/>
      <c r="T94" s="179"/>
      <c r="U94" s="178"/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124</v>
      </c>
      <c r="AF94" s="160">
        <v>2</v>
      </c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5">
      <c r="A95" s="161"/>
      <c r="B95" s="167"/>
      <c r="C95" s="201" t="s">
        <v>229</v>
      </c>
      <c r="D95" s="172"/>
      <c r="E95" s="176">
        <v>71.400000000000006</v>
      </c>
      <c r="F95" s="178"/>
      <c r="G95" s="178"/>
      <c r="H95" s="178"/>
      <c r="I95" s="178"/>
      <c r="J95" s="178"/>
      <c r="K95" s="178"/>
      <c r="L95" s="178"/>
      <c r="M95" s="178"/>
      <c r="N95" s="178"/>
      <c r="O95" s="178"/>
      <c r="P95" s="178"/>
      <c r="Q95" s="178"/>
      <c r="R95" s="178"/>
      <c r="S95" s="178"/>
      <c r="T95" s="179"/>
      <c r="U95" s="178"/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124</v>
      </c>
      <c r="AF95" s="160">
        <v>2</v>
      </c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5">
      <c r="A96" s="161"/>
      <c r="B96" s="167"/>
      <c r="C96" s="200" t="s">
        <v>185</v>
      </c>
      <c r="D96" s="172"/>
      <c r="E96" s="176"/>
      <c r="F96" s="178"/>
      <c r="G96" s="178"/>
      <c r="H96" s="178"/>
      <c r="I96" s="178"/>
      <c r="J96" s="178"/>
      <c r="K96" s="178"/>
      <c r="L96" s="178"/>
      <c r="M96" s="178"/>
      <c r="N96" s="178"/>
      <c r="O96" s="178"/>
      <c r="P96" s="178"/>
      <c r="Q96" s="178"/>
      <c r="R96" s="178"/>
      <c r="S96" s="178"/>
      <c r="T96" s="179"/>
      <c r="U96" s="178"/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124</v>
      </c>
      <c r="AF96" s="160">
        <v>0</v>
      </c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5">
      <c r="A97" s="161"/>
      <c r="B97" s="167"/>
      <c r="C97" s="198" t="s">
        <v>230</v>
      </c>
      <c r="D97" s="170"/>
      <c r="E97" s="174">
        <v>72</v>
      </c>
      <c r="F97" s="178"/>
      <c r="G97" s="178"/>
      <c r="H97" s="178"/>
      <c r="I97" s="178"/>
      <c r="J97" s="178"/>
      <c r="K97" s="178"/>
      <c r="L97" s="178"/>
      <c r="M97" s="178"/>
      <c r="N97" s="178"/>
      <c r="O97" s="178"/>
      <c r="P97" s="178"/>
      <c r="Q97" s="178"/>
      <c r="R97" s="178"/>
      <c r="S97" s="178"/>
      <c r="T97" s="179"/>
      <c r="U97" s="178"/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124</v>
      </c>
      <c r="AF97" s="160">
        <v>0</v>
      </c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 x14ac:dyDescent="0.25">
      <c r="A98" s="161">
        <v>51</v>
      </c>
      <c r="B98" s="167" t="s">
        <v>231</v>
      </c>
      <c r="C98" s="197" t="s">
        <v>232</v>
      </c>
      <c r="D98" s="169" t="s">
        <v>189</v>
      </c>
      <c r="E98" s="173">
        <v>24</v>
      </c>
      <c r="F98" s="178">
        <v>0</v>
      </c>
      <c r="G98" s="178">
        <f t="shared" si="12"/>
        <v>0</v>
      </c>
      <c r="H98" s="178">
        <v>36.5</v>
      </c>
      <c r="I98" s="178">
        <f>ROUND(E98*H98,2)</f>
        <v>876</v>
      </c>
      <c r="J98" s="178">
        <v>182.68</v>
      </c>
      <c r="K98" s="178">
        <f>ROUND(E98*J98,2)</f>
        <v>4384.32</v>
      </c>
      <c r="L98" s="178">
        <v>21</v>
      </c>
      <c r="M98" s="178">
        <f>G98*(1+L98/100)</f>
        <v>0</v>
      </c>
      <c r="N98" s="178">
        <v>1.2999999999999999E-4</v>
      </c>
      <c r="O98" s="178">
        <f>ROUND(E98*N98,2)</f>
        <v>0</v>
      </c>
      <c r="P98" s="178">
        <v>0</v>
      </c>
      <c r="Q98" s="178">
        <f>ROUND(E98*P98,2)</f>
        <v>0</v>
      </c>
      <c r="R98" s="178"/>
      <c r="S98" s="178"/>
      <c r="T98" s="179">
        <v>0.72</v>
      </c>
      <c r="U98" s="178">
        <f>ROUND(E98*T98,2)</f>
        <v>17.28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102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5">
      <c r="A99" s="191">
        <v>52</v>
      </c>
      <c r="B99" s="192" t="s">
        <v>233</v>
      </c>
      <c r="C99" s="202" t="s">
        <v>234</v>
      </c>
      <c r="D99" s="193" t="s">
        <v>0</v>
      </c>
      <c r="E99" s="194">
        <v>1228.2</v>
      </c>
      <c r="F99" s="195">
        <v>0</v>
      </c>
      <c r="G99" s="178">
        <f t="shared" si="12"/>
        <v>0</v>
      </c>
      <c r="H99" s="195">
        <v>0</v>
      </c>
      <c r="I99" s="195">
        <f>ROUND(E99*H99,2)</f>
        <v>0</v>
      </c>
      <c r="J99" s="195">
        <v>4.5999999999999996</v>
      </c>
      <c r="K99" s="195">
        <f>ROUND(E99*J99,2)</f>
        <v>5649.72</v>
      </c>
      <c r="L99" s="195">
        <v>21</v>
      </c>
      <c r="M99" s="195">
        <f>G99*(1+L99/100)</f>
        <v>0</v>
      </c>
      <c r="N99" s="195">
        <v>0</v>
      </c>
      <c r="O99" s="195">
        <f>ROUND(E99*N99,2)</f>
        <v>0</v>
      </c>
      <c r="P99" s="195">
        <v>0</v>
      </c>
      <c r="Q99" s="195">
        <f>ROUND(E99*P99,2)</f>
        <v>0</v>
      </c>
      <c r="R99" s="195"/>
      <c r="S99" s="195"/>
      <c r="T99" s="196">
        <v>0</v>
      </c>
      <c r="U99" s="195">
        <f>ROUND(E99*T99,2)</f>
        <v>0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102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x14ac:dyDescent="0.25">
      <c r="A100" s="6"/>
      <c r="B100" s="7" t="s">
        <v>235</v>
      </c>
      <c r="C100" s="203" t="s">
        <v>235</v>
      </c>
      <c r="D100" s="9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v>15</v>
      </c>
      <c r="AD100">
        <v>21</v>
      </c>
    </row>
    <row r="101" spans="1:60" x14ac:dyDescent="0.25">
      <c r="C101" s="204"/>
      <c r="D101" s="148"/>
      <c r="AE101" t="s">
        <v>236</v>
      </c>
    </row>
    <row r="102" spans="1:60" x14ac:dyDescent="0.25">
      <c r="D102" s="148"/>
    </row>
    <row r="103" spans="1:60" x14ac:dyDescent="0.25">
      <c r="D103" s="148"/>
    </row>
    <row r="104" spans="1:60" x14ac:dyDescent="0.25">
      <c r="D104" s="148"/>
    </row>
    <row r="105" spans="1:60" x14ac:dyDescent="0.25">
      <c r="D105" s="148"/>
    </row>
    <row r="106" spans="1:60" x14ac:dyDescent="0.25">
      <c r="D106" s="148"/>
    </row>
    <row r="107" spans="1:60" x14ac:dyDescent="0.25">
      <c r="D107" s="148"/>
    </row>
    <row r="108" spans="1:60" x14ac:dyDescent="0.25">
      <c r="D108" s="148"/>
    </row>
    <row r="109" spans="1:60" x14ac:dyDescent="0.25">
      <c r="D109" s="148"/>
    </row>
    <row r="110" spans="1:60" x14ac:dyDescent="0.25">
      <c r="D110" s="148"/>
    </row>
    <row r="111" spans="1:60" x14ac:dyDescent="0.25">
      <c r="D111" s="148"/>
    </row>
    <row r="112" spans="1:60" x14ac:dyDescent="0.25">
      <c r="D112" s="148"/>
    </row>
    <row r="113" spans="4:4" x14ac:dyDescent="0.25">
      <c r="D113" s="148"/>
    </row>
    <row r="114" spans="4:4" x14ac:dyDescent="0.25">
      <c r="D114" s="148"/>
    </row>
    <row r="115" spans="4:4" x14ac:dyDescent="0.25">
      <c r="D115" s="148"/>
    </row>
    <row r="116" spans="4:4" x14ac:dyDescent="0.25">
      <c r="D116" s="148"/>
    </row>
    <row r="117" spans="4:4" x14ac:dyDescent="0.25">
      <c r="D117" s="148"/>
    </row>
    <row r="118" spans="4:4" x14ac:dyDescent="0.25">
      <c r="D118" s="148"/>
    </row>
    <row r="119" spans="4:4" x14ac:dyDescent="0.25">
      <c r="D119" s="148"/>
    </row>
    <row r="120" spans="4:4" x14ac:dyDescent="0.25">
      <c r="D120" s="148"/>
    </row>
    <row r="121" spans="4:4" x14ac:dyDescent="0.25">
      <c r="D121" s="148"/>
    </row>
    <row r="122" spans="4:4" x14ac:dyDescent="0.25">
      <c r="D122" s="148"/>
    </row>
    <row r="123" spans="4:4" x14ac:dyDescent="0.25">
      <c r="D123" s="148"/>
    </row>
    <row r="124" spans="4:4" x14ac:dyDescent="0.25">
      <c r="D124" s="148"/>
    </row>
    <row r="125" spans="4:4" x14ac:dyDescent="0.25">
      <c r="D125" s="148"/>
    </row>
    <row r="126" spans="4:4" x14ac:dyDescent="0.25">
      <c r="D126" s="148"/>
    </row>
    <row r="127" spans="4:4" x14ac:dyDescent="0.25">
      <c r="D127" s="148"/>
    </row>
    <row r="128" spans="4:4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mergeCells count="21">
    <mergeCell ref="C76:G76"/>
    <mergeCell ref="C88:G88"/>
    <mergeCell ref="C90:G90"/>
    <mergeCell ref="C32:G32"/>
    <mergeCell ref="C43:G43"/>
    <mergeCell ref="C46:G46"/>
    <mergeCell ref="C53:G53"/>
    <mergeCell ref="C66:G66"/>
    <mergeCell ref="C69:G69"/>
    <mergeCell ref="C24:G24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- NTB</dc:creator>
  <cp:lastModifiedBy>Kamila Ambrožová</cp:lastModifiedBy>
  <cp:lastPrinted>2021-01-22T09:51:19Z</cp:lastPrinted>
  <dcterms:created xsi:type="dcterms:W3CDTF">2009-04-08T07:15:50Z</dcterms:created>
  <dcterms:modified xsi:type="dcterms:W3CDTF">2021-01-22T09:51:22Z</dcterms:modified>
</cp:coreProperties>
</file>