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Skalní sklepy\VŘ\Příloha č. 4 - Soupis prací, dodávek a služeb\"/>
    </mc:Choice>
  </mc:AlternateContent>
  <xr:revisionPtr revIDLastSave="0" documentId="13_ncr:1_{D8EDEC04-8CCF-4416-9608-3EE6FB14B1F3}" xr6:coauthVersionLast="46" xr6:coauthVersionMax="46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Pol'!$A$1:$U$155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3" i="12" l="1"/>
  <c r="G154" i="12"/>
  <c r="G152" i="12"/>
  <c r="G142" i="12"/>
  <c r="G139" i="12"/>
  <c r="G137" i="12"/>
  <c r="G135" i="12"/>
  <c r="G123" i="12"/>
  <c r="G124" i="12"/>
  <c r="G125" i="12"/>
  <c r="G126" i="12"/>
  <c r="G127" i="12"/>
  <c r="G128" i="12"/>
  <c r="G133" i="12"/>
  <c r="G122" i="12"/>
  <c r="G120" i="12"/>
  <c r="G115" i="12"/>
  <c r="G113" i="12"/>
  <c r="G107" i="12"/>
  <c r="G104" i="12"/>
  <c r="G102" i="12"/>
  <c r="G99" i="12"/>
  <c r="G100" i="12"/>
  <c r="G98" i="12"/>
  <c r="G96" i="12"/>
  <c r="G92" i="12"/>
  <c r="G93" i="12"/>
  <c r="G94" i="12"/>
  <c r="G91" i="12"/>
  <c r="G89" i="12"/>
  <c r="G87" i="12"/>
  <c r="G81" i="12"/>
  <c r="G82" i="12"/>
  <c r="G84" i="12"/>
  <c r="G85" i="12"/>
  <c r="G78" i="12"/>
  <c r="G75" i="12"/>
  <c r="G73" i="12"/>
  <c r="G70" i="12"/>
  <c r="G71" i="12"/>
  <c r="G69" i="12"/>
  <c r="G62" i="12"/>
  <c r="G60" i="12"/>
  <c r="G50" i="12"/>
  <c r="G51" i="12"/>
  <c r="G56" i="12"/>
  <c r="G57" i="12"/>
  <c r="G58" i="12"/>
  <c r="G48" i="12"/>
  <c r="G37" i="12"/>
  <c r="G38" i="12"/>
  <c r="G39" i="12"/>
  <c r="G40" i="12"/>
  <c r="G41" i="12"/>
  <c r="G42" i="12"/>
  <c r="G36" i="12"/>
  <c r="G33" i="12"/>
  <c r="G30" i="12"/>
  <c r="G27" i="12"/>
  <c r="G11" i="12"/>
  <c r="G12" i="12"/>
  <c r="G15" i="12"/>
  <c r="G16" i="12"/>
  <c r="G17" i="12"/>
  <c r="G18" i="12"/>
  <c r="G19" i="12"/>
  <c r="G21" i="12"/>
  <c r="G22" i="12"/>
  <c r="G9" i="12"/>
  <c r="BA140" i="12" l="1"/>
  <c r="BA138" i="12"/>
  <c r="BA136" i="12"/>
  <c r="BA121" i="12"/>
  <c r="BA116" i="12"/>
  <c r="BA114" i="12"/>
  <c r="BA108" i="12"/>
  <c r="BA105" i="12"/>
  <c r="BA101" i="12"/>
  <c r="BA76" i="12"/>
  <c r="BA74" i="12"/>
  <c r="BA64" i="12"/>
  <c r="BA63" i="12"/>
  <c r="BA43" i="12"/>
  <c r="BA28" i="12"/>
  <c r="BA23" i="12"/>
  <c r="G8" i="12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7" i="12"/>
  <c r="K27" i="12"/>
  <c r="M27" i="12"/>
  <c r="O27" i="12"/>
  <c r="Q27" i="12"/>
  <c r="U27" i="12"/>
  <c r="I30" i="12"/>
  <c r="K30" i="12"/>
  <c r="M30" i="12"/>
  <c r="O30" i="12"/>
  <c r="Q30" i="12"/>
  <c r="U30" i="12"/>
  <c r="I33" i="12"/>
  <c r="K33" i="12"/>
  <c r="M33" i="12"/>
  <c r="O33" i="12"/>
  <c r="Q33" i="12"/>
  <c r="U33" i="12"/>
  <c r="G35" i="12"/>
  <c r="I48" i="1" s="1"/>
  <c r="I62" i="1" s="1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G59" i="12"/>
  <c r="I49" i="1" s="1"/>
  <c r="I59" i="12"/>
  <c r="Q59" i="12"/>
  <c r="I60" i="12"/>
  <c r="K60" i="12"/>
  <c r="K59" i="12" s="1"/>
  <c r="M60" i="12"/>
  <c r="M59" i="12" s="1"/>
  <c r="O60" i="12"/>
  <c r="O59" i="12" s="1"/>
  <c r="Q60" i="12"/>
  <c r="U60" i="12"/>
  <c r="U59" i="12" s="1"/>
  <c r="G61" i="12"/>
  <c r="I50" i="1" s="1"/>
  <c r="I62" i="12"/>
  <c r="I61" i="12" s="1"/>
  <c r="K62" i="12"/>
  <c r="K61" i="12" s="1"/>
  <c r="M62" i="12"/>
  <c r="M61" i="12" s="1"/>
  <c r="O62" i="12"/>
  <c r="O61" i="12" s="1"/>
  <c r="Q62" i="12"/>
  <c r="Q61" i="12" s="1"/>
  <c r="U62" i="12"/>
  <c r="U61" i="12" s="1"/>
  <c r="G68" i="12"/>
  <c r="I51" i="1" s="1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G72" i="12"/>
  <c r="I52" i="1" s="1"/>
  <c r="I73" i="12"/>
  <c r="K73" i="12"/>
  <c r="M73" i="12"/>
  <c r="O73" i="12"/>
  <c r="Q73" i="12"/>
  <c r="U73" i="12"/>
  <c r="I75" i="12"/>
  <c r="K75" i="12"/>
  <c r="K72" i="12" s="1"/>
  <c r="M75" i="12"/>
  <c r="O75" i="12"/>
  <c r="Q75" i="12"/>
  <c r="U75" i="12"/>
  <c r="G77" i="12"/>
  <c r="I53" i="1" s="1"/>
  <c r="I78" i="12"/>
  <c r="K78" i="12"/>
  <c r="M78" i="12"/>
  <c r="O78" i="12"/>
  <c r="Q78" i="12"/>
  <c r="U78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G86" i="12"/>
  <c r="I54" i="1" s="1"/>
  <c r="I87" i="12"/>
  <c r="K87" i="12"/>
  <c r="M87" i="12"/>
  <c r="O87" i="12"/>
  <c r="Q87" i="12"/>
  <c r="U87" i="12"/>
  <c r="I89" i="12"/>
  <c r="K89" i="12"/>
  <c r="M89" i="12"/>
  <c r="O89" i="12"/>
  <c r="Q89" i="12"/>
  <c r="U89" i="12"/>
  <c r="G90" i="12"/>
  <c r="I55" i="1" s="1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G95" i="12"/>
  <c r="I56" i="1" s="1"/>
  <c r="I96" i="12"/>
  <c r="I95" i="12" s="1"/>
  <c r="K96" i="12"/>
  <c r="K95" i="12" s="1"/>
  <c r="M96" i="12"/>
  <c r="M95" i="12" s="1"/>
  <c r="O96" i="12"/>
  <c r="O95" i="12" s="1"/>
  <c r="Q96" i="12"/>
  <c r="Q95" i="12" s="1"/>
  <c r="U96" i="12"/>
  <c r="U95" i="12" s="1"/>
  <c r="G97" i="12"/>
  <c r="I57" i="1" s="1"/>
  <c r="I17" i="1" s="1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2" i="12"/>
  <c r="K102" i="12"/>
  <c r="M102" i="12"/>
  <c r="O102" i="12"/>
  <c r="Q102" i="12"/>
  <c r="U102" i="12"/>
  <c r="G103" i="12"/>
  <c r="I58" i="1" s="1"/>
  <c r="I104" i="12"/>
  <c r="K104" i="12"/>
  <c r="M104" i="12"/>
  <c r="O104" i="12"/>
  <c r="Q104" i="12"/>
  <c r="U104" i="12"/>
  <c r="I107" i="12"/>
  <c r="K107" i="12"/>
  <c r="M107" i="12"/>
  <c r="O107" i="12"/>
  <c r="Q107" i="12"/>
  <c r="U107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G119" i="12"/>
  <c r="I59" i="1" s="1"/>
  <c r="I120" i="12"/>
  <c r="K120" i="12"/>
  <c r="M120" i="12"/>
  <c r="O120" i="12"/>
  <c r="Q120" i="12"/>
  <c r="U120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33" i="12"/>
  <c r="K133" i="12"/>
  <c r="M133" i="12"/>
  <c r="O133" i="12"/>
  <c r="Q133" i="12"/>
  <c r="U133" i="12"/>
  <c r="G134" i="12"/>
  <c r="I60" i="1" s="1"/>
  <c r="I135" i="12"/>
  <c r="K135" i="12"/>
  <c r="K134" i="12" s="1"/>
  <c r="M135" i="12"/>
  <c r="O135" i="12"/>
  <c r="Q135" i="12"/>
  <c r="U135" i="12"/>
  <c r="I137" i="12"/>
  <c r="K137" i="12"/>
  <c r="M137" i="12"/>
  <c r="O137" i="12"/>
  <c r="Q137" i="12"/>
  <c r="U137" i="12"/>
  <c r="I139" i="12"/>
  <c r="K139" i="12"/>
  <c r="M139" i="12"/>
  <c r="O139" i="12"/>
  <c r="Q139" i="12"/>
  <c r="U139" i="12"/>
  <c r="G141" i="12"/>
  <c r="I61" i="1" s="1"/>
  <c r="I142" i="12"/>
  <c r="K142" i="12"/>
  <c r="M142" i="12"/>
  <c r="O142" i="12"/>
  <c r="Q142" i="12"/>
  <c r="U142" i="12"/>
  <c r="I152" i="12"/>
  <c r="K152" i="12"/>
  <c r="M152" i="12"/>
  <c r="O152" i="12"/>
  <c r="Q152" i="12"/>
  <c r="U152" i="12"/>
  <c r="I153" i="12"/>
  <c r="K153" i="12"/>
  <c r="M153" i="12"/>
  <c r="O153" i="12"/>
  <c r="Q153" i="12"/>
  <c r="U153" i="12"/>
  <c r="I154" i="12"/>
  <c r="K154" i="12"/>
  <c r="M154" i="12"/>
  <c r="O154" i="12"/>
  <c r="Q154" i="12"/>
  <c r="U154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K86" i="12" l="1"/>
  <c r="U72" i="12"/>
  <c r="I16" i="1"/>
  <c r="I21" i="1" s="1"/>
  <c r="G25" i="1" s="1"/>
  <c r="M86" i="12"/>
  <c r="M72" i="12"/>
  <c r="Q141" i="12"/>
  <c r="M141" i="12"/>
  <c r="I141" i="12"/>
  <c r="O134" i="12"/>
  <c r="U134" i="12"/>
  <c r="Q119" i="12"/>
  <c r="I119" i="12"/>
  <c r="M119" i="12"/>
  <c r="O103" i="12"/>
  <c r="U103" i="12"/>
  <c r="K103" i="12"/>
  <c r="M97" i="12"/>
  <c r="Q97" i="12"/>
  <c r="I97" i="12"/>
  <c r="O90" i="12"/>
  <c r="U90" i="12"/>
  <c r="K90" i="12"/>
  <c r="Q86" i="12"/>
  <c r="I86" i="12"/>
  <c r="O77" i="12"/>
  <c r="U77" i="12"/>
  <c r="K77" i="12"/>
  <c r="Q72" i="12"/>
  <c r="I72" i="12"/>
  <c r="O68" i="12"/>
  <c r="U68" i="12"/>
  <c r="K68" i="12"/>
  <c r="O35" i="12"/>
  <c r="U35" i="12"/>
  <c r="K35" i="12"/>
  <c r="Q8" i="12"/>
  <c r="M8" i="12"/>
  <c r="I8" i="12"/>
  <c r="O141" i="12"/>
  <c r="U141" i="12"/>
  <c r="K141" i="12"/>
  <c r="Q134" i="12"/>
  <c r="I134" i="12"/>
  <c r="M134" i="12"/>
  <c r="U119" i="12"/>
  <c r="K119" i="12"/>
  <c r="O119" i="12"/>
  <c r="Q103" i="12"/>
  <c r="I103" i="12"/>
  <c r="M103" i="12"/>
  <c r="O97" i="12"/>
  <c r="U97" i="12"/>
  <c r="K97" i="12"/>
  <c r="M90" i="12"/>
  <c r="Q90" i="12"/>
  <c r="I90" i="12"/>
  <c r="U86" i="12"/>
  <c r="O86" i="12"/>
  <c r="M77" i="12"/>
  <c r="Q77" i="12"/>
  <c r="I77" i="12"/>
  <c r="O72" i="12"/>
  <c r="M68" i="12"/>
  <c r="Q68" i="12"/>
  <c r="I68" i="12"/>
  <c r="M35" i="12"/>
  <c r="Q35" i="12"/>
  <c r="I35" i="12"/>
  <c r="O8" i="12"/>
  <c r="U8" i="12"/>
  <c r="K8" i="12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<sst xmlns="http://schemas.openxmlformats.org/spreadsheetml/2006/main" count="608" uniqueCount="315">
  <si>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</si>
  <si>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</si>
  <si>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</si>
  <si>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</si>
  <si>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</si>
  <si>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</si>
  <si>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</si>
  <si>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</si>
  <si>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</si>
  <si>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</si>
  <si>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</si>
  <si>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</si>
  <si>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</si>
  <si>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</si>
  <si>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</si>
  <si>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</si>
  <si>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</si>
  <si>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</si>
  <si>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</si>
  <si>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</si>
  <si>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</si>
  <si>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</si>
  <si>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</si>
  <si>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</si>
  <si>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</si>
  <si>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</si>
  <si>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</si>
  <si>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</si>
  <si>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</si>
  <si>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</si>
  <si>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</si>
  <si>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</si>
  <si>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</si>
  <si>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</si>
  <si>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</si>
  <si>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</si>
  <si>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</si>
  <si>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</si>
  <si>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</si>
  <si>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</si>
  <si>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</si>
  <si>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</si>
  <si>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</si>
  <si>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</si>
  <si>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</si>
  <si>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Revitalizace Skalních sklepů - SO 03 Pódium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</si>
  <si>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</si>
  <si>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</si>
  <si>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</si>
  <si>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</si>
  <si>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</si>
  <si>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</si>
  <si>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</si>
  <si>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</si>
  <si>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</si>
  <si>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</si>
  <si>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</si>
  <si>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</si>
  <si>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</si>
  <si>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</si>
  <si>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</si>
  <si>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</si>
  <si>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</si>
  <si>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</si>
  <si>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</si>
  <si>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</si>
  <si>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</si>
  <si>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</si>
  <si>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</si>
  <si>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</si>
  <si>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</si>
  <si>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</si>
  <si>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</si>
  <si>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</si>
  <si>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</si>
  <si>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</si>
  <si>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</si>
  <si>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</si>
  <si>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</si>
  <si>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</si>
  <si>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</si>
  <si>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</si>
  <si>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</si>
  <si>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</si>
  <si>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</si>
  <si>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</si>
  <si>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</si>
  <si>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</si>
  <si>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</si>
  <si>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</si>
  <si>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</si>
  <si>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</si>
  <si>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</si>
  <si>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</si>
  <si>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</si>
  <si>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</si>
  <si>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</si>
  <si>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</si>
  <si>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</si>
  <si>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</si>
  <si>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</si>
  <si>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</si>
  <si>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</si>
  <si>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</si>
  <si>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</si>
  <si>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</si>
  <si>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</si>
  <si>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</si>
  <si>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</si>
  <si>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121101100R00</t>
  </si>
  <si>
    <t>Sejmutí ornice, pl. do 400 m2, přemístění do 50 m</t>
  </si>
  <si>
    <t>m3</t>
  </si>
  <si>
    <t>POL1_0</t>
  </si>
  <si>
    <t>(3+9)*0,15</t>
  </si>
  <si>
    <t>VV</t>
  </si>
  <si>
    <t>181300010RA0</t>
  </si>
  <si>
    <t>Rozprostření ornice v rovině tloušťka 15 cm</t>
  </si>
  <si>
    <t>m2</t>
  </si>
  <si>
    <t>POL2_0</t>
  </si>
  <si>
    <t>139601103R00</t>
  </si>
  <si>
    <t>Ruční výkop jam, rýh a šachet v hornině tř. 4</t>
  </si>
  <si>
    <t>6*0,25</t>
  </si>
  <si>
    <t>0,6*1</t>
  </si>
  <si>
    <t>122301109R00</t>
  </si>
  <si>
    <t>Příplatek za lepivost - odkopávky v hor. 4</t>
  </si>
  <si>
    <t>161101101R00</t>
  </si>
  <si>
    <t>Svislé přemístění výkopku z hor.1-4 do 2,5 m</t>
  </si>
  <si>
    <t>167101101R00</t>
  </si>
  <si>
    <t>Nakládání výkopku z hor.1-4 v množství do 100 m3</t>
  </si>
  <si>
    <t>162201203R00</t>
  </si>
  <si>
    <t>Vodorovné přemíst.výkopku, kolečko hor.1-4, do 10m</t>
  </si>
  <si>
    <t>162201210R00</t>
  </si>
  <si>
    <t>Příplatek za dalš.10 m, kolečko, výkop. z hor.1- 4</t>
  </si>
  <si>
    <t>1,5*4</t>
  </si>
  <si>
    <t>167101103R00</t>
  </si>
  <si>
    <t>Přeložení nebo složení výkopku z hor.1-4</t>
  </si>
  <si>
    <t>175200010RG1</t>
  </si>
  <si>
    <t>Obsyp objektu prohozenou zeminou a sutí, dovoz zeminy ze vzdálenosti  50 m</t>
  </si>
  <si>
    <t>Obsyp objektů, vodorovná přeprava k místu zásypu, uložení ve vrstvách a zhutnění.</t>
  </si>
  <si>
    <t>POP</t>
  </si>
  <si>
    <t>1,8*16,3</t>
  </si>
  <si>
    <t>17,8*0,3</t>
  </si>
  <si>
    <t>15</t>
  </si>
  <si>
    <t>175200010RAF</t>
  </si>
  <si>
    <t>Obsyp objektu prohozenou zeminou, dovoz zeminy ze vzdálenosti 15 km</t>
  </si>
  <si>
    <t>89,6-34-2-15</t>
  </si>
  <si>
    <t>182201101R00</t>
  </si>
  <si>
    <t>Svahování násypů</t>
  </si>
  <si>
    <t>7*4</t>
  </si>
  <si>
    <t>9*7</t>
  </si>
  <si>
    <t>1Z</t>
  </si>
  <si>
    <t>Zemina vč nakládky</t>
  </si>
  <si>
    <t>t</t>
  </si>
  <si>
    <t>38,6*2,1</t>
  </si>
  <si>
    <t>215901101RT5</t>
  </si>
  <si>
    <t>Zhutnění podloží z hornin nesoudržných do 92% PS, vibrační deskou</t>
  </si>
  <si>
    <t>271531113R00</t>
  </si>
  <si>
    <t>Polštář základu z kameniva hr. drceného 16-32 mm</t>
  </si>
  <si>
    <t>271570010RAB</t>
  </si>
  <si>
    <t>Polštář hutněný pod základy, ze štěrkopísku tloušťky 15 cm</t>
  </si>
  <si>
    <t>275313621R00</t>
  </si>
  <si>
    <t>Beton základových patek prostý C 20/25</t>
  </si>
  <si>
    <t>274272150RG1</t>
  </si>
  <si>
    <t>Zdivo základové z bednicích tvárnic, tl. 40 cm, výplň tvárnic betonem C 20/25</t>
  </si>
  <si>
    <t>274361821R00</t>
  </si>
  <si>
    <t>Výztuž základ. pasů z betonářské oceli 10505 (R)</t>
  </si>
  <si>
    <t>273323611RT6</t>
  </si>
  <si>
    <t>Železobeton základ. desek vodostavební C 30/37, XF4 odolnost proti střídavému působení mrazu</t>
  </si>
  <si>
    <t>Pčítáno desku bezbariérového přístupu a výplň odkrytých patek ocelových sloupů.</t>
  </si>
  <si>
    <t xml:space="preserve">patky ocel konstrukce: : </t>
  </si>
  <si>
    <t>1,5</t>
  </si>
  <si>
    <t xml:space="preserve">deska pro bezbariérový přístup: : </t>
  </si>
  <si>
    <t>6*0,15</t>
  </si>
  <si>
    <t>273351215R00</t>
  </si>
  <si>
    <t>Bednění stěn základových desek - zřízení</t>
  </si>
  <si>
    <t>11*0,2</t>
  </si>
  <si>
    <t>273351216R00</t>
  </si>
  <si>
    <t>Bednění stěn základových desek - odstranění</t>
  </si>
  <si>
    <t>273361921R00</t>
  </si>
  <si>
    <t>Výztuž základových desek ze svařovaných sítí, (pro okolní desku tl. 250 mm)</t>
  </si>
  <si>
    <t>Začátek provozního součtu</t>
  </si>
  <si>
    <t xml:space="preserve">  6*7,9/1000</t>
  </si>
  <si>
    <t>Konec provozního součtu</t>
  </si>
  <si>
    <t>0,05</t>
  </si>
  <si>
    <t>631317205R00</t>
  </si>
  <si>
    <t>Řezání dilatační spáry hl. 0-50 mm, železobeton</t>
  </si>
  <si>
    <t>m</t>
  </si>
  <si>
    <t>634601111R00</t>
  </si>
  <si>
    <t>Zaplnění dilatačních spár mazanin, šířka 10 mm</t>
  </si>
  <si>
    <t>931961112R00</t>
  </si>
  <si>
    <t>Vložky do dilatačních spár, miner. plst tl. 30 mm</t>
  </si>
  <si>
    <t>318261125RG1</t>
  </si>
  <si>
    <t>Stříška zdí ze zákryt.desek, šířka 400, zákrytová deska hladká</t>
  </si>
  <si>
    <t>622461151R00</t>
  </si>
  <si>
    <t>Omítka vnější stěn břízolit, škrábaná, slož. 1 - 2</t>
  </si>
  <si>
    <t>škrábaná s provedením postřiku, jádra a vrchní vrstvy</t>
  </si>
  <si>
    <t>2*3,6*2,4</t>
  </si>
  <si>
    <t>2*9*3,35</t>
  </si>
  <si>
    <t>0,3*5,8</t>
  </si>
  <si>
    <t>2169041.RG1</t>
  </si>
  <si>
    <t>Očištění tlakovou vodou stávající bet.podlahy</t>
  </si>
  <si>
    <t>631663111R00</t>
  </si>
  <si>
    <t>Oprava trhlin cementovou akrylátovou hmotou</t>
  </si>
  <si>
    <t>632422120RG1</t>
  </si>
  <si>
    <t>Potěr ručně zpracovaný,tl.10-20mm, (lokální vyspravení stáv.bet.podlahy)y</t>
  </si>
  <si>
    <t>642202011RAB</t>
  </si>
  <si>
    <t>Zazdění dveří jednokřídlových, omítka, zeď tloušťky 30 cm</t>
  </si>
  <si>
    <t>kus</t>
  </si>
  <si>
    <t>vyvěšení dřevěných dveřních křídel, vybourání stávající ocelové zárubně, zazdívka otvorů jakýmikoliv cihlami pálenými, omítka vnitřní vápenná nebo vápenocementová štuková.</t>
  </si>
  <si>
    <t>76666RG3</t>
  </si>
  <si>
    <t>Venkovní dveře</t>
  </si>
  <si>
    <t>Agregovaná položka - dodávka a montáž komplet včetně zárubně, kování, zámku, vložky, přesunu hmot, apod..</t>
  </si>
  <si>
    <t>941941041R00</t>
  </si>
  <si>
    <t>Montáž lešení leh.řad.s podlahami,š.1,2 m, H 10 m</t>
  </si>
  <si>
    <t>13*6</t>
  </si>
  <si>
    <t>13*3,4</t>
  </si>
  <si>
    <t>941941291R00</t>
  </si>
  <si>
    <t>Příplatek za každý měsíc použití lešení k pol.1041</t>
  </si>
  <si>
    <t>941941501R00</t>
  </si>
  <si>
    <t>Doprava 1 m2 fasádního lešení (dovoz a odvoz), (počítáno na celkem 40 km)</t>
  </si>
  <si>
    <t>km</t>
  </si>
  <si>
    <t>122,2*40</t>
  </si>
  <si>
    <t>941941841R00</t>
  </si>
  <si>
    <t>Demontáž lešení leh.řad.s podlahami,š.1,2 m,H 10 m</t>
  </si>
  <si>
    <t>998009101R00</t>
  </si>
  <si>
    <t>Přesun hmot lešení samostatně budovaného</t>
  </si>
  <si>
    <t>963053936R00</t>
  </si>
  <si>
    <t>Bourání ŽB schodišťových ramen samonosných</t>
  </si>
  <si>
    <t>6,5*1,7</t>
  </si>
  <si>
    <t>961055111RG1</t>
  </si>
  <si>
    <t>Bourání ŽB desek, (odkrytí paty ocel. sloupů)</t>
  </si>
  <si>
    <t>978036191R00</t>
  </si>
  <si>
    <t>Otlučení omítek břízolitových v rozsahu 100 %</t>
  </si>
  <si>
    <t>971033541R00</t>
  </si>
  <si>
    <t>Vybourání otv. zeď cihel. pl.1 m2, tl.30 cm, MVC</t>
  </si>
  <si>
    <t>970041018R00</t>
  </si>
  <si>
    <t>Vrtání jádrové do prostého betonu d 14 - 18 mm</t>
  </si>
  <si>
    <t>31171803.AR</t>
  </si>
  <si>
    <t>POL3_0</t>
  </si>
  <si>
    <t>998012021RFG</t>
  </si>
  <si>
    <t>Přesun hmot, (ostatní mimo samostatné konstrukce)</t>
  </si>
  <si>
    <t>711132311R00</t>
  </si>
  <si>
    <t>Prov. izolace nopovou fólií svisle, vč.uchyc.prvků</t>
  </si>
  <si>
    <t>67390503RG1</t>
  </si>
  <si>
    <t>Geotextilie netkaná 300 g/m2, (dodávka a montáž)</t>
  </si>
  <si>
    <t>7111500.RG1</t>
  </si>
  <si>
    <t>kpl</t>
  </si>
  <si>
    <t>Kompletní dodávka a montáž hydroizolace paty stávající ocelové konstrukce.</t>
  </si>
  <si>
    <t>998711202R00</t>
  </si>
  <si>
    <t>Přesun hmot pro izolace proti vodě, výšky do 12 m</t>
  </si>
  <si>
    <t>7625200.RG1</t>
  </si>
  <si>
    <t>Záklop z fošen hrubých na sraz, impregnace, kotvení do ocel k-ce, fošny tloušťky 40 mm</t>
  </si>
  <si>
    <t>Komplet dodávka a montáž včetně spojovacího materiálu a dodatečného hoblování pohledové plochy, včetně přesunu hmot.</t>
  </si>
  <si>
    <t>34+52</t>
  </si>
  <si>
    <t>7627100.RG1</t>
  </si>
  <si>
    <t>Montáž kce.z řeziva, impregn., včetně spojovacího materiálu</t>
  </si>
  <si>
    <t>včetně přesunu hmot</t>
  </si>
  <si>
    <t xml:space="preserve">  37*0,14*0,3</t>
  </si>
  <si>
    <t>1,6*1,1</t>
  </si>
  <si>
    <t>60515RG1</t>
  </si>
  <si>
    <t>Hranoly, latě SM/JD délka 300-600 cm</t>
  </si>
  <si>
    <t>7657993.RG1</t>
  </si>
  <si>
    <t>Montáž fólie na bednění přibitím, difúzní pojistná hydroizolace</t>
  </si>
  <si>
    <t>včetně dodávky a přesunu hmot</t>
  </si>
  <si>
    <t>86</t>
  </si>
  <si>
    <t>37*0,6</t>
  </si>
  <si>
    <t>7649056.RG1</t>
  </si>
  <si>
    <t>D+M Krytina z trapéz.plechů, na dřevo, tl. 0,6 mm, povrchová úprava</t>
  </si>
  <si>
    <t>764898101RG1</t>
  </si>
  <si>
    <t>D+M kotlík žlabový, vel.žlabu 125 mm</t>
  </si>
  <si>
    <t>764898111RG1</t>
  </si>
  <si>
    <t>D+M žlab podokapní půlkruhový R,velikost 125 mm, vč háků</t>
  </si>
  <si>
    <t>764908109RT2</t>
  </si>
  <si>
    <t>D+M odpadní trouby kruhové, D 100 mm, v ostatních barvách</t>
  </si>
  <si>
    <t>764324291RG1</t>
  </si>
  <si>
    <t>Montáž oplech. okapů poplast.plech tvrdá krytina, včetně dodávky</t>
  </si>
  <si>
    <t>764928305R00</t>
  </si>
  <si>
    <t>Z+M oplechování zdí z poplast. plechu, rš 600 mm</t>
  </si>
  <si>
    <t>764928306R00</t>
  </si>
  <si>
    <t>Z+M oplechování zdí z poplast. plechu, rš 750 mm</t>
  </si>
  <si>
    <t>138510RG1</t>
  </si>
  <si>
    <t>Dodávka tabule plechová poplast. tl.0,6mm</t>
  </si>
  <si>
    <t xml:space="preserve">  37*1,35*1,1</t>
  </si>
  <si>
    <t>55</t>
  </si>
  <si>
    <t>998764202R00</t>
  </si>
  <si>
    <t>Přesun hmot pro klempířské konstr., výšky do 12 m</t>
  </si>
  <si>
    <t>767990010RAB</t>
  </si>
  <si>
    <t>Atypické ocelové konstrukce, 5 - 10 kg/kus</t>
  </si>
  <si>
    <t>kg</t>
  </si>
  <si>
    <t>Dodávka a montáž ostatních atypických kovových stavebních doplňkových konstrukcí, včetně přesunu hmot.</t>
  </si>
  <si>
    <t>767990010RAC</t>
  </si>
  <si>
    <t>Atypické ocelové konstrukce, 10 - 50 kg/kus</t>
  </si>
  <si>
    <t>07387RG1</t>
  </si>
  <si>
    <t>D+M ocel zábradlí, výplň, sloupky, pozink., včetně spoj.materiálu</t>
  </si>
  <si>
    <t>Dodávka a montáž ocel. zábradlí (vč zvýšené části), rám jackl, výplň síťovina, sloupky na chemické kotvy včetně závitové tyče, matice. Povrchová úprava pozink. Přesun hmot</t>
  </si>
  <si>
    <t>783904811R00</t>
  </si>
  <si>
    <t>Odrezivění kovových konstrukcí</t>
  </si>
  <si>
    <t xml:space="preserve">  76,8*0,7</t>
  </si>
  <si>
    <t xml:space="preserve">  31*0,22</t>
  </si>
  <si>
    <t xml:space="preserve">  23*0,7</t>
  </si>
  <si>
    <t xml:space="preserve">  5,3*2+19,2*2*0,25</t>
  </si>
  <si>
    <t xml:space="preserve">  9*2+27*2*0,25</t>
  </si>
  <si>
    <t xml:space="preserve">  8*2+25*2*0,25</t>
  </si>
  <si>
    <t>157</t>
  </si>
  <si>
    <t>783101811R00</t>
  </si>
  <si>
    <t>Odstranění nátěrů z ocel.konstrukcí "A" oškrábáním</t>
  </si>
  <si>
    <t>783903811R00</t>
  </si>
  <si>
    <t>Odmaštění chemickými rozpouštědly</t>
  </si>
  <si>
    <t>783151116R00</t>
  </si>
  <si>
    <t>Nátěr epoxidový OK "A" 1x + 3x email</t>
  </si>
  <si>
    <t>omítka vnější stěn šlechtěná umělá (dříve břízolitová), v přírodní barvě drtí a přísad</t>
  </si>
  <si>
    <t/>
  </si>
  <si>
    <t>END</t>
  </si>
  <si>
    <t>Kotva chemická - M16 (kotvící tyče, matice započteny v ocel. k-ci)</t>
  </si>
  <si>
    <t>Izolace proti vodě vodorov., svislá přitavená, 2x nátěr asfaltovým penetračním lakem, 2x modifikovaný pás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</si>
</sst>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19" fillId="0" borderId="33" xfId="0" applyNumberFormat="1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0" fillId="3" borderId="47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G30" sqref="G30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2" t="s">
        <v>42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9"/>
      <c r="E11" s="239"/>
      <c r="F11" s="239"/>
      <c r="G11" s="239"/>
      <c r="H11" s="28" t="s">
        <v>33</v>
      </c>
      <c r="I11" s="98"/>
      <c r="J11" s="11"/>
    </row>
    <row r="12" spans="1:15" ht="15.75" customHeight="1" x14ac:dyDescent="0.25">
      <c r="A12" s="4"/>
      <c r="B12" s="41"/>
      <c r="C12" s="26"/>
      <c r="D12" s="242"/>
      <c r="E12" s="242"/>
      <c r="F12" s="242"/>
      <c r="G12" s="242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43"/>
      <c r="E13" s="243"/>
      <c r="F13" s="243"/>
      <c r="G13" s="243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8"/>
      <c r="F15" s="238"/>
      <c r="G15" s="240"/>
      <c r="H15" s="240"/>
      <c r="I15" s="240" t="s">
        <v>28</v>
      </c>
      <c r="J15" s="241"/>
    </row>
    <row r="16" spans="1:15" ht="23.25" customHeight="1" x14ac:dyDescent="0.25">
      <c r="A16" s="146" t="s">
        <v>23</v>
      </c>
      <c r="B16" s="147" t="s">
        <v>23</v>
      </c>
      <c r="C16" s="58"/>
      <c r="D16" s="59"/>
      <c r="E16" s="222"/>
      <c r="F16" s="223"/>
      <c r="G16" s="222"/>
      <c r="H16" s="223"/>
      <c r="I16" s="222">
        <f>SUM(I47:J56)</f>
        <v>0</v>
      </c>
      <c r="J16" s="224"/>
    </row>
    <row r="17" spans="1:10" ht="23.25" customHeight="1" x14ac:dyDescent="0.25">
      <c r="A17" s="146" t="s">
        <v>24</v>
      </c>
      <c r="B17" s="147" t="s">
        <v>24</v>
      </c>
      <c r="C17" s="58"/>
      <c r="D17" s="59"/>
      <c r="E17" s="222"/>
      <c r="F17" s="223"/>
      <c r="G17" s="222"/>
      <c r="H17" s="223"/>
      <c r="I17" s="222">
        <f>SUM(I57:J61)</f>
        <v>0</v>
      </c>
      <c r="J17" s="224"/>
    </row>
    <row r="18" spans="1:10" ht="23.25" customHeight="1" x14ac:dyDescent="0.25">
      <c r="A18" s="146" t="s">
        <v>25</v>
      </c>
      <c r="B18" s="147" t="s">
        <v>25</v>
      </c>
      <c r="C18" s="58"/>
      <c r="D18" s="59"/>
      <c r="E18" s="222"/>
      <c r="F18" s="223"/>
      <c r="G18" s="222"/>
      <c r="H18" s="223"/>
      <c r="I18" s="222">
        <v>0</v>
      </c>
      <c r="J18" s="224"/>
    </row>
    <row r="19" spans="1:10" ht="23.25" customHeight="1" x14ac:dyDescent="0.25">
      <c r="A19" s="146" t="s">
        <v>80</v>
      </c>
      <c r="B19" s="147" t="s">
        <v>26</v>
      </c>
      <c r="C19" s="58"/>
      <c r="D19" s="59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5">
      <c r="A20" s="146" t="s">
        <v>81</v>
      </c>
      <c r="B20" s="147" t="s">
        <v>27</v>
      </c>
      <c r="C20" s="58"/>
      <c r="D20" s="59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5">
      <c r="A21" s="4"/>
      <c r="B21" s="74" t="s">
        <v>28</v>
      </c>
      <c r="C21" s="75"/>
      <c r="D21" s="76"/>
      <c r="E21" s="230"/>
      <c r="F21" s="245"/>
      <c r="G21" s="230"/>
      <c r="H21" s="245"/>
      <c r="I21" s="230">
        <f>SUM(I16:J20)</f>
        <v>0</v>
      </c>
      <c r="J21" s="231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8">
        <v>0</v>
      </c>
      <c r="H23" s="229"/>
      <c r="I23" s="229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v>0</v>
      </c>
      <c r="H24" s="227"/>
      <c r="I24" s="227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8">
        <f>SUM(I21)</f>
        <v>0</v>
      </c>
      <c r="H25" s="229"/>
      <c r="I25" s="229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5">
        <f>SUM(ZakladDPHZakl)*0.21</f>
        <v>0</v>
      </c>
      <c r="H26" s="236"/>
      <c r="I26" s="236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7"/>
      <c r="H27" s="237"/>
      <c r="I27" s="237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44">
        <v>689323.78</v>
      </c>
      <c r="H28" s="246"/>
      <c r="I28" s="246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44">
        <f>SUM(G25:I26)</f>
        <v>0</v>
      </c>
      <c r="H29" s="244"/>
      <c r="I29" s="244"/>
      <c r="J29" s="125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44218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13"/>
      <c r="D39" s="214"/>
      <c r="E39" s="214"/>
      <c r="F39" s="114">
        <v>0</v>
      </c>
      <c r="G39" s="115">
        <v>689323.78</v>
      </c>
      <c r="H39" s="116">
        <v>144758</v>
      </c>
      <c r="I39" s="116">
        <v>834081.78</v>
      </c>
      <c r="J39" s="110">
        <f>IF(CenaCelkemVypocet=0,"",I39/CenaCelkemVypocet*100)</f>
        <v>100</v>
      </c>
    </row>
    <row r="40" spans="1:10" ht="25.5" hidden="1" customHeight="1" x14ac:dyDescent="0.25">
      <c r="A40" s="103"/>
      <c r="B40" s="215" t="s">
        <v>46</v>
      </c>
      <c r="C40" s="216"/>
      <c r="D40" s="216"/>
      <c r="E40" s="217"/>
      <c r="F40" s="117">
        <f>SUMIF(A39:A39,"=1",F39:F39)</f>
        <v>0</v>
      </c>
      <c r="G40" s="118">
        <f>SUMIF(A39:A39,"=1",G39:G39)</f>
        <v>689323.78</v>
      </c>
      <c r="H40" s="118">
        <f>SUMIF(A39:A39,"=1",H39:H39)</f>
        <v>144758</v>
      </c>
      <c r="I40" s="118">
        <f>SUMIF(A39:A39,"=1",I39:I39)</f>
        <v>834081.78</v>
      </c>
      <c r="J40" s="104">
        <f>SUMIF(A39:A39,"=1",J39:J39)</f>
        <v>100</v>
      </c>
    </row>
    <row r="44" spans="1:10" ht="15.6" x14ac:dyDescent="0.3">
      <c r="B44" s="126" t="s">
        <v>48</v>
      </c>
    </row>
    <row r="46" spans="1:10" ht="25.5" customHeight="1" x14ac:dyDescent="0.25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18" t="s">
        <v>28</v>
      </c>
      <c r="J46" s="218"/>
    </row>
    <row r="47" spans="1:10" ht="25.5" customHeight="1" x14ac:dyDescent="0.25">
      <c r="A47" s="128"/>
      <c r="B47" s="136" t="s">
        <v>50</v>
      </c>
      <c r="C47" s="220" t="s">
        <v>51</v>
      </c>
      <c r="D47" s="221"/>
      <c r="E47" s="221"/>
      <c r="F47" s="138" t="s">
        <v>23</v>
      </c>
      <c r="G47" s="139"/>
      <c r="H47" s="139"/>
      <c r="I47" s="219">
        <f>SUM(' Pol'!G8)</f>
        <v>0</v>
      </c>
      <c r="J47" s="219"/>
    </row>
    <row r="48" spans="1:10" ht="25.5" customHeight="1" x14ac:dyDescent="0.25">
      <c r="A48" s="128"/>
      <c r="B48" s="130" t="s">
        <v>52</v>
      </c>
      <c r="C48" s="211" t="s">
        <v>53</v>
      </c>
      <c r="D48" s="212"/>
      <c r="E48" s="212"/>
      <c r="F48" s="140" t="s">
        <v>23</v>
      </c>
      <c r="G48" s="141"/>
      <c r="H48" s="141"/>
      <c r="I48" s="210">
        <f>SUM(' Pol'!G35)</f>
        <v>0</v>
      </c>
      <c r="J48" s="210"/>
    </row>
    <row r="49" spans="1:10" ht="25.5" customHeight="1" x14ac:dyDescent="0.25">
      <c r="A49" s="128"/>
      <c r="B49" s="130" t="s">
        <v>54</v>
      </c>
      <c r="C49" s="211" t="s">
        <v>55</v>
      </c>
      <c r="D49" s="212"/>
      <c r="E49" s="212"/>
      <c r="F49" s="140" t="s">
        <v>23</v>
      </c>
      <c r="G49" s="141"/>
      <c r="H49" s="141"/>
      <c r="I49" s="210">
        <f>SUM(' Pol'!G59)</f>
        <v>0</v>
      </c>
      <c r="J49" s="210"/>
    </row>
    <row r="50" spans="1:10" ht="25.5" customHeight="1" x14ac:dyDescent="0.25">
      <c r="A50" s="128"/>
      <c r="B50" s="130" t="s">
        <v>56</v>
      </c>
      <c r="C50" s="211" t="s">
        <v>57</v>
      </c>
      <c r="D50" s="212"/>
      <c r="E50" s="212"/>
      <c r="F50" s="140" t="s">
        <v>23</v>
      </c>
      <c r="G50" s="141"/>
      <c r="H50" s="141"/>
      <c r="I50" s="210">
        <f>SUM(' Pol'!G61)</f>
        <v>0</v>
      </c>
      <c r="J50" s="210"/>
    </row>
    <row r="51" spans="1:10" ht="25.5" customHeight="1" x14ac:dyDescent="0.25">
      <c r="A51" s="128"/>
      <c r="B51" s="130" t="s">
        <v>58</v>
      </c>
      <c r="C51" s="211" t="s">
        <v>59</v>
      </c>
      <c r="D51" s="212"/>
      <c r="E51" s="212"/>
      <c r="F51" s="140" t="s">
        <v>23</v>
      </c>
      <c r="G51" s="141"/>
      <c r="H51" s="141"/>
      <c r="I51" s="210">
        <f>SUM(' Pol'!G68)</f>
        <v>0</v>
      </c>
      <c r="J51" s="210"/>
    </row>
    <row r="52" spans="1:10" ht="25.5" customHeight="1" x14ac:dyDescent="0.25">
      <c r="A52" s="128"/>
      <c r="B52" s="130" t="s">
        <v>60</v>
      </c>
      <c r="C52" s="211" t="s">
        <v>61</v>
      </c>
      <c r="D52" s="212"/>
      <c r="E52" s="212"/>
      <c r="F52" s="140" t="s">
        <v>23</v>
      </c>
      <c r="G52" s="141"/>
      <c r="H52" s="141"/>
      <c r="I52" s="210">
        <f>SUM(' Pol'!G72)</f>
        <v>0</v>
      </c>
      <c r="J52" s="210"/>
    </row>
    <row r="53" spans="1:10" ht="25.5" customHeight="1" x14ac:dyDescent="0.25">
      <c r="A53" s="128"/>
      <c r="B53" s="130" t="s">
        <v>62</v>
      </c>
      <c r="C53" s="211" t="s">
        <v>63</v>
      </c>
      <c r="D53" s="212"/>
      <c r="E53" s="212"/>
      <c r="F53" s="140" t="s">
        <v>23</v>
      </c>
      <c r="G53" s="141"/>
      <c r="H53" s="141"/>
      <c r="I53" s="210">
        <f>SUM(' Pol'!G77)</f>
        <v>0</v>
      </c>
      <c r="J53" s="210"/>
    </row>
    <row r="54" spans="1:10" ht="25.5" customHeight="1" x14ac:dyDescent="0.25">
      <c r="A54" s="128"/>
      <c r="B54" s="130" t="s">
        <v>64</v>
      </c>
      <c r="C54" s="211" t="s">
        <v>65</v>
      </c>
      <c r="D54" s="212"/>
      <c r="E54" s="212"/>
      <c r="F54" s="140" t="s">
        <v>23</v>
      </c>
      <c r="G54" s="141"/>
      <c r="H54" s="141"/>
      <c r="I54" s="210">
        <f>SUM(' Pol'!G86)</f>
        <v>0</v>
      </c>
      <c r="J54" s="210"/>
    </row>
    <row r="55" spans="1:10" ht="25.5" customHeight="1" x14ac:dyDescent="0.25">
      <c r="A55" s="128"/>
      <c r="B55" s="130" t="s">
        <v>66</v>
      </c>
      <c r="C55" s="211" t="s">
        <v>67</v>
      </c>
      <c r="D55" s="212"/>
      <c r="E55" s="212"/>
      <c r="F55" s="140" t="s">
        <v>23</v>
      </c>
      <c r="G55" s="141"/>
      <c r="H55" s="141"/>
      <c r="I55" s="210">
        <f>SUM(' Pol'!G90)</f>
        <v>0</v>
      </c>
      <c r="J55" s="210"/>
    </row>
    <row r="56" spans="1:10" ht="25.5" customHeight="1" x14ac:dyDescent="0.25">
      <c r="A56" s="128"/>
      <c r="B56" s="130" t="s">
        <v>68</v>
      </c>
      <c r="C56" s="211" t="s">
        <v>69</v>
      </c>
      <c r="D56" s="212"/>
      <c r="E56" s="212"/>
      <c r="F56" s="140" t="s">
        <v>23</v>
      </c>
      <c r="G56" s="141"/>
      <c r="H56" s="141"/>
      <c r="I56" s="210">
        <f>SUM(' Pol'!G95)</f>
        <v>0</v>
      </c>
      <c r="J56" s="210"/>
    </row>
    <row r="57" spans="1:10" ht="25.5" customHeight="1" x14ac:dyDescent="0.25">
      <c r="A57" s="128"/>
      <c r="B57" s="130" t="s">
        <v>70</v>
      </c>
      <c r="C57" s="211" t="s">
        <v>71</v>
      </c>
      <c r="D57" s="212"/>
      <c r="E57" s="212"/>
      <c r="F57" s="140" t="s">
        <v>24</v>
      </c>
      <c r="G57" s="141"/>
      <c r="H57" s="141"/>
      <c r="I57" s="210">
        <f>SUM(' Pol'!G97)</f>
        <v>0</v>
      </c>
      <c r="J57" s="210"/>
    </row>
    <row r="58" spans="1:10" ht="25.5" customHeight="1" x14ac:dyDescent="0.25">
      <c r="A58" s="128"/>
      <c r="B58" s="130" t="s">
        <v>72</v>
      </c>
      <c r="C58" s="211" t="s">
        <v>73</v>
      </c>
      <c r="D58" s="212"/>
      <c r="E58" s="212"/>
      <c r="F58" s="140" t="s">
        <v>24</v>
      </c>
      <c r="G58" s="141"/>
      <c r="H58" s="141"/>
      <c r="I58" s="210">
        <f>SUM(' Pol'!G103)</f>
        <v>0</v>
      </c>
      <c r="J58" s="210"/>
    </row>
    <row r="59" spans="1:10" ht="25.5" customHeight="1" x14ac:dyDescent="0.25">
      <c r="A59" s="128"/>
      <c r="B59" s="130" t="s">
        <v>74</v>
      </c>
      <c r="C59" s="211" t="s">
        <v>75</v>
      </c>
      <c r="D59" s="212"/>
      <c r="E59" s="212"/>
      <c r="F59" s="140" t="s">
        <v>24</v>
      </c>
      <c r="G59" s="141"/>
      <c r="H59" s="141"/>
      <c r="I59" s="210">
        <f>SUM(' Pol'!G119)</f>
        <v>0</v>
      </c>
      <c r="J59" s="210"/>
    </row>
    <row r="60" spans="1:10" ht="25.5" customHeight="1" x14ac:dyDescent="0.25">
      <c r="A60" s="128"/>
      <c r="B60" s="130" t="s">
        <v>76</v>
      </c>
      <c r="C60" s="211" t="s">
        <v>77</v>
      </c>
      <c r="D60" s="212"/>
      <c r="E60" s="212"/>
      <c r="F60" s="140" t="s">
        <v>24</v>
      </c>
      <c r="G60" s="141"/>
      <c r="H60" s="141"/>
      <c r="I60" s="210">
        <f>SUM(' Pol'!G134)</f>
        <v>0</v>
      </c>
      <c r="J60" s="210"/>
    </row>
    <row r="61" spans="1:10" ht="25.5" customHeight="1" x14ac:dyDescent="0.25">
      <c r="A61" s="128"/>
      <c r="B61" s="137" t="s">
        <v>78</v>
      </c>
      <c r="C61" s="207" t="s">
        <v>79</v>
      </c>
      <c r="D61" s="208"/>
      <c r="E61" s="208"/>
      <c r="F61" s="142" t="s">
        <v>24</v>
      </c>
      <c r="G61" s="143"/>
      <c r="H61" s="143"/>
      <c r="I61" s="206">
        <f>SUM(' Pol'!G141)</f>
        <v>0</v>
      </c>
      <c r="J61" s="206"/>
    </row>
    <row r="62" spans="1:10" ht="25.5" customHeight="1" x14ac:dyDescent="0.25">
      <c r="A62" s="129"/>
      <c r="B62" s="133" t="s">
        <v>1</v>
      </c>
      <c r="C62" s="133"/>
      <c r="D62" s="134"/>
      <c r="E62" s="134"/>
      <c r="F62" s="144"/>
      <c r="G62" s="145"/>
      <c r="H62" s="145"/>
      <c r="I62" s="209">
        <f>SUM(I47:I61)</f>
        <v>0</v>
      </c>
      <c r="J62" s="209"/>
    </row>
    <row r="63" spans="1:10" x14ac:dyDescent="0.25">
      <c r="F63" s="101"/>
      <c r="G63" s="102"/>
      <c r="H63" s="101"/>
      <c r="I63" s="102"/>
      <c r="J63" s="102"/>
    </row>
    <row r="64" spans="1:10" x14ac:dyDescent="0.25">
      <c r="F64" s="101"/>
      <c r="G64" s="102"/>
      <c r="H64" s="101"/>
      <c r="I64" s="102"/>
      <c r="J64" s="102"/>
    </row>
    <row r="65" spans="6:10" x14ac:dyDescent="0.25">
      <c r="F65" s="101"/>
      <c r="G65" s="102"/>
      <c r="H65" s="101"/>
      <c r="I65" s="102"/>
      <c r="J65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7" t="s">
        <v>6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79" t="s">
        <v>41</v>
      </c>
      <c r="B2" s="78"/>
      <c r="C2" s="249"/>
      <c r="D2" s="249"/>
      <c r="E2" s="249"/>
      <c r="F2" s="249"/>
      <c r="G2" s="250"/>
    </row>
    <row r="3" spans="1:7" ht="24.9" hidden="1" customHeight="1" x14ac:dyDescent="0.25">
      <c r="A3" s="79" t="s">
        <v>7</v>
      </c>
      <c r="B3" s="78"/>
      <c r="C3" s="249"/>
      <c r="D3" s="249"/>
      <c r="E3" s="249"/>
      <c r="F3" s="249"/>
      <c r="G3" s="250"/>
    </row>
    <row r="4" spans="1:7" ht="24.9" hidden="1" customHeight="1" x14ac:dyDescent="0.25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opLeftCell="A111" zoomScaleNormal="100" workbookViewId="0">
      <selection activeCell="F155" sqref="F155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56" t="s">
        <v>6</v>
      </c>
      <c r="B1" s="256"/>
      <c r="C1" s="256"/>
      <c r="D1" s="256"/>
      <c r="E1" s="256"/>
      <c r="F1" s="256"/>
      <c r="G1" s="256"/>
      <c r="AE1" t="s">
        <v>83</v>
      </c>
    </row>
    <row r="2" spans="1:60" ht="24.9" customHeight="1" x14ac:dyDescent="0.25">
      <c r="A2" s="151" t="s">
        <v>82</v>
      </c>
      <c r="B2" s="149"/>
      <c r="C2" s="257" t="s">
        <v>45</v>
      </c>
      <c r="D2" s="258"/>
      <c r="E2" s="258"/>
      <c r="F2" s="258"/>
      <c r="G2" s="259"/>
      <c r="AE2" t="s">
        <v>84</v>
      </c>
    </row>
    <row r="3" spans="1:60" ht="24.9" hidden="1" customHeight="1" x14ac:dyDescent="0.25">
      <c r="A3" s="152" t="s">
        <v>7</v>
      </c>
      <c r="B3" s="150"/>
      <c r="C3" s="260"/>
      <c r="D3" s="260"/>
      <c r="E3" s="260"/>
      <c r="F3" s="260"/>
      <c r="G3" s="261"/>
      <c r="AE3" t="s">
        <v>85</v>
      </c>
    </row>
    <row r="4" spans="1:60" ht="24.9" hidden="1" customHeight="1" x14ac:dyDescent="0.25">
      <c r="A4" s="152" t="s">
        <v>8</v>
      </c>
      <c r="B4" s="150"/>
      <c r="C4" s="262"/>
      <c r="D4" s="260"/>
      <c r="E4" s="260"/>
      <c r="F4" s="260"/>
      <c r="G4" s="261"/>
      <c r="AE4" t="s">
        <v>86</v>
      </c>
    </row>
    <row r="5" spans="1:60" hidden="1" x14ac:dyDescent="0.25">
      <c r="A5" s="153" t="s">
        <v>87</v>
      </c>
      <c r="B5" s="154"/>
      <c r="C5" s="155"/>
      <c r="D5" s="156"/>
      <c r="E5" s="157"/>
      <c r="F5" s="157"/>
      <c r="G5" s="158"/>
      <c r="AE5" t="s">
        <v>88</v>
      </c>
    </row>
    <row r="6" spans="1:60" x14ac:dyDescent="0.25">
      <c r="D6" s="148"/>
    </row>
    <row r="7" spans="1:60" ht="39.6" x14ac:dyDescent="0.25">
      <c r="A7" s="164" t="s">
        <v>89</v>
      </c>
      <c r="B7" s="165" t="s">
        <v>90</v>
      </c>
      <c r="C7" s="165" t="s">
        <v>91</v>
      </c>
      <c r="D7" s="182" t="s">
        <v>92</v>
      </c>
      <c r="E7" s="164" t="s">
        <v>93</v>
      </c>
      <c r="F7" s="159" t="s">
        <v>94</v>
      </c>
      <c r="G7" s="183" t="s">
        <v>28</v>
      </c>
      <c r="H7" s="184" t="s">
        <v>29</v>
      </c>
      <c r="I7" s="184" t="s">
        <v>95</v>
      </c>
      <c r="J7" s="184" t="s">
        <v>30</v>
      </c>
      <c r="K7" s="184" t="s">
        <v>96</v>
      </c>
      <c r="L7" s="184" t="s">
        <v>97</v>
      </c>
      <c r="M7" s="184" t="s">
        <v>98</v>
      </c>
      <c r="N7" s="184" t="s">
        <v>99</v>
      </c>
      <c r="O7" s="184" t="s">
        <v>100</v>
      </c>
      <c r="P7" s="184" t="s">
        <v>101</v>
      </c>
      <c r="Q7" s="184" t="s">
        <v>102</v>
      </c>
      <c r="R7" s="184" t="s">
        <v>103</v>
      </c>
      <c r="S7" s="184" t="s">
        <v>104</v>
      </c>
      <c r="T7" s="184" t="s">
        <v>105</v>
      </c>
      <c r="U7" s="166" t="s">
        <v>106</v>
      </c>
    </row>
    <row r="8" spans="1:60" x14ac:dyDescent="0.25">
      <c r="A8" s="185" t="s">
        <v>107</v>
      </c>
      <c r="B8" s="186" t="s">
        <v>50</v>
      </c>
      <c r="C8" s="187" t="s">
        <v>51</v>
      </c>
      <c r="D8" s="188"/>
      <c r="E8" s="189"/>
      <c r="F8" s="177"/>
      <c r="G8" s="177">
        <f>SUMIF(AE9:AE34,"&lt;&gt;NOR",G9:G34)</f>
        <v>0</v>
      </c>
      <c r="H8" s="177"/>
      <c r="I8" s="177">
        <f>SUM(I9:I34)</f>
        <v>15855.060000000001</v>
      </c>
      <c r="J8" s="177"/>
      <c r="K8" s="177">
        <f>SUM(K9:K34)</f>
        <v>78325.540000000008</v>
      </c>
      <c r="L8" s="177"/>
      <c r="M8" s="177">
        <f>SUM(M9:M34)</f>
        <v>0</v>
      </c>
      <c r="N8" s="177"/>
      <c r="O8" s="177">
        <f>SUM(O9:O34)</f>
        <v>0</v>
      </c>
      <c r="P8" s="177"/>
      <c r="Q8" s="177">
        <f>SUM(Q9:Q34)</f>
        <v>0</v>
      </c>
      <c r="R8" s="177"/>
      <c r="S8" s="177"/>
      <c r="T8" s="190"/>
      <c r="U8" s="177">
        <f>SUM(U9:U34)</f>
        <v>341.27</v>
      </c>
      <c r="AE8" t="s">
        <v>108</v>
      </c>
    </row>
    <row r="9" spans="1:60" outlineLevel="1" x14ac:dyDescent="0.25">
      <c r="A9" s="161">
        <v>1</v>
      </c>
      <c r="B9" s="167" t="s">
        <v>109</v>
      </c>
      <c r="C9" s="197" t="s">
        <v>110</v>
      </c>
      <c r="D9" s="169" t="s">
        <v>111</v>
      </c>
      <c r="E9" s="173">
        <v>1.8</v>
      </c>
      <c r="F9" s="178">
        <v>0</v>
      </c>
      <c r="G9" s="178">
        <f>SUM(E9*F9)</f>
        <v>0</v>
      </c>
      <c r="H9" s="178">
        <v>0</v>
      </c>
      <c r="I9" s="178">
        <f>ROUND(E9*H9,2)</f>
        <v>0</v>
      </c>
      <c r="J9" s="178">
        <v>62.63</v>
      </c>
      <c r="K9" s="178">
        <f>ROUND(E9*J9,2)</f>
        <v>112.73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/>
      <c r="T9" s="179">
        <v>9.5200000000000007E-2</v>
      </c>
      <c r="U9" s="178">
        <f>ROUND(E9*T9,2)</f>
        <v>0.17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112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161"/>
      <c r="B10" s="167"/>
      <c r="C10" s="198" t="s">
        <v>113</v>
      </c>
      <c r="D10" s="170"/>
      <c r="E10" s="174">
        <v>1.8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114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2</v>
      </c>
      <c r="B11" s="167" t="s">
        <v>115</v>
      </c>
      <c r="C11" s="197" t="s">
        <v>116</v>
      </c>
      <c r="D11" s="169" t="s">
        <v>117</v>
      </c>
      <c r="E11" s="173">
        <v>12</v>
      </c>
      <c r="F11" s="178">
        <v>0</v>
      </c>
      <c r="G11" s="178">
        <f t="shared" ref="G11:G22" si="0">SUM(E11*F11)</f>
        <v>0</v>
      </c>
      <c r="H11" s="178">
        <v>4.03</v>
      </c>
      <c r="I11" s="178">
        <f>ROUND(E11*H11,2)</f>
        <v>48.36</v>
      </c>
      <c r="J11" s="178">
        <v>62.039999999999992</v>
      </c>
      <c r="K11" s="178">
        <f>ROUND(E11*J11,2)</f>
        <v>744.48</v>
      </c>
      <c r="L11" s="178">
        <v>21</v>
      </c>
      <c r="M11" s="178">
        <f>G11*(1+L11/100)</f>
        <v>0</v>
      </c>
      <c r="N11" s="178">
        <v>3.0000000000000001E-5</v>
      </c>
      <c r="O11" s="178">
        <f>ROUND(E11*N11,2)</f>
        <v>0</v>
      </c>
      <c r="P11" s="178">
        <v>0</v>
      </c>
      <c r="Q11" s="178">
        <f>ROUND(E11*P11,2)</f>
        <v>0</v>
      </c>
      <c r="R11" s="178"/>
      <c r="S11" s="178"/>
      <c r="T11" s="179">
        <v>0.25752000000000003</v>
      </c>
      <c r="U11" s="178">
        <f>ROUND(E11*T11,2)</f>
        <v>3.09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118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161">
        <v>3</v>
      </c>
      <c r="B12" s="167" t="s">
        <v>119</v>
      </c>
      <c r="C12" s="197" t="s">
        <v>120</v>
      </c>
      <c r="D12" s="169" t="s">
        <v>111</v>
      </c>
      <c r="E12" s="173">
        <v>2.1</v>
      </c>
      <c r="F12" s="178">
        <v>0</v>
      </c>
      <c r="G12" s="178">
        <f t="shared" si="0"/>
        <v>0</v>
      </c>
      <c r="H12" s="178">
        <v>0</v>
      </c>
      <c r="I12" s="178">
        <f>ROUND(E12*H12,2)</f>
        <v>0</v>
      </c>
      <c r="J12" s="178">
        <v>914.94</v>
      </c>
      <c r="K12" s="178">
        <f>ROUND(E12*J12,2)</f>
        <v>1921.37</v>
      </c>
      <c r="L12" s="178">
        <v>21</v>
      </c>
      <c r="M12" s="178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78"/>
      <c r="S12" s="178"/>
      <c r="T12" s="179">
        <v>4.6550000000000002</v>
      </c>
      <c r="U12" s="178">
        <f>ROUND(E12*T12,2)</f>
        <v>9.7799999999999994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112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161"/>
      <c r="B13" s="167"/>
      <c r="C13" s="198" t="s">
        <v>121</v>
      </c>
      <c r="D13" s="170"/>
      <c r="E13" s="174">
        <v>1.5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9"/>
      <c r="U13" s="178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114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161"/>
      <c r="B14" s="167"/>
      <c r="C14" s="198" t="s">
        <v>122</v>
      </c>
      <c r="D14" s="170"/>
      <c r="E14" s="174">
        <v>0.6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9"/>
      <c r="U14" s="178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114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161">
        <v>4</v>
      </c>
      <c r="B15" s="167" t="s">
        <v>123</v>
      </c>
      <c r="C15" s="197" t="s">
        <v>124</v>
      </c>
      <c r="D15" s="169" t="s">
        <v>111</v>
      </c>
      <c r="E15" s="173">
        <v>2.1</v>
      </c>
      <c r="F15" s="178">
        <v>0</v>
      </c>
      <c r="G15" s="178">
        <f t="shared" si="0"/>
        <v>0</v>
      </c>
      <c r="H15" s="178">
        <v>0</v>
      </c>
      <c r="I15" s="178">
        <f>ROUND(E15*H15,2)</f>
        <v>0</v>
      </c>
      <c r="J15" s="178">
        <v>24.26</v>
      </c>
      <c r="K15" s="178">
        <f>ROUND(E15*J15,2)</f>
        <v>50.95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/>
      <c r="S15" s="178"/>
      <c r="T15" s="179">
        <v>8.1000000000000003E-2</v>
      </c>
      <c r="U15" s="178">
        <f>ROUND(E15*T15,2)</f>
        <v>0.17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112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161">
        <v>5</v>
      </c>
      <c r="B16" s="167" t="s">
        <v>125</v>
      </c>
      <c r="C16" s="197" t="s">
        <v>126</v>
      </c>
      <c r="D16" s="169" t="s">
        <v>111</v>
      </c>
      <c r="E16" s="173">
        <v>2.1</v>
      </c>
      <c r="F16" s="178">
        <v>0</v>
      </c>
      <c r="G16" s="178">
        <f t="shared" si="0"/>
        <v>0</v>
      </c>
      <c r="H16" s="178">
        <v>0</v>
      </c>
      <c r="I16" s="178">
        <f>ROUND(E16*H16,2)</f>
        <v>0</v>
      </c>
      <c r="J16" s="178">
        <v>62.48</v>
      </c>
      <c r="K16" s="178">
        <f>ROUND(E16*J16,2)</f>
        <v>131.21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78"/>
      <c r="S16" s="178"/>
      <c r="T16" s="179">
        <v>0.34499999999999997</v>
      </c>
      <c r="U16" s="178">
        <f>ROUND(E16*T16,2)</f>
        <v>0.72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112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161">
        <v>6</v>
      </c>
      <c r="B17" s="167" t="s">
        <v>127</v>
      </c>
      <c r="C17" s="197" t="s">
        <v>128</v>
      </c>
      <c r="D17" s="169" t="s">
        <v>111</v>
      </c>
      <c r="E17" s="173">
        <v>1.5</v>
      </c>
      <c r="F17" s="178">
        <v>0</v>
      </c>
      <c r="G17" s="178">
        <f t="shared" si="0"/>
        <v>0</v>
      </c>
      <c r="H17" s="178">
        <v>0</v>
      </c>
      <c r="I17" s="178">
        <f>ROUND(E17*H17,2)</f>
        <v>0</v>
      </c>
      <c r="J17" s="178">
        <v>135.72</v>
      </c>
      <c r="K17" s="178">
        <f>ROUND(E17*J17,2)</f>
        <v>203.58</v>
      </c>
      <c r="L17" s="178">
        <v>21</v>
      </c>
      <c r="M17" s="178">
        <f>G17*(1+L17/100)</f>
        <v>0</v>
      </c>
      <c r="N17" s="178">
        <v>0</v>
      </c>
      <c r="O17" s="178">
        <f>ROUND(E17*N17,2)</f>
        <v>0</v>
      </c>
      <c r="P17" s="178">
        <v>0</v>
      </c>
      <c r="Q17" s="178">
        <f>ROUND(E17*P17,2)</f>
        <v>0</v>
      </c>
      <c r="R17" s="178"/>
      <c r="S17" s="178"/>
      <c r="T17" s="179">
        <v>0.65200000000000002</v>
      </c>
      <c r="U17" s="178">
        <f>ROUND(E17*T17,2)</f>
        <v>0.98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112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161">
        <v>7</v>
      </c>
      <c r="B18" s="167" t="s">
        <v>129</v>
      </c>
      <c r="C18" s="197" t="s">
        <v>130</v>
      </c>
      <c r="D18" s="169" t="s">
        <v>111</v>
      </c>
      <c r="E18" s="173">
        <v>1.5</v>
      </c>
      <c r="F18" s="178">
        <v>0</v>
      </c>
      <c r="G18" s="178">
        <f t="shared" si="0"/>
        <v>0</v>
      </c>
      <c r="H18" s="178">
        <v>0</v>
      </c>
      <c r="I18" s="178">
        <f>ROUND(E18*H18,2)</f>
        <v>0</v>
      </c>
      <c r="J18" s="178">
        <v>120.9</v>
      </c>
      <c r="K18" s="178">
        <f>ROUND(E18*J18,2)</f>
        <v>181.35</v>
      </c>
      <c r="L18" s="178">
        <v>21</v>
      </c>
      <c r="M18" s="178">
        <f>G18*(1+L18/100)</f>
        <v>0</v>
      </c>
      <c r="N18" s="178">
        <v>0</v>
      </c>
      <c r="O18" s="178">
        <f>ROUND(E18*N18,2)</f>
        <v>0</v>
      </c>
      <c r="P18" s="178">
        <v>0</v>
      </c>
      <c r="Q18" s="178">
        <f>ROUND(E18*P18,2)</f>
        <v>0</v>
      </c>
      <c r="R18" s="178"/>
      <c r="S18" s="178"/>
      <c r="T18" s="179">
        <v>0.66800000000000004</v>
      </c>
      <c r="U18" s="178">
        <f>ROUND(E18*T18,2)</f>
        <v>1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112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>
        <v>8</v>
      </c>
      <c r="B19" s="167" t="s">
        <v>131</v>
      </c>
      <c r="C19" s="197" t="s">
        <v>132</v>
      </c>
      <c r="D19" s="169" t="s">
        <v>111</v>
      </c>
      <c r="E19" s="173">
        <v>6</v>
      </c>
      <c r="F19" s="178">
        <v>0</v>
      </c>
      <c r="G19" s="178">
        <f t="shared" si="0"/>
        <v>0</v>
      </c>
      <c r="H19" s="178">
        <v>0</v>
      </c>
      <c r="I19" s="178">
        <f>ROUND(E19*H19,2)</f>
        <v>0</v>
      </c>
      <c r="J19" s="178">
        <v>107.25</v>
      </c>
      <c r="K19" s="178">
        <f>ROUND(E19*J19,2)</f>
        <v>643.5</v>
      </c>
      <c r="L19" s="178">
        <v>21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78"/>
      <c r="S19" s="178"/>
      <c r="T19" s="179">
        <v>0.59099999999999997</v>
      </c>
      <c r="U19" s="178">
        <f>ROUND(E19*T19,2)</f>
        <v>3.55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112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161"/>
      <c r="B20" s="167"/>
      <c r="C20" s="198" t="s">
        <v>133</v>
      </c>
      <c r="D20" s="170"/>
      <c r="E20" s="174">
        <v>6</v>
      </c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9"/>
      <c r="U20" s="178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114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161">
        <v>9</v>
      </c>
      <c r="B21" s="167" t="s">
        <v>134</v>
      </c>
      <c r="C21" s="197" t="s">
        <v>135</v>
      </c>
      <c r="D21" s="169" t="s">
        <v>111</v>
      </c>
      <c r="E21" s="173">
        <v>2.1</v>
      </c>
      <c r="F21" s="178">
        <v>0</v>
      </c>
      <c r="G21" s="178">
        <f t="shared" si="0"/>
        <v>0</v>
      </c>
      <c r="H21" s="178">
        <v>0</v>
      </c>
      <c r="I21" s="178">
        <f>ROUND(E21*H21,2)</f>
        <v>0</v>
      </c>
      <c r="J21" s="178">
        <v>87.75</v>
      </c>
      <c r="K21" s="178">
        <f>ROUND(E21*J21,2)</f>
        <v>184.28</v>
      </c>
      <c r="L21" s="178">
        <v>21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8"/>
      <c r="S21" s="178"/>
      <c r="T21" s="179">
        <v>0.48399999999999999</v>
      </c>
      <c r="U21" s="178">
        <f>ROUND(E21*T21,2)</f>
        <v>1.02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112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20.399999999999999" outlineLevel="1" x14ac:dyDescent="0.25">
      <c r="A22" s="161">
        <v>10</v>
      </c>
      <c r="B22" s="167" t="s">
        <v>136</v>
      </c>
      <c r="C22" s="197" t="s">
        <v>137</v>
      </c>
      <c r="D22" s="169" t="s">
        <v>111</v>
      </c>
      <c r="E22" s="173">
        <v>49.68</v>
      </c>
      <c r="F22" s="178">
        <v>0</v>
      </c>
      <c r="G22" s="178">
        <f t="shared" si="0"/>
        <v>0</v>
      </c>
      <c r="H22" s="178">
        <v>0</v>
      </c>
      <c r="I22" s="178">
        <f>ROUND(E22*H22,2)</f>
        <v>0</v>
      </c>
      <c r="J22" s="178">
        <v>642.72</v>
      </c>
      <c r="K22" s="178">
        <f>ROUND(E22*J22,2)</f>
        <v>31930.33</v>
      </c>
      <c r="L22" s="178">
        <v>21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8"/>
      <c r="S22" s="178"/>
      <c r="T22" s="179">
        <v>3.266</v>
      </c>
      <c r="U22" s="178">
        <f>ROUND(E22*T22,2)</f>
        <v>162.25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112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/>
      <c r="B23" s="167"/>
      <c r="C23" s="251" t="s">
        <v>138</v>
      </c>
      <c r="D23" s="252"/>
      <c r="E23" s="253"/>
      <c r="F23" s="254"/>
      <c r="G23" s="255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9"/>
      <c r="U23" s="178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139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3" t="str">
        <f>C23</f>
        <v>Obsyp objektů, vodorovná přeprava k místu zásypu, uložení ve vrstvách a zhutnění.</v>
      </c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161"/>
      <c r="B24" s="167"/>
      <c r="C24" s="198" t="s">
        <v>140</v>
      </c>
      <c r="D24" s="170"/>
      <c r="E24" s="174">
        <v>29.34</v>
      </c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9"/>
      <c r="U24" s="178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114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161"/>
      <c r="B25" s="167"/>
      <c r="C25" s="198" t="s">
        <v>141</v>
      </c>
      <c r="D25" s="170"/>
      <c r="E25" s="174">
        <v>5.34</v>
      </c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9"/>
      <c r="U25" s="178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114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161"/>
      <c r="B26" s="167"/>
      <c r="C26" s="198" t="s">
        <v>142</v>
      </c>
      <c r="D26" s="170"/>
      <c r="E26" s="174">
        <v>15</v>
      </c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9"/>
      <c r="U26" s="178"/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114</v>
      </c>
      <c r="AF26" s="160">
        <v>0</v>
      </c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0.399999999999999" outlineLevel="1" x14ac:dyDescent="0.25">
      <c r="A27" s="161">
        <v>11</v>
      </c>
      <c r="B27" s="167" t="s">
        <v>143</v>
      </c>
      <c r="C27" s="197" t="s">
        <v>144</v>
      </c>
      <c r="D27" s="169" t="s">
        <v>111</v>
      </c>
      <c r="E27" s="173">
        <v>38.6</v>
      </c>
      <c r="F27" s="178">
        <v>0</v>
      </c>
      <c r="G27" s="178">
        <f>SUM(E27*F27)</f>
        <v>0</v>
      </c>
      <c r="H27" s="178">
        <v>0</v>
      </c>
      <c r="I27" s="178">
        <f>ROUND(E27*H27,2)</f>
        <v>0</v>
      </c>
      <c r="J27" s="178">
        <v>1024.1400000000001</v>
      </c>
      <c r="K27" s="178">
        <f>ROUND(E27*J27,2)</f>
        <v>39531.800000000003</v>
      </c>
      <c r="L27" s="178">
        <v>21</v>
      </c>
      <c r="M27" s="178">
        <f>G27*(1+L27/100)</f>
        <v>0</v>
      </c>
      <c r="N27" s="178">
        <v>0</v>
      </c>
      <c r="O27" s="178">
        <f>ROUND(E27*N27,2)</f>
        <v>0</v>
      </c>
      <c r="P27" s="178">
        <v>0</v>
      </c>
      <c r="Q27" s="178">
        <f>ROUND(E27*P27,2)</f>
        <v>0</v>
      </c>
      <c r="R27" s="178"/>
      <c r="S27" s="178"/>
      <c r="T27" s="179">
        <v>3.855</v>
      </c>
      <c r="U27" s="178">
        <f>ROUND(E27*T27,2)</f>
        <v>148.80000000000001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118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161"/>
      <c r="B28" s="167"/>
      <c r="C28" s="251" t="s">
        <v>138</v>
      </c>
      <c r="D28" s="252"/>
      <c r="E28" s="253"/>
      <c r="F28" s="254"/>
      <c r="G28" s="255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9"/>
      <c r="U28" s="178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139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3" t="str">
        <f>C28</f>
        <v>Obsyp objektů, vodorovná přeprava k místu zásypu, uložení ve vrstvách a zhutnění.</v>
      </c>
      <c r="BB28" s="160"/>
      <c r="BC28" s="160"/>
      <c r="BD28" s="160"/>
      <c r="BE28" s="160"/>
      <c r="BF28" s="160"/>
      <c r="BG28" s="160"/>
      <c r="BH28" s="160"/>
    </row>
    <row r="29" spans="1:60" outlineLevel="1" x14ac:dyDescent="0.25">
      <c r="A29" s="161"/>
      <c r="B29" s="167"/>
      <c r="C29" s="198" t="s">
        <v>145</v>
      </c>
      <c r="D29" s="170"/>
      <c r="E29" s="174">
        <v>38.6</v>
      </c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9"/>
      <c r="U29" s="178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114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161">
        <v>12</v>
      </c>
      <c r="B30" s="167" t="s">
        <v>146</v>
      </c>
      <c r="C30" s="197" t="s">
        <v>147</v>
      </c>
      <c r="D30" s="169" t="s">
        <v>117</v>
      </c>
      <c r="E30" s="173">
        <v>91</v>
      </c>
      <c r="F30" s="178">
        <v>0</v>
      </c>
      <c r="G30" s="178">
        <f>SUM(E30*F30)</f>
        <v>0</v>
      </c>
      <c r="H30" s="178">
        <v>0</v>
      </c>
      <c r="I30" s="178">
        <f>ROUND(E30*H30,2)</f>
        <v>0</v>
      </c>
      <c r="J30" s="178">
        <v>29.56</v>
      </c>
      <c r="K30" s="178">
        <f>ROUND(E30*J30,2)</f>
        <v>2689.96</v>
      </c>
      <c r="L30" s="178">
        <v>21</v>
      </c>
      <c r="M30" s="178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78"/>
      <c r="S30" s="178"/>
      <c r="T30" s="179">
        <v>0.107</v>
      </c>
      <c r="U30" s="178">
        <f>ROUND(E30*T30,2)</f>
        <v>9.74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112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161"/>
      <c r="B31" s="167"/>
      <c r="C31" s="198" t="s">
        <v>148</v>
      </c>
      <c r="D31" s="170"/>
      <c r="E31" s="174">
        <v>28</v>
      </c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9"/>
      <c r="U31" s="178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114</v>
      </c>
      <c r="AF31" s="160">
        <v>0</v>
      </c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5">
      <c r="A32" s="161"/>
      <c r="B32" s="167"/>
      <c r="C32" s="198" t="s">
        <v>149</v>
      </c>
      <c r="D32" s="170"/>
      <c r="E32" s="174">
        <v>63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9"/>
      <c r="U32" s="178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114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161">
        <v>13</v>
      </c>
      <c r="B33" s="167" t="s">
        <v>150</v>
      </c>
      <c r="C33" s="197" t="s">
        <v>151</v>
      </c>
      <c r="D33" s="169" t="s">
        <v>152</v>
      </c>
      <c r="E33" s="173">
        <v>81.06</v>
      </c>
      <c r="F33" s="178">
        <v>0</v>
      </c>
      <c r="G33" s="178">
        <f>SUM(E33*F33)</f>
        <v>0</v>
      </c>
      <c r="H33" s="178">
        <v>195</v>
      </c>
      <c r="I33" s="178">
        <f>ROUND(E33*H33,2)</f>
        <v>15806.7</v>
      </c>
      <c r="J33" s="178">
        <v>0</v>
      </c>
      <c r="K33" s="178">
        <f>ROUND(E33*J33,2)</f>
        <v>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78"/>
      <c r="S33" s="178"/>
      <c r="T33" s="179">
        <v>0</v>
      </c>
      <c r="U33" s="178">
        <f>ROUND(E33*T33,2)</f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112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161"/>
      <c r="B34" s="167"/>
      <c r="C34" s="198" t="s">
        <v>153</v>
      </c>
      <c r="D34" s="170"/>
      <c r="E34" s="174">
        <v>81.06</v>
      </c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9"/>
      <c r="U34" s="178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114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x14ac:dyDescent="0.25">
      <c r="A35" s="162" t="s">
        <v>107</v>
      </c>
      <c r="B35" s="168" t="s">
        <v>52</v>
      </c>
      <c r="C35" s="199" t="s">
        <v>53</v>
      </c>
      <c r="D35" s="171"/>
      <c r="E35" s="175"/>
      <c r="F35" s="180"/>
      <c r="G35" s="180">
        <f>SUMIF(AE36:AE58,"&lt;&gt;NOR",G36:G58)</f>
        <v>0</v>
      </c>
      <c r="H35" s="180"/>
      <c r="I35" s="180">
        <f>SUM(I36:I58)</f>
        <v>10796.71</v>
      </c>
      <c r="J35" s="180"/>
      <c r="K35" s="180">
        <f>SUM(K36:K58)</f>
        <v>3647.34</v>
      </c>
      <c r="L35" s="180"/>
      <c r="M35" s="180">
        <f>SUM(M36:M58)</f>
        <v>0</v>
      </c>
      <c r="N35" s="180"/>
      <c r="O35" s="180">
        <f>SUM(O36:O58)</f>
        <v>12.1</v>
      </c>
      <c r="P35" s="180"/>
      <c r="Q35" s="180">
        <f>SUM(Q36:Q58)</f>
        <v>0</v>
      </c>
      <c r="R35" s="180"/>
      <c r="S35" s="180"/>
      <c r="T35" s="181"/>
      <c r="U35" s="180">
        <f>SUM(U36:U58)</f>
        <v>13.129999999999999</v>
      </c>
      <c r="AE35" t="s">
        <v>108</v>
      </c>
    </row>
    <row r="36" spans="1:60" ht="20.399999999999999" outlineLevel="1" x14ac:dyDescent="0.25">
      <c r="A36" s="161">
        <v>14</v>
      </c>
      <c r="B36" s="167" t="s">
        <v>154</v>
      </c>
      <c r="C36" s="197" t="s">
        <v>155</v>
      </c>
      <c r="D36" s="169" t="s">
        <v>117</v>
      </c>
      <c r="E36" s="173">
        <v>6</v>
      </c>
      <c r="F36" s="178">
        <v>0</v>
      </c>
      <c r="G36" s="178">
        <f>SUM(E36*F36)</f>
        <v>0</v>
      </c>
      <c r="H36" s="178">
        <v>0</v>
      </c>
      <c r="I36" s="178">
        <f t="shared" ref="I36:I42" si="1">ROUND(E36*H36,2)</f>
        <v>0</v>
      </c>
      <c r="J36" s="178">
        <v>53.12</v>
      </c>
      <c r="K36" s="178">
        <f t="shared" ref="K36:K42" si="2">ROUND(E36*J36,2)</f>
        <v>318.72000000000003</v>
      </c>
      <c r="L36" s="178">
        <v>21</v>
      </c>
      <c r="M36" s="178">
        <f t="shared" ref="M36:M42" si="3">G36*(1+L36/100)</f>
        <v>0</v>
      </c>
      <c r="N36" s="178">
        <v>0</v>
      </c>
      <c r="O36" s="178">
        <f t="shared" ref="O36:O42" si="4">ROUND(E36*N36,2)</f>
        <v>0</v>
      </c>
      <c r="P36" s="178">
        <v>0</v>
      </c>
      <c r="Q36" s="178">
        <f t="shared" ref="Q36:Q42" si="5">ROUND(E36*P36,2)</f>
        <v>0</v>
      </c>
      <c r="R36" s="178"/>
      <c r="S36" s="178"/>
      <c r="T36" s="179">
        <v>0.15</v>
      </c>
      <c r="U36" s="178">
        <f t="shared" ref="U36:U42" si="6">ROUND(E36*T36,2)</f>
        <v>0.9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112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161">
        <v>15</v>
      </c>
      <c r="B37" s="167" t="s">
        <v>156</v>
      </c>
      <c r="C37" s="197" t="s">
        <v>157</v>
      </c>
      <c r="D37" s="169" t="s">
        <v>111</v>
      </c>
      <c r="E37" s="173">
        <v>0.1</v>
      </c>
      <c r="F37" s="178">
        <v>0</v>
      </c>
      <c r="G37" s="178">
        <f t="shared" ref="G37:G42" si="7">SUM(E37*F37)</f>
        <v>0</v>
      </c>
      <c r="H37" s="178">
        <v>587.71</v>
      </c>
      <c r="I37" s="178">
        <f t="shared" si="1"/>
        <v>58.77</v>
      </c>
      <c r="J37" s="178">
        <v>296.80999999999995</v>
      </c>
      <c r="K37" s="178">
        <f t="shared" si="2"/>
        <v>29.68</v>
      </c>
      <c r="L37" s="178">
        <v>21</v>
      </c>
      <c r="M37" s="178">
        <f t="shared" si="3"/>
        <v>0</v>
      </c>
      <c r="N37" s="178">
        <v>1.7816399999999999</v>
      </c>
      <c r="O37" s="178">
        <f t="shared" si="4"/>
        <v>0.18</v>
      </c>
      <c r="P37" s="178">
        <v>0</v>
      </c>
      <c r="Q37" s="178">
        <f t="shared" si="5"/>
        <v>0</v>
      </c>
      <c r="R37" s="178"/>
      <c r="S37" s="178"/>
      <c r="T37" s="179">
        <v>1.085</v>
      </c>
      <c r="U37" s="178">
        <f t="shared" si="6"/>
        <v>0.11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112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ht="20.399999999999999" outlineLevel="1" x14ac:dyDescent="0.25">
      <c r="A38" s="161">
        <v>16</v>
      </c>
      <c r="B38" s="167" t="s">
        <v>158</v>
      </c>
      <c r="C38" s="197" t="s">
        <v>159</v>
      </c>
      <c r="D38" s="169" t="s">
        <v>117</v>
      </c>
      <c r="E38" s="173">
        <v>6</v>
      </c>
      <c r="F38" s="178">
        <v>0</v>
      </c>
      <c r="G38" s="178">
        <f t="shared" si="7"/>
        <v>0</v>
      </c>
      <c r="H38" s="178">
        <v>56.22</v>
      </c>
      <c r="I38" s="178">
        <f t="shared" si="1"/>
        <v>337.32</v>
      </c>
      <c r="J38" s="178">
        <v>99</v>
      </c>
      <c r="K38" s="178">
        <f t="shared" si="2"/>
        <v>594</v>
      </c>
      <c r="L38" s="178">
        <v>21</v>
      </c>
      <c r="M38" s="178">
        <f t="shared" si="3"/>
        <v>0</v>
      </c>
      <c r="N38" s="178">
        <v>0.29096</v>
      </c>
      <c r="O38" s="178">
        <f t="shared" si="4"/>
        <v>1.75</v>
      </c>
      <c r="P38" s="178">
        <v>0</v>
      </c>
      <c r="Q38" s="178">
        <f t="shared" si="5"/>
        <v>0</v>
      </c>
      <c r="R38" s="178"/>
      <c r="S38" s="178"/>
      <c r="T38" s="179">
        <v>0.23408000000000001</v>
      </c>
      <c r="U38" s="178">
        <f t="shared" si="6"/>
        <v>1.4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118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161">
        <v>17</v>
      </c>
      <c r="B39" s="167" t="s">
        <v>160</v>
      </c>
      <c r="C39" s="197" t="s">
        <v>161</v>
      </c>
      <c r="D39" s="169" t="s">
        <v>111</v>
      </c>
      <c r="E39" s="173">
        <v>0.6</v>
      </c>
      <c r="F39" s="178">
        <v>0</v>
      </c>
      <c r="G39" s="178">
        <f t="shared" si="7"/>
        <v>0</v>
      </c>
      <c r="H39" s="178">
        <v>1724.67</v>
      </c>
      <c r="I39" s="178">
        <f t="shared" si="1"/>
        <v>1034.8</v>
      </c>
      <c r="J39" s="178">
        <v>170.73000000000002</v>
      </c>
      <c r="K39" s="178">
        <f t="shared" si="2"/>
        <v>102.44</v>
      </c>
      <c r="L39" s="178">
        <v>21</v>
      </c>
      <c r="M39" s="178">
        <f t="shared" si="3"/>
        <v>0</v>
      </c>
      <c r="N39" s="178">
        <v>2.5249999999999999</v>
      </c>
      <c r="O39" s="178">
        <f t="shared" si="4"/>
        <v>1.52</v>
      </c>
      <c r="P39" s="178">
        <v>0</v>
      </c>
      <c r="Q39" s="178">
        <f t="shared" si="5"/>
        <v>0</v>
      </c>
      <c r="R39" s="178"/>
      <c r="S39" s="178"/>
      <c r="T39" s="179">
        <v>0.47699999999999998</v>
      </c>
      <c r="U39" s="178">
        <f t="shared" si="6"/>
        <v>0.28999999999999998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112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ht="20.399999999999999" outlineLevel="1" x14ac:dyDescent="0.25">
      <c r="A40" s="161">
        <v>18</v>
      </c>
      <c r="B40" s="167" t="s">
        <v>162</v>
      </c>
      <c r="C40" s="197" t="s">
        <v>163</v>
      </c>
      <c r="D40" s="169" t="s">
        <v>117</v>
      </c>
      <c r="E40" s="173">
        <v>2.5</v>
      </c>
      <c r="F40" s="178">
        <v>0</v>
      </c>
      <c r="G40" s="178">
        <f t="shared" si="7"/>
        <v>0</v>
      </c>
      <c r="H40" s="178">
        <v>897.19</v>
      </c>
      <c r="I40" s="178">
        <f t="shared" si="1"/>
        <v>2242.98</v>
      </c>
      <c r="J40" s="178">
        <v>318.70000000000005</v>
      </c>
      <c r="K40" s="178">
        <f t="shared" si="2"/>
        <v>796.75</v>
      </c>
      <c r="L40" s="178">
        <v>21</v>
      </c>
      <c r="M40" s="178">
        <f t="shared" si="3"/>
        <v>0</v>
      </c>
      <c r="N40" s="178">
        <v>0.96299999999999997</v>
      </c>
      <c r="O40" s="178">
        <f t="shared" si="4"/>
        <v>2.41</v>
      </c>
      <c r="P40" s="178">
        <v>0</v>
      </c>
      <c r="Q40" s="178">
        <f t="shared" si="5"/>
        <v>0</v>
      </c>
      <c r="R40" s="178"/>
      <c r="S40" s="178"/>
      <c r="T40" s="179">
        <v>1.22</v>
      </c>
      <c r="U40" s="178">
        <f t="shared" si="6"/>
        <v>3.05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112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161">
        <v>19</v>
      </c>
      <c r="B41" s="167" t="s">
        <v>164</v>
      </c>
      <c r="C41" s="197" t="s">
        <v>165</v>
      </c>
      <c r="D41" s="169" t="s">
        <v>152</v>
      </c>
      <c r="E41" s="173">
        <v>0.03</v>
      </c>
      <c r="F41" s="178">
        <v>0</v>
      </c>
      <c r="G41" s="178">
        <f t="shared" si="7"/>
        <v>0</v>
      </c>
      <c r="H41" s="178">
        <v>18501</v>
      </c>
      <c r="I41" s="178">
        <f t="shared" si="1"/>
        <v>555.03</v>
      </c>
      <c r="J41" s="178">
        <v>6989.4000000000015</v>
      </c>
      <c r="K41" s="178">
        <f t="shared" si="2"/>
        <v>209.68</v>
      </c>
      <c r="L41" s="178">
        <v>21</v>
      </c>
      <c r="M41" s="178">
        <f t="shared" si="3"/>
        <v>0</v>
      </c>
      <c r="N41" s="178">
        <v>1.0211600000000001</v>
      </c>
      <c r="O41" s="178">
        <f t="shared" si="4"/>
        <v>0.03</v>
      </c>
      <c r="P41" s="178">
        <v>0</v>
      </c>
      <c r="Q41" s="178">
        <f t="shared" si="5"/>
        <v>0</v>
      </c>
      <c r="R41" s="178"/>
      <c r="S41" s="178"/>
      <c r="T41" s="179">
        <v>23.530999999999999</v>
      </c>
      <c r="U41" s="178">
        <f t="shared" si="6"/>
        <v>0.71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112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ht="20.399999999999999" outlineLevel="1" x14ac:dyDescent="0.25">
      <c r="A42" s="161">
        <v>20</v>
      </c>
      <c r="B42" s="167" t="s">
        <v>166</v>
      </c>
      <c r="C42" s="197" t="s">
        <v>167</v>
      </c>
      <c r="D42" s="169" t="s">
        <v>111</v>
      </c>
      <c r="E42" s="173">
        <v>2.4</v>
      </c>
      <c r="F42" s="178">
        <v>0</v>
      </c>
      <c r="G42" s="178">
        <f t="shared" si="7"/>
        <v>0</v>
      </c>
      <c r="H42" s="178">
        <v>2149.46</v>
      </c>
      <c r="I42" s="178">
        <f t="shared" si="1"/>
        <v>5158.7</v>
      </c>
      <c r="J42" s="178">
        <v>171.03999999999996</v>
      </c>
      <c r="K42" s="178">
        <f t="shared" si="2"/>
        <v>410.5</v>
      </c>
      <c r="L42" s="178">
        <v>21</v>
      </c>
      <c r="M42" s="178">
        <f t="shared" si="3"/>
        <v>0</v>
      </c>
      <c r="N42" s="178">
        <v>2.5249999999999999</v>
      </c>
      <c r="O42" s="178">
        <f t="shared" si="4"/>
        <v>6.06</v>
      </c>
      <c r="P42" s="178">
        <v>0</v>
      </c>
      <c r="Q42" s="178">
        <f t="shared" si="5"/>
        <v>0</v>
      </c>
      <c r="R42" s="178"/>
      <c r="S42" s="178"/>
      <c r="T42" s="179">
        <v>0.48</v>
      </c>
      <c r="U42" s="178">
        <f t="shared" si="6"/>
        <v>1.1499999999999999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112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161"/>
      <c r="B43" s="167"/>
      <c r="C43" s="251" t="s">
        <v>168</v>
      </c>
      <c r="D43" s="252"/>
      <c r="E43" s="253"/>
      <c r="F43" s="254"/>
      <c r="G43" s="255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139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3" t="str">
        <f>C43</f>
        <v>Pčítáno desku bezbariérového přístupu a výplň odkrytých patek ocelových sloupů.</v>
      </c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161"/>
      <c r="B44" s="167"/>
      <c r="C44" s="198" t="s">
        <v>169</v>
      </c>
      <c r="D44" s="170"/>
      <c r="E44" s="174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114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161"/>
      <c r="B45" s="167"/>
      <c r="C45" s="198" t="s">
        <v>170</v>
      </c>
      <c r="D45" s="170"/>
      <c r="E45" s="174">
        <v>1.5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114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5">
      <c r="A46" s="161"/>
      <c r="B46" s="167"/>
      <c r="C46" s="198" t="s">
        <v>171</v>
      </c>
      <c r="D46" s="170"/>
      <c r="E46" s="174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9"/>
      <c r="U46" s="178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114</v>
      </c>
      <c r="AF46" s="160">
        <v>0</v>
      </c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161"/>
      <c r="B47" s="167"/>
      <c r="C47" s="198" t="s">
        <v>172</v>
      </c>
      <c r="D47" s="170"/>
      <c r="E47" s="174">
        <v>0.9</v>
      </c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9"/>
      <c r="U47" s="178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114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161">
        <v>21</v>
      </c>
      <c r="B48" s="167" t="s">
        <v>173</v>
      </c>
      <c r="C48" s="197" t="s">
        <v>174</v>
      </c>
      <c r="D48" s="169" t="s">
        <v>117</v>
      </c>
      <c r="E48" s="173">
        <v>2.2000000000000002</v>
      </c>
      <c r="F48" s="178">
        <v>0</v>
      </c>
      <c r="G48" s="178">
        <f>SUM(E48*F48)</f>
        <v>0</v>
      </c>
      <c r="H48" s="178">
        <v>126.06</v>
      </c>
      <c r="I48" s="178">
        <f>ROUND(E48*H48,2)</f>
        <v>277.33</v>
      </c>
      <c r="J48" s="178">
        <v>323.21999999999997</v>
      </c>
      <c r="K48" s="178">
        <f>ROUND(E48*J48,2)</f>
        <v>711.08</v>
      </c>
      <c r="L48" s="178">
        <v>21</v>
      </c>
      <c r="M48" s="178">
        <f>G48*(1+L48/100)</f>
        <v>0</v>
      </c>
      <c r="N48" s="178">
        <v>3.9199999999999999E-2</v>
      </c>
      <c r="O48" s="178">
        <f>ROUND(E48*N48,2)</f>
        <v>0.09</v>
      </c>
      <c r="P48" s="178">
        <v>0</v>
      </c>
      <c r="Q48" s="178">
        <f>ROUND(E48*P48,2)</f>
        <v>0</v>
      </c>
      <c r="R48" s="178"/>
      <c r="S48" s="178"/>
      <c r="T48" s="179">
        <v>1.6</v>
      </c>
      <c r="U48" s="178">
        <f>ROUND(E48*T48,2)</f>
        <v>3.52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112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161"/>
      <c r="B49" s="167"/>
      <c r="C49" s="198" t="s">
        <v>175</v>
      </c>
      <c r="D49" s="170"/>
      <c r="E49" s="174">
        <v>2.2000000000000002</v>
      </c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9"/>
      <c r="U49" s="178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114</v>
      </c>
      <c r="AF49" s="160">
        <v>0</v>
      </c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161">
        <v>22</v>
      </c>
      <c r="B50" s="167" t="s">
        <v>176</v>
      </c>
      <c r="C50" s="197" t="s">
        <v>177</v>
      </c>
      <c r="D50" s="169" t="s">
        <v>117</v>
      </c>
      <c r="E50" s="173">
        <v>2.2000000000000002</v>
      </c>
      <c r="F50" s="178">
        <v>0</v>
      </c>
      <c r="G50" s="178">
        <f t="shared" ref="G50:G58" si="8">SUM(E50*F50)</f>
        <v>0</v>
      </c>
      <c r="H50" s="178">
        <v>0</v>
      </c>
      <c r="I50" s="178">
        <f>ROUND(E50*H50,2)</f>
        <v>0</v>
      </c>
      <c r="J50" s="178">
        <v>65.13</v>
      </c>
      <c r="K50" s="178">
        <f>ROUND(E50*J50,2)</f>
        <v>143.29</v>
      </c>
      <c r="L50" s="178">
        <v>21</v>
      </c>
      <c r="M50" s="178">
        <f>G50*(1+L50/100)</f>
        <v>0</v>
      </c>
      <c r="N50" s="178">
        <v>0</v>
      </c>
      <c r="O50" s="178">
        <f>ROUND(E50*N50,2)</f>
        <v>0</v>
      </c>
      <c r="P50" s="178">
        <v>0</v>
      </c>
      <c r="Q50" s="178">
        <f>ROUND(E50*P50,2)</f>
        <v>0</v>
      </c>
      <c r="R50" s="178"/>
      <c r="S50" s="178"/>
      <c r="T50" s="179">
        <v>0.32</v>
      </c>
      <c r="U50" s="178">
        <f>ROUND(E50*T50,2)</f>
        <v>0.7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112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ht="20.399999999999999" outlineLevel="1" x14ac:dyDescent="0.25">
      <c r="A51" s="161">
        <v>23</v>
      </c>
      <c r="B51" s="167" t="s">
        <v>178</v>
      </c>
      <c r="C51" s="197" t="s">
        <v>179</v>
      </c>
      <c r="D51" s="169" t="s">
        <v>152</v>
      </c>
      <c r="E51" s="173">
        <v>0.05</v>
      </c>
      <c r="F51" s="178">
        <v>0</v>
      </c>
      <c r="G51" s="178">
        <f t="shared" si="8"/>
        <v>0</v>
      </c>
      <c r="H51" s="178">
        <v>17635.47</v>
      </c>
      <c r="I51" s="178">
        <f>ROUND(E51*H51,2)</f>
        <v>881.77</v>
      </c>
      <c r="J51" s="178">
        <v>3775.5299999999988</v>
      </c>
      <c r="K51" s="178">
        <f>ROUND(E51*J51,2)</f>
        <v>188.78</v>
      </c>
      <c r="L51" s="178">
        <v>21</v>
      </c>
      <c r="M51" s="178">
        <f>G51*(1+L51/100)</f>
        <v>0</v>
      </c>
      <c r="N51" s="178">
        <v>1.0554399999999999</v>
      </c>
      <c r="O51" s="178">
        <f>ROUND(E51*N51,2)</f>
        <v>0.05</v>
      </c>
      <c r="P51" s="178">
        <v>0</v>
      </c>
      <c r="Q51" s="178">
        <f>ROUND(E51*P51,2)</f>
        <v>0</v>
      </c>
      <c r="R51" s="178"/>
      <c r="S51" s="178"/>
      <c r="T51" s="179">
        <v>15.231</v>
      </c>
      <c r="U51" s="178">
        <f>ROUND(E51*T51,2)</f>
        <v>0.76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112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161"/>
      <c r="B52" s="167"/>
      <c r="C52" s="200" t="s">
        <v>180</v>
      </c>
      <c r="D52" s="172"/>
      <c r="E52" s="176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114</v>
      </c>
      <c r="AF52" s="160">
        <v>2</v>
      </c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161"/>
      <c r="B53" s="167"/>
      <c r="C53" s="201" t="s">
        <v>181</v>
      </c>
      <c r="D53" s="172"/>
      <c r="E53" s="176">
        <v>4.7399999999999998E-2</v>
      </c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9"/>
      <c r="U53" s="178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114</v>
      </c>
      <c r="AF53" s="160">
        <v>2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161"/>
      <c r="B54" s="167"/>
      <c r="C54" s="200" t="s">
        <v>182</v>
      </c>
      <c r="D54" s="172"/>
      <c r="E54" s="176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114</v>
      </c>
      <c r="AF54" s="160">
        <v>0</v>
      </c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/>
      <c r="B55" s="167"/>
      <c r="C55" s="198" t="s">
        <v>183</v>
      </c>
      <c r="D55" s="170"/>
      <c r="E55" s="174">
        <v>0.05</v>
      </c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9"/>
      <c r="U55" s="178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114</v>
      </c>
      <c r="AF55" s="160">
        <v>0</v>
      </c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161">
        <v>24</v>
      </c>
      <c r="B56" s="167" t="s">
        <v>184</v>
      </c>
      <c r="C56" s="197" t="s">
        <v>185</v>
      </c>
      <c r="D56" s="169" t="s">
        <v>186</v>
      </c>
      <c r="E56" s="173">
        <v>1.5</v>
      </c>
      <c r="F56" s="178">
        <v>0</v>
      </c>
      <c r="G56" s="178">
        <f t="shared" si="8"/>
        <v>0</v>
      </c>
      <c r="H56" s="178">
        <v>53.06</v>
      </c>
      <c r="I56" s="178">
        <f>ROUND(E56*H56,2)</f>
        <v>79.59</v>
      </c>
      <c r="J56" s="178">
        <v>25.33</v>
      </c>
      <c r="K56" s="178">
        <f>ROUND(E56*J56,2)</f>
        <v>38</v>
      </c>
      <c r="L56" s="178">
        <v>21</v>
      </c>
      <c r="M56" s="178">
        <f>G56*(1+L56/100)</f>
        <v>0</v>
      </c>
      <c r="N56" s="178">
        <v>0</v>
      </c>
      <c r="O56" s="178">
        <f>ROUND(E56*N56,2)</f>
        <v>0</v>
      </c>
      <c r="P56" s="178">
        <v>0</v>
      </c>
      <c r="Q56" s="178">
        <f>ROUND(E56*P56,2)</f>
        <v>0</v>
      </c>
      <c r="R56" s="178"/>
      <c r="S56" s="178"/>
      <c r="T56" s="179">
        <v>5.0999999999999997E-2</v>
      </c>
      <c r="U56" s="178">
        <f>ROUND(E56*T56,2)</f>
        <v>0.08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112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161">
        <v>25</v>
      </c>
      <c r="B57" s="167" t="s">
        <v>187</v>
      </c>
      <c r="C57" s="197" t="s">
        <v>188</v>
      </c>
      <c r="D57" s="169" t="s">
        <v>186</v>
      </c>
      <c r="E57" s="173">
        <v>1.5</v>
      </c>
      <c r="F57" s="178">
        <v>0</v>
      </c>
      <c r="G57" s="178">
        <f t="shared" si="8"/>
        <v>0</v>
      </c>
      <c r="H57" s="178">
        <v>12.87</v>
      </c>
      <c r="I57" s="178">
        <f>ROUND(E57*H57,2)</f>
        <v>19.309999999999999</v>
      </c>
      <c r="J57" s="178">
        <v>17.86</v>
      </c>
      <c r="K57" s="178">
        <f>ROUND(E57*J57,2)</f>
        <v>26.79</v>
      </c>
      <c r="L57" s="178">
        <v>21</v>
      </c>
      <c r="M57" s="178">
        <f>G57*(1+L57/100)</f>
        <v>0</v>
      </c>
      <c r="N57" s="178">
        <v>1.2800000000000001E-3</v>
      </c>
      <c r="O57" s="178">
        <f>ROUND(E57*N57,2)</f>
        <v>0</v>
      </c>
      <c r="P57" s="178">
        <v>0</v>
      </c>
      <c r="Q57" s="178">
        <f>ROUND(E57*P57,2)</f>
        <v>0</v>
      </c>
      <c r="R57" s="178"/>
      <c r="S57" s="178"/>
      <c r="T57" s="179">
        <v>9.1999999999999998E-2</v>
      </c>
      <c r="U57" s="178">
        <f>ROUND(E57*T57,2)</f>
        <v>0.14000000000000001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112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5">
      <c r="A58" s="161">
        <v>26</v>
      </c>
      <c r="B58" s="167" t="s">
        <v>189</v>
      </c>
      <c r="C58" s="197" t="s">
        <v>190</v>
      </c>
      <c r="D58" s="169" t="s">
        <v>117</v>
      </c>
      <c r="E58" s="173">
        <v>1.5</v>
      </c>
      <c r="F58" s="178">
        <v>0</v>
      </c>
      <c r="G58" s="178">
        <f t="shared" si="8"/>
        <v>0</v>
      </c>
      <c r="H58" s="178">
        <v>100.74</v>
      </c>
      <c r="I58" s="178">
        <f>ROUND(E58*H58,2)</f>
        <v>151.11000000000001</v>
      </c>
      <c r="J58" s="178">
        <v>51.750000000000014</v>
      </c>
      <c r="K58" s="178">
        <f>ROUND(E58*J58,2)</f>
        <v>77.63</v>
      </c>
      <c r="L58" s="178">
        <v>21</v>
      </c>
      <c r="M58" s="178">
        <f>G58*(1+L58/100)</f>
        <v>0</v>
      </c>
      <c r="N58" s="178">
        <v>3.7799999999999999E-3</v>
      </c>
      <c r="O58" s="178">
        <f>ROUND(E58*N58,2)</f>
        <v>0.01</v>
      </c>
      <c r="P58" s="178">
        <v>0</v>
      </c>
      <c r="Q58" s="178">
        <f>ROUND(E58*P58,2)</f>
        <v>0</v>
      </c>
      <c r="R58" s="178"/>
      <c r="S58" s="178"/>
      <c r="T58" s="179">
        <v>0.21</v>
      </c>
      <c r="U58" s="178">
        <f>ROUND(E58*T58,2)</f>
        <v>0.32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112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x14ac:dyDescent="0.25">
      <c r="A59" s="162" t="s">
        <v>107</v>
      </c>
      <c r="B59" s="168" t="s">
        <v>54</v>
      </c>
      <c r="C59" s="199" t="s">
        <v>55</v>
      </c>
      <c r="D59" s="171"/>
      <c r="E59" s="175"/>
      <c r="F59" s="180"/>
      <c r="G59" s="180">
        <f>SUMIF(AE60:AE60,"&lt;&gt;NOR",G60:G60)</f>
        <v>0</v>
      </c>
      <c r="H59" s="180"/>
      <c r="I59" s="180">
        <f>SUM(I60:I60)</f>
        <v>396.22</v>
      </c>
      <c r="J59" s="180"/>
      <c r="K59" s="180">
        <f>SUM(K60:K60)</f>
        <v>58.52</v>
      </c>
      <c r="L59" s="180"/>
      <c r="M59" s="180">
        <f>SUM(M60:M60)</f>
        <v>0</v>
      </c>
      <c r="N59" s="180"/>
      <c r="O59" s="180">
        <f>SUM(O60:O60)</f>
        <v>7.0000000000000007E-2</v>
      </c>
      <c r="P59" s="180"/>
      <c r="Q59" s="180">
        <f>SUM(Q60:Q60)</f>
        <v>0</v>
      </c>
      <c r="R59" s="180"/>
      <c r="S59" s="180"/>
      <c r="T59" s="181"/>
      <c r="U59" s="180">
        <f>SUM(U60:U60)</f>
        <v>0.24</v>
      </c>
      <c r="AE59" t="s">
        <v>108</v>
      </c>
    </row>
    <row r="60" spans="1:60" ht="20.399999999999999" outlineLevel="1" x14ac:dyDescent="0.25">
      <c r="A60" s="161">
        <v>27</v>
      </c>
      <c r="B60" s="167" t="s">
        <v>191</v>
      </c>
      <c r="C60" s="197" t="s">
        <v>192</v>
      </c>
      <c r="D60" s="169" t="s">
        <v>186</v>
      </c>
      <c r="E60" s="173">
        <v>1</v>
      </c>
      <c r="F60" s="178">
        <v>0</v>
      </c>
      <c r="G60" s="178">
        <f>SUM(E60*F60)</f>
        <v>0</v>
      </c>
      <c r="H60" s="178">
        <v>396.22</v>
      </c>
      <c r="I60" s="178">
        <f>ROUND(E60*H60,2)</f>
        <v>396.22</v>
      </c>
      <c r="J60" s="178">
        <v>58.519999999999982</v>
      </c>
      <c r="K60" s="178">
        <f>ROUND(E60*J60,2)</f>
        <v>58.52</v>
      </c>
      <c r="L60" s="178">
        <v>21</v>
      </c>
      <c r="M60" s="178">
        <f>G60*(1+L60/100)</f>
        <v>0</v>
      </c>
      <c r="N60" s="178">
        <v>6.7269999999999996E-2</v>
      </c>
      <c r="O60" s="178">
        <f>ROUND(E60*N60,2)</f>
        <v>7.0000000000000007E-2</v>
      </c>
      <c r="P60" s="178">
        <v>0</v>
      </c>
      <c r="Q60" s="178">
        <f>ROUND(E60*P60,2)</f>
        <v>0</v>
      </c>
      <c r="R60" s="178"/>
      <c r="S60" s="178"/>
      <c r="T60" s="179">
        <v>0.23899999999999999</v>
      </c>
      <c r="U60" s="178">
        <f>ROUND(E60*T60,2)</f>
        <v>0.24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112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x14ac:dyDescent="0.25">
      <c r="A61" s="162" t="s">
        <v>107</v>
      </c>
      <c r="B61" s="168" t="s">
        <v>56</v>
      </c>
      <c r="C61" s="199" t="s">
        <v>57</v>
      </c>
      <c r="D61" s="171"/>
      <c r="E61" s="175"/>
      <c r="F61" s="180"/>
      <c r="G61" s="180">
        <f>SUMIF(AE62:AE67,"&lt;&gt;NOR",G62:G67)</f>
        <v>0</v>
      </c>
      <c r="H61" s="180"/>
      <c r="I61" s="180">
        <f>SUM(I62:I67)</f>
        <v>9145.6</v>
      </c>
      <c r="J61" s="180"/>
      <c r="K61" s="180">
        <f>SUM(K62:K67)</f>
        <v>28532.99</v>
      </c>
      <c r="L61" s="180"/>
      <c r="M61" s="180">
        <f>SUM(M62:M67)</f>
        <v>0</v>
      </c>
      <c r="N61" s="180"/>
      <c r="O61" s="180">
        <f>SUM(O62:O67)</f>
        <v>5.69</v>
      </c>
      <c r="P61" s="180"/>
      <c r="Q61" s="180">
        <f>SUM(Q62:Q67)</f>
        <v>0</v>
      </c>
      <c r="R61" s="180"/>
      <c r="S61" s="180"/>
      <c r="T61" s="181"/>
      <c r="U61" s="180">
        <f>SUM(U62:U67)</f>
        <v>102.32</v>
      </c>
      <c r="AE61" t="s">
        <v>108</v>
      </c>
    </row>
    <row r="62" spans="1:60" outlineLevel="1" x14ac:dyDescent="0.25">
      <c r="A62" s="161">
        <v>28</v>
      </c>
      <c r="B62" s="167" t="s">
        <v>193</v>
      </c>
      <c r="C62" s="197" t="s">
        <v>194</v>
      </c>
      <c r="D62" s="169" t="s">
        <v>117</v>
      </c>
      <c r="E62" s="173">
        <v>79.319999999999993</v>
      </c>
      <c r="F62" s="178">
        <v>0</v>
      </c>
      <c r="G62" s="178">
        <f>SUM(E62*F62)</f>
        <v>0</v>
      </c>
      <c r="H62" s="178">
        <v>115.3</v>
      </c>
      <c r="I62" s="178">
        <f>ROUND(E62*H62,2)</f>
        <v>9145.6</v>
      </c>
      <c r="J62" s="178">
        <v>359.71999999999997</v>
      </c>
      <c r="K62" s="178">
        <f>ROUND(E62*J62,2)</f>
        <v>28532.99</v>
      </c>
      <c r="L62" s="178">
        <v>21</v>
      </c>
      <c r="M62" s="178">
        <f>G62*(1+L62/100)</f>
        <v>0</v>
      </c>
      <c r="N62" s="178">
        <v>7.1720000000000006E-2</v>
      </c>
      <c r="O62" s="178">
        <f>ROUND(E62*N62,2)</f>
        <v>5.69</v>
      </c>
      <c r="P62" s="178">
        <v>0</v>
      </c>
      <c r="Q62" s="178">
        <f>ROUND(E62*P62,2)</f>
        <v>0</v>
      </c>
      <c r="R62" s="178"/>
      <c r="S62" s="178"/>
      <c r="T62" s="179">
        <v>1.29</v>
      </c>
      <c r="U62" s="178">
        <f>ROUND(E62*T62,2)</f>
        <v>102.32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112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161"/>
      <c r="B63" s="167"/>
      <c r="C63" s="251" t="s">
        <v>310</v>
      </c>
      <c r="D63" s="252"/>
      <c r="E63" s="253"/>
      <c r="F63" s="254"/>
      <c r="G63" s="255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9"/>
      <c r="U63" s="178"/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139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3" t="str">
        <f>C63</f>
        <v>omítka vnější stěn šlechtěná umělá (dříve břízolitová), v přírodní barvě drtí a přísad</v>
      </c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161"/>
      <c r="B64" s="167"/>
      <c r="C64" s="251" t="s">
        <v>195</v>
      </c>
      <c r="D64" s="252"/>
      <c r="E64" s="253"/>
      <c r="F64" s="254"/>
      <c r="G64" s="255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9"/>
      <c r="U64" s="178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139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3" t="str">
        <f>C64</f>
        <v>škrábaná s provedením postřiku, jádra a vrchní vrstvy</v>
      </c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161"/>
      <c r="B65" s="167"/>
      <c r="C65" s="198" t="s">
        <v>196</v>
      </c>
      <c r="D65" s="170"/>
      <c r="E65" s="174">
        <v>17.28</v>
      </c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9"/>
      <c r="U65" s="178"/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114</v>
      </c>
      <c r="AF65" s="160">
        <v>0</v>
      </c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161"/>
      <c r="B66" s="167"/>
      <c r="C66" s="198" t="s">
        <v>197</v>
      </c>
      <c r="D66" s="170"/>
      <c r="E66" s="174">
        <v>60.3</v>
      </c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9"/>
      <c r="U66" s="178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114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5">
      <c r="A67" s="161"/>
      <c r="B67" s="167"/>
      <c r="C67" s="198" t="s">
        <v>198</v>
      </c>
      <c r="D67" s="170"/>
      <c r="E67" s="174">
        <v>1.74</v>
      </c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9"/>
      <c r="U67" s="178"/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114</v>
      </c>
      <c r="AF67" s="160">
        <v>0</v>
      </c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x14ac:dyDescent="0.25">
      <c r="A68" s="162" t="s">
        <v>107</v>
      </c>
      <c r="B68" s="168" t="s">
        <v>58</v>
      </c>
      <c r="C68" s="199" t="s">
        <v>59</v>
      </c>
      <c r="D68" s="171"/>
      <c r="E68" s="175"/>
      <c r="F68" s="180"/>
      <c r="G68" s="180">
        <f>SUMIF(AE69:AE71,"&lt;&gt;NOR",G69:G71)</f>
        <v>0</v>
      </c>
      <c r="H68" s="180"/>
      <c r="I68" s="180">
        <f>SUM(I69:I71)</f>
        <v>43987.94</v>
      </c>
      <c r="J68" s="180"/>
      <c r="K68" s="180">
        <f>SUM(K69:K71)</f>
        <v>46976.44</v>
      </c>
      <c r="L68" s="180"/>
      <c r="M68" s="180">
        <f>SUM(M69:M71)</f>
        <v>0</v>
      </c>
      <c r="N68" s="180"/>
      <c r="O68" s="180">
        <f>SUM(O69:O71)</f>
        <v>6.51</v>
      </c>
      <c r="P68" s="180"/>
      <c r="Q68" s="180">
        <f>SUM(Q69:Q71)</f>
        <v>0</v>
      </c>
      <c r="R68" s="180"/>
      <c r="S68" s="180"/>
      <c r="T68" s="181"/>
      <c r="U68" s="180">
        <f>SUM(U69:U71)</f>
        <v>229.63</v>
      </c>
      <c r="AE68" t="s">
        <v>108</v>
      </c>
    </row>
    <row r="69" spans="1:60" outlineLevel="1" x14ac:dyDescent="0.25">
      <c r="A69" s="161">
        <v>29</v>
      </c>
      <c r="B69" s="167" t="s">
        <v>199</v>
      </c>
      <c r="C69" s="197" t="s">
        <v>200</v>
      </c>
      <c r="D69" s="169" t="s">
        <v>117</v>
      </c>
      <c r="E69" s="173">
        <v>278</v>
      </c>
      <c r="F69" s="178">
        <v>0</v>
      </c>
      <c r="G69" s="178">
        <f>SUM(E69*F69)</f>
        <v>0</v>
      </c>
      <c r="H69" s="178">
        <v>4.8899999999999997</v>
      </c>
      <c r="I69" s="178">
        <f>ROUND(E69*H69,2)</f>
        <v>1359.42</v>
      </c>
      <c r="J69" s="178">
        <v>102.36</v>
      </c>
      <c r="K69" s="178">
        <f>ROUND(E69*J69,2)</f>
        <v>28456.080000000002</v>
      </c>
      <c r="L69" s="178">
        <v>21</v>
      </c>
      <c r="M69" s="178">
        <f>G69*(1+L69/100)</f>
        <v>0</v>
      </c>
      <c r="N69" s="178">
        <v>0</v>
      </c>
      <c r="O69" s="178">
        <f>ROUND(E69*N69,2)</f>
        <v>0</v>
      </c>
      <c r="P69" s="178">
        <v>0</v>
      </c>
      <c r="Q69" s="178">
        <f>ROUND(E69*P69,2)</f>
        <v>0</v>
      </c>
      <c r="R69" s="178"/>
      <c r="S69" s="178"/>
      <c r="T69" s="179">
        <v>0.38</v>
      </c>
      <c r="U69" s="178">
        <f>ROUND(E69*T69,2)</f>
        <v>105.64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112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5">
      <c r="A70" s="161">
        <v>30</v>
      </c>
      <c r="B70" s="167" t="s">
        <v>201</v>
      </c>
      <c r="C70" s="197" t="s">
        <v>202</v>
      </c>
      <c r="D70" s="169" t="s">
        <v>117</v>
      </c>
      <c r="E70" s="173">
        <v>278</v>
      </c>
      <c r="F70" s="178">
        <v>0</v>
      </c>
      <c r="G70" s="178">
        <f t="shared" ref="G70:G71" si="9">SUM(E70*F70)</f>
        <v>0</v>
      </c>
      <c r="H70" s="178">
        <v>74.44</v>
      </c>
      <c r="I70" s="178">
        <f>ROUND(E70*H70,2)</f>
        <v>20694.32</v>
      </c>
      <c r="J70" s="178">
        <v>30.08</v>
      </c>
      <c r="K70" s="178">
        <f>ROUND(E70*J70,2)</f>
        <v>8362.24</v>
      </c>
      <c r="L70" s="178">
        <v>21</v>
      </c>
      <c r="M70" s="178">
        <f>G70*(1+L70/100)</f>
        <v>0</v>
      </c>
      <c r="N70" s="178">
        <v>3.0000000000000001E-3</v>
      </c>
      <c r="O70" s="178">
        <f>ROUND(E70*N70,2)</f>
        <v>0.83</v>
      </c>
      <c r="P70" s="178">
        <v>0</v>
      </c>
      <c r="Q70" s="178">
        <f>ROUND(E70*P70,2)</f>
        <v>0</v>
      </c>
      <c r="R70" s="178"/>
      <c r="S70" s="178"/>
      <c r="T70" s="179">
        <v>7.3999999999999996E-2</v>
      </c>
      <c r="U70" s="178">
        <f>ROUND(E70*T70,2)</f>
        <v>20.57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112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ht="20.399999999999999" outlineLevel="1" x14ac:dyDescent="0.25">
      <c r="A71" s="161">
        <v>31</v>
      </c>
      <c r="B71" s="167" t="s">
        <v>203</v>
      </c>
      <c r="C71" s="197" t="s">
        <v>204</v>
      </c>
      <c r="D71" s="169" t="s">
        <v>117</v>
      </c>
      <c r="E71" s="173">
        <v>278</v>
      </c>
      <c r="F71" s="178">
        <v>0</v>
      </c>
      <c r="G71" s="178">
        <f t="shared" si="9"/>
        <v>0</v>
      </c>
      <c r="H71" s="178">
        <v>78.900000000000006</v>
      </c>
      <c r="I71" s="178">
        <f>ROUND(E71*H71,2)</f>
        <v>21934.2</v>
      </c>
      <c r="J71" s="178">
        <v>36.539999999999992</v>
      </c>
      <c r="K71" s="178">
        <f>ROUND(E71*J71,2)</f>
        <v>10158.120000000001</v>
      </c>
      <c r="L71" s="178">
        <v>21</v>
      </c>
      <c r="M71" s="178">
        <f>G71*(1+L71/100)</f>
        <v>0</v>
      </c>
      <c r="N71" s="178">
        <v>2.0420000000000001E-2</v>
      </c>
      <c r="O71" s="178">
        <f>ROUND(E71*N71,2)</f>
        <v>5.68</v>
      </c>
      <c r="P71" s="178">
        <v>0</v>
      </c>
      <c r="Q71" s="178">
        <f>ROUND(E71*P71,2)</f>
        <v>0</v>
      </c>
      <c r="R71" s="178"/>
      <c r="S71" s="178"/>
      <c r="T71" s="179">
        <v>0.372</v>
      </c>
      <c r="U71" s="178">
        <f>ROUND(E71*T71,2)</f>
        <v>103.42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112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x14ac:dyDescent="0.25">
      <c r="A72" s="162" t="s">
        <v>107</v>
      </c>
      <c r="B72" s="168" t="s">
        <v>60</v>
      </c>
      <c r="C72" s="199" t="s">
        <v>61</v>
      </c>
      <c r="D72" s="171"/>
      <c r="E72" s="175"/>
      <c r="F72" s="180"/>
      <c r="G72" s="180">
        <f>SUMIF(AE73:AE76,"&lt;&gt;NOR",G73:G76)</f>
        <v>0</v>
      </c>
      <c r="H72" s="180"/>
      <c r="I72" s="180">
        <f>SUM(I73:I76)</f>
        <v>7601.88</v>
      </c>
      <c r="J72" s="180"/>
      <c r="K72" s="180">
        <f>SUM(K73:K76)</f>
        <v>10213.41</v>
      </c>
      <c r="L72" s="180"/>
      <c r="M72" s="180">
        <f>SUM(M73:M76)</f>
        <v>0</v>
      </c>
      <c r="N72" s="180"/>
      <c r="O72" s="180">
        <f>SUM(O73:O76)</f>
        <v>1.28</v>
      </c>
      <c r="P72" s="180"/>
      <c r="Q72" s="180">
        <f>SUM(Q73:Q76)</f>
        <v>0.14000000000000001</v>
      </c>
      <c r="R72" s="180"/>
      <c r="S72" s="180"/>
      <c r="T72" s="181"/>
      <c r="U72" s="180">
        <f>SUM(U73:U76)</f>
        <v>16.439999999999998</v>
      </c>
      <c r="AE72" t="s">
        <v>108</v>
      </c>
    </row>
    <row r="73" spans="1:60" ht="20.399999999999999" outlineLevel="1" x14ac:dyDescent="0.25">
      <c r="A73" s="161">
        <v>32</v>
      </c>
      <c r="B73" s="167" t="s">
        <v>205</v>
      </c>
      <c r="C73" s="197" t="s">
        <v>206</v>
      </c>
      <c r="D73" s="169" t="s">
        <v>207</v>
      </c>
      <c r="E73" s="173">
        <v>1</v>
      </c>
      <c r="F73" s="178">
        <v>0</v>
      </c>
      <c r="G73" s="178">
        <f>SUM(E73*F73)</f>
        <v>0</v>
      </c>
      <c r="H73" s="178">
        <v>1361.88</v>
      </c>
      <c r="I73" s="178">
        <f>ROUND(E73*H73,2)</f>
        <v>1361.88</v>
      </c>
      <c r="J73" s="178">
        <v>2413.3199999999997</v>
      </c>
      <c r="K73" s="178">
        <f>ROUND(E73*J73,2)</f>
        <v>2413.3200000000002</v>
      </c>
      <c r="L73" s="178">
        <v>21</v>
      </c>
      <c r="M73" s="178">
        <f>G73*(1+L73/100)</f>
        <v>0</v>
      </c>
      <c r="N73" s="178">
        <v>1.2469600000000001</v>
      </c>
      <c r="O73" s="178">
        <f>ROUND(E73*N73,2)</f>
        <v>1.25</v>
      </c>
      <c r="P73" s="178">
        <v>0.1368</v>
      </c>
      <c r="Q73" s="178">
        <f>ROUND(E73*P73,2)</f>
        <v>0.14000000000000001</v>
      </c>
      <c r="R73" s="178"/>
      <c r="S73" s="178"/>
      <c r="T73" s="179">
        <v>10.03328</v>
      </c>
      <c r="U73" s="178">
        <f>ROUND(E73*T73,2)</f>
        <v>10.029999999999999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118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ht="21" outlineLevel="1" x14ac:dyDescent="0.25">
      <c r="A74" s="161"/>
      <c r="B74" s="167"/>
      <c r="C74" s="251" t="s">
        <v>208</v>
      </c>
      <c r="D74" s="252"/>
      <c r="E74" s="253"/>
      <c r="F74" s="254"/>
      <c r="G74" s="255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9"/>
      <c r="U74" s="178"/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139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3" t="str">
        <f>C74</f>
        <v>vyvěšení dřevěných dveřních křídel, vybourání stávající ocelové zárubně, zazdívka otvorů jakýmikoliv cihlami pálenými, omítka vnitřní vápenná nebo vápenocementová štuková.</v>
      </c>
      <c r="BB74" s="160"/>
      <c r="BC74" s="160"/>
      <c r="BD74" s="160"/>
      <c r="BE74" s="160"/>
      <c r="BF74" s="160"/>
      <c r="BG74" s="160"/>
      <c r="BH74" s="160"/>
    </row>
    <row r="75" spans="1:60" outlineLevel="1" x14ac:dyDescent="0.25">
      <c r="A75" s="161">
        <v>33</v>
      </c>
      <c r="B75" s="167" t="s">
        <v>209</v>
      </c>
      <c r="C75" s="197" t="s">
        <v>210</v>
      </c>
      <c r="D75" s="169" t="s">
        <v>207</v>
      </c>
      <c r="E75" s="173">
        <v>1</v>
      </c>
      <c r="F75" s="178">
        <v>0</v>
      </c>
      <c r="G75" s="178">
        <f>SUM(E75*F75)</f>
        <v>0</v>
      </c>
      <c r="H75" s="178">
        <v>6240</v>
      </c>
      <c r="I75" s="178">
        <f>ROUND(E75*H75,2)</f>
        <v>6240</v>
      </c>
      <c r="J75" s="178">
        <v>7800.09</v>
      </c>
      <c r="K75" s="178">
        <f>ROUND(E75*J75,2)</f>
        <v>7800.09</v>
      </c>
      <c r="L75" s="178">
        <v>21</v>
      </c>
      <c r="M75" s="178">
        <f>G75*(1+L75/100)</f>
        <v>0</v>
      </c>
      <c r="N75" s="178">
        <v>3.1E-2</v>
      </c>
      <c r="O75" s="178">
        <f>ROUND(E75*N75,2)</f>
        <v>0.03</v>
      </c>
      <c r="P75" s="178">
        <v>0</v>
      </c>
      <c r="Q75" s="178">
        <f>ROUND(E75*P75,2)</f>
        <v>0</v>
      </c>
      <c r="R75" s="178"/>
      <c r="S75" s="178"/>
      <c r="T75" s="179">
        <v>6.4050500000000001</v>
      </c>
      <c r="U75" s="178">
        <f>ROUND(E75*T75,2)</f>
        <v>6.41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112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ht="21" outlineLevel="1" x14ac:dyDescent="0.25">
      <c r="A76" s="161"/>
      <c r="B76" s="167"/>
      <c r="C76" s="251" t="s">
        <v>211</v>
      </c>
      <c r="D76" s="252"/>
      <c r="E76" s="253"/>
      <c r="F76" s="254"/>
      <c r="G76" s="255"/>
      <c r="H76" s="17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9"/>
      <c r="U76" s="178"/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139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3" t="str">
        <f>C76</f>
        <v>Agregovaná položka - dodávka a montáž komplet včetně zárubně, kování, zámku, vložky, přesunu hmot, apod..</v>
      </c>
      <c r="BB76" s="160"/>
      <c r="BC76" s="160"/>
      <c r="BD76" s="160"/>
      <c r="BE76" s="160"/>
      <c r="BF76" s="160"/>
      <c r="BG76" s="160"/>
      <c r="BH76" s="160"/>
    </row>
    <row r="77" spans="1:60" x14ac:dyDescent="0.25">
      <c r="A77" s="162" t="s">
        <v>107</v>
      </c>
      <c r="B77" s="168" t="s">
        <v>62</v>
      </c>
      <c r="C77" s="199" t="s">
        <v>63</v>
      </c>
      <c r="D77" s="171"/>
      <c r="E77" s="175"/>
      <c r="F77" s="180"/>
      <c r="G77" s="180">
        <f>SUMIF(AE78:AE85,"&lt;&gt;NOR",G78:G85)</f>
        <v>0</v>
      </c>
      <c r="H77" s="180"/>
      <c r="I77" s="180">
        <f>SUM(I78:I85)</f>
        <v>6498.5899999999992</v>
      </c>
      <c r="J77" s="180"/>
      <c r="K77" s="180">
        <f>SUM(K78:K85)</f>
        <v>12328.94</v>
      </c>
      <c r="L77" s="180"/>
      <c r="M77" s="180">
        <f>SUM(M78:M85)</f>
        <v>0</v>
      </c>
      <c r="N77" s="180"/>
      <c r="O77" s="180">
        <f>SUM(O78:O85)</f>
        <v>2.4900000000000002</v>
      </c>
      <c r="P77" s="180"/>
      <c r="Q77" s="180">
        <f>SUM(Q78:Q85)</f>
        <v>0</v>
      </c>
      <c r="R77" s="180"/>
      <c r="S77" s="180"/>
      <c r="T77" s="181"/>
      <c r="U77" s="180">
        <f>SUM(U78:U85)</f>
        <v>51.37</v>
      </c>
      <c r="AE77" t="s">
        <v>108</v>
      </c>
    </row>
    <row r="78" spans="1:60" outlineLevel="1" x14ac:dyDescent="0.25">
      <c r="A78" s="161">
        <v>34</v>
      </c>
      <c r="B78" s="167" t="s">
        <v>212</v>
      </c>
      <c r="C78" s="197" t="s">
        <v>213</v>
      </c>
      <c r="D78" s="169" t="s">
        <v>117</v>
      </c>
      <c r="E78" s="173">
        <v>122.2</v>
      </c>
      <c r="F78" s="178">
        <v>0</v>
      </c>
      <c r="G78" s="178">
        <f>SUM(E78*F78)</f>
        <v>0</v>
      </c>
      <c r="H78" s="178">
        <v>0.02</v>
      </c>
      <c r="I78" s="178">
        <f>ROUND(E78*H78,2)</f>
        <v>2.44</v>
      </c>
      <c r="J78" s="178">
        <v>37.5</v>
      </c>
      <c r="K78" s="178">
        <f>ROUND(E78*J78,2)</f>
        <v>4582.5</v>
      </c>
      <c r="L78" s="178">
        <v>21</v>
      </c>
      <c r="M78" s="178">
        <f>G78*(1+L78/100)</f>
        <v>0</v>
      </c>
      <c r="N78" s="178">
        <v>1.8380000000000001E-2</v>
      </c>
      <c r="O78" s="178">
        <f>ROUND(E78*N78,2)</f>
        <v>2.25</v>
      </c>
      <c r="P78" s="178">
        <v>0</v>
      </c>
      <c r="Q78" s="178">
        <f>ROUND(E78*P78,2)</f>
        <v>0</v>
      </c>
      <c r="R78" s="178"/>
      <c r="S78" s="178"/>
      <c r="T78" s="179">
        <v>0.14399999999999999</v>
      </c>
      <c r="U78" s="178">
        <f>ROUND(E78*T78,2)</f>
        <v>17.600000000000001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112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5">
      <c r="A79" s="161"/>
      <c r="B79" s="167"/>
      <c r="C79" s="198" t="s">
        <v>214</v>
      </c>
      <c r="D79" s="170"/>
      <c r="E79" s="174">
        <v>78</v>
      </c>
      <c r="F79" s="178"/>
      <c r="G79" s="178"/>
      <c r="H79" s="178"/>
      <c r="I79" s="178"/>
      <c r="J79" s="178"/>
      <c r="K79" s="178"/>
      <c r="L79" s="178"/>
      <c r="M79" s="178"/>
      <c r="N79" s="178"/>
      <c r="O79" s="178"/>
      <c r="P79" s="178"/>
      <c r="Q79" s="178"/>
      <c r="R79" s="178"/>
      <c r="S79" s="178"/>
      <c r="T79" s="179"/>
      <c r="U79" s="178"/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114</v>
      </c>
      <c r="AF79" s="160">
        <v>0</v>
      </c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5">
      <c r="A80" s="161"/>
      <c r="B80" s="167"/>
      <c r="C80" s="198" t="s">
        <v>215</v>
      </c>
      <c r="D80" s="170"/>
      <c r="E80" s="174">
        <v>44.2</v>
      </c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178"/>
      <c r="Q80" s="178"/>
      <c r="R80" s="178"/>
      <c r="S80" s="178"/>
      <c r="T80" s="179"/>
      <c r="U80" s="178"/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114</v>
      </c>
      <c r="AF80" s="160">
        <v>0</v>
      </c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5">
      <c r="A81" s="161">
        <v>35</v>
      </c>
      <c r="B81" s="167" t="s">
        <v>216</v>
      </c>
      <c r="C81" s="197" t="s">
        <v>217</v>
      </c>
      <c r="D81" s="169" t="s">
        <v>117</v>
      </c>
      <c r="E81" s="173">
        <v>244.4</v>
      </c>
      <c r="F81" s="178">
        <v>0</v>
      </c>
      <c r="G81" s="178">
        <f t="shared" ref="G81:G85" si="10">SUM(E81*F81)</f>
        <v>0</v>
      </c>
      <c r="H81" s="178">
        <v>26.58</v>
      </c>
      <c r="I81" s="178">
        <f>ROUND(E81*H81,2)</f>
        <v>6496.15</v>
      </c>
      <c r="J81" s="178">
        <v>1.2700000000000031</v>
      </c>
      <c r="K81" s="178">
        <f>ROUND(E81*J81,2)</f>
        <v>310.39</v>
      </c>
      <c r="L81" s="178">
        <v>21</v>
      </c>
      <c r="M81" s="178">
        <f>G81*(1+L81/100)</f>
        <v>0</v>
      </c>
      <c r="N81" s="178">
        <v>9.7000000000000005E-4</v>
      </c>
      <c r="O81" s="178">
        <f>ROUND(E81*N81,2)</f>
        <v>0.24</v>
      </c>
      <c r="P81" s="178">
        <v>0</v>
      </c>
      <c r="Q81" s="178">
        <f>ROUND(E81*P81,2)</f>
        <v>0</v>
      </c>
      <c r="R81" s="178"/>
      <c r="S81" s="178"/>
      <c r="T81" s="179">
        <v>6.0000000000000001E-3</v>
      </c>
      <c r="U81" s="178">
        <f>ROUND(E81*T81,2)</f>
        <v>1.47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112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0.399999999999999" outlineLevel="1" x14ac:dyDescent="0.25">
      <c r="A82" s="161">
        <v>36</v>
      </c>
      <c r="B82" s="167" t="s">
        <v>218</v>
      </c>
      <c r="C82" s="197" t="s">
        <v>219</v>
      </c>
      <c r="D82" s="169" t="s">
        <v>220</v>
      </c>
      <c r="E82" s="173">
        <v>4888</v>
      </c>
      <c r="F82" s="178">
        <v>0</v>
      </c>
      <c r="G82" s="178">
        <f t="shared" si="10"/>
        <v>0</v>
      </c>
      <c r="H82" s="178">
        <v>0</v>
      </c>
      <c r="I82" s="178">
        <f>ROUND(E82*H82,2)</f>
        <v>0</v>
      </c>
      <c r="J82" s="178">
        <v>0.22</v>
      </c>
      <c r="K82" s="178">
        <f>ROUND(E82*J82,2)</f>
        <v>1075.3599999999999</v>
      </c>
      <c r="L82" s="178">
        <v>21</v>
      </c>
      <c r="M82" s="178">
        <f>G82*(1+L82/100)</f>
        <v>0</v>
      </c>
      <c r="N82" s="178">
        <v>0</v>
      </c>
      <c r="O82" s="178">
        <f>ROUND(E82*N82,2)</f>
        <v>0</v>
      </c>
      <c r="P82" s="178">
        <v>0</v>
      </c>
      <c r="Q82" s="178">
        <f>ROUND(E82*P82,2)</f>
        <v>0</v>
      </c>
      <c r="R82" s="178"/>
      <c r="S82" s="178"/>
      <c r="T82" s="179">
        <v>0</v>
      </c>
      <c r="U82" s="178">
        <f>ROUND(E82*T82,2)</f>
        <v>0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112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5">
      <c r="A83" s="161"/>
      <c r="B83" s="167"/>
      <c r="C83" s="198" t="s">
        <v>221</v>
      </c>
      <c r="D83" s="170"/>
      <c r="E83" s="174">
        <v>4888</v>
      </c>
      <c r="F83" s="178"/>
      <c r="G83" s="178"/>
      <c r="H83" s="178"/>
      <c r="I83" s="178"/>
      <c r="J83" s="178"/>
      <c r="K83" s="178"/>
      <c r="L83" s="178"/>
      <c r="M83" s="178"/>
      <c r="N83" s="178"/>
      <c r="O83" s="178"/>
      <c r="P83" s="178"/>
      <c r="Q83" s="178"/>
      <c r="R83" s="178"/>
      <c r="S83" s="178"/>
      <c r="T83" s="179"/>
      <c r="U83" s="178"/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114</v>
      </c>
      <c r="AF83" s="160">
        <v>0</v>
      </c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5">
      <c r="A84" s="161">
        <v>37</v>
      </c>
      <c r="B84" s="167" t="s">
        <v>222</v>
      </c>
      <c r="C84" s="197" t="s">
        <v>223</v>
      </c>
      <c r="D84" s="169" t="s">
        <v>117</v>
      </c>
      <c r="E84" s="173">
        <v>122.2</v>
      </c>
      <c r="F84" s="178">
        <v>0</v>
      </c>
      <c r="G84" s="178">
        <f t="shared" si="10"/>
        <v>0</v>
      </c>
      <c r="H84" s="178">
        <v>0</v>
      </c>
      <c r="I84" s="178">
        <f>ROUND(E84*H84,2)</f>
        <v>0</v>
      </c>
      <c r="J84" s="178">
        <v>26.36</v>
      </c>
      <c r="K84" s="178">
        <f>ROUND(E84*J84,2)</f>
        <v>3221.19</v>
      </c>
      <c r="L84" s="178">
        <v>21</v>
      </c>
      <c r="M84" s="178">
        <f>G84*(1+L84/100)</f>
        <v>0</v>
      </c>
      <c r="N84" s="178">
        <v>0</v>
      </c>
      <c r="O84" s="178">
        <f>ROUND(E84*N84,2)</f>
        <v>0</v>
      </c>
      <c r="P84" s="178">
        <v>0</v>
      </c>
      <c r="Q84" s="178">
        <f>ROUND(E84*P84,2)</f>
        <v>0</v>
      </c>
      <c r="R84" s="178"/>
      <c r="S84" s="178"/>
      <c r="T84" s="179">
        <v>0.126</v>
      </c>
      <c r="U84" s="178">
        <f>ROUND(E84*T84,2)</f>
        <v>15.4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112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5">
      <c r="A85" s="161">
        <v>38</v>
      </c>
      <c r="B85" s="167" t="s">
        <v>224</v>
      </c>
      <c r="C85" s="197" t="s">
        <v>225</v>
      </c>
      <c r="D85" s="169" t="s">
        <v>152</v>
      </c>
      <c r="E85" s="173">
        <v>2.2999999999999998</v>
      </c>
      <c r="F85" s="178">
        <v>0</v>
      </c>
      <c r="G85" s="178">
        <f t="shared" si="10"/>
        <v>0</v>
      </c>
      <c r="H85" s="178">
        <v>0</v>
      </c>
      <c r="I85" s="178">
        <f>ROUND(E85*H85,2)</f>
        <v>0</v>
      </c>
      <c r="J85" s="178">
        <v>1365</v>
      </c>
      <c r="K85" s="178">
        <f>ROUND(E85*J85,2)</f>
        <v>3139.5</v>
      </c>
      <c r="L85" s="178">
        <v>21</v>
      </c>
      <c r="M85" s="178">
        <f>G85*(1+L85/100)</f>
        <v>0</v>
      </c>
      <c r="N85" s="178">
        <v>0</v>
      </c>
      <c r="O85" s="178">
        <f>ROUND(E85*N85,2)</f>
        <v>0</v>
      </c>
      <c r="P85" s="178">
        <v>0</v>
      </c>
      <c r="Q85" s="178">
        <f>ROUND(E85*P85,2)</f>
        <v>0</v>
      </c>
      <c r="R85" s="178"/>
      <c r="S85" s="178"/>
      <c r="T85" s="179">
        <v>7.3479999999999999</v>
      </c>
      <c r="U85" s="178">
        <f>ROUND(E85*T85,2)</f>
        <v>16.899999999999999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112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x14ac:dyDescent="0.25">
      <c r="A86" s="162" t="s">
        <v>107</v>
      </c>
      <c r="B86" s="168" t="s">
        <v>64</v>
      </c>
      <c r="C86" s="199" t="s">
        <v>65</v>
      </c>
      <c r="D86" s="171"/>
      <c r="E86" s="175"/>
      <c r="F86" s="180"/>
      <c r="G86" s="180">
        <f>SUMIF(AE87:AE89,"&lt;&gt;NOR",G87:G89)</f>
        <v>0</v>
      </c>
      <c r="H86" s="180"/>
      <c r="I86" s="180">
        <f>SUM(I87:I89)</f>
        <v>0</v>
      </c>
      <c r="J86" s="180"/>
      <c r="K86" s="180">
        <f>SUM(K87:K89)</f>
        <v>12812.36</v>
      </c>
      <c r="L86" s="180"/>
      <c r="M86" s="180">
        <f>SUM(M87:M89)</f>
        <v>0</v>
      </c>
      <c r="N86" s="180"/>
      <c r="O86" s="180">
        <f>SUM(O87:O89)</f>
        <v>0</v>
      </c>
      <c r="P86" s="180"/>
      <c r="Q86" s="180">
        <f>SUM(Q87:Q89)</f>
        <v>7.6499999999999995</v>
      </c>
      <c r="R86" s="180"/>
      <c r="S86" s="180"/>
      <c r="T86" s="181"/>
      <c r="U86" s="180">
        <f>SUM(U87:U89)</f>
        <v>49.11</v>
      </c>
      <c r="AE86" t="s">
        <v>108</v>
      </c>
    </row>
    <row r="87" spans="1:60" outlineLevel="1" x14ac:dyDescent="0.25">
      <c r="A87" s="161">
        <v>39</v>
      </c>
      <c r="B87" s="167" t="s">
        <v>226</v>
      </c>
      <c r="C87" s="197" t="s">
        <v>227</v>
      </c>
      <c r="D87" s="169" t="s">
        <v>117</v>
      </c>
      <c r="E87" s="173">
        <v>11.05</v>
      </c>
      <c r="F87" s="178">
        <v>0</v>
      </c>
      <c r="G87" s="178">
        <f>SUM(E87*F87)</f>
        <v>0</v>
      </c>
      <c r="H87" s="178">
        <v>0</v>
      </c>
      <c r="I87" s="178">
        <f>ROUND(E87*H87,2)</f>
        <v>0</v>
      </c>
      <c r="J87" s="178">
        <v>656.76</v>
      </c>
      <c r="K87" s="178">
        <f>ROUND(E87*J87,2)</f>
        <v>7257.2</v>
      </c>
      <c r="L87" s="178">
        <v>21</v>
      </c>
      <c r="M87" s="178">
        <f>G87*(1+L87/100)</f>
        <v>0</v>
      </c>
      <c r="N87" s="178">
        <v>0</v>
      </c>
      <c r="O87" s="178">
        <f>ROUND(E87*N87,2)</f>
        <v>0</v>
      </c>
      <c r="P87" s="178">
        <v>0.432</v>
      </c>
      <c r="Q87" s="178">
        <f>ROUND(E87*P87,2)</f>
        <v>4.7699999999999996</v>
      </c>
      <c r="R87" s="178"/>
      <c r="S87" s="178"/>
      <c r="T87" s="179">
        <v>3</v>
      </c>
      <c r="U87" s="178">
        <f>ROUND(E87*T87,2)</f>
        <v>33.15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112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5">
      <c r="A88" s="161"/>
      <c r="B88" s="167"/>
      <c r="C88" s="198" t="s">
        <v>228</v>
      </c>
      <c r="D88" s="170"/>
      <c r="E88" s="174">
        <v>11.05</v>
      </c>
      <c r="F88" s="178"/>
      <c r="G88" s="178"/>
      <c r="H88" s="178"/>
      <c r="I88" s="178"/>
      <c r="J88" s="178"/>
      <c r="K88" s="178"/>
      <c r="L88" s="178"/>
      <c r="M88" s="178"/>
      <c r="N88" s="178"/>
      <c r="O88" s="178"/>
      <c r="P88" s="178"/>
      <c r="Q88" s="178"/>
      <c r="R88" s="178"/>
      <c r="S88" s="178"/>
      <c r="T88" s="179"/>
      <c r="U88" s="178"/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114</v>
      </c>
      <c r="AF88" s="160">
        <v>0</v>
      </c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5">
      <c r="A89" s="161">
        <v>40</v>
      </c>
      <c r="B89" s="167" t="s">
        <v>229</v>
      </c>
      <c r="C89" s="197" t="s">
        <v>230</v>
      </c>
      <c r="D89" s="169" t="s">
        <v>111</v>
      </c>
      <c r="E89" s="173">
        <v>1.2</v>
      </c>
      <c r="F89" s="178">
        <v>0</v>
      </c>
      <c r="G89" s="178">
        <f t="shared" ref="G89" si="11">SUM(E89*F89)</f>
        <v>0</v>
      </c>
      <c r="H89" s="178">
        <v>0</v>
      </c>
      <c r="I89" s="178">
        <f>ROUND(E89*H89,2)</f>
        <v>0</v>
      </c>
      <c r="J89" s="178">
        <v>4629.3</v>
      </c>
      <c r="K89" s="178">
        <f>ROUND(E89*J89,2)</f>
        <v>5555.16</v>
      </c>
      <c r="L89" s="178">
        <v>21</v>
      </c>
      <c r="M89" s="178">
        <f>G89*(1+L89/100)</f>
        <v>0</v>
      </c>
      <c r="N89" s="178">
        <v>0</v>
      </c>
      <c r="O89" s="178">
        <f>ROUND(E89*N89,2)</f>
        <v>0</v>
      </c>
      <c r="P89" s="178">
        <v>2.4</v>
      </c>
      <c r="Q89" s="178">
        <f>ROUND(E89*P89,2)</f>
        <v>2.88</v>
      </c>
      <c r="R89" s="178"/>
      <c r="S89" s="178"/>
      <c r="T89" s="179">
        <v>13.301</v>
      </c>
      <c r="U89" s="178">
        <f>ROUND(E89*T89,2)</f>
        <v>15.96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112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x14ac:dyDescent="0.25">
      <c r="A90" s="162" t="s">
        <v>107</v>
      </c>
      <c r="B90" s="168" t="s">
        <v>66</v>
      </c>
      <c r="C90" s="199" t="s">
        <v>67</v>
      </c>
      <c r="D90" s="171"/>
      <c r="E90" s="175"/>
      <c r="F90" s="180"/>
      <c r="G90" s="180">
        <f>SUMIF(AE91:AE94,"&lt;&gt;NOR",G91:G94)</f>
        <v>0</v>
      </c>
      <c r="H90" s="180"/>
      <c r="I90" s="180">
        <f>SUM(I91:I94)</f>
        <v>3897.2</v>
      </c>
      <c r="J90" s="180"/>
      <c r="K90" s="180">
        <f>SUM(K91:K94)</f>
        <v>6000.6900000000005</v>
      </c>
      <c r="L90" s="180"/>
      <c r="M90" s="180">
        <f>SUM(M91:M94)</f>
        <v>0</v>
      </c>
      <c r="N90" s="180"/>
      <c r="O90" s="180">
        <f>SUM(O91:O94)</f>
        <v>0</v>
      </c>
      <c r="P90" s="180"/>
      <c r="Q90" s="180">
        <f>SUM(Q91:Q94)</f>
        <v>5.23</v>
      </c>
      <c r="R90" s="180"/>
      <c r="S90" s="180"/>
      <c r="T90" s="181"/>
      <c r="U90" s="180">
        <f>SUM(U91:U94)</f>
        <v>28.8</v>
      </c>
      <c r="AE90" t="s">
        <v>108</v>
      </c>
    </row>
    <row r="91" spans="1:60" outlineLevel="1" x14ac:dyDescent="0.25">
      <c r="A91" s="161">
        <v>41</v>
      </c>
      <c r="B91" s="167" t="s">
        <v>231</v>
      </c>
      <c r="C91" s="197" t="s">
        <v>232</v>
      </c>
      <c r="D91" s="169" t="s">
        <v>117</v>
      </c>
      <c r="E91" s="173">
        <v>79.319999999999993</v>
      </c>
      <c r="F91" s="178">
        <v>0</v>
      </c>
      <c r="G91" s="178">
        <f>SUM(E91*F91)</f>
        <v>0</v>
      </c>
      <c r="H91" s="178">
        <v>0</v>
      </c>
      <c r="I91" s="178">
        <f>ROUND(E91*H91,2)</f>
        <v>0</v>
      </c>
      <c r="J91" s="178">
        <v>40.01</v>
      </c>
      <c r="K91" s="178">
        <f>ROUND(E91*J91,2)</f>
        <v>3173.59</v>
      </c>
      <c r="L91" s="178">
        <v>21</v>
      </c>
      <c r="M91" s="178">
        <f>G91*(1+L91/100)</f>
        <v>0</v>
      </c>
      <c r="N91" s="178">
        <v>0</v>
      </c>
      <c r="O91" s="178">
        <f>ROUND(E91*N91,2)</f>
        <v>0</v>
      </c>
      <c r="P91" s="178">
        <v>0.05</v>
      </c>
      <c r="Q91" s="178">
        <f>ROUND(E91*P91,2)</f>
        <v>3.97</v>
      </c>
      <c r="R91" s="178"/>
      <c r="S91" s="178"/>
      <c r="T91" s="179">
        <v>0.23</v>
      </c>
      <c r="U91" s="178">
        <f>ROUND(E91*T91,2)</f>
        <v>18.239999999999998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112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5">
      <c r="A92" s="161">
        <v>42</v>
      </c>
      <c r="B92" s="167" t="s">
        <v>233</v>
      </c>
      <c r="C92" s="197" t="s">
        <v>234</v>
      </c>
      <c r="D92" s="169" t="s">
        <v>111</v>
      </c>
      <c r="E92" s="173">
        <v>0.7</v>
      </c>
      <c r="F92" s="178">
        <v>0</v>
      </c>
      <c r="G92" s="178">
        <f t="shared" ref="G92:G94" si="12">SUM(E92*F92)</f>
        <v>0</v>
      </c>
      <c r="H92" s="178">
        <v>33.840000000000003</v>
      </c>
      <c r="I92" s="178">
        <f>ROUND(E92*H92,2)</f>
        <v>23.69</v>
      </c>
      <c r="J92" s="178">
        <v>977.81999999999994</v>
      </c>
      <c r="K92" s="178">
        <f>ROUND(E92*J92,2)</f>
        <v>684.47</v>
      </c>
      <c r="L92" s="178">
        <v>21</v>
      </c>
      <c r="M92" s="178">
        <f>G92*(1+L92/100)</f>
        <v>0</v>
      </c>
      <c r="N92" s="178">
        <v>1.82E-3</v>
      </c>
      <c r="O92" s="178">
        <f>ROUND(E92*N92,2)</f>
        <v>0</v>
      </c>
      <c r="P92" s="178">
        <v>1.8</v>
      </c>
      <c r="Q92" s="178">
        <f>ROUND(E92*P92,2)</f>
        <v>1.26</v>
      </c>
      <c r="R92" s="178"/>
      <c r="S92" s="178"/>
      <c r="T92" s="179">
        <v>5.016</v>
      </c>
      <c r="U92" s="178">
        <f>ROUND(E92*T92,2)</f>
        <v>3.51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112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5">
      <c r="A93" s="161">
        <v>43</v>
      </c>
      <c r="B93" s="167" t="s">
        <v>235</v>
      </c>
      <c r="C93" s="197" t="s">
        <v>236</v>
      </c>
      <c r="D93" s="169" t="s">
        <v>186</v>
      </c>
      <c r="E93" s="173">
        <v>3</v>
      </c>
      <c r="F93" s="178">
        <v>0</v>
      </c>
      <c r="G93" s="178">
        <f t="shared" si="12"/>
        <v>0</v>
      </c>
      <c r="H93" s="178">
        <v>392.61</v>
      </c>
      <c r="I93" s="178">
        <f>ROUND(E93*H93,2)</f>
        <v>1177.83</v>
      </c>
      <c r="J93" s="178">
        <v>714.20999999999992</v>
      </c>
      <c r="K93" s="178">
        <f>ROUND(E93*J93,2)</f>
        <v>2142.63</v>
      </c>
      <c r="L93" s="178">
        <v>21</v>
      </c>
      <c r="M93" s="178">
        <f>G93*(1+L93/100)</f>
        <v>0</v>
      </c>
      <c r="N93" s="178">
        <v>0</v>
      </c>
      <c r="O93" s="178">
        <f>ROUND(E93*N93,2)</f>
        <v>0</v>
      </c>
      <c r="P93" s="178">
        <v>5.5999999999999995E-4</v>
      </c>
      <c r="Q93" s="178">
        <f>ROUND(E93*P93,2)</f>
        <v>0</v>
      </c>
      <c r="R93" s="178"/>
      <c r="S93" s="178"/>
      <c r="T93" s="179">
        <v>2.35</v>
      </c>
      <c r="U93" s="178">
        <f>ROUND(E93*T93,2)</f>
        <v>7.05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112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ht="20.399999999999999" outlineLevel="1" x14ac:dyDescent="0.25">
      <c r="A94" s="161">
        <v>44</v>
      </c>
      <c r="B94" s="167" t="s">
        <v>237</v>
      </c>
      <c r="C94" s="197" t="s">
        <v>313</v>
      </c>
      <c r="D94" s="169" t="s">
        <v>207</v>
      </c>
      <c r="E94" s="173">
        <v>72</v>
      </c>
      <c r="F94" s="178">
        <v>0</v>
      </c>
      <c r="G94" s="178">
        <f t="shared" si="12"/>
        <v>0</v>
      </c>
      <c r="H94" s="178">
        <v>37.44</v>
      </c>
      <c r="I94" s="178">
        <f>ROUND(E94*H94,2)</f>
        <v>2695.68</v>
      </c>
      <c r="J94" s="178">
        <v>0</v>
      </c>
      <c r="K94" s="178">
        <f>ROUND(E94*J94,2)</f>
        <v>0</v>
      </c>
      <c r="L94" s="178">
        <v>21</v>
      </c>
      <c r="M94" s="178">
        <f>G94*(1+L94/100)</f>
        <v>0</v>
      </c>
      <c r="N94" s="178">
        <v>0</v>
      </c>
      <c r="O94" s="178">
        <f>ROUND(E94*N94,2)</f>
        <v>0</v>
      </c>
      <c r="P94" s="178">
        <v>0</v>
      </c>
      <c r="Q94" s="178">
        <f>ROUND(E94*P94,2)</f>
        <v>0</v>
      </c>
      <c r="R94" s="178"/>
      <c r="S94" s="178"/>
      <c r="T94" s="179">
        <v>0</v>
      </c>
      <c r="U94" s="178">
        <f>ROUND(E94*T94,2)</f>
        <v>0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238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x14ac:dyDescent="0.25">
      <c r="A95" s="162" t="s">
        <v>107</v>
      </c>
      <c r="B95" s="168" t="s">
        <v>68</v>
      </c>
      <c r="C95" s="199" t="s">
        <v>69</v>
      </c>
      <c r="D95" s="171"/>
      <c r="E95" s="175"/>
      <c r="F95" s="180"/>
      <c r="G95" s="180">
        <f>SUMIF(AE96:AE96,"&lt;&gt;NOR",G96:G96)</f>
        <v>0</v>
      </c>
      <c r="H95" s="180"/>
      <c r="I95" s="180">
        <f>SUM(I96:I96)</f>
        <v>0</v>
      </c>
      <c r="J95" s="180"/>
      <c r="K95" s="180">
        <f>SUM(K96:K96)</f>
        <v>7592.13</v>
      </c>
      <c r="L95" s="180"/>
      <c r="M95" s="180">
        <f>SUM(M96:M96)</f>
        <v>0</v>
      </c>
      <c r="N95" s="180"/>
      <c r="O95" s="180">
        <f>SUM(O96:O96)</f>
        <v>0</v>
      </c>
      <c r="P95" s="180"/>
      <c r="Q95" s="180">
        <f>SUM(Q96:Q96)</f>
        <v>0</v>
      </c>
      <c r="R95" s="180"/>
      <c r="S95" s="180"/>
      <c r="T95" s="181"/>
      <c r="U95" s="180">
        <f>SUM(U96:U96)</f>
        <v>34.130000000000003</v>
      </c>
      <c r="AE95" t="s">
        <v>108</v>
      </c>
    </row>
    <row r="96" spans="1:60" outlineLevel="1" x14ac:dyDescent="0.25">
      <c r="A96" s="161">
        <v>45</v>
      </c>
      <c r="B96" s="167" t="s">
        <v>239</v>
      </c>
      <c r="C96" s="197" t="s">
        <v>240</v>
      </c>
      <c r="D96" s="169" t="s">
        <v>152</v>
      </c>
      <c r="E96" s="173">
        <v>27</v>
      </c>
      <c r="F96" s="178">
        <v>0</v>
      </c>
      <c r="G96" s="178">
        <f>SUM(E96*F96)</f>
        <v>0</v>
      </c>
      <c r="H96" s="178">
        <v>0</v>
      </c>
      <c r="I96" s="178">
        <f>ROUND(E96*H96,2)</f>
        <v>0</v>
      </c>
      <c r="J96" s="178">
        <v>281.19</v>
      </c>
      <c r="K96" s="178">
        <f>ROUND(E96*J96,2)</f>
        <v>7592.13</v>
      </c>
      <c r="L96" s="178">
        <v>21</v>
      </c>
      <c r="M96" s="178">
        <f>G96*(1+L96/100)</f>
        <v>0</v>
      </c>
      <c r="N96" s="178">
        <v>0</v>
      </c>
      <c r="O96" s="178">
        <f>ROUND(E96*N96,2)</f>
        <v>0</v>
      </c>
      <c r="P96" s="178">
        <v>0</v>
      </c>
      <c r="Q96" s="178">
        <f>ROUND(E96*P96,2)</f>
        <v>0</v>
      </c>
      <c r="R96" s="178"/>
      <c r="S96" s="178"/>
      <c r="T96" s="179">
        <v>1.264</v>
      </c>
      <c r="U96" s="178">
        <f>ROUND(E96*T96,2)</f>
        <v>34.130000000000003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112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x14ac:dyDescent="0.25">
      <c r="A97" s="162" t="s">
        <v>107</v>
      </c>
      <c r="B97" s="168" t="s">
        <v>70</v>
      </c>
      <c r="C97" s="199" t="s">
        <v>71</v>
      </c>
      <c r="D97" s="171"/>
      <c r="E97" s="175"/>
      <c r="F97" s="180"/>
      <c r="G97" s="180">
        <f>SUMIF(AE98:AE102,"&lt;&gt;NOR",G98:G102)</f>
        <v>0</v>
      </c>
      <c r="H97" s="180"/>
      <c r="I97" s="180">
        <f>SUM(I98:I102)</f>
        <v>3438.27</v>
      </c>
      <c r="J97" s="180"/>
      <c r="K97" s="180">
        <f>SUM(K98:K102)</f>
        <v>2603.6000000000004</v>
      </c>
      <c r="L97" s="180"/>
      <c r="M97" s="180">
        <f>SUM(M98:M102)</f>
        <v>0</v>
      </c>
      <c r="N97" s="180"/>
      <c r="O97" s="180">
        <f>SUM(O98:O102)</f>
        <v>0.05</v>
      </c>
      <c r="P97" s="180"/>
      <c r="Q97" s="180">
        <f>SUM(Q98:Q102)</f>
        <v>0</v>
      </c>
      <c r="R97" s="180"/>
      <c r="S97" s="180"/>
      <c r="T97" s="181"/>
      <c r="U97" s="180">
        <f>SUM(U98:U102)</f>
        <v>5.9</v>
      </c>
      <c r="AE97" t="s">
        <v>108</v>
      </c>
    </row>
    <row r="98" spans="1:60" outlineLevel="1" x14ac:dyDescent="0.25">
      <c r="A98" s="161">
        <v>46</v>
      </c>
      <c r="B98" s="167" t="s">
        <v>241</v>
      </c>
      <c r="C98" s="197" t="s">
        <v>242</v>
      </c>
      <c r="D98" s="169" t="s">
        <v>117</v>
      </c>
      <c r="E98" s="173">
        <v>11</v>
      </c>
      <c r="F98" s="178">
        <v>0</v>
      </c>
      <c r="G98" s="178">
        <f>SUM(E98*F98)</f>
        <v>0</v>
      </c>
      <c r="H98" s="178">
        <v>53.3</v>
      </c>
      <c r="I98" s="178">
        <f>ROUND(E98*H98,2)</f>
        <v>586.29999999999995</v>
      </c>
      <c r="J98" s="178">
        <v>87.88000000000001</v>
      </c>
      <c r="K98" s="178">
        <f>ROUND(E98*J98,2)</f>
        <v>966.68</v>
      </c>
      <c r="L98" s="178">
        <v>21</v>
      </c>
      <c r="M98" s="178">
        <f>G98*(1+L98/100)</f>
        <v>0</v>
      </c>
      <c r="N98" s="178">
        <v>8.0000000000000007E-5</v>
      </c>
      <c r="O98" s="178">
        <f>ROUND(E98*N98,2)</f>
        <v>0</v>
      </c>
      <c r="P98" s="178">
        <v>0</v>
      </c>
      <c r="Q98" s="178">
        <f>ROUND(E98*P98,2)</f>
        <v>0</v>
      </c>
      <c r="R98" s="178"/>
      <c r="S98" s="178"/>
      <c r="T98" s="179">
        <v>0.34</v>
      </c>
      <c r="U98" s="178">
        <f>ROUND(E98*T98,2)</f>
        <v>3.74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112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5">
      <c r="A99" s="161">
        <v>47</v>
      </c>
      <c r="B99" s="167" t="s">
        <v>243</v>
      </c>
      <c r="C99" s="197" t="s">
        <v>244</v>
      </c>
      <c r="D99" s="169" t="s">
        <v>117</v>
      </c>
      <c r="E99" s="173">
        <v>11</v>
      </c>
      <c r="F99" s="178">
        <v>0</v>
      </c>
      <c r="G99" s="178">
        <f t="shared" ref="G99:G100" si="13">SUM(E99*F99)</f>
        <v>0</v>
      </c>
      <c r="H99" s="178">
        <v>25.27</v>
      </c>
      <c r="I99" s="178">
        <f>ROUND(E99*H99,2)</f>
        <v>277.97000000000003</v>
      </c>
      <c r="J99" s="178">
        <v>21.06</v>
      </c>
      <c r="K99" s="178">
        <f>ROUND(E99*J99,2)</f>
        <v>231.66</v>
      </c>
      <c r="L99" s="178">
        <v>21</v>
      </c>
      <c r="M99" s="178">
        <f>G99*(1+L99/100)</f>
        <v>0</v>
      </c>
      <c r="N99" s="178">
        <v>2.9999999999999997E-4</v>
      </c>
      <c r="O99" s="178">
        <f>ROUND(E99*N99,2)</f>
        <v>0</v>
      </c>
      <c r="P99" s="178">
        <v>0</v>
      </c>
      <c r="Q99" s="178">
        <f>ROUND(E99*P99,2)</f>
        <v>0</v>
      </c>
      <c r="R99" s="178"/>
      <c r="S99" s="178"/>
      <c r="T99" s="179">
        <v>0</v>
      </c>
      <c r="U99" s="178">
        <f>ROUND(E99*T99,2)</f>
        <v>0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238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ht="20.399999999999999" outlineLevel="1" x14ac:dyDescent="0.25">
      <c r="A100" s="161">
        <v>48</v>
      </c>
      <c r="B100" s="167" t="s">
        <v>245</v>
      </c>
      <c r="C100" s="197" t="s">
        <v>314</v>
      </c>
      <c r="D100" s="169" t="s">
        <v>246</v>
      </c>
      <c r="E100" s="173">
        <v>3</v>
      </c>
      <c r="F100" s="178">
        <v>0</v>
      </c>
      <c r="G100" s="178">
        <f t="shared" si="13"/>
        <v>0</v>
      </c>
      <c r="H100" s="178">
        <v>858</v>
      </c>
      <c r="I100" s="178">
        <f>ROUND(E100*H100,2)</f>
        <v>2574</v>
      </c>
      <c r="J100" s="178">
        <v>390</v>
      </c>
      <c r="K100" s="178">
        <f>ROUND(E100*J100,2)</f>
        <v>1170</v>
      </c>
      <c r="L100" s="178">
        <v>21</v>
      </c>
      <c r="M100" s="178">
        <f>G100*(1+L100/100)</f>
        <v>0</v>
      </c>
      <c r="N100" s="178">
        <v>1.6500000000000001E-2</v>
      </c>
      <c r="O100" s="178">
        <f>ROUND(E100*N100,2)</f>
        <v>0.05</v>
      </c>
      <c r="P100" s="178">
        <v>0</v>
      </c>
      <c r="Q100" s="178">
        <f>ROUND(E100*P100,2)</f>
        <v>0</v>
      </c>
      <c r="R100" s="178"/>
      <c r="S100" s="178"/>
      <c r="T100" s="179">
        <v>0.71836999999999995</v>
      </c>
      <c r="U100" s="178">
        <f>ROUND(E100*T100,2)</f>
        <v>2.16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112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5">
      <c r="A101" s="161"/>
      <c r="B101" s="167"/>
      <c r="C101" s="251" t="s">
        <v>247</v>
      </c>
      <c r="D101" s="252"/>
      <c r="E101" s="253"/>
      <c r="F101" s="254"/>
      <c r="G101" s="255"/>
      <c r="H101" s="178"/>
      <c r="I101" s="178"/>
      <c r="J101" s="178"/>
      <c r="K101" s="178"/>
      <c r="L101" s="178"/>
      <c r="M101" s="178"/>
      <c r="N101" s="178"/>
      <c r="O101" s="178"/>
      <c r="P101" s="178"/>
      <c r="Q101" s="178"/>
      <c r="R101" s="178"/>
      <c r="S101" s="178"/>
      <c r="T101" s="179"/>
      <c r="U101" s="178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139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3" t="str">
        <f>C101</f>
        <v>Kompletní dodávka a montáž hydroizolace paty stávající ocelové konstrukce.</v>
      </c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5">
      <c r="A102" s="161">
        <v>49</v>
      </c>
      <c r="B102" s="167" t="s">
        <v>248</v>
      </c>
      <c r="C102" s="197" t="s">
        <v>249</v>
      </c>
      <c r="D102" s="169" t="s">
        <v>0</v>
      </c>
      <c r="E102" s="173">
        <v>74.45</v>
      </c>
      <c r="F102" s="178">
        <v>0</v>
      </c>
      <c r="G102" s="178">
        <f>SUM(E102*F102)</f>
        <v>0</v>
      </c>
      <c r="H102" s="178">
        <v>0</v>
      </c>
      <c r="I102" s="178">
        <f>ROUND(E102*H102,2)</f>
        <v>0</v>
      </c>
      <c r="J102" s="178">
        <v>3.16</v>
      </c>
      <c r="K102" s="178">
        <f>ROUND(E102*J102,2)</f>
        <v>235.26</v>
      </c>
      <c r="L102" s="178">
        <v>21</v>
      </c>
      <c r="M102" s="178">
        <f>G102*(1+L102/100)</f>
        <v>0</v>
      </c>
      <c r="N102" s="178">
        <v>0</v>
      </c>
      <c r="O102" s="178">
        <f>ROUND(E102*N102,2)</f>
        <v>0</v>
      </c>
      <c r="P102" s="178">
        <v>0</v>
      </c>
      <c r="Q102" s="178">
        <f>ROUND(E102*P102,2)</f>
        <v>0</v>
      </c>
      <c r="R102" s="178"/>
      <c r="S102" s="178"/>
      <c r="T102" s="179">
        <v>0</v>
      </c>
      <c r="U102" s="178">
        <f>ROUND(E102*T102,2)</f>
        <v>0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112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x14ac:dyDescent="0.25">
      <c r="A103" s="162" t="s">
        <v>107</v>
      </c>
      <c r="B103" s="168" t="s">
        <v>72</v>
      </c>
      <c r="C103" s="199" t="s">
        <v>73</v>
      </c>
      <c r="D103" s="171"/>
      <c r="E103" s="175"/>
      <c r="F103" s="180"/>
      <c r="G103" s="180">
        <f>SUMIF(AE104:AE118,"&lt;&gt;NOR",G104:G118)</f>
        <v>0</v>
      </c>
      <c r="H103" s="180"/>
      <c r="I103" s="180">
        <f>SUM(I104:I118)</f>
        <v>62837.909999999996</v>
      </c>
      <c r="J103" s="180"/>
      <c r="K103" s="180">
        <f>SUM(K104:K118)</f>
        <v>21118.38</v>
      </c>
      <c r="L103" s="180"/>
      <c r="M103" s="180">
        <f>SUM(M104:M118)</f>
        <v>0</v>
      </c>
      <c r="N103" s="180"/>
      <c r="O103" s="180">
        <f>SUM(O104:O118)</f>
        <v>3.78</v>
      </c>
      <c r="P103" s="180"/>
      <c r="Q103" s="180">
        <f>SUM(Q104:Q118)</f>
        <v>0</v>
      </c>
      <c r="R103" s="180"/>
      <c r="S103" s="180"/>
      <c r="T103" s="181"/>
      <c r="U103" s="180">
        <f>SUM(U104:U118)</f>
        <v>55.21</v>
      </c>
      <c r="AE103" t="s">
        <v>108</v>
      </c>
    </row>
    <row r="104" spans="1:60" ht="20.399999999999999" outlineLevel="1" x14ac:dyDescent="0.25">
      <c r="A104" s="161">
        <v>50</v>
      </c>
      <c r="B104" s="167" t="s">
        <v>250</v>
      </c>
      <c r="C104" s="197" t="s">
        <v>251</v>
      </c>
      <c r="D104" s="169" t="s">
        <v>117</v>
      </c>
      <c r="E104" s="173">
        <v>86</v>
      </c>
      <c r="F104" s="178">
        <v>0</v>
      </c>
      <c r="G104" s="178">
        <f>SUM(E104*F104)</f>
        <v>0</v>
      </c>
      <c r="H104" s="178">
        <v>467.01</v>
      </c>
      <c r="I104" s="178">
        <f>ROUND(E104*H104,2)</f>
        <v>40162.86</v>
      </c>
      <c r="J104" s="178">
        <v>137.49</v>
      </c>
      <c r="K104" s="178">
        <f>ROUND(E104*J104,2)</f>
        <v>11824.14</v>
      </c>
      <c r="L104" s="178">
        <v>21</v>
      </c>
      <c r="M104" s="178">
        <f>G104*(1+L104/100)</f>
        <v>0</v>
      </c>
      <c r="N104" s="178">
        <v>3.0689999999999999E-2</v>
      </c>
      <c r="O104" s="178">
        <f>ROUND(E104*N104,2)</f>
        <v>2.64</v>
      </c>
      <c r="P104" s="178">
        <v>0</v>
      </c>
      <c r="Q104" s="178">
        <f>ROUND(E104*P104,2)</f>
        <v>0</v>
      </c>
      <c r="R104" s="178"/>
      <c r="S104" s="178"/>
      <c r="T104" s="179">
        <v>0.52873999999999999</v>
      </c>
      <c r="U104" s="178">
        <f>ROUND(E104*T104,2)</f>
        <v>45.47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112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ht="21" outlineLevel="1" x14ac:dyDescent="0.25">
      <c r="A105" s="161"/>
      <c r="B105" s="167"/>
      <c r="C105" s="251" t="s">
        <v>252</v>
      </c>
      <c r="D105" s="252"/>
      <c r="E105" s="253"/>
      <c r="F105" s="254"/>
      <c r="G105" s="255"/>
      <c r="H105" s="178"/>
      <c r="I105" s="178"/>
      <c r="J105" s="178"/>
      <c r="K105" s="178"/>
      <c r="L105" s="178"/>
      <c r="M105" s="178"/>
      <c r="N105" s="178"/>
      <c r="O105" s="178"/>
      <c r="P105" s="178"/>
      <c r="Q105" s="178"/>
      <c r="R105" s="178"/>
      <c r="S105" s="178"/>
      <c r="T105" s="179"/>
      <c r="U105" s="178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139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3" t="str">
        <f>C105</f>
        <v>Komplet dodávka a montáž včetně spojovacího materiálu a dodatečného hoblování pohledové plochy, včetně přesunu hmot.</v>
      </c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5">
      <c r="A106" s="161"/>
      <c r="B106" s="167"/>
      <c r="C106" s="198" t="s">
        <v>253</v>
      </c>
      <c r="D106" s="170"/>
      <c r="E106" s="174">
        <v>86</v>
      </c>
      <c r="F106" s="178"/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9"/>
      <c r="U106" s="178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114</v>
      </c>
      <c r="AF106" s="160">
        <v>0</v>
      </c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ht="20.399999999999999" outlineLevel="1" x14ac:dyDescent="0.25">
      <c r="A107" s="161">
        <v>51</v>
      </c>
      <c r="B107" s="167" t="s">
        <v>254</v>
      </c>
      <c r="C107" s="197" t="s">
        <v>255</v>
      </c>
      <c r="D107" s="169" t="s">
        <v>111</v>
      </c>
      <c r="E107" s="173">
        <v>1.76</v>
      </c>
      <c r="F107" s="178">
        <v>0</v>
      </c>
      <c r="G107" s="178">
        <f>SUM(E107*F107)</f>
        <v>0</v>
      </c>
      <c r="H107" s="178">
        <v>3346.2</v>
      </c>
      <c r="I107" s="178">
        <f>ROUND(E107*H107,2)</f>
        <v>5889.31</v>
      </c>
      <c r="J107" s="178">
        <v>3850.8600000000006</v>
      </c>
      <c r="K107" s="178">
        <f>ROUND(E107*J107,2)</f>
        <v>6777.51</v>
      </c>
      <c r="L107" s="178">
        <v>21</v>
      </c>
      <c r="M107" s="178">
        <f>G107*(1+L107/100)</f>
        <v>0</v>
      </c>
      <c r="N107" s="178">
        <v>8.43E-2</v>
      </c>
      <c r="O107" s="178">
        <f>ROUND(E107*N107,2)</f>
        <v>0.15</v>
      </c>
      <c r="P107" s="178">
        <v>0</v>
      </c>
      <c r="Q107" s="178">
        <f>ROUND(E107*P107,2)</f>
        <v>0</v>
      </c>
      <c r="R107" s="178"/>
      <c r="S107" s="178"/>
      <c r="T107" s="179">
        <v>0</v>
      </c>
      <c r="U107" s="178">
        <f>ROUND(E107*T107,2)</f>
        <v>0</v>
      </c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112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outlineLevel="1" x14ac:dyDescent="0.25">
      <c r="A108" s="161"/>
      <c r="B108" s="167"/>
      <c r="C108" s="251" t="s">
        <v>256</v>
      </c>
      <c r="D108" s="252"/>
      <c r="E108" s="253"/>
      <c r="F108" s="254"/>
      <c r="G108" s="255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9"/>
      <c r="U108" s="178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139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3" t="str">
        <f>C108</f>
        <v>včetně přesunu hmot</v>
      </c>
      <c r="BB108" s="160"/>
      <c r="BC108" s="160"/>
      <c r="BD108" s="160"/>
      <c r="BE108" s="160"/>
      <c r="BF108" s="160"/>
      <c r="BG108" s="160"/>
      <c r="BH108" s="160"/>
    </row>
    <row r="109" spans="1:60" outlineLevel="1" x14ac:dyDescent="0.25">
      <c r="A109" s="161"/>
      <c r="B109" s="167"/>
      <c r="C109" s="200" t="s">
        <v>180</v>
      </c>
      <c r="D109" s="172"/>
      <c r="E109" s="176"/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9"/>
      <c r="U109" s="178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114</v>
      </c>
      <c r="AF109" s="160">
        <v>2</v>
      </c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5">
      <c r="A110" s="161"/>
      <c r="B110" s="167"/>
      <c r="C110" s="201" t="s">
        <v>257</v>
      </c>
      <c r="D110" s="172"/>
      <c r="E110" s="176">
        <v>1.554</v>
      </c>
      <c r="F110" s="178"/>
      <c r="G110" s="178"/>
      <c r="H110" s="178"/>
      <c r="I110" s="178"/>
      <c r="J110" s="178"/>
      <c r="K110" s="178"/>
      <c r="L110" s="178"/>
      <c r="M110" s="178"/>
      <c r="N110" s="178"/>
      <c r="O110" s="178"/>
      <c r="P110" s="178"/>
      <c r="Q110" s="178"/>
      <c r="R110" s="178"/>
      <c r="S110" s="178"/>
      <c r="T110" s="179"/>
      <c r="U110" s="178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114</v>
      </c>
      <c r="AF110" s="160">
        <v>2</v>
      </c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outlineLevel="1" x14ac:dyDescent="0.25">
      <c r="A111" s="161"/>
      <c r="B111" s="167"/>
      <c r="C111" s="200" t="s">
        <v>182</v>
      </c>
      <c r="D111" s="172"/>
      <c r="E111" s="176"/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9"/>
      <c r="U111" s="178"/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114</v>
      </c>
      <c r="AF111" s="160">
        <v>0</v>
      </c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5">
      <c r="A112" s="161"/>
      <c r="B112" s="167"/>
      <c r="C112" s="198" t="s">
        <v>258</v>
      </c>
      <c r="D112" s="170"/>
      <c r="E112" s="174">
        <v>1.76</v>
      </c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9"/>
      <c r="U112" s="178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114</v>
      </c>
      <c r="AF112" s="160">
        <v>0</v>
      </c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 x14ac:dyDescent="0.25">
      <c r="A113" s="161">
        <v>52</v>
      </c>
      <c r="B113" s="167" t="s">
        <v>259</v>
      </c>
      <c r="C113" s="197" t="s">
        <v>260</v>
      </c>
      <c r="D113" s="169" t="s">
        <v>111</v>
      </c>
      <c r="E113" s="173">
        <v>1.76</v>
      </c>
      <c r="F113" s="178">
        <v>0</v>
      </c>
      <c r="G113" s="178">
        <f>SUM(E113*F113)</f>
        <v>0</v>
      </c>
      <c r="H113" s="178">
        <v>7207.98</v>
      </c>
      <c r="I113" s="178">
        <f>ROUND(E113*H113,2)</f>
        <v>12686.04</v>
      </c>
      <c r="J113" s="178">
        <v>0</v>
      </c>
      <c r="K113" s="178">
        <f>ROUND(E113*J113,2)</f>
        <v>0</v>
      </c>
      <c r="L113" s="178">
        <v>21</v>
      </c>
      <c r="M113" s="178">
        <f>G113*(1+L113/100)</f>
        <v>0</v>
      </c>
      <c r="N113" s="178">
        <v>0.55000000000000004</v>
      </c>
      <c r="O113" s="178">
        <f>ROUND(E113*N113,2)</f>
        <v>0.97</v>
      </c>
      <c r="P113" s="178">
        <v>0</v>
      </c>
      <c r="Q113" s="178">
        <f>ROUND(E113*P113,2)</f>
        <v>0</v>
      </c>
      <c r="R113" s="178"/>
      <c r="S113" s="178"/>
      <c r="T113" s="179">
        <v>0</v>
      </c>
      <c r="U113" s="178">
        <f>ROUND(E113*T113,2)</f>
        <v>0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238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 x14ac:dyDescent="0.25">
      <c r="A114" s="161"/>
      <c r="B114" s="167"/>
      <c r="C114" s="251" t="s">
        <v>256</v>
      </c>
      <c r="D114" s="252"/>
      <c r="E114" s="253"/>
      <c r="F114" s="254"/>
      <c r="G114" s="255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9"/>
      <c r="U114" s="178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139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3" t="str">
        <f>C114</f>
        <v>včetně přesunu hmot</v>
      </c>
      <c r="BB114" s="160"/>
      <c r="BC114" s="160"/>
      <c r="BD114" s="160"/>
      <c r="BE114" s="160"/>
      <c r="BF114" s="160"/>
      <c r="BG114" s="160"/>
      <c r="BH114" s="160"/>
    </row>
    <row r="115" spans="1:60" ht="20.399999999999999" outlineLevel="1" x14ac:dyDescent="0.25">
      <c r="A115" s="161">
        <v>53</v>
      </c>
      <c r="B115" s="167" t="s">
        <v>261</v>
      </c>
      <c r="C115" s="197" t="s">
        <v>262</v>
      </c>
      <c r="D115" s="169" t="s">
        <v>117</v>
      </c>
      <c r="E115" s="173">
        <v>108.2</v>
      </c>
      <c r="F115" s="178">
        <v>0</v>
      </c>
      <c r="G115" s="178">
        <f>SUM(E115*F115)</f>
        <v>0</v>
      </c>
      <c r="H115" s="178">
        <v>37.89</v>
      </c>
      <c r="I115" s="178">
        <f>ROUND(E115*H115,2)</f>
        <v>4099.7</v>
      </c>
      <c r="J115" s="178">
        <v>23.259999999999998</v>
      </c>
      <c r="K115" s="178">
        <f>ROUND(E115*J115,2)</f>
        <v>2516.73</v>
      </c>
      <c r="L115" s="178">
        <v>21</v>
      </c>
      <c r="M115" s="178">
        <f>G115*(1+L115/100)</f>
        <v>0</v>
      </c>
      <c r="N115" s="178">
        <v>1.7000000000000001E-4</v>
      </c>
      <c r="O115" s="178">
        <f>ROUND(E115*N115,2)</f>
        <v>0.02</v>
      </c>
      <c r="P115" s="178">
        <v>0</v>
      </c>
      <c r="Q115" s="178">
        <f>ROUND(E115*P115,2)</f>
        <v>0</v>
      </c>
      <c r="R115" s="178"/>
      <c r="S115" s="178"/>
      <c r="T115" s="179">
        <v>0.09</v>
      </c>
      <c r="U115" s="178">
        <f>ROUND(E115*T115,2)</f>
        <v>9.74</v>
      </c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112</v>
      </c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</row>
    <row r="116" spans="1:60" outlineLevel="1" x14ac:dyDescent="0.25">
      <c r="A116" s="161"/>
      <c r="B116" s="167"/>
      <c r="C116" s="251" t="s">
        <v>263</v>
      </c>
      <c r="D116" s="252"/>
      <c r="E116" s="253"/>
      <c r="F116" s="254"/>
      <c r="G116" s="255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9"/>
      <c r="U116" s="178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139</v>
      </c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3" t="str">
        <f>C116</f>
        <v>včetně dodávky a přesunu hmot</v>
      </c>
      <c r="BB116" s="160"/>
      <c r="BC116" s="160"/>
      <c r="BD116" s="160"/>
      <c r="BE116" s="160"/>
      <c r="BF116" s="160"/>
      <c r="BG116" s="160"/>
      <c r="BH116" s="160"/>
    </row>
    <row r="117" spans="1:60" outlineLevel="1" x14ac:dyDescent="0.25">
      <c r="A117" s="161"/>
      <c r="B117" s="167"/>
      <c r="C117" s="198" t="s">
        <v>264</v>
      </c>
      <c r="D117" s="170"/>
      <c r="E117" s="174">
        <v>86</v>
      </c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9"/>
      <c r="U117" s="178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 t="s">
        <v>114</v>
      </c>
      <c r="AF117" s="160">
        <v>0</v>
      </c>
      <c r="AG117" s="160"/>
      <c r="AH117" s="160"/>
      <c r="AI117" s="160"/>
      <c r="AJ117" s="160"/>
      <c r="AK117" s="160"/>
      <c r="AL117" s="160"/>
      <c r="AM117" s="160"/>
      <c r="AN117" s="160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60"/>
      <c r="BA117" s="160"/>
      <c r="BB117" s="160"/>
      <c r="BC117" s="160"/>
      <c r="BD117" s="160"/>
      <c r="BE117" s="160"/>
      <c r="BF117" s="160"/>
      <c r="BG117" s="160"/>
      <c r="BH117" s="160"/>
    </row>
    <row r="118" spans="1:60" outlineLevel="1" x14ac:dyDescent="0.25">
      <c r="A118" s="161"/>
      <c r="B118" s="167"/>
      <c r="C118" s="198" t="s">
        <v>265</v>
      </c>
      <c r="D118" s="170"/>
      <c r="E118" s="174">
        <v>22.2</v>
      </c>
      <c r="F118" s="178"/>
      <c r="G118" s="178"/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78"/>
      <c r="T118" s="179"/>
      <c r="U118" s="178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114</v>
      </c>
      <c r="AF118" s="160">
        <v>0</v>
      </c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x14ac:dyDescent="0.25">
      <c r="A119" s="162" t="s">
        <v>107</v>
      </c>
      <c r="B119" s="168" t="s">
        <v>74</v>
      </c>
      <c r="C119" s="199" t="s">
        <v>75</v>
      </c>
      <c r="D119" s="171"/>
      <c r="E119" s="175"/>
      <c r="F119" s="180"/>
      <c r="G119" s="180">
        <f>SUMIF(AE120:AE133,"&lt;&gt;NOR",G120:G133)</f>
        <v>0</v>
      </c>
      <c r="H119" s="180"/>
      <c r="I119" s="180">
        <f>SUM(I120:I133)</f>
        <v>86543.610000000015</v>
      </c>
      <c r="J119" s="180"/>
      <c r="K119" s="180">
        <f>SUM(K120:K133)</f>
        <v>56125.43</v>
      </c>
      <c r="L119" s="180"/>
      <c r="M119" s="180">
        <f>SUM(M120:M133)</f>
        <v>0</v>
      </c>
      <c r="N119" s="180"/>
      <c r="O119" s="180">
        <f>SUM(O120:O133)</f>
        <v>0.7</v>
      </c>
      <c r="P119" s="180"/>
      <c r="Q119" s="180">
        <f>SUM(Q120:Q133)</f>
        <v>0</v>
      </c>
      <c r="R119" s="180"/>
      <c r="S119" s="180"/>
      <c r="T119" s="181"/>
      <c r="U119" s="180">
        <f>SUM(U120:U133)</f>
        <v>168.87</v>
      </c>
      <c r="AE119" t="s">
        <v>108</v>
      </c>
    </row>
    <row r="120" spans="1:60" ht="20.399999999999999" outlineLevel="1" x14ac:dyDescent="0.25">
      <c r="A120" s="161">
        <v>54</v>
      </c>
      <c r="B120" s="167" t="s">
        <v>266</v>
      </c>
      <c r="C120" s="197" t="s">
        <v>267</v>
      </c>
      <c r="D120" s="169" t="s">
        <v>117</v>
      </c>
      <c r="E120" s="173">
        <v>86</v>
      </c>
      <c r="F120" s="178">
        <v>0</v>
      </c>
      <c r="G120" s="178">
        <f>SUM(E120*F120)</f>
        <v>0</v>
      </c>
      <c r="H120" s="178">
        <v>644.66</v>
      </c>
      <c r="I120" s="178">
        <f>ROUND(E120*H120,2)</f>
        <v>55440.76</v>
      </c>
      <c r="J120" s="178">
        <v>370.06000000000006</v>
      </c>
      <c r="K120" s="178">
        <f>ROUND(E120*J120,2)</f>
        <v>31825.16</v>
      </c>
      <c r="L120" s="178">
        <v>21</v>
      </c>
      <c r="M120" s="178">
        <f>G120*(1+L120/100)</f>
        <v>0</v>
      </c>
      <c r="N120" s="178">
        <v>3.3700000000000002E-3</v>
      </c>
      <c r="O120" s="178">
        <f>ROUND(E120*N120,2)</f>
        <v>0.28999999999999998</v>
      </c>
      <c r="P120" s="178">
        <v>0</v>
      </c>
      <c r="Q120" s="178">
        <f>ROUND(E120*P120,2)</f>
        <v>0</v>
      </c>
      <c r="R120" s="178"/>
      <c r="S120" s="178"/>
      <c r="T120" s="179">
        <v>1.1100000000000001</v>
      </c>
      <c r="U120" s="178">
        <f>ROUND(E120*T120,2)</f>
        <v>95.46</v>
      </c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112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5">
      <c r="A121" s="161"/>
      <c r="B121" s="167"/>
      <c r="C121" s="251" t="s">
        <v>256</v>
      </c>
      <c r="D121" s="252"/>
      <c r="E121" s="253"/>
      <c r="F121" s="254"/>
      <c r="G121" s="255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9"/>
      <c r="U121" s="178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139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3" t="str">
        <f>C121</f>
        <v>včetně přesunu hmot</v>
      </c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5">
      <c r="A122" s="161">
        <v>55</v>
      </c>
      <c r="B122" s="167" t="s">
        <v>268</v>
      </c>
      <c r="C122" s="197" t="s">
        <v>269</v>
      </c>
      <c r="D122" s="169" t="s">
        <v>207</v>
      </c>
      <c r="E122" s="173">
        <v>2</v>
      </c>
      <c r="F122" s="178">
        <v>0</v>
      </c>
      <c r="G122" s="178">
        <f>SUM(E122*F122)</f>
        <v>0</v>
      </c>
      <c r="H122" s="178">
        <v>136.63999999999999</v>
      </c>
      <c r="I122" s="178">
        <f t="shared" ref="I122:I128" si="14">ROUND(E122*H122,2)</f>
        <v>273.27999999999997</v>
      </c>
      <c r="J122" s="178">
        <v>109.84</v>
      </c>
      <c r="K122" s="178">
        <f t="shared" ref="K122:K128" si="15">ROUND(E122*J122,2)</f>
        <v>219.68</v>
      </c>
      <c r="L122" s="178">
        <v>21</v>
      </c>
      <c r="M122" s="178">
        <f t="shared" ref="M122:M128" si="16">G122*(1+L122/100)</f>
        <v>0</v>
      </c>
      <c r="N122" s="178">
        <v>3.5E-4</v>
      </c>
      <c r="O122" s="178">
        <f t="shared" ref="O122:O128" si="17">ROUND(E122*N122,2)</f>
        <v>0</v>
      </c>
      <c r="P122" s="178">
        <v>0</v>
      </c>
      <c r="Q122" s="178">
        <f t="shared" ref="Q122:Q128" si="18">ROUND(E122*P122,2)</f>
        <v>0</v>
      </c>
      <c r="R122" s="178"/>
      <c r="S122" s="178"/>
      <c r="T122" s="179">
        <v>0.41</v>
      </c>
      <c r="U122" s="178">
        <f t="shared" ref="U122:U128" si="19">ROUND(E122*T122,2)</f>
        <v>0.82</v>
      </c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112</v>
      </c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ht="20.399999999999999" outlineLevel="1" x14ac:dyDescent="0.25">
      <c r="A123" s="161">
        <v>56</v>
      </c>
      <c r="B123" s="167" t="s">
        <v>270</v>
      </c>
      <c r="C123" s="197" t="s">
        <v>271</v>
      </c>
      <c r="D123" s="169" t="s">
        <v>186</v>
      </c>
      <c r="E123" s="173">
        <v>9.1</v>
      </c>
      <c r="F123" s="178">
        <v>0</v>
      </c>
      <c r="G123" s="178">
        <f t="shared" ref="G123:G133" si="20">SUM(E123*F123)</f>
        <v>0</v>
      </c>
      <c r="H123" s="178">
        <v>305.23</v>
      </c>
      <c r="I123" s="178">
        <f t="shared" si="14"/>
        <v>2777.59</v>
      </c>
      <c r="J123" s="178">
        <v>70.729999999999961</v>
      </c>
      <c r="K123" s="178">
        <f t="shared" si="15"/>
        <v>643.64</v>
      </c>
      <c r="L123" s="178">
        <v>21</v>
      </c>
      <c r="M123" s="178">
        <f t="shared" si="16"/>
        <v>0</v>
      </c>
      <c r="N123" s="178">
        <v>1.4300000000000001E-3</v>
      </c>
      <c r="O123" s="178">
        <f t="shared" si="17"/>
        <v>0.01</v>
      </c>
      <c r="P123" s="178">
        <v>0</v>
      </c>
      <c r="Q123" s="178">
        <f t="shared" si="18"/>
        <v>0</v>
      </c>
      <c r="R123" s="178"/>
      <c r="S123" s="178"/>
      <c r="T123" s="179">
        <v>0.26400000000000001</v>
      </c>
      <c r="U123" s="178">
        <f t="shared" si="19"/>
        <v>2.4</v>
      </c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112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ht="20.399999999999999" outlineLevel="1" x14ac:dyDescent="0.25">
      <c r="A124" s="161">
        <v>57</v>
      </c>
      <c r="B124" s="167" t="s">
        <v>272</v>
      </c>
      <c r="C124" s="197" t="s">
        <v>273</v>
      </c>
      <c r="D124" s="169" t="s">
        <v>186</v>
      </c>
      <c r="E124" s="173">
        <v>7</v>
      </c>
      <c r="F124" s="178">
        <v>0</v>
      </c>
      <c r="G124" s="178">
        <f t="shared" si="20"/>
        <v>0</v>
      </c>
      <c r="H124" s="178">
        <v>378.38</v>
      </c>
      <c r="I124" s="178">
        <f t="shared" si="14"/>
        <v>2648.66</v>
      </c>
      <c r="J124" s="178">
        <v>75.579999999999984</v>
      </c>
      <c r="K124" s="178">
        <f t="shared" si="15"/>
        <v>529.05999999999995</v>
      </c>
      <c r="L124" s="178">
        <v>21</v>
      </c>
      <c r="M124" s="178">
        <f t="shared" si="16"/>
        <v>0</v>
      </c>
      <c r="N124" s="178">
        <v>3.1199999999999999E-3</v>
      </c>
      <c r="O124" s="178">
        <f t="shared" si="17"/>
        <v>0.02</v>
      </c>
      <c r="P124" s="178">
        <v>0</v>
      </c>
      <c r="Q124" s="178">
        <f t="shared" si="18"/>
        <v>0</v>
      </c>
      <c r="R124" s="178"/>
      <c r="S124" s="178"/>
      <c r="T124" s="179">
        <v>0.29399999999999998</v>
      </c>
      <c r="U124" s="178">
        <f t="shared" si="19"/>
        <v>2.06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112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ht="20.399999999999999" outlineLevel="1" x14ac:dyDescent="0.25">
      <c r="A125" s="161">
        <v>58</v>
      </c>
      <c r="B125" s="167" t="s">
        <v>274</v>
      </c>
      <c r="C125" s="197" t="s">
        <v>275</v>
      </c>
      <c r="D125" s="169" t="s">
        <v>186</v>
      </c>
      <c r="E125" s="173">
        <v>9.1</v>
      </c>
      <c r="F125" s="178">
        <v>0</v>
      </c>
      <c r="G125" s="178">
        <f t="shared" si="20"/>
        <v>0</v>
      </c>
      <c r="H125" s="178">
        <v>118.62</v>
      </c>
      <c r="I125" s="178">
        <f t="shared" si="14"/>
        <v>1079.44</v>
      </c>
      <c r="J125" s="178">
        <v>60.389999999999986</v>
      </c>
      <c r="K125" s="178">
        <f t="shared" si="15"/>
        <v>549.54999999999995</v>
      </c>
      <c r="L125" s="178">
        <v>21</v>
      </c>
      <c r="M125" s="178">
        <f t="shared" si="16"/>
        <v>0</v>
      </c>
      <c r="N125" s="178">
        <v>1.7000000000000001E-4</v>
      </c>
      <c r="O125" s="178">
        <f t="shared" si="17"/>
        <v>0</v>
      </c>
      <c r="P125" s="178">
        <v>0</v>
      </c>
      <c r="Q125" s="178">
        <f t="shared" si="18"/>
        <v>0</v>
      </c>
      <c r="R125" s="178"/>
      <c r="S125" s="178"/>
      <c r="T125" s="179">
        <v>0.19600000000000001</v>
      </c>
      <c r="U125" s="178">
        <f t="shared" si="19"/>
        <v>1.78</v>
      </c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112</v>
      </c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outlineLevel="1" x14ac:dyDescent="0.25">
      <c r="A126" s="161">
        <v>59</v>
      </c>
      <c r="B126" s="167" t="s">
        <v>276</v>
      </c>
      <c r="C126" s="197" t="s">
        <v>277</v>
      </c>
      <c r="D126" s="169" t="s">
        <v>186</v>
      </c>
      <c r="E126" s="173">
        <v>37</v>
      </c>
      <c r="F126" s="178">
        <v>0</v>
      </c>
      <c r="G126" s="178">
        <f t="shared" si="20"/>
        <v>0</v>
      </c>
      <c r="H126" s="178">
        <v>9.27</v>
      </c>
      <c r="I126" s="178">
        <f t="shared" si="14"/>
        <v>342.99</v>
      </c>
      <c r="J126" s="178">
        <v>258.27000000000004</v>
      </c>
      <c r="K126" s="178">
        <f t="shared" si="15"/>
        <v>9555.99</v>
      </c>
      <c r="L126" s="178">
        <v>21</v>
      </c>
      <c r="M126" s="178">
        <f t="shared" si="16"/>
        <v>0</v>
      </c>
      <c r="N126" s="178">
        <v>1.58E-3</v>
      </c>
      <c r="O126" s="178">
        <f t="shared" si="17"/>
        <v>0.06</v>
      </c>
      <c r="P126" s="178">
        <v>0</v>
      </c>
      <c r="Q126" s="178">
        <f t="shared" si="18"/>
        <v>0</v>
      </c>
      <c r="R126" s="178"/>
      <c r="S126" s="178"/>
      <c r="T126" s="179">
        <v>0.87570000000000003</v>
      </c>
      <c r="U126" s="178">
        <f t="shared" si="19"/>
        <v>32.4</v>
      </c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112</v>
      </c>
      <c r="AF126" s="160"/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outlineLevel="1" x14ac:dyDescent="0.25">
      <c r="A127" s="161">
        <v>60</v>
      </c>
      <c r="B127" s="167" t="s">
        <v>278</v>
      </c>
      <c r="C127" s="197" t="s">
        <v>279</v>
      </c>
      <c r="D127" s="169" t="s">
        <v>186</v>
      </c>
      <c r="E127" s="173">
        <v>37</v>
      </c>
      <c r="F127" s="178">
        <v>0</v>
      </c>
      <c r="G127" s="178">
        <f t="shared" si="20"/>
        <v>0</v>
      </c>
      <c r="H127" s="178">
        <v>9.27</v>
      </c>
      <c r="I127" s="178">
        <f t="shared" si="14"/>
        <v>342.99</v>
      </c>
      <c r="J127" s="178">
        <v>272.31</v>
      </c>
      <c r="K127" s="178">
        <f t="shared" si="15"/>
        <v>10075.469999999999</v>
      </c>
      <c r="L127" s="178">
        <v>21</v>
      </c>
      <c r="M127" s="178">
        <f t="shared" si="16"/>
        <v>0</v>
      </c>
      <c r="N127" s="178">
        <v>1.58E-3</v>
      </c>
      <c r="O127" s="178">
        <f t="shared" si="17"/>
        <v>0.06</v>
      </c>
      <c r="P127" s="178">
        <v>0</v>
      </c>
      <c r="Q127" s="178">
        <f t="shared" si="18"/>
        <v>0</v>
      </c>
      <c r="R127" s="178"/>
      <c r="S127" s="178"/>
      <c r="T127" s="179">
        <v>0.91749999999999998</v>
      </c>
      <c r="U127" s="178">
        <f t="shared" si="19"/>
        <v>33.950000000000003</v>
      </c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112</v>
      </c>
      <c r="AF127" s="160"/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0"/>
      <c r="BB127" s="160"/>
      <c r="BC127" s="160"/>
      <c r="BD127" s="160"/>
      <c r="BE127" s="160"/>
      <c r="BF127" s="160"/>
      <c r="BG127" s="160"/>
      <c r="BH127" s="160"/>
    </row>
    <row r="128" spans="1:60" outlineLevel="1" x14ac:dyDescent="0.25">
      <c r="A128" s="161">
        <v>61</v>
      </c>
      <c r="B128" s="167" t="s">
        <v>280</v>
      </c>
      <c r="C128" s="197" t="s">
        <v>281</v>
      </c>
      <c r="D128" s="169" t="s">
        <v>117</v>
      </c>
      <c r="E128" s="173">
        <v>55</v>
      </c>
      <c r="F128" s="178">
        <v>0</v>
      </c>
      <c r="G128" s="178">
        <f t="shared" si="20"/>
        <v>0</v>
      </c>
      <c r="H128" s="178">
        <v>429.78</v>
      </c>
      <c r="I128" s="178">
        <f t="shared" si="14"/>
        <v>23637.9</v>
      </c>
      <c r="J128" s="178">
        <v>0</v>
      </c>
      <c r="K128" s="178">
        <f t="shared" si="15"/>
        <v>0</v>
      </c>
      <c r="L128" s="178">
        <v>21</v>
      </c>
      <c r="M128" s="178">
        <f t="shared" si="16"/>
        <v>0</v>
      </c>
      <c r="N128" s="178">
        <v>4.7999999999999996E-3</v>
      </c>
      <c r="O128" s="178">
        <f t="shared" si="17"/>
        <v>0.26</v>
      </c>
      <c r="P128" s="178">
        <v>0</v>
      </c>
      <c r="Q128" s="178">
        <f t="shared" si="18"/>
        <v>0</v>
      </c>
      <c r="R128" s="178"/>
      <c r="S128" s="178"/>
      <c r="T128" s="179">
        <v>0</v>
      </c>
      <c r="U128" s="178">
        <f t="shared" si="19"/>
        <v>0</v>
      </c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238</v>
      </c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outlineLevel="1" x14ac:dyDescent="0.25">
      <c r="A129" s="161"/>
      <c r="B129" s="167"/>
      <c r="C129" s="200" t="s">
        <v>180</v>
      </c>
      <c r="D129" s="172"/>
      <c r="E129" s="176"/>
      <c r="F129" s="178"/>
      <c r="G129" s="178"/>
      <c r="H129" s="178"/>
      <c r="I129" s="178"/>
      <c r="J129" s="178"/>
      <c r="K129" s="178"/>
      <c r="L129" s="178"/>
      <c r="M129" s="178"/>
      <c r="N129" s="178"/>
      <c r="O129" s="178"/>
      <c r="P129" s="178"/>
      <c r="Q129" s="178"/>
      <c r="R129" s="178"/>
      <c r="S129" s="178"/>
      <c r="T129" s="179"/>
      <c r="U129" s="178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 t="s">
        <v>114</v>
      </c>
      <c r="AF129" s="160">
        <v>2</v>
      </c>
      <c r="AG129" s="160"/>
      <c r="AH129" s="160"/>
      <c r="AI129" s="160"/>
      <c r="AJ129" s="160"/>
      <c r="AK129" s="160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60"/>
      <c r="BA129" s="160"/>
      <c r="BB129" s="160"/>
      <c r="BC129" s="160"/>
      <c r="BD129" s="160"/>
      <c r="BE129" s="160"/>
      <c r="BF129" s="160"/>
      <c r="BG129" s="160"/>
      <c r="BH129" s="160"/>
    </row>
    <row r="130" spans="1:60" outlineLevel="1" x14ac:dyDescent="0.25">
      <c r="A130" s="161"/>
      <c r="B130" s="167"/>
      <c r="C130" s="201" t="s">
        <v>282</v>
      </c>
      <c r="D130" s="172"/>
      <c r="E130" s="176">
        <v>54.945</v>
      </c>
      <c r="F130" s="178"/>
      <c r="G130" s="178"/>
      <c r="H130" s="178"/>
      <c r="I130" s="178"/>
      <c r="J130" s="178"/>
      <c r="K130" s="178"/>
      <c r="L130" s="178"/>
      <c r="M130" s="178"/>
      <c r="N130" s="178"/>
      <c r="O130" s="178"/>
      <c r="P130" s="178"/>
      <c r="Q130" s="178"/>
      <c r="R130" s="178"/>
      <c r="S130" s="178"/>
      <c r="T130" s="179"/>
      <c r="U130" s="178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114</v>
      </c>
      <c r="AF130" s="160">
        <v>2</v>
      </c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 outlineLevel="1" x14ac:dyDescent="0.25">
      <c r="A131" s="161"/>
      <c r="B131" s="167"/>
      <c r="C131" s="200" t="s">
        <v>182</v>
      </c>
      <c r="D131" s="172"/>
      <c r="E131" s="176"/>
      <c r="F131" s="178"/>
      <c r="G131" s="178"/>
      <c r="H131" s="178"/>
      <c r="I131" s="178"/>
      <c r="J131" s="178"/>
      <c r="K131" s="178"/>
      <c r="L131" s="178"/>
      <c r="M131" s="178"/>
      <c r="N131" s="178"/>
      <c r="O131" s="178"/>
      <c r="P131" s="178"/>
      <c r="Q131" s="178"/>
      <c r="R131" s="178"/>
      <c r="S131" s="178"/>
      <c r="T131" s="179"/>
      <c r="U131" s="178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 t="s">
        <v>114</v>
      </c>
      <c r="AF131" s="160">
        <v>0</v>
      </c>
      <c r="AG131" s="160"/>
      <c r="AH131" s="160"/>
      <c r="AI131" s="160"/>
      <c r="AJ131" s="160"/>
      <c r="AK131" s="160"/>
      <c r="AL131" s="160"/>
      <c r="AM131" s="160"/>
      <c r="AN131" s="160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60"/>
      <c r="BA131" s="160"/>
      <c r="BB131" s="160"/>
      <c r="BC131" s="160"/>
      <c r="BD131" s="160"/>
      <c r="BE131" s="160"/>
      <c r="BF131" s="160"/>
      <c r="BG131" s="160"/>
      <c r="BH131" s="160"/>
    </row>
    <row r="132" spans="1:60" outlineLevel="1" x14ac:dyDescent="0.25">
      <c r="A132" s="161"/>
      <c r="B132" s="167"/>
      <c r="C132" s="198" t="s">
        <v>283</v>
      </c>
      <c r="D132" s="170"/>
      <c r="E132" s="174">
        <v>55</v>
      </c>
      <c r="F132" s="178"/>
      <c r="G132" s="178"/>
      <c r="H132" s="178"/>
      <c r="I132" s="178"/>
      <c r="J132" s="178"/>
      <c r="K132" s="178"/>
      <c r="L132" s="178"/>
      <c r="M132" s="178"/>
      <c r="N132" s="178"/>
      <c r="O132" s="178"/>
      <c r="P132" s="178"/>
      <c r="Q132" s="178"/>
      <c r="R132" s="178"/>
      <c r="S132" s="178"/>
      <c r="T132" s="179"/>
      <c r="U132" s="178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114</v>
      </c>
      <c r="AF132" s="160">
        <v>0</v>
      </c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outlineLevel="1" x14ac:dyDescent="0.25">
      <c r="A133" s="161">
        <v>62</v>
      </c>
      <c r="B133" s="167" t="s">
        <v>284</v>
      </c>
      <c r="C133" s="197" t="s">
        <v>285</v>
      </c>
      <c r="D133" s="169" t="s">
        <v>0</v>
      </c>
      <c r="E133" s="173">
        <v>1794</v>
      </c>
      <c r="F133" s="178">
        <v>0</v>
      </c>
      <c r="G133" s="178">
        <f t="shared" si="20"/>
        <v>0</v>
      </c>
      <c r="H133" s="178">
        <v>0</v>
      </c>
      <c r="I133" s="178">
        <f>ROUND(E133*H133,2)</f>
        <v>0</v>
      </c>
      <c r="J133" s="178">
        <v>1.52</v>
      </c>
      <c r="K133" s="178">
        <f>ROUND(E133*J133,2)</f>
        <v>2726.88</v>
      </c>
      <c r="L133" s="178">
        <v>21</v>
      </c>
      <c r="M133" s="178">
        <f>G133*(1+L133/100)</f>
        <v>0</v>
      </c>
      <c r="N133" s="178">
        <v>0</v>
      </c>
      <c r="O133" s="178">
        <f>ROUND(E133*N133,2)</f>
        <v>0</v>
      </c>
      <c r="P133" s="178">
        <v>0</v>
      </c>
      <c r="Q133" s="178">
        <f>ROUND(E133*P133,2)</f>
        <v>0</v>
      </c>
      <c r="R133" s="178"/>
      <c r="S133" s="178"/>
      <c r="T133" s="179">
        <v>0</v>
      </c>
      <c r="U133" s="178">
        <f>ROUND(E133*T133,2)</f>
        <v>0</v>
      </c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112</v>
      </c>
      <c r="AF133" s="160"/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0"/>
      <c r="BB133" s="160"/>
      <c r="BC133" s="160"/>
      <c r="BD133" s="160"/>
      <c r="BE133" s="160"/>
      <c r="BF133" s="160"/>
      <c r="BG133" s="160"/>
      <c r="BH133" s="160"/>
    </row>
    <row r="134" spans="1:60" x14ac:dyDescent="0.25">
      <c r="A134" s="162" t="s">
        <v>107</v>
      </c>
      <c r="B134" s="168" t="s">
        <v>76</v>
      </c>
      <c r="C134" s="199" t="s">
        <v>77</v>
      </c>
      <c r="D134" s="171"/>
      <c r="E134" s="175"/>
      <c r="F134" s="180"/>
      <c r="G134" s="180">
        <f>SUMIF(AE135:AE140,"&lt;&gt;NOR",G135:G140)</f>
        <v>0</v>
      </c>
      <c r="H134" s="180"/>
      <c r="I134" s="180">
        <f>SUM(I135:I140)</f>
        <v>22588.7</v>
      </c>
      <c r="J134" s="180"/>
      <c r="K134" s="180">
        <f>SUM(K135:K140)</f>
        <v>97157.2</v>
      </c>
      <c r="L134" s="180"/>
      <c r="M134" s="180">
        <f>SUM(M135:M140)</f>
        <v>0</v>
      </c>
      <c r="N134" s="180"/>
      <c r="O134" s="180">
        <f>SUM(O135:O140)</f>
        <v>0.62</v>
      </c>
      <c r="P134" s="180"/>
      <c r="Q134" s="180">
        <f>SUM(Q135:Q140)</f>
        <v>0</v>
      </c>
      <c r="R134" s="180"/>
      <c r="S134" s="180"/>
      <c r="T134" s="181"/>
      <c r="U134" s="180">
        <f>SUM(U135:U140)</f>
        <v>316.43</v>
      </c>
      <c r="AE134" t="s">
        <v>108</v>
      </c>
    </row>
    <row r="135" spans="1:60" outlineLevel="1" x14ac:dyDescent="0.25">
      <c r="A135" s="161">
        <v>63</v>
      </c>
      <c r="B135" s="167" t="s">
        <v>286</v>
      </c>
      <c r="C135" s="197" t="s">
        <v>287</v>
      </c>
      <c r="D135" s="169" t="s">
        <v>288</v>
      </c>
      <c r="E135" s="173">
        <v>350</v>
      </c>
      <c r="F135" s="178">
        <v>0</v>
      </c>
      <c r="G135" s="178">
        <f>SUM(E135*F135)</f>
        <v>0</v>
      </c>
      <c r="H135" s="178">
        <v>42.85</v>
      </c>
      <c r="I135" s="178">
        <f>ROUND(E135*H135,2)</f>
        <v>14997.5</v>
      </c>
      <c r="J135" s="178">
        <v>75.319999999999993</v>
      </c>
      <c r="K135" s="178">
        <f>ROUND(E135*J135,2)</f>
        <v>26362</v>
      </c>
      <c r="L135" s="178">
        <v>21</v>
      </c>
      <c r="M135" s="178">
        <f>G135*(1+L135/100)</f>
        <v>0</v>
      </c>
      <c r="N135" s="178">
        <v>1.06E-3</v>
      </c>
      <c r="O135" s="178">
        <f>ROUND(E135*N135,2)</f>
        <v>0.37</v>
      </c>
      <c r="P135" s="178">
        <v>0</v>
      </c>
      <c r="Q135" s="178">
        <f>ROUND(E135*P135,2)</f>
        <v>0</v>
      </c>
      <c r="R135" s="178"/>
      <c r="S135" s="178"/>
      <c r="T135" s="179">
        <v>0.30718000000000001</v>
      </c>
      <c r="U135" s="178">
        <f>ROUND(E135*T135,2)</f>
        <v>107.51</v>
      </c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118</v>
      </c>
      <c r="AF135" s="160"/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0"/>
      <c r="BB135" s="160"/>
      <c r="BC135" s="160"/>
      <c r="BD135" s="160"/>
      <c r="BE135" s="160"/>
      <c r="BF135" s="160"/>
      <c r="BG135" s="160"/>
      <c r="BH135" s="160"/>
    </row>
    <row r="136" spans="1:60" outlineLevel="1" x14ac:dyDescent="0.25">
      <c r="A136" s="161"/>
      <c r="B136" s="167"/>
      <c r="C136" s="251" t="s">
        <v>289</v>
      </c>
      <c r="D136" s="252"/>
      <c r="E136" s="253"/>
      <c r="F136" s="254"/>
      <c r="G136" s="255"/>
      <c r="H136" s="178"/>
      <c r="I136" s="178"/>
      <c r="J136" s="178"/>
      <c r="K136" s="178"/>
      <c r="L136" s="178"/>
      <c r="M136" s="178"/>
      <c r="N136" s="178"/>
      <c r="O136" s="178"/>
      <c r="P136" s="178"/>
      <c r="Q136" s="178"/>
      <c r="R136" s="178"/>
      <c r="S136" s="178"/>
      <c r="T136" s="179"/>
      <c r="U136" s="178"/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 t="s">
        <v>139</v>
      </c>
      <c r="AF136" s="160"/>
      <c r="AG136" s="160"/>
      <c r="AH136" s="160"/>
      <c r="AI136" s="160"/>
      <c r="AJ136" s="160"/>
      <c r="AK136" s="160"/>
      <c r="AL136" s="160"/>
      <c r="AM136" s="160"/>
      <c r="AN136" s="160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60"/>
      <c r="BA136" s="163" t="str">
        <f>C136</f>
        <v>Dodávka a montáž ostatních atypických kovových stavebních doplňkových konstrukcí, včetně přesunu hmot.</v>
      </c>
      <c r="BB136" s="160"/>
      <c r="BC136" s="160"/>
      <c r="BD136" s="160"/>
      <c r="BE136" s="160"/>
      <c r="BF136" s="160"/>
      <c r="BG136" s="160"/>
      <c r="BH136" s="160"/>
    </row>
    <row r="137" spans="1:60" outlineLevel="1" x14ac:dyDescent="0.25">
      <c r="A137" s="161">
        <v>64</v>
      </c>
      <c r="B137" s="167" t="s">
        <v>290</v>
      </c>
      <c r="C137" s="197" t="s">
        <v>291</v>
      </c>
      <c r="D137" s="169" t="s">
        <v>288</v>
      </c>
      <c r="E137" s="173">
        <v>240</v>
      </c>
      <c r="F137" s="178">
        <v>0</v>
      </c>
      <c r="G137" s="178">
        <f>SUM(E137*F137)</f>
        <v>0</v>
      </c>
      <c r="H137" s="178">
        <v>31.63</v>
      </c>
      <c r="I137" s="178">
        <f>ROUND(E137*H137,2)</f>
        <v>7591.2</v>
      </c>
      <c r="J137" s="178">
        <v>25.62</v>
      </c>
      <c r="K137" s="178">
        <f>ROUND(E137*J137,2)</f>
        <v>6148.8</v>
      </c>
      <c r="L137" s="178">
        <v>21</v>
      </c>
      <c r="M137" s="178">
        <f>G137*(1+L137/100)</f>
        <v>0</v>
      </c>
      <c r="N137" s="178">
        <v>1.0499999999999999E-3</v>
      </c>
      <c r="O137" s="178">
        <f>ROUND(E137*N137,2)</f>
        <v>0.25</v>
      </c>
      <c r="P137" s="178">
        <v>0</v>
      </c>
      <c r="Q137" s="178">
        <f>ROUND(E137*P137,2)</f>
        <v>0</v>
      </c>
      <c r="R137" s="178"/>
      <c r="S137" s="178"/>
      <c r="T137" s="179">
        <v>0.10316</v>
      </c>
      <c r="U137" s="178">
        <f>ROUND(E137*T137,2)</f>
        <v>24.76</v>
      </c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 t="s">
        <v>118</v>
      </c>
      <c r="AF137" s="160"/>
      <c r="AG137" s="160"/>
      <c r="AH137" s="160"/>
      <c r="AI137" s="160"/>
      <c r="AJ137" s="160"/>
      <c r="AK137" s="160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60"/>
      <c r="BA137" s="160"/>
      <c r="BB137" s="160"/>
      <c r="BC137" s="160"/>
      <c r="BD137" s="160"/>
      <c r="BE137" s="160"/>
      <c r="BF137" s="160"/>
      <c r="BG137" s="160"/>
      <c r="BH137" s="160"/>
    </row>
    <row r="138" spans="1:60" outlineLevel="1" x14ac:dyDescent="0.25">
      <c r="A138" s="161"/>
      <c r="B138" s="167"/>
      <c r="C138" s="251" t="s">
        <v>289</v>
      </c>
      <c r="D138" s="252"/>
      <c r="E138" s="253"/>
      <c r="F138" s="254"/>
      <c r="G138" s="255"/>
      <c r="H138" s="178"/>
      <c r="I138" s="178"/>
      <c r="J138" s="178"/>
      <c r="K138" s="178"/>
      <c r="L138" s="178"/>
      <c r="M138" s="178"/>
      <c r="N138" s="178"/>
      <c r="O138" s="178"/>
      <c r="P138" s="178"/>
      <c r="Q138" s="178"/>
      <c r="R138" s="178"/>
      <c r="S138" s="178"/>
      <c r="T138" s="179"/>
      <c r="U138" s="178"/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 t="s">
        <v>139</v>
      </c>
      <c r="AF138" s="160"/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60"/>
      <c r="BA138" s="163" t="str">
        <f>C138</f>
        <v>Dodávka a montáž ostatních atypických kovových stavebních doplňkových konstrukcí, včetně přesunu hmot.</v>
      </c>
      <c r="BB138" s="160"/>
      <c r="BC138" s="160"/>
      <c r="BD138" s="160"/>
      <c r="BE138" s="160"/>
      <c r="BF138" s="160"/>
      <c r="BG138" s="160"/>
      <c r="BH138" s="160"/>
    </row>
    <row r="139" spans="1:60" ht="20.399999999999999" outlineLevel="1" x14ac:dyDescent="0.25">
      <c r="A139" s="161">
        <v>65</v>
      </c>
      <c r="B139" s="167" t="s">
        <v>292</v>
      </c>
      <c r="C139" s="197" t="s">
        <v>293</v>
      </c>
      <c r="D139" s="169" t="s">
        <v>186</v>
      </c>
      <c r="E139" s="173">
        <v>32</v>
      </c>
      <c r="F139" s="178">
        <v>0</v>
      </c>
      <c r="G139" s="178">
        <f>SUM(E139*F139)</f>
        <v>0</v>
      </c>
      <c r="H139" s="178">
        <v>0</v>
      </c>
      <c r="I139" s="178">
        <f>ROUND(E139*H139,2)</f>
        <v>0</v>
      </c>
      <c r="J139" s="178">
        <v>2020.2</v>
      </c>
      <c r="K139" s="178">
        <f>ROUND(E139*J139,2)</f>
        <v>64646.400000000001</v>
      </c>
      <c r="L139" s="178">
        <v>21</v>
      </c>
      <c r="M139" s="178">
        <f>G139*(1+L139/100)</f>
        <v>0</v>
      </c>
      <c r="N139" s="178">
        <v>0</v>
      </c>
      <c r="O139" s="178">
        <f>ROUND(E139*N139,2)</f>
        <v>0</v>
      </c>
      <c r="P139" s="178">
        <v>0</v>
      </c>
      <c r="Q139" s="178">
        <f>ROUND(E139*P139,2)</f>
        <v>0</v>
      </c>
      <c r="R139" s="178"/>
      <c r="S139" s="178"/>
      <c r="T139" s="179">
        <v>5.7549999999999999</v>
      </c>
      <c r="U139" s="178">
        <f>ROUND(E139*T139,2)</f>
        <v>184.16</v>
      </c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112</v>
      </c>
      <c r="AF139" s="160"/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0"/>
      <c r="BB139" s="160"/>
      <c r="BC139" s="160"/>
      <c r="BD139" s="160"/>
      <c r="BE139" s="160"/>
      <c r="BF139" s="160"/>
      <c r="BG139" s="160"/>
      <c r="BH139" s="160"/>
    </row>
    <row r="140" spans="1:60" ht="21" outlineLevel="1" x14ac:dyDescent="0.25">
      <c r="A140" s="161"/>
      <c r="B140" s="167"/>
      <c r="C140" s="251" t="s">
        <v>294</v>
      </c>
      <c r="D140" s="252"/>
      <c r="E140" s="253"/>
      <c r="F140" s="254"/>
      <c r="G140" s="255"/>
      <c r="H140" s="178"/>
      <c r="I140" s="178"/>
      <c r="J140" s="178"/>
      <c r="K140" s="178"/>
      <c r="L140" s="178"/>
      <c r="M140" s="178"/>
      <c r="N140" s="178"/>
      <c r="O140" s="178"/>
      <c r="P140" s="178"/>
      <c r="Q140" s="178"/>
      <c r="R140" s="178"/>
      <c r="S140" s="178"/>
      <c r="T140" s="179"/>
      <c r="U140" s="178"/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 t="s">
        <v>139</v>
      </c>
      <c r="AF140" s="160"/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3" t="str">
        <f>C140</f>
        <v>Dodávka a montáž ocel. zábradlí (vč zvýšené části), rám jackl, výplň síťovina, sloupky na chemické kotvy včetně závitové tyče, matice. Povrchová úprava pozink. Přesun hmot</v>
      </c>
      <c r="BB140" s="160"/>
      <c r="BC140" s="160"/>
      <c r="BD140" s="160"/>
      <c r="BE140" s="160"/>
      <c r="BF140" s="160"/>
      <c r="BG140" s="160"/>
      <c r="BH140" s="160"/>
    </row>
    <row r="141" spans="1:60" x14ac:dyDescent="0.25">
      <c r="A141" s="162" t="s">
        <v>107</v>
      </c>
      <c r="B141" s="168" t="s">
        <v>78</v>
      </c>
      <c r="C141" s="199" t="s">
        <v>79</v>
      </c>
      <c r="D141" s="171"/>
      <c r="E141" s="175"/>
      <c r="F141" s="180"/>
      <c r="G141" s="180">
        <f>SUMIF(AE142:AE154,"&lt;&gt;NOR",G142:G154)</f>
        <v>0</v>
      </c>
      <c r="H141" s="180"/>
      <c r="I141" s="180">
        <f>SUM(I142:I154)</f>
        <v>16517.97</v>
      </c>
      <c r="J141" s="180"/>
      <c r="K141" s="180">
        <f>SUM(K142:K154)</f>
        <v>15725.119999999999</v>
      </c>
      <c r="L141" s="180"/>
      <c r="M141" s="180">
        <f>SUM(M142:M154)</f>
        <v>0</v>
      </c>
      <c r="N141" s="180"/>
      <c r="O141" s="180">
        <f>SUM(O142:O154)</f>
        <v>0.11</v>
      </c>
      <c r="P141" s="180"/>
      <c r="Q141" s="180">
        <f>SUM(Q142:Q154)</f>
        <v>0</v>
      </c>
      <c r="R141" s="180"/>
      <c r="S141" s="180"/>
      <c r="T141" s="181"/>
      <c r="U141" s="180">
        <f>SUM(U142:U154)</f>
        <v>70.820000000000007</v>
      </c>
      <c r="AE141" t="s">
        <v>108</v>
      </c>
    </row>
    <row r="142" spans="1:60" outlineLevel="1" x14ac:dyDescent="0.25">
      <c r="A142" s="161">
        <v>66</v>
      </c>
      <c r="B142" s="167" t="s">
        <v>295</v>
      </c>
      <c r="C142" s="197" t="s">
        <v>296</v>
      </c>
      <c r="D142" s="169" t="s">
        <v>117</v>
      </c>
      <c r="E142" s="173">
        <v>157</v>
      </c>
      <c r="F142" s="178">
        <v>0</v>
      </c>
      <c r="G142" s="178">
        <f>SUM(E142*F142)</f>
        <v>0</v>
      </c>
      <c r="H142" s="178">
        <v>0.76</v>
      </c>
      <c r="I142" s="178">
        <f>ROUND(E142*H142,2)</f>
        <v>119.32</v>
      </c>
      <c r="J142" s="178">
        <v>8.99</v>
      </c>
      <c r="K142" s="178">
        <f>ROUND(E142*J142,2)</f>
        <v>1411.43</v>
      </c>
      <c r="L142" s="178">
        <v>21</v>
      </c>
      <c r="M142" s="178">
        <f>G142*(1+L142/100)</f>
        <v>0</v>
      </c>
      <c r="N142" s="178">
        <v>1.0000000000000001E-5</v>
      </c>
      <c r="O142" s="178">
        <f>ROUND(E142*N142,2)</f>
        <v>0</v>
      </c>
      <c r="P142" s="178">
        <v>0</v>
      </c>
      <c r="Q142" s="178">
        <f>ROUND(E142*P142,2)</f>
        <v>0</v>
      </c>
      <c r="R142" s="178"/>
      <c r="S142" s="178"/>
      <c r="T142" s="179">
        <v>4.4999999999999998E-2</v>
      </c>
      <c r="U142" s="178">
        <f>ROUND(E142*T142,2)</f>
        <v>7.07</v>
      </c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112</v>
      </c>
      <c r="AF142" s="160"/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</row>
    <row r="143" spans="1:60" outlineLevel="1" x14ac:dyDescent="0.25">
      <c r="A143" s="161"/>
      <c r="B143" s="167"/>
      <c r="C143" s="200" t="s">
        <v>180</v>
      </c>
      <c r="D143" s="172"/>
      <c r="E143" s="176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  <c r="Q143" s="178"/>
      <c r="R143" s="178"/>
      <c r="S143" s="178"/>
      <c r="T143" s="179"/>
      <c r="U143" s="178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114</v>
      </c>
      <c r="AF143" s="160">
        <v>2</v>
      </c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</row>
    <row r="144" spans="1:60" outlineLevel="1" x14ac:dyDescent="0.25">
      <c r="A144" s="161"/>
      <c r="B144" s="167"/>
      <c r="C144" s="201" t="s">
        <v>297</v>
      </c>
      <c r="D144" s="172"/>
      <c r="E144" s="176">
        <v>53.76</v>
      </c>
      <c r="F144" s="178"/>
      <c r="G144" s="178"/>
      <c r="H144" s="178"/>
      <c r="I144" s="178"/>
      <c r="J144" s="178"/>
      <c r="K144" s="178"/>
      <c r="L144" s="178"/>
      <c r="M144" s="178"/>
      <c r="N144" s="178"/>
      <c r="O144" s="178"/>
      <c r="P144" s="178"/>
      <c r="Q144" s="178"/>
      <c r="R144" s="178"/>
      <c r="S144" s="178"/>
      <c r="T144" s="179"/>
      <c r="U144" s="178"/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114</v>
      </c>
      <c r="AF144" s="160">
        <v>2</v>
      </c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outlineLevel="1" x14ac:dyDescent="0.25">
      <c r="A145" s="161"/>
      <c r="B145" s="167"/>
      <c r="C145" s="201" t="s">
        <v>298</v>
      </c>
      <c r="D145" s="172"/>
      <c r="E145" s="176">
        <v>6.82</v>
      </c>
      <c r="F145" s="178"/>
      <c r="G145" s="178"/>
      <c r="H145" s="178"/>
      <c r="I145" s="178"/>
      <c r="J145" s="178"/>
      <c r="K145" s="178"/>
      <c r="L145" s="178"/>
      <c r="M145" s="178"/>
      <c r="N145" s="178"/>
      <c r="O145" s="178"/>
      <c r="P145" s="178"/>
      <c r="Q145" s="178"/>
      <c r="R145" s="178"/>
      <c r="S145" s="178"/>
      <c r="T145" s="179"/>
      <c r="U145" s="178"/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114</v>
      </c>
      <c r="AF145" s="160">
        <v>2</v>
      </c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0"/>
      <c r="BB145" s="160"/>
      <c r="BC145" s="160"/>
      <c r="BD145" s="160"/>
      <c r="BE145" s="160"/>
      <c r="BF145" s="160"/>
      <c r="BG145" s="160"/>
      <c r="BH145" s="160"/>
    </row>
    <row r="146" spans="1:60" outlineLevel="1" x14ac:dyDescent="0.25">
      <c r="A146" s="161"/>
      <c r="B146" s="167"/>
      <c r="C146" s="201" t="s">
        <v>299</v>
      </c>
      <c r="D146" s="172"/>
      <c r="E146" s="176">
        <v>16.100000000000001</v>
      </c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  <c r="R146" s="178"/>
      <c r="S146" s="178"/>
      <c r="T146" s="179"/>
      <c r="U146" s="178"/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114</v>
      </c>
      <c r="AF146" s="160">
        <v>2</v>
      </c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0"/>
      <c r="BB146" s="160"/>
      <c r="BC146" s="160"/>
      <c r="BD146" s="160"/>
      <c r="BE146" s="160"/>
      <c r="BF146" s="160"/>
      <c r="BG146" s="160"/>
      <c r="BH146" s="160"/>
    </row>
    <row r="147" spans="1:60" outlineLevel="1" x14ac:dyDescent="0.25">
      <c r="A147" s="161"/>
      <c r="B147" s="167"/>
      <c r="C147" s="201" t="s">
        <v>300</v>
      </c>
      <c r="D147" s="172"/>
      <c r="E147" s="176">
        <v>20.2</v>
      </c>
      <c r="F147" s="178"/>
      <c r="G147" s="178"/>
      <c r="H147" s="178"/>
      <c r="I147" s="178"/>
      <c r="J147" s="178"/>
      <c r="K147" s="178"/>
      <c r="L147" s="178"/>
      <c r="M147" s="178"/>
      <c r="N147" s="178"/>
      <c r="O147" s="178"/>
      <c r="P147" s="178"/>
      <c r="Q147" s="178"/>
      <c r="R147" s="178"/>
      <c r="S147" s="178"/>
      <c r="T147" s="179"/>
      <c r="U147" s="178"/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 t="s">
        <v>114</v>
      </c>
      <c r="AF147" s="160">
        <v>2</v>
      </c>
      <c r="AG147" s="160"/>
      <c r="AH147" s="160"/>
      <c r="AI147" s="160"/>
      <c r="AJ147" s="160"/>
      <c r="AK147" s="160"/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60"/>
      <c r="BA147" s="160"/>
      <c r="BB147" s="160"/>
      <c r="BC147" s="160"/>
      <c r="BD147" s="160"/>
      <c r="BE147" s="160"/>
      <c r="BF147" s="160"/>
      <c r="BG147" s="160"/>
      <c r="BH147" s="160"/>
    </row>
    <row r="148" spans="1:60" outlineLevel="1" x14ac:dyDescent="0.25">
      <c r="A148" s="161"/>
      <c r="B148" s="167"/>
      <c r="C148" s="201" t="s">
        <v>301</v>
      </c>
      <c r="D148" s="172"/>
      <c r="E148" s="176">
        <v>31.5</v>
      </c>
      <c r="F148" s="178"/>
      <c r="G148" s="178"/>
      <c r="H148" s="178"/>
      <c r="I148" s="178"/>
      <c r="J148" s="178"/>
      <c r="K148" s="178"/>
      <c r="L148" s="178"/>
      <c r="M148" s="178"/>
      <c r="N148" s="178"/>
      <c r="O148" s="178"/>
      <c r="P148" s="178"/>
      <c r="Q148" s="178"/>
      <c r="R148" s="178"/>
      <c r="S148" s="178"/>
      <c r="T148" s="179"/>
      <c r="U148" s="178"/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114</v>
      </c>
      <c r="AF148" s="160">
        <v>2</v>
      </c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0"/>
      <c r="BB148" s="160"/>
      <c r="BC148" s="160"/>
      <c r="BD148" s="160"/>
      <c r="BE148" s="160"/>
      <c r="BF148" s="160"/>
      <c r="BG148" s="160"/>
      <c r="BH148" s="160"/>
    </row>
    <row r="149" spans="1:60" outlineLevel="1" x14ac:dyDescent="0.25">
      <c r="A149" s="161"/>
      <c r="B149" s="167"/>
      <c r="C149" s="201" t="s">
        <v>302</v>
      </c>
      <c r="D149" s="172"/>
      <c r="E149" s="176">
        <v>28.5</v>
      </c>
      <c r="F149" s="178"/>
      <c r="G149" s="178"/>
      <c r="H149" s="178"/>
      <c r="I149" s="178"/>
      <c r="J149" s="178"/>
      <c r="K149" s="178"/>
      <c r="L149" s="178"/>
      <c r="M149" s="178"/>
      <c r="N149" s="178"/>
      <c r="O149" s="178"/>
      <c r="P149" s="178"/>
      <c r="Q149" s="178"/>
      <c r="R149" s="178"/>
      <c r="S149" s="178"/>
      <c r="T149" s="179"/>
      <c r="U149" s="178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114</v>
      </c>
      <c r="AF149" s="160">
        <v>2</v>
      </c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</row>
    <row r="150" spans="1:60" outlineLevel="1" x14ac:dyDescent="0.25">
      <c r="A150" s="161"/>
      <c r="B150" s="167"/>
      <c r="C150" s="200" t="s">
        <v>182</v>
      </c>
      <c r="D150" s="172"/>
      <c r="E150" s="176"/>
      <c r="F150" s="178"/>
      <c r="G150" s="178"/>
      <c r="H150" s="178"/>
      <c r="I150" s="178"/>
      <c r="J150" s="178"/>
      <c r="K150" s="178"/>
      <c r="L150" s="178"/>
      <c r="M150" s="178"/>
      <c r="N150" s="178"/>
      <c r="O150" s="178"/>
      <c r="P150" s="178"/>
      <c r="Q150" s="178"/>
      <c r="R150" s="178"/>
      <c r="S150" s="178"/>
      <c r="T150" s="179"/>
      <c r="U150" s="178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114</v>
      </c>
      <c r="AF150" s="160">
        <v>0</v>
      </c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</row>
    <row r="151" spans="1:60" outlineLevel="1" x14ac:dyDescent="0.25">
      <c r="A151" s="161"/>
      <c r="B151" s="167"/>
      <c r="C151" s="198" t="s">
        <v>303</v>
      </c>
      <c r="D151" s="170"/>
      <c r="E151" s="174">
        <v>157</v>
      </c>
      <c r="F151" s="178"/>
      <c r="G151" s="178"/>
      <c r="H151" s="178"/>
      <c r="I151" s="178"/>
      <c r="J151" s="178"/>
      <c r="K151" s="178"/>
      <c r="L151" s="178"/>
      <c r="M151" s="178"/>
      <c r="N151" s="178"/>
      <c r="O151" s="178"/>
      <c r="P151" s="178"/>
      <c r="Q151" s="178"/>
      <c r="R151" s="178"/>
      <c r="S151" s="178"/>
      <c r="T151" s="179"/>
      <c r="U151" s="178"/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114</v>
      </c>
      <c r="AF151" s="160">
        <v>0</v>
      </c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0"/>
      <c r="BB151" s="160"/>
      <c r="BC151" s="160"/>
      <c r="BD151" s="160"/>
      <c r="BE151" s="160"/>
      <c r="BF151" s="160"/>
      <c r="BG151" s="160"/>
      <c r="BH151" s="160"/>
    </row>
    <row r="152" spans="1:60" outlineLevel="1" x14ac:dyDescent="0.25">
      <c r="A152" s="161">
        <v>67</v>
      </c>
      <c r="B152" s="167" t="s">
        <v>304</v>
      </c>
      <c r="C152" s="197" t="s">
        <v>305</v>
      </c>
      <c r="D152" s="169" t="s">
        <v>117</v>
      </c>
      <c r="E152" s="173">
        <v>157</v>
      </c>
      <c r="F152" s="178">
        <v>0</v>
      </c>
      <c r="G152" s="178">
        <f>SUM(E152*F152)</f>
        <v>0</v>
      </c>
      <c r="H152" s="178">
        <v>1.53</v>
      </c>
      <c r="I152" s="178">
        <f>ROUND(E152*H152,2)</f>
        <v>240.21</v>
      </c>
      <c r="J152" s="178">
        <v>8.2200000000000006</v>
      </c>
      <c r="K152" s="178">
        <f>ROUND(E152*J152,2)</f>
        <v>1290.54</v>
      </c>
      <c r="L152" s="178">
        <v>21</v>
      </c>
      <c r="M152" s="178">
        <f>G152*(1+L152/100)</f>
        <v>0</v>
      </c>
      <c r="N152" s="178">
        <v>1.0000000000000001E-5</v>
      </c>
      <c r="O152" s="178">
        <f>ROUND(E152*N152,2)</f>
        <v>0</v>
      </c>
      <c r="P152" s="178">
        <v>0</v>
      </c>
      <c r="Q152" s="178">
        <f>ROUND(E152*P152,2)</f>
        <v>0</v>
      </c>
      <c r="R152" s="178"/>
      <c r="S152" s="178"/>
      <c r="T152" s="179">
        <v>4.1000000000000002E-2</v>
      </c>
      <c r="U152" s="178">
        <f>ROUND(E152*T152,2)</f>
        <v>6.44</v>
      </c>
      <c r="V152" s="160"/>
      <c r="W152" s="160"/>
      <c r="X152" s="160"/>
      <c r="Y152" s="160"/>
      <c r="Z152" s="160"/>
      <c r="AA152" s="160"/>
      <c r="AB152" s="160"/>
      <c r="AC152" s="160"/>
      <c r="AD152" s="160"/>
      <c r="AE152" s="160" t="s">
        <v>112</v>
      </c>
      <c r="AF152" s="160"/>
      <c r="AG152" s="160"/>
      <c r="AH152" s="160"/>
      <c r="AI152" s="160"/>
      <c r="AJ152" s="160"/>
      <c r="AK152" s="160"/>
      <c r="AL152" s="160"/>
      <c r="AM152" s="160"/>
      <c r="AN152" s="160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60"/>
      <c r="BA152" s="160"/>
      <c r="BB152" s="160"/>
      <c r="BC152" s="160"/>
      <c r="BD152" s="160"/>
      <c r="BE152" s="160"/>
      <c r="BF152" s="160"/>
      <c r="BG152" s="160"/>
      <c r="BH152" s="160"/>
    </row>
    <row r="153" spans="1:60" outlineLevel="1" x14ac:dyDescent="0.25">
      <c r="A153" s="161">
        <v>68</v>
      </c>
      <c r="B153" s="167" t="s">
        <v>306</v>
      </c>
      <c r="C153" s="197" t="s">
        <v>307</v>
      </c>
      <c r="D153" s="169" t="s">
        <v>117</v>
      </c>
      <c r="E153" s="173">
        <v>157</v>
      </c>
      <c r="F153" s="178">
        <v>0</v>
      </c>
      <c r="G153" s="178">
        <f t="shared" ref="G153:G154" si="21">SUM(E153*F153)</f>
        <v>0</v>
      </c>
      <c r="H153" s="178">
        <v>3.07</v>
      </c>
      <c r="I153" s="178">
        <f>ROUND(E153*H153,2)</f>
        <v>481.99</v>
      </c>
      <c r="J153" s="178">
        <v>28.75</v>
      </c>
      <c r="K153" s="178">
        <f>ROUND(E153*J153,2)</f>
        <v>4513.75</v>
      </c>
      <c r="L153" s="178">
        <v>21</v>
      </c>
      <c r="M153" s="178">
        <f>G153*(1+L153/100)</f>
        <v>0</v>
      </c>
      <c r="N153" s="178">
        <v>6.9999999999999994E-5</v>
      </c>
      <c r="O153" s="178">
        <f>ROUND(E153*N153,2)</f>
        <v>0.01</v>
      </c>
      <c r="P153" s="178">
        <v>0</v>
      </c>
      <c r="Q153" s="178">
        <f>ROUND(E153*P153,2)</f>
        <v>0</v>
      </c>
      <c r="R153" s="178"/>
      <c r="S153" s="178"/>
      <c r="T153" s="179">
        <v>0.14399999999999999</v>
      </c>
      <c r="U153" s="178">
        <f>ROUND(E153*T153,2)</f>
        <v>22.61</v>
      </c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112</v>
      </c>
      <c r="AF153" s="160"/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outlineLevel="1" x14ac:dyDescent="0.25">
      <c r="A154" s="191">
        <v>69</v>
      </c>
      <c r="B154" s="192" t="s">
        <v>308</v>
      </c>
      <c r="C154" s="202" t="s">
        <v>309</v>
      </c>
      <c r="D154" s="193" t="s">
        <v>117</v>
      </c>
      <c r="E154" s="194">
        <v>157</v>
      </c>
      <c r="F154" s="195">
        <v>0</v>
      </c>
      <c r="G154" s="178">
        <f t="shared" si="21"/>
        <v>0</v>
      </c>
      <c r="H154" s="195">
        <v>99.85</v>
      </c>
      <c r="I154" s="195">
        <f>ROUND(E154*H154,2)</f>
        <v>15676.45</v>
      </c>
      <c r="J154" s="195">
        <v>54.200000000000017</v>
      </c>
      <c r="K154" s="195">
        <f>ROUND(E154*J154,2)</f>
        <v>8509.4</v>
      </c>
      <c r="L154" s="195">
        <v>21</v>
      </c>
      <c r="M154" s="195">
        <f>G154*(1+L154/100)</f>
        <v>0</v>
      </c>
      <c r="N154" s="195">
        <v>6.4999999999999997E-4</v>
      </c>
      <c r="O154" s="195">
        <f>ROUND(E154*N154,2)</f>
        <v>0.1</v>
      </c>
      <c r="P154" s="195">
        <v>0</v>
      </c>
      <c r="Q154" s="195">
        <f>ROUND(E154*P154,2)</f>
        <v>0</v>
      </c>
      <c r="R154" s="195"/>
      <c r="S154" s="195"/>
      <c r="T154" s="196">
        <v>0.221</v>
      </c>
      <c r="U154" s="195">
        <f>ROUND(E154*T154,2)</f>
        <v>34.700000000000003</v>
      </c>
      <c r="V154" s="160"/>
      <c r="W154" s="160"/>
      <c r="X154" s="160"/>
      <c r="Y154" s="160"/>
      <c r="Z154" s="160"/>
      <c r="AA154" s="160"/>
      <c r="AB154" s="160"/>
      <c r="AC154" s="160"/>
      <c r="AD154" s="160"/>
      <c r="AE154" s="160" t="s">
        <v>112</v>
      </c>
      <c r="AF154" s="160"/>
      <c r="AG154" s="160"/>
      <c r="AH154" s="160"/>
      <c r="AI154" s="160"/>
      <c r="AJ154" s="160"/>
      <c r="AK154" s="160"/>
      <c r="AL154" s="160"/>
      <c r="AM154" s="160"/>
      <c r="AN154" s="160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60"/>
      <c r="BA154" s="160"/>
      <c r="BB154" s="160"/>
      <c r="BC154" s="160"/>
      <c r="BD154" s="160"/>
      <c r="BE154" s="160"/>
      <c r="BF154" s="160"/>
      <c r="BG154" s="160"/>
      <c r="BH154" s="160"/>
    </row>
    <row r="155" spans="1:60" x14ac:dyDescent="0.25">
      <c r="A155" s="6"/>
      <c r="B155" s="7" t="s">
        <v>311</v>
      </c>
      <c r="C155" s="203" t="s">
        <v>311</v>
      </c>
      <c r="D155" s="9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v>15</v>
      </c>
      <c r="AD155">
        <v>21</v>
      </c>
    </row>
    <row r="156" spans="1:60" x14ac:dyDescent="0.25">
      <c r="C156" s="204"/>
      <c r="D156" s="148"/>
      <c r="AE156" t="s">
        <v>312</v>
      </c>
    </row>
    <row r="157" spans="1:60" x14ac:dyDescent="0.25">
      <c r="D157" s="148"/>
    </row>
    <row r="158" spans="1:60" x14ac:dyDescent="0.25">
      <c r="D158" s="148"/>
    </row>
    <row r="159" spans="1:60" x14ac:dyDescent="0.25">
      <c r="D159" s="148"/>
    </row>
    <row r="160" spans="1:60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mergeCells count="20">
    <mergeCell ref="C101:G101"/>
    <mergeCell ref="A1:G1"/>
    <mergeCell ref="C2:G2"/>
    <mergeCell ref="C3:G3"/>
    <mergeCell ref="C4:G4"/>
    <mergeCell ref="C23:G23"/>
    <mergeCell ref="C28:G28"/>
    <mergeCell ref="C43:G43"/>
    <mergeCell ref="C63:G63"/>
    <mergeCell ref="C64:G64"/>
    <mergeCell ref="C74:G74"/>
    <mergeCell ref="C76:G76"/>
    <mergeCell ref="C138:G138"/>
    <mergeCell ref="C140:G140"/>
    <mergeCell ref="C105:G105"/>
    <mergeCell ref="C108:G108"/>
    <mergeCell ref="C114:G114"/>
    <mergeCell ref="C116:G116"/>
    <mergeCell ref="C121:G121"/>
    <mergeCell ref="C136:G136"/>
  </mergeCells>
  <pageMargins left="0.59055118110236204" right="0.39370078740157499" top="0.78740157499999996" bottom="0.78740157499999996" header="0.3" footer="0.3"/>
  <pageSetup paperSize="9" scale="99" orientation="portrait" r:id="rId1"/>
  <rowBreaks count="1" manualBreakCount="1">
    <brk id="10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- NTB</dc:creator>
  <cp:lastModifiedBy>Kamila Ambrožová</cp:lastModifiedBy>
  <cp:lastPrinted>2021-01-22T09:51:49Z</cp:lastPrinted>
  <dcterms:created xsi:type="dcterms:W3CDTF">2009-04-08T07:15:50Z</dcterms:created>
  <dcterms:modified xsi:type="dcterms:W3CDTF">2021-01-22T09:51:51Z</dcterms:modified>
</cp:coreProperties>
</file>