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/>
  <bookViews>
    <workbookView xWindow="65416" yWindow="65416" windowWidth="24240" windowHeight="13140" activeTab="0"/>
  </bookViews>
  <sheets>
    <sheet name="Rekapitulace stavby" sheetId="1" r:id="rId1"/>
    <sheet name="01 - Prodloužení vodovodn..." sheetId="2" r:id="rId2"/>
    <sheet name="02 - VON" sheetId="3" r:id="rId3"/>
    <sheet name="Pokyny pro vyplnění" sheetId="4" r:id="rId4"/>
  </sheets>
  <definedNames>
    <definedName name="_xlnm._FilterDatabase" localSheetId="1" hidden="1">'01 - Prodloužení vodovodn...'!$C$80:$K$150</definedName>
    <definedName name="_xlnm._FilterDatabase" localSheetId="2" hidden="1">'02 - VON'!$C$79:$K$89</definedName>
    <definedName name="_xlnm.Print_Area" localSheetId="1">'01 - Prodloužení vodovodn...'!$C$4:$J$36,'01 - Prodloužení vodovodn...'!$C$42:$J$62,'01 - Prodloužení vodovodn...'!$C$68:$K$150</definedName>
    <definedName name="_xlnm.Print_Area" localSheetId="2">'02 - VON'!$C$4:$J$36,'02 - VON'!$C$42:$J$61,'02 - VON'!$C$67:$K$89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Prodloužení vodovodn...'!$80:$80</definedName>
    <definedName name="_xlnm.Print_Titles" localSheetId="2">'02 - VON'!$79:$79</definedName>
  </definedNames>
  <calcPr calcId="181029"/>
</workbook>
</file>

<file path=xl/sharedStrings.xml><?xml version="1.0" encoding="utf-8"?>
<sst xmlns="http://schemas.openxmlformats.org/spreadsheetml/2006/main" count="1824" uniqueCount="558">
  <si>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</si>
  <si>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</si>
  <si>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</si>
  <si>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</si>
  <si>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</si>
  <si>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</si>
  <si>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</si>
  <si>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{16c0d33b-55dd-4984-8811-0707403bc690}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</si>
  <si>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</si>
  <si>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</si>
  <si>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</si>
  <si>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</si>
  <si>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</si>
  <si>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</si>
  <si>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</si>
  <si>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</si>
  <si>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</si>
  <si>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</si>
  <si>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</si>
  <si>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Prodloužení vodovodních řadů Pohoř - Horní konec</t>
  </si>
  <si>
    <t>KSO:</t>
  </si>
  <si>
    <t/>
  </si>
  <si>
    <t>CC-CZ:</t>
  </si>
  <si>
    <t>Místo:</t>
  </si>
  <si>
    <t>Odry - Pohoř</t>
  </si>
  <si>
    <t>Datum:</t>
  </si>
  <si>
    <t>24.3.2018</t>
  </si>
  <si>
    <t>Zadavatel:</t>
  </si>
  <si>
    <t>IČ:</t>
  </si>
  <si>
    <t>00298221</t>
  </si>
  <si>
    <t>Město Odry</t>
  </si>
  <si>
    <t>DIČ:</t>
  </si>
  <si>
    <t>Uchazeč:</t>
  </si>
  <si>
    <t>Vyplň údaj</t>
  </si>
  <si>
    <t>Projektant:</t>
  </si>
  <si>
    <t>76237591</t>
  </si>
  <si>
    <t>Ing. Petr Elkner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</si>
  <si>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</si>
  <si>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</si>
  <si>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</si>
  <si>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</si>
  <si>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</si>
  <si>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</si>
  <si>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</si>
  <si>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</si>
  <si>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</si>
  <si>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</si>
  <si>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</si>
  <si>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</si>
  <si>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</si>
  <si>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</si>
  <si>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</si>
  <si>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</si>
  <si>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</si>
  <si>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</si>
  <si>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</si>
  <si>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</si>
  <si>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</si>
  <si>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</si>
  <si>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</si>
  <si>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</si>
  <si>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</si>
  <si>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</si>
  <si>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</si>
  <si>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</si>
  <si>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</si>
  <si>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</si>
  <si>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</si>
  <si>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</si>
  <si>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</si>
  <si>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</si>
  <si>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</si>
  <si>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</si>
  <si>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</si>
  <si>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</si>
  <si>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</si>
  <si>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</si>
  <si>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</si>
  <si>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</si>
  <si>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</si>
  <si>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Prodloužení vodovodních řadů Pohoř – Horní konec</t>
  </si>
  <si>
    <t>STA</t>
  </si>
  <si>
    <t>1</t>
  </si>
  <si>
    <t>{0dbcd026-205e-4c89-aee9-36b45b678a2f}</t>
  </si>
  <si>
    <t>2</t>
  </si>
  <si>
    <t>02</t>
  </si>
  <si>
    <t>VON</t>
  </si>
  <si>
    <t>{12974063-6686-4e80-a1c7-274947408638}</t>
  </si>
  <si>
    <t>1) Krycí list soupisu</t>
  </si>
  <si>
    <t>2) Rekapitulace</t>
  </si>
  <si>
    <t>3) Soupis prací</t>
  </si>
  <si>
    <t>Zpět na list:</t>
  </si>
  <si>
    <t>Rekapitulace stavby</t>
  </si>
  <si>
    <t>V01</t>
  </si>
  <si>
    <t>Výkop</t>
  </si>
  <si>
    <t>183,763</t>
  </si>
  <si>
    <t>P01</t>
  </si>
  <si>
    <t>Pažení</t>
  </si>
  <si>
    <t>272,24</t>
  </si>
  <si>
    <t>KRYCÍ LIST SOUPISU</t>
  </si>
  <si>
    <t>V02</t>
  </si>
  <si>
    <t>Ruční výkop</t>
  </si>
  <si>
    <t>3,188</t>
  </si>
  <si>
    <t>L01</t>
  </si>
  <si>
    <t>Lože</t>
  </si>
  <si>
    <t>10,91</t>
  </si>
  <si>
    <t>L02</t>
  </si>
  <si>
    <t>Zásyp potrubí</t>
  </si>
  <si>
    <t>39,423</t>
  </si>
  <si>
    <t>POT01</t>
  </si>
  <si>
    <t>Potrubí</t>
  </si>
  <si>
    <t>135,12</t>
  </si>
  <si>
    <t>Objekt:</t>
  </si>
  <si>
    <t>B01</t>
  </si>
  <si>
    <t>Blok</t>
  </si>
  <si>
    <t>0,15</t>
  </si>
  <si>
    <t>01 - Prodloužení vodovodních řadů Pohoř – Horní konec</t>
  </si>
  <si>
    <t>SKL01</t>
  </si>
  <si>
    <t>Skládka</t>
  </si>
  <si>
    <t>43,429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</si>
  <si>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</si>
  <si>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</si>
  <si>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</si>
  <si>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</si>
  <si>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</si>
  <si>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</si>
  <si>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</si>
  <si>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</si>
  <si>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</si>
  <si>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</si>
  <si>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</si>
  <si>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</si>
  <si>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</si>
  <si>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</si>
  <si>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</si>
  <si>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</si>
  <si>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</si>
  <si>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</si>
  <si>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</si>
  <si>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</si>
  <si>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</si>
  <si>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</si>
  <si>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</si>
  <si>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</si>
  <si>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</si>
  <si>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</si>
  <si>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</si>
  <si>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</si>
  <si>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</si>
  <si>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132201102</t>
  </si>
  <si>
    <t>Hloubení zapažených i nezapažených rýh šířky do 600 mm s urovnáním dna do předepsaného profilu a spádu v hornině tř. 3 přes 100 m3</t>
  </si>
  <si>
    <t>m3</t>
  </si>
  <si>
    <t>CS ÚRS 2017 01</t>
  </si>
  <si>
    <t>4</t>
  </si>
  <si>
    <t>-1105282627</t>
  </si>
  <si>
    <t>VV</t>
  </si>
  <si>
    <t>135,12*0,6*1,7+135,12*0,2*1,7</t>
  </si>
  <si>
    <t>132201109</t>
  </si>
  <si>
    <t>Hloubení zapažených i nezapažených rýh šířky do 600 mm s urovnáním dna do předepsaného profilu a spádu v hornině tř. 3 Příplatek k cenám za lepivost horniny tř. 3</t>
  </si>
  <si>
    <t>943950532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</si>
  <si>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</si>
  <si>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</si>
  <si>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</si>
  <si>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417458813</t>
  </si>
  <si>
    <t>1,25*1,5*1,7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</si>
  <si>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</si>
  <si>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</si>
  <si>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</si>
  <si>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-147647073</t>
  </si>
  <si>
    <t>3</t>
  </si>
  <si>
    <t>151101101</t>
  </si>
  <si>
    <t>Zřízení pažení a rozepření stěn rýh pro podzemní vedení pro všechny šířky rýhy příložné pro jakoukoliv mezerovitost, hloubky do 2 m</t>
  </si>
  <si>
    <t>m2</t>
  </si>
  <si>
    <t>-783713057</t>
  </si>
  <si>
    <t>(135,12+1)*2</t>
  </si>
  <si>
    <t>151101111</t>
  </si>
  <si>
    <t>Odstranění pažení a rozepření stěn rýh pro podzemní vedení s uložením materiálu na vzdálenost do 3 m od kraje výkopu příložné, hloubky do 2 m</t>
  </si>
  <si>
    <t>1653671828</t>
  </si>
  <si>
    <t>40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</si>
  <si>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</si>
  <si>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</si>
  <si>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675321529</t>
  </si>
  <si>
    <t>((135,12-1,25+1,0)*0,8*0,30)+L01+B01</t>
  </si>
  <si>
    <t>41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</si>
  <si>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</si>
  <si>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</si>
  <si>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-512917828</t>
  </si>
  <si>
    <t>SKL01*5</t>
  </si>
  <si>
    <t>42</t>
  </si>
  <si>
    <t>167101101</t>
  </si>
  <si>
    <t>Nakládání, skládání a překládání neulehlého výkopku nebo sypaniny nakládání, množství do 100 m3, z hornin tř. 1 až 4</t>
  </si>
  <si>
    <t>20327029</t>
  </si>
  <si>
    <t>43</t>
  </si>
  <si>
    <t>171201201</t>
  </si>
  <si>
    <t>Uložení sypaniny na skládky</t>
  </si>
  <si>
    <t>1099053371</t>
  </si>
  <si>
    <t>44</t>
  </si>
  <si>
    <t>171201211</t>
  </si>
  <si>
    <t>Uložení sypaniny poplatek za uložení sypaniny na skládce (skládkovné)</t>
  </si>
  <si>
    <t>t</t>
  </si>
  <si>
    <t>1056399051</t>
  </si>
  <si>
    <t>SKL01*1,9</t>
  </si>
  <si>
    <t>10</t>
  </si>
  <si>
    <t>174101101</t>
  </si>
  <si>
    <t>Zásyp sypaninou z jakékoliv horniny s uložením výkopku ve vrstvách se zhutněním jam, šachet, rýh nebo kolem objektů v těchto vykopávkách</t>
  </si>
  <si>
    <t>-647264517</t>
  </si>
  <si>
    <t>L03</t>
  </si>
  <si>
    <t>(135,12-1,25+1,0)*0,8*(1,7-0,39-0,1)</t>
  </si>
  <si>
    <t>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</si>
  <si>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</si>
  <si>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</si>
  <si>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1036556125</t>
  </si>
  <si>
    <t>(135,12+1,25+1,0)*0,8*0,39-135,12*(3,14*(0,09*0,09))</t>
  </si>
  <si>
    <t>9</t>
  </si>
  <si>
    <t>M</t>
  </si>
  <si>
    <t>583336270</t>
  </si>
  <si>
    <t>kamenivo těžené hrubé frakce 4-8</t>
  </si>
  <si>
    <t>-1792076131</t>
  </si>
  <si>
    <t>L02*2</t>
  </si>
  <si>
    <t>11</t>
  </si>
  <si>
    <t>583336740</t>
  </si>
  <si>
    <t>kamenivo těžené hrubé frakce 16-32</t>
  </si>
  <si>
    <t>-1943203825</t>
  </si>
  <si>
    <t>L04</t>
  </si>
  <si>
    <t>((135,12-1,25+1,0)*0,8*0,30)*2</t>
  </si>
  <si>
    <t>Vodorovné konstrukce</t>
  </si>
  <si>
    <t>7</t>
  </si>
  <si>
    <t>451572111</t>
  </si>
  <si>
    <t>Lože pod potrubí, stoky a drobné objekty v otevřeném výkopu z kameniva drobného těženého 0 až 4 mm</t>
  </si>
  <si>
    <t>-1973813832</t>
  </si>
  <si>
    <t>0,8*(135,12+1,25)*0,1</t>
  </si>
  <si>
    <t>37</t>
  </si>
  <si>
    <t>452313131</t>
  </si>
  <si>
    <t>Podkladní a zajišťovací konstrukce z betonu prostého v otevřeném výkopu bloky pro potrubí z betonu tř. C 12/15</t>
  </si>
  <si>
    <t>-1519956597</t>
  </si>
  <si>
    <t>4*0,5*0,5*0,15</t>
  </si>
  <si>
    <t>38</t>
  </si>
  <si>
    <t>452353101</t>
  </si>
  <si>
    <t>Bednění podkladních a zajišťovacích konstrukcí v otevřeném výkopu bloků pro potrubí</t>
  </si>
  <si>
    <t>-1281798369</t>
  </si>
  <si>
    <t>4*(0,5*0,15*4)</t>
  </si>
  <si>
    <t>39</t>
  </si>
  <si>
    <t>452386111</t>
  </si>
  <si>
    <t>Podkladní a vyrovnávací konstrukce z betonu vyrovnávací prstence z prostého betonu tř. C 25/30 pod poklopy a mříže, výšky do 100 mm</t>
  </si>
  <si>
    <t>kus</t>
  </si>
  <si>
    <t>-216325834</t>
  </si>
  <si>
    <t>Trubní vedení</t>
  </si>
  <si>
    <t>47</t>
  </si>
  <si>
    <t>850245121</t>
  </si>
  <si>
    <t>Výřez nebo výsek na potrubí z trub litinových tlakových nebo plasických hmot DN 80</t>
  </si>
  <si>
    <t>-1178745057</t>
  </si>
  <si>
    <t>31</t>
  </si>
  <si>
    <t>857243131</t>
  </si>
  <si>
    <t>Montáž litinových tvarovek na potrubí litinovém tlakovém odbočných na potrubí z trub hrdlových v otevřeném výkopu, kanálu nebo v šachtě s integrovaným těsněním DN 80</t>
  </si>
  <si>
    <t>-2112910786</t>
  </si>
  <si>
    <t>32</t>
  </si>
  <si>
    <t>552518000</t>
  </si>
  <si>
    <t>koleno přírubové s patkou S 2000 pro připojení k hydrantu 80/90 mm</t>
  </si>
  <si>
    <t>-1842478042</t>
  </si>
  <si>
    <t>12</t>
  </si>
  <si>
    <t>871241151</t>
  </si>
  <si>
    <t>Montáž vodovodního potrubí z plastů v otevřeném výkopu z polyetylenu PE 100 svařovaných na tupo SDR 17/PN10 D 90 x 5,4 mm</t>
  </si>
  <si>
    <t>m</t>
  </si>
  <si>
    <t>-695495158</t>
  </si>
  <si>
    <t>14</t>
  </si>
  <si>
    <t>286136620</t>
  </si>
  <si>
    <t>potrubí vodovodní z PE 100+ opláštěné vrstvou z pěnového PE, SDR 17, 90 x 5,4 mm</t>
  </si>
  <si>
    <t>1618688369</t>
  </si>
  <si>
    <t>33</t>
  </si>
  <si>
    <t>877241101</t>
  </si>
  <si>
    <t>Montáž tvarovek na vodovodním plastovém potrubí z polyetylenu PE 100 elektrotvarovek SDR 11/PN16 spojek, oblouků nebo redukcí d 90</t>
  </si>
  <si>
    <t>1958131583</t>
  </si>
  <si>
    <t>34</t>
  </si>
  <si>
    <t>286123940</t>
  </si>
  <si>
    <t>příruba plastová PP kanalizačního potrubí PN 10/16, d 90 DN 80</t>
  </si>
  <si>
    <t>1081931301</t>
  </si>
  <si>
    <t>877241110</t>
  </si>
  <si>
    <t>Montáž tvarovek na vodovodním plastovém potrubí z polyetylenu PE 100 elektrotvarovek SDR 11/PN16 kolen 22 st. nebo 45 st. d 90</t>
  </si>
  <si>
    <t>-1294920574</t>
  </si>
  <si>
    <t>16</t>
  </si>
  <si>
    <t>286149100</t>
  </si>
  <si>
    <t>oblouk 45°, SDR 17, PE 100 RC, PN 10, d 90</t>
  </si>
  <si>
    <t>-1618547804</t>
  </si>
  <si>
    <t>17</t>
  </si>
  <si>
    <t>877241113</t>
  </si>
  <si>
    <t>Montáž tvarovek na vodovodním plastovém potrubí z polyetylenu PE 100 elektrotvarovek SDR 11/PN16 T-kusů d 90</t>
  </si>
  <si>
    <t>1687410848</t>
  </si>
  <si>
    <t>18</t>
  </si>
  <si>
    <t>286149860</t>
  </si>
  <si>
    <t>T-kus, SDR17, PE100, d 90</t>
  </si>
  <si>
    <t>1871347672</t>
  </si>
  <si>
    <t>891241112</t>
  </si>
  <si>
    <t>Montáž vodovodních armatur na potrubí šoupátek nebo klapek uzavíracích v otevřeném výkopu nebo v šachtách s osazením zemní soupravy (bez poklopů) DN 80</t>
  </si>
  <si>
    <t>2012420146</t>
  </si>
  <si>
    <t>24</t>
  </si>
  <si>
    <t>422910730</t>
  </si>
  <si>
    <t>souprava zemní pro šoupátka DN 65-80 mm, Rd 1,5 m</t>
  </si>
  <si>
    <t>-1556267867</t>
  </si>
  <si>
    <t>22</t>
  </si>
  <si>
    <t>422211490</t>
  </si>
  <si>
    <t>šoupátko s PE vevařovacími konci, voda, kat.č.: 4050E2 PN10 DN 80/90 PE 100</t>
  </si>
  <si>
    <t>233904768</t>
  </si>
  <si>
    <t>23</t>
  </si>
  <si>
    <t>422212120</t>
  </si>
  <si>
    <t>šoupě přírubové vovodovodní , krátká stavební délka DN 80 PN10-16</t>
  </si>
  <si>
    <t>357223371</t>
  </si>
  <si>
    <t>29</t>
  </si>
  <si>
    <t>891247111</t>
  </si>
  <si>
    <t>Montáž vodovodních armatur na potrubí hydrantů podzemních (bez osazení poklopů) DN 80</t>
  </si>
  <si>
    <t>-1772854562</t>
  </si>
  <si>
    <t>30</t>
  </si>
  <si>
    <t>422735910</t>
  </si>
  <si>
    <t>hydrant podzemní DN80 PN16 jednoduchý uzávěr, krycí výška 1500 mm</t>
  </si>
  <si>
    <t>-221698841</t>
  </si>
  <si>
    <t>26</t>
  </si>
  <si>
    <t>899401112</t>
  </si>
  <si>
    <t>Osazení poklopů litinových šoupátkových</t>
  </si>
  <si>
    <t>1292578628</t>
  </si>
  <si>
    <t>27</t>
  </si>
  <si>
    <t>422913520</t>
  </si>
  <si>
    <t>poklop litinový typ - šoupátkový</t>
  </si>
  <si>
    <t>2074222612</t>
  </si>
  <si>
    <t>35</t>
  </si>
  <si>
    <t>899401113</t>
  </si>
  <si>
    <t>Osazení poklopů litinových hydrantových</t>
  </si>
  <si>
    <t>-1412992034</t>
  </si>
  <si>
    <t>36</t>
  </si>
  <si>
    <t>422914520</t>
  </si>
  <si>
    <t>poklop litinový - hydrantový DN 80</t>
  </si>
  <si>
    <t>-518473216</t>
  </si>
  <si>
    <t>998</t>
  </si>
  <si>
    <t>Přesun hmot</t>
  </si>
  <si>
    <t>48</t>
  </si>
  <si>
    <t>998225111</t>
  </si>
  <si>
    <t>Přesun hmot pro komunikace s krytem z kameniva, monolitickým betonovým nebo živičným dopravní vzdálenost do 200 m jakékoliv délky objektu</t>
  </si>
  <si>
    <t>222306048</t>
  </si>
  <si>
    <t>PR01</t>
  </si>
  <si>
    <t>64,738+78,846</t>
  </si>
  <si>
    <t>45</t>
  </si>
  <si>
    <t>998276101</t>
  </si>
  <si>
    <t>Přesun hmot pro trubní vedení hloubené z trub z plastických hmot nebo sklolaminátových pro vodovody nebo kanalizace v otevřeném výkopu dopravní vzdálenost do 15 m</t>
  </si>
  <si>
    <t>184638371</t>
  </si>
  <si>
    <t>46</t>
  </si>
  <si>
    <t>998276124</t>
  </si>
  <si>
    <t>Přesun hmot pro trubní vedení hloubené z trub z plastických hmot nebo sklolaminátových Příplatek k cenám za zvětšený přesun přes vymezenou největší dopravní vzdálenost do 500 m</t>
  </si>
  <si>
    <t>1265981093</t>
  </si>
  <si>
    <t>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</si>
  <si>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</si>
  <si>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</si>
  <si>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</si>
  <si>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</si>
  <si>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</si>
  <si>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</si>
  <si>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</si>
  <si>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</si>
  <si>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</si>
  <si>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Průzkumné, geodetické a projektové práce geodetické práce při provádění stavby</t>
  </si>
  <si>
    <t>…</t>
  </si>
  <si>
    <t>1024</t>
  </si>
  <si>
    <t>1831567491</t>
  </si>
  <si>
    <t>012303000</t>
  </si>
  <si>
    <t>Průzkumné, geodetické a projektové práce geodetické práce po výstavbě</t>
  </si>
  <si>
    <t>642150710</t>
  </si>
  <si>
    <t>013254000</t>
  </si>
  <si>
    <t>Průzkumné, geodetické a projektové práce projektové práce dokumentace stavby (výkresová a textová) skutečného provedení stavby</t>
  </si>
  <si>
    <t>1877898054</t>
  </si>
  <si>
    <t>VRN3</t>
  </si>
  <si>
    <t>Zařízení staveniště</t>
  </si>
  <si>
    <t>030001000</t>
  </si>
  <si>
    <t>Základní rozdělení průvodních činností a nákladů zařízení staveniště</t>
  </si>
  <si>
    <t>-1437368357</t>
  </si>
  <si>
    <t>VRN7</t>
  </si>
  <si>
    <t>Provozní vlivy</t>
  </si>
  <si>
    <t>072002000</t>
  </si>
  <si>
    <t>Hlavní tituly průvodních činností a nákladů provozní vlivy silniční provoz</t>
  </si>
  <si>
    <t>-982679606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</si>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</sst>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8" t="s">
        <v>16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6"/>
      <c r="AQ5" s="28"/>
      <c r="BE5" s="346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4" t="s">
        <v>19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6"/>
      <c r="AQ6" s="28"/>
      <c r="BE6" s="347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47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47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7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47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21</v>
      </c>
      <c r="AO11" s="26"/>
      <c r="AP11" s="26"/>
      <c r="AQ11" s="28"/>
      <c r="BE11" s="347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7"/>
      <c r="BS12" s="21" t="s">
        <v>8</v>
      </c>
    </row>
    <row r="13" spans="2:71" ht="14.45" customHeight="1">
      <c r="B13" s="25"/>
      <c r="C13" s="26"/>
      <c r="D13" s="34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33</v>
      </c>
      <c r="AO13" s="26"/>
      <c r="AP13" s="26"/>
      <c r="AQ13" s="28"/>
      <c r="BE13" s="347"/>
      <c r="BS13" s="21" t="s">
        <v>8</v>
      </c>
    </row>
    <row r="14" spans="2:71" ht="15">
      <c r="B14" s="25"/>
      <c r="C14" s="26"/>
      <c r="D14" s="26"/>
      <c r="E14" s="316" t="s">
        <v>33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31</v>
      </c>
      <c r="AL14" s="26"/>
      <c r="AM14" s="26"/>
      <c r="AN14" s="36" t="s">
        <v>33</v>
      </c>
      <c r="AO14" s="26"/>
      <c r="AP14" s="26"/>
      <c r="AQ14" s="28"/>
      <c r="BE14" s="347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7"/>
      <c r="BS15" s="21" t="s">
        <v>6</v>
      </c>
    </row>
    <row r="16" spans="2:71" ht="14.45" customHeight="1">
      <c r="B16" s="25"/>
      <c r="C16" s="26"/>
      <c r="D16" s="34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35</v>
      </c>
      <c r="AO16" s="26"/>
      <c r="AP16" s="26"/>
      <c r="AQ16" s="28"/>
      <c r="BE16" s="347"/>
      <c r="BS16" s="21" t="s">
        <v>6</v>
      </c>
    </row>
    <row r="17" spans="2:71" ht="18.4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21</v>
      </c>
      <c r="AO17" s="26"/>
      <c r="AP17" s="26"/>
      <c r="AQ17" s="28"/>
      <c r="BE17" s="347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7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7"/>
      <c r="BS19" s="21" t="s">
        <v>8</v>
      </c>
    </row>
    <row r="20" spans="2:71" ht="48.75" customHeight="1">
      <c r="B20" s="25"/>
      <c r="C20" s="26"/>
      <c r="D20" s="26"/>
      <c r="E20" s="318" t="s">
        <v>39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47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7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7"/>
    </row>
    <row r="23" spans="2:57" s="1" customFormat="1" ht="25.9" customHeight="1">
      <c r="B23" s="38"/>
      <c r="C23" s="39"/>
      <c r="D23" s="40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47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7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41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42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43</v>
      </c>
      <c r="AL25" s="321"/>
      <c r="AM25" s="321"/>
      <c r="AN25" s="321"/>
      <c r="AO25" s="321"/>
      <c r="AP25" s="39"/>
      <c r="AQ25" s="42"/>
      <c r="BE25" s="347"/>
    </row>
    <row r="26" spans="2:57" s="2" customFormat="1" ht="14.45" customHeight="1">
      <c r="B26" s="44"/>
      <c r="C26" s="45"/>
      <c r="D26" s="46" t="s">
        <v>44</v>
      </c>
      <c r="E26" s="45"/>
      <c r="F26" s="46" t="s">
        <v>45</v>
      </c>
      <c r="G26" s="45"/>
      <c r="H26" s="45"/>
      <c r="I26" s="45"/>
      <c r="J26" s="45"/>
      <c r="K26" s="45"/>
      <c r="L26" s="311">
        <v>0.21</v>
      </c>
      <c r="M26" s="312"/>
      <c r="N26" s="312"/>
      <c r="O26" s="312"/>
      <c r="P26" s="45"/>
      <c r="Q26" s="45"/>
      <c r="R26" s="45"/>
      <c r="S26" s="45"/>
      <c r="T26" s="45"/>
      <c r="U26" s="45"/>
      <c r="V26" s="45"/>
      <c r="W26" s="313">
        <f>ROUND(AZ51,2)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45"/>
      <c r="AG26" s="45"/>
      <c r="AH26" s="45"/>
      <c r="AI26" s="45"/>
      <c r="AJ26" s="45"/>
      <c r="AK26" s="313">
        <f>ROUND(AV51,2)</f>
        <v>0</v>
      </c>
      <c r="AL26" s="312"/>
      <c r="AM26" s="312"/>
      <c r="AN26" s="312"/>
      <c r="AO26" s="312"/>
      <c r="AP26" s="45"/>
      <c r="AQ26" s="47"/>
      <c r="BE26" s="347"/>
    </row>
    <row r="27" spans="2:57" s="2" customFormat="1" ht="14.45" customHeight="1">
      <c r="B27" s="44"/>
      <c r="C27" s="45"/>
      <c r="D27" s="45"/>
      <c r="E27" s="45"/>
      <c r="F27" s="46" t="s">
        <v>46</v>
      </c>
      <c r="G27" s="45"/>
      <c r="H27" s="45"/>
      <c r="I27" s="45"/>
      <c r="J27" s="45"/>
      <c r="K27" s="45"/>
      <c r="L27" s="311">
        <v>0.15</v>
      </c>
      <c r="M27" s="312"/>
      <c r="N27" s="312"/>
      <c r="O27" s="312"/>
      <c r="P27" s="45"/>
      <c r="Q27" s="45"/>
      <c r="R27" s="45"/>
      <c r="S27" s="45"/>
      <c r="T27" s="45"/>
      <c r="U27" s="45"/>
      <c r="V27" s="45"/>
      <c r="W27" s="313">
        <f>ROUND(BA51,2)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45"/>
      <c r="AG27" s="45"/>
      <c r="AH27" s="45"/>
      <c r="AI27" s="45"/>
      <c r="AJ27" s="45"/>
      <c r="AK27" s="313">
        <f>ROUND(AW51,2)</f>
        <v>0</v>
      </c>
      <c r="AL27" s="312"/>
      <c r="AM27" s="312"/>
      <c r="AN27" s="312"/>
      <c r="AO27" s="312"/>
      <c r="AP27" s="45"/>
      <c r="AQ27" s="47"/>
      <c r="BE27" s="347"/>
    </row>
    <row r="28" spans="2:57" s="2" customFormat="1" ht="14.45" customHeight="1" hidden="1">
      <c r="B28" s="44"/>
      <c r="C28" s="45"/>
      <c r="D28" s="45"/>
      <c r="E28" s="45"/>
      <c r="F28" s="46" t="s">
        <v>47</v>
      </c>
      <c r="G28" s="45"/>
      <c r="H28" s="45"/>
      <c r="I28" s="45"/>
      <c r="J28" s="45"/>
      <c r="K28" s="45"/>
      <c r="L28" s="311">
        <v>0.21</v>
      </c>
      <c r="M28" s="312"/>
      <c r="N28" s="312"/>
      <c r="O28" s="312"/>
      <c r="P28" s="45"/>
      <c r="Q28" s="45"/>
      <c r="R28" s="45"/>
      <c r="S28" s="45"/>
      <c r="T28" s="45"/>
      <c r="U28" s="45"/>
      <c r="V28" s="45"/>
      <c r="W28" s="313">
        <f>ROUND(BB51,2)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45"/>
      <c r="AG28" s="45"/>
      <c r="AH28" s="45"/>
      <c r="AI28" s="45"/>
      <c r="AJ28" s="45"/>
      <c r="AK28" s="313">
        <v>0</v>
      </c>
      <c r="AL28" s="312"/>
      <c r="AM28" s="312"/>
      <c r="AN28" s="312"/>
      <c r="AO28" s="312"/>
      <c r="AP28" s="45"/>
      <c r="AQ28" s="47"/>
      <c r="BE28" s="347"/>
    </row>
    <row r="29" spans="2:57" s="2" customFormat="1" ht="14.45" customHeight="1" hidden="1">
      <c r="B29" s="44"/>
      <c r="C29" s="45"/>
      <c r="D29" s="45"/>
      <c r="E29" s="45"/>
      <c r="F29" s="46" t="s">
        <v>48</v>
      </c>
      <c r="G29" s="45"/>
      <c r="H29" s="45"/>
      <c r="I29" s="45"/>
      <c r="J29" s="45"/>
      <c r="K29" s="45"/>
      <c r="L29" s="311">
        <v>0.15</v>
      </c>
      <c r="M29" s="312"/>
      <c r="N29" s="312"/>
      <c r="O29" s="312"/>
      <c r="P29" s="45"/>
      <c r="Q29" s="45"/>
      <c r="R29" s="45"/>
      <c r="S29" s="45"/>
      <c r="T29" s="45"/>
      <c r="U29" s="45"/>
      <c r="V29" s="45"/>
      <c r="W29" s="313">
        <f>ROUND(BC51,2)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45"/>
      <c r="AG29" s="45"/>
      <c r="AH29" s="45"/>
      <c r="AI29" s="45"/>
      <c r="AJ29" s="45"/>
      <c r="AK29" s="313">
        <v>0</v>
      </c>
      <c r="AL29" s="312"/>
      <c r="AM29" s="312"/>
      <c r="AN29" s="312"/>
      <c r="AO29" s="312"/>
      <c r="AP29" s="45"/>
      <c r="AQ29" s="47"/>
      <c r="BE29" s="347"/>
    </row>
    <row r="30" spans="2:57" s="2" customFormat="1" ht="14.45" customHeight="1" hidden="1">
      <c r="B30" s="44"/>
      <c r="C30" s="45"/>
      <c r="D30" s="45"/>
      <c r="E30" s="45"/>
      <c r="F30" s="46" t="s">
        <v>49</v>
      </c>
      <c r="G30" s="45"/>
      <c r="H30" s="45"/>
      <c r="I30" s="45"/>
      <c r="J30" s="45"/>
      <c r="K30" s="45"/>
      <c r="L30" s="311">
        <v>0</v>
      </c>
      <c r="M30" s="312"/>
      <c r="N30" s="312"/>
      <c r="O30" s="312"/>
      <c r="P30" s="45"/>
      <c r="Q30" s="45"/>
      <c r="R30" s="45"/>
      <c r="S30" s="45"/>
      <c r="T30" s="45"/>
      <c r="U30" s="45"/>
      <c r="V30" s="45"/>
      <c r="W30" s="313">
        <f>ROUND(BD51,2)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45"/>
      <c r="AG30" s="45"/>
      <c r="AH30" s="45"/>
      <c r="AI30" s="45"/>
      <c r="AJ30" s="45"/>
      <c r="AK30" s="313">
        <v>0</v>
      </c>
      <c r="AL30" s="312"/>
      <c r="AM30" s="312"/>
      <c r="AN30" s="312"/>
      <c r="AO30" s="312"/>
      <c r="AP30" s="45"/>
      <c r="AQ30" s="47"/>
      <c r="BE30" s="347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7"/>
    </row>
    <row r="32" spans="2:57" s="1" customFormat="1" ht="25.9" customHeight="1">
      <c r="B32" s="38"/>
      <c r="C32" s="48"/>
      <c r="D32" s="49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51</v>
      </c>
      <c r="U32" s="50"/>
      <c r="V32" s="50"/>
      <c r="W32" s="50"/>
      <c r="X32" s="326" t="s">
        <v>52</v>
      </c>
      <c r="Y32" s="327"/>
      <c r="Z32" s="327"/>
      <c r="AA32" s="327"/>
      <c r="AB32" s="327"/>
      <c r="AC32" s="50"/>
      <c r="AD32" s="50"/>
      <c r="AE32" s="50"/>
      <c r="AF32" s="50"/>
      <c r="AG32" s="50"/>
      <c r="AH32" s="50"/>
      <c r="AI32" s="50"/>
      <c r="AJ32" s="50"/>
      <c r="AK32" s="328">
        <f>SUM(AK23:AK30)</f>
        <v>0</v>
      </c>
      <c r="AL32" s="327"/>
      <c r="AM32" s="327"/>
      <c r="AN32" s="327"/>
      <c r="AO32" s="329"/>
      <c r="AP32" s="48"/>
      <c r="AQ32" s="52"/>
      <c r="BE32" s="347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03/2018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6" t="str">
        <f>K6</f>
        <v>Prodloužení vodovodních řadů Pohoř - Horní konec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Odry - Pohoř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8" t="str">
        <f>IF(AN8="","",AN8)</f>
        <v>24.3.2018</v>
      </c>
      <c r="AN44" s="338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Odry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34</v>
      </c>
      <c r="AJ46" s="60"/>
      <c r="AK46" s="60"/>
      <c r="AL46" s="60"/>
      <c r="AM46" s="339" t="str">
        <f>IF(E17="","",E17)</f>
        <v>Ing. Petr Elkner</v>
      </c>
      <c r="AN46" s="339"/>
      <c r="AO46" s="339"/>
      <c r="AP46" s="339"/>
      <c r="AQ46" s="60"/>
      <c r="AR46" s="58"/>
      <c r="AS46" s="340" t="s">
        <v>54</v>
      </c>
      <c r="AT46" s="341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32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42"/>
      <c r="AT47" s="343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44"/>
      <c r="AT48" s="345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2" t="s">
        <v>55</v>
      </c>
      <c r="D49" s="323"/>
      <c r="E49" s="323"/>
      <c r="F49" s="323"/>
      <c r="G49" s="323"/>
      <c r="H49" s="76"/>
      <c r="I49" s="324" t="s">
        <v>56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57</v>
      </c>
      <c r="AH49" s="323"/>
      <c r="AI49" s="323"/>
      <c r="AJ49" s="323"/>
      <c r="AK49" s="323"/>
      <c r="AL49" s="323"/>
      <c r="AM49" s="323"/>
      <c r="AN49" s="324" t="s">
        <v>58</v>
      </c>
      <c r="AO49" s="323"/>
      <c r="AP49" s="323"/>
      <c r="AQ49" s="77" t="s">
        <v>59</v>
      </c>
      <c r="AR49" s="58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3">
        <f>ROUND(SUM(AG52:AG53),2)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73</v>
      </c>
      <c r="BT51" s="91" t="s">
        <v>74</v>
      </c>
      <c r="BU51" s="92" t="s">
        <v>75</v>
      </c>
      <c r="BV51" s="91" t="s">
        <v>76</v>
      </c>
      <c r="BW51" s="91" t="s">
        <v>7</v>
      </c>
      <c r="BX51" s="91" t="s">
        <v>77</v>
      </c>
      <c r="CL51" s="91" t="s">
        <v>21</v>
      </c>
    </row>
    <row r="52" spans="1:91" s="5" customFormat="1" ht="37.5" customHeight="1">
      <c r="A52" s="93" t="s">
        <v>78</v>
      </c>
      <c r="B52" s="94"/>
      <c r="C52" s="95"/>
      <c r="D52" s="330" t="s">
        <v>79</v>
      </c>
      <c r="E52" s="330"/>
      <c r="F52" s="330"/>
      <c r="G52" s="330"/>
      <c r="H52" s="330"/>
      <c r="I52" s="96"/>
      <c r="J52" s="330" t="s">
        <v>80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1">
        <f>'01 - Prodloužení vodovodn...'!J27</f>
        <v>0</v>
      </c>
      <c r="AH52" s="332"/>
      <c r="AI52" s="332"/>
      <c r="AJ52" s="332"/>
      <c r="AK52" s="332"/>
      <c r="AL52" s="332"/>
      <c r="AM52" s="332"/>
      <c r="AN52" s="331">
        <f>SUM(AG52,AT52)</f>
        <v>0</v>
      </c>
      <c r="AO52" s="332"/>
      <c r="AP52" s="332"/>
      <c r="AQ52" s="97" t="s">
        <v>81</v>
      </c>
      <c r="AR52" s="98"/>
      <c r="AS52" s="99">
        <v>0</v>
      </c>
      <c r="AT52" s="100">
        <f>ROUND(SUM(AV52:AW52),2)</f>
        <v>0</v>
      </c>
      <c r="AU52" s="101">
        <f>'01 - Prodloužení vodovodn...'!P81</f>
        <v>0</v>
      </c>
      <c r="AV52" s="100">
        <f>'01 - Prodloužení vodovodn...'!J30</f>
        <v>0</v>
      </c>
      <c r="AW52" s="100">
        <f>'01 - Prodloužení vodovodn...'!J31</f>
        <v>0</v>
      </c>
      <c r="AX52" s="100">
        <f>'01 - Prodloužení vodovodn...'!J32</f>
        <v>0</v>
      </c>
      <c r="AY52" s="100">
        <f>'01 - Prodloužení vodovodn...'!J33</f>
        <v>0</v>
      </c>
      <c r="AZ52" s="100">
        <f>'01 - Prodloužení vodovodn...'!F30</f>
        <v>0</v>
      </c>
      <c r="BA52" s="100">
        <f>'01 - Prodloužení vodovodn...'!F31</f>
        <v>0</v>
      </c>
      <c r="BB52" s="100">
        <f>'01 - Prodloužení vodovodn...'!F32</f>
        <v>0</v>
      </c>
      <c r="BC52" s="100">
        <f>'01 - Prodloužení vodovodn...'!F33</f>
        <v>0</v>
      </c>
      <c r="BD52" s="102">
        <f>'01 - Prodloužení vodovodn...'!F34</f>
        <v>0</v>
      </c>
      <c r="BT52" s="103" t="s">
        <v>82</v>
      </c>
      <c r="BV52" s="103" t="s">
        <v>76</v>
      </c>
      <c r="BW52" s="103" t="s">
        <v>83</v>
      </c>
      <c r="BX52" s="103" t="s">
        <v>7</v>
      </c>
      <c r="CL52" s="103" t="s">
        <v>21</v>
      </c>
      <c r="CM52" s="103" t="s">
        <v>84</v>
      </c>
    </row>
    <row r="53" spans="1:91" s="5" customFormat="1" ht="22.5" customHeight="1">
      <c r="A53" s="93" t="s">
        <v>78</v>
      </c>
      <c r="B53" s="94"/>
      <c r="C53" s="95"/>
      <c r="D53" s="330" t="s">
        <v>85</v>
      </c>
      <c r="E53" s="330"/>
      <c r="F53" s="330"/>
      <c r="G53" s="330"/>
      <c r="H53" s="330"/>
      <c r="I53" s="96"/>
      <c r="J53" s="330" t="s">
        <v>86</v>
      </c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1">
        <f>'02 - VON'!J27</f>
        <v>0</v>
      </c>
      <c r="AH53" s="332"/>
      <c r="AI53" s="332"/>
      <c r="AJ53" s="332"/>
      <c r="AK53" s="332"/>
      <c r="AL53" s="332"/>
      <c r="AM53" s="332"/>
      <c r="AN53" s="331">
        <f>SUM(AG53,AT53)</f>
        <v>0</v>
      </c>
      <c r="AO53" s="332"/>
      <c r="AP53" s="332"/>
      <c r="AQ53" s="97" t="s">
        <v>81</v>
      </c>
      <c r="AR53" s="98"/>
      <c r="AS53" s="104">
        <v>0</v>
      </c>
      <c r="AT53" s="105">
        <f>ROUND(SUM(AV53:AW53),2)</f>
        <v>0</v>
      </c>
      <c r="AU53" s="106">
        <f>'02 - VON'!P80</f>
        <v>0</v>
      </c>
      <c r="AV53" s="105">
        <f>'02 - VON'!J30</f>
        <v>0</v>
      </c>
      <c r="AW53" s="105">
        <f>'02 - VON'!J31</f>
        <v>0</v>
      </c>
      <c r="AX53" s="105">
        <f>'02 - VON'!J32</f>
        <v>0</v>
      </c>
      <c r="AY53" s="105">
        <f>'02 - VON'!J33</f>
        <v>0</v>
      </c>
      <c r="AZ53" s="105">
        <f>'02 - VON'!F30</f>
        <v>0</v>
      </c>
      <c r="BA53" s="105">
        <f>'02 - VON'!F31</f>
        <v>0</v>
      </c>
      <c r="BB53" s="105">
        <f>'02 - VON'!F32</f>
        <v>0</v>
      </c>
      <c r="BC53" s="105">
        <f>'02 - VON'!F33</f>
        <v>0</v>
      </c>
      <c r="BD53" s="107">
        <f>'02 - VON'!F34</f>
        <v>0</v>
      </c>
      <c r="BT53" s="103" t="s">
        <v>82</v>
      </c>
      <c r="BV53" s="103" t="s">
        <v>76</v>
      </c>
      <c r="BW53" s="103" t="s">
        <v>87</v>
      </c>
      <c r="BX53" s="103" t="s">
        <v>7</v>
      </c>
      <c r="CL53" s="103" t="s">
        <v>21</v>
      </c>
      <c r="CM53" s="103" t="s">
        <v>84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1 - Prodloužení vodovodn...'!C2" display="/"/>
    <hyperlink ref="A53" location="'02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52" t="s">
        <v>89</v>
      </c>
      <c r="H1" s="352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5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1" t="s">
        <v>83</v>
      </c>
      <c r="AZ2" s="113" t="s">
        <v>93</v>
      </c>
      <c r="BA2" s="113" t="s">
        <v>94</v>
      </c>
      <c r="BB2" s="113" t="s">
        <v>21</v>
      </c>
      <c r="BC2" s="113" t="s">
        <v>95</v>
      </c>
      <c r="BD2" s="113" t="s">
        <v>84</v>
      </c>
    </row>
    <row r="3" spans="2:5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84</v>
      </c>
      <c r="AZ3" s="113" t="s">
        <v>96</v>
      </c>
      <c r="BA3" s="113" t="s">
        <v>97</v>
      </c>
      <c r="BB3" s="113" t="s">
        <v>21</v>
      </c>
      <c r="BC3" s="113" t="s">
        <v>98</v>
      </c>
      <c r="BD3" s="113" t="s">
        <v>84</v>
      </c>
    </row>
    <row r="4" spans="2:56" ht="36.95" customHeight="1">
      <c r="B4" s="25"/>
      <c r="C4" s="26"/>
      <c r="D4" s="27" t="s">
        <v>99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  <c r="AZ4" s="113" t="s">
        <v>100</v>
      </c>
      <c r="BA4" s="113" t="s">
        <v>101</v>
      </c>
      <c r="BB4" s="113" t="s">
        <v>21</v>
      </c>
      <c r="BC4" s="113" t="s">
        <v>102</v>
      </c>
      <c r="BD4" s="113" t="s">
        <v>84</v>
      </c>
    </row>
    <row r="5" spans="2:56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  <c r="AZ5" s="113" t="s">
        <v>103</v>
      </c>
      <c r="BA5" s="113" t="s">
        <v>104</v>
      </c>
      <c r="BB5" s="113" t="s">
        <v>21</v>
      </c>
      <c r="BC5" s="113" t="s">
        <v>105</v>
      </c>
      <c r="BD5" s="113" t="s">
        <v>84</v>
      </c>
    </row>
    <row r="6" spans="2:56" ht="1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  <c r="AZ6" s="113" t="s">
        <v>106</v>
      </c>
      <c r="BA6" s="113" t="s">
        <v>107</v>
      </c>
      <c r="BB6" s="113" t="s">
        <v>21</v>
      </c>
      <c r="BC6" s="113" t="s">
        <v>108</v>
      </c>
      <c r="BD6" s="113" t="s">
        <v>84</v>
      </c>
    </row>
    <row r="7" spans="2:56" ht="22.5" customHeight="1">
      <c r="B7" s="25"/>
      <c r="C7" s="26"/>
      <c r="D7" s="26"/>
      <c r="E7" s="353" t="str">
        <f>'Rekapitulace stavby'!K6</f>
        <v>Prodloužení vodovodních řadů Pohoř - Horní konec</v>
      </c>
      <c r="F7" s="354"/>
      <c r="G7" s="354"/>
      <c r="H7" s="354"/>
      <c r="I7" s="115"/>
      <c r="J7" s="26"/>
      <c r="K7" s="28"/>
      <c r="AZ7" s="113" t="s">
        <v>109</v>
      </c>
      <c r="BA7" s="113" t="s">
        <v>110</v>
      </c>
      <c r="BB7" s="113" t="s">
        <v>21</v>
      </c>
      <c r="BC7" s="113" t="s">
        <v>111</v>
      </c>
      <c r="BD7" s="113" t="s">
        <v>84</v>
      </c>
    </row>
    <row r="8" spans="2:56" s="1" customFormat="1" ht="15">
      <c r="B8" s="38"/>
      <c r="C8" s="39"/>
      <c r="D8" s="34" t="s">
        <v>112</v>
      </c>
      <c r="E8" s="39"/>
      <c r="F8" s="39"/>
      <c r="G8" s="39"/>
      <c r="H8" s="39"/>
      <c r="I8" s="116"/>
      <c r="J8" s="39"/>
      <c r="K8" s="42"/>
      <c r="AZ8" s="113" t="s">
        <v>113</v>
      </c>
      <c r="BA8" s="113" t="s">
        <v>114</v>
      </c>
      <c r="BB8" s="113" t="s">
        <v>21</v>
      </c>
      <c r="BC8" s="113" t="s">
        <v>115</v>
      </c>
      <c r="BD8" s="113" t="s">
        <v>84</v>
      </c>
    </row>
    <row r="9" spans="2:56" s="1" customFormat="1" ht="36.95" customHeight="1">
      <c r="B9" s="38"/>
      <c r="C9" s="39"/>
      <c r="D9" s="39"/>
      <c r="E9" s="355" t="s">
        <v>116</v>
      </c>
      <c r="F9" s="356"/>
      <c r="G9" s="356"/>
      <c r="H9" s="356"/>
      <c r="I9" s="116"/>
      <c r="J9" s="39"/>
      <c r="K9" s="42"/>
      <c r="AZ9" s="113" t="s">
        <v>117</v>
      </c>
      <c r="BA9" s="113" t="s">
        <v>118</v>
      </c>
      <c r="BB9" s="113" t="s">
        <v>21</v>
      </c>
      <c r="BC9" s="113" t="s">
        <v>119</v>
      </c>
      <c r="BD9" s="113" t="s">
        <v>84</v>
      </c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24.3.2018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7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7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7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18" t="s">
        <v>21</v>
      </c>
      <c r="F24" s="318"/>
      <c r="G24" s="318"/>
      <c r="H24" s="318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40</v>
      </c>
      <c r="E27" s="39"/>
      <c r="F27" s="39"/>
      <c r="G27" s="39"/>
      <c r="H27" s="39"/>
      <c r="I27" s="116"/>
      <c r="J27" s="126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7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8">
        <f>ROUND(SUM(BE81:BE150),2)</f>
        <v>0</v>
      </c>
      <c r="G30" s="39"/>
      <c r="H30" s="39"/>
      <c r="I30" s="129">
        <v>0.21</v>
      </c>
      <c r="J30" s="128">
        <f>ROUND(ROUND((SUM(BE81:BE150)),2)*I30,2)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8">
        <f>ROUND(SUM(BF81:BF150),2)</f>
        <v>0</v>
      </c>
      <c r="G31" s="39"/>
      <c r="H31" s="39"/>
      <c r="I31" s="129">
        <v>0.15</v>
      </c>
      <c r="J31" s="128">
        <f>ROUND(ROUND((SUM(BF81:BF150)),2)*I31,2)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8">
        <f>ROUND(SUM(BG81:BG150),2)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8">
        <f>ROUND(SUM(BH81:BH150),2)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8">
        <f>ROUND(SUM(BI81:BI150),2)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50</v>
      </c>
      <c r="E36" s="76"/>
      <c r="F36" s="76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120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3" t="str">
        <f>E7</f>
        <v>Prodloužení vodovodních řadů Pohoř - Horní konec</v>
      </c>
      <c r="F45" s="354"/>
      <c r="G45" s="354"/>
      <c r="H45" s="354"/>
      <c r="I45" s="116"/>
      <c r="J45" s="39"/>
      <c r="K45" s="42"/>
    </row>
    <row r="46" spans="2:11" s="1" customFormat="1" ht="14.45" customHeight="1">
      <c r="B46" s="38"/>
      <c r="C46" s="34" t="s">
        <v>112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5" t="str">
        <f>E9</f>
        <v>01 - Prodloužení vodovodních řadů Pohoř – Horní konec</v>
      </c>
      <c r="F47" s="356"/>
      <c r="G47" s="356"/>
      <c r="H47" s="356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 - Pohoř</v>
      </c>
      <c r="G49" s="39"/>
      <c r="H49" s="39"/>
      <c r="I49" s="117" t="s">
        <v>25</v>
      </c>
      <c r="J49" s="118" t="str">
        <f>IF(J12="","",J12)</f>
        <v>24.3.2018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34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121</v>
      </c>
      <c r="D54" s="130"/>
      <c r="E54" s="130"/>
      <c r="F54" s="130"/>
      <c r="G54" s="130"/>
      <c r="H54" s="130"/>
      <c r="I54" s="143"/>
      <c r="J54" s="144" t="s">
        <v>122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123</v>
      </c>
      <c r="D56" s="39"/>
      <c r="E56" s="39"/>
      <c r="F56" s="39"/>
      <c r="G56" s="39"/>
      <c r="H56" s="39"/>
      <c r="I56" s="116"/>
      <c r="J56" s="126">
        <f>J81</f>
        <v>0</v>
      </c>
      <c r="K56" s="42"/>
      <c r="AU56" s="21" t="s">
        <v>124</v>
      </c>
    </row>
    <row r="57" spans="2:11" s="7" customFormat="1" ht="24.95" customHeight="1">
      <c r="B57" s="147"/>
      <c r="C57" s="148"/>
      <c r="D57" s="149" t="s">
        <v>125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8" customFormat="1" ht="19.9" customHeight="1">
      <c r="B58" s="154"/>
      <c r="C58" s="155"/>
      <c r="D58" s="156" t="s">
        <v>126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11" s="8" customFormat="1" ht="19.9" customHeight="1">
      <c r="B59" s="154"/>
      <c r="C59" s="155"/>
      <c r="D59" s="156" t="s">
        <v>127</v>
      </c>
      <c r="E59" s="157"/>
      <c r="F59" s="157"/>
      <c r="G59" s="157"/>
      <c r="H59" s="157"/>
      <c r="I59" s="158"/>
      <c r="J59" s="159">
        <f>J114</f>
        <v>0</v>
      </c>
      <c r="K59" s="160"/>
    </row>
    <row r="60" spans="2:11" s="8" customFormat="1" ht="19.9" customHeight="1">
      <c r="B60" s="154"/>
      <c r="C60" s="155"/>
      <c r="D60" s="156" t="s">
        <v>128</v>
      </c>
      <c r="E60" s="157"/>
      <c r="F60" s="157"/>
      <c r="G60" s="157"/>
      <c r="H60" s="157"/>
      <c r="I60" s="158"/>
      <c r="J60" s="159">
        <f>J122</f>
        <v>0</v>
      </c>
      <c r="K60" s="160"/>
    </row>
    <row r="61" spans="2:11" s="8" customFormat="1" ht="19.9" customHeight="1">
      <c r="B61" s="154"/>
      <c r="C61" s="155"/>
      <c r="D61" s="156" t="s">
        <v>129</v>
      </c>
      <c r="E61" s="157"/>
      <c r="F61" s="157"/>
      <c r="G61" s="157"/>
      <c r="H61" s="157"/>
      <c r="I61" s="158"/>
      <c r="J61" s="159">
        <f>J146</f>
        <v>0</v>
      </c>
      <c r="K61" s="160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6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7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0"/>
      <c r="J67" s="57"/>
      <c r="K67" s="57"/>
      <c r="L67" s="58"/>
    </row>
    <row r="68" spans="2:12" s="1" customFormat="1" ht="36.95" customHeight="1">
      <c r="B68" s="38"/>
      <c r="C68" s="59" t="s">
        <v>130</v>
      </c>
      <c r="D68" s="60"/>
      <c r="E68" s="60"/>
      <c r="F68" s="60"/>
      <c r="G68" s="60"/>
      <c r="H68" s="60"/>
      <c r="I68" s="161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1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1"/>
      <c r="J70" s="60"/>
      <c r="K70" s="60"/>
      <c r="L70" s="58"/>
    </row>
    <row r="71" spans="2:12" s="1" customFormat="1" ht="22.5" customHeight="1">
      <c r="B71" s="38"/>
      <c r="C71" s="60"/>
      <c r="D71" s="60"/>
      <c r="E71" s="349" t="str">
        <f>E7</f>
        <v>Prodloužení vodovodních řadů Pohoř - Horní konec</v>
      </c>
      <c r="F71" s="350"/>
      <c r="G71" s="350"/>
      <c r="H71" s="350"/>
      <c r="I71" s="161"/>
      <c r="J71" s="60"/>
      <c r="K71" s="60"/>
      <c r="L71" s="58"/>
    </row>
    <row r="72" spans="2:12" s="1" customFormat="1" ht="14.45" customHeight="1">
      <c r="B72" s="38"/>
      <c r="C72" s="62" t="s">
        <v>112</v>
      </c>
      <c r="D72" s="60"/>
      <c r="E72" s="60"/>
      <c r="F72" s="60"/>
      <c r="G72" s="60"/>
      <c r="H72" s="60"/>
      <c r="I72" s="161"/>
      <c r="J72" s="60"/>
      <c r="K72" s="60"/>
      <c r="L72" s="58"/>
    </row>
    <row r="73" spans="2:12" s="1" customFormat="1" ht="23.25" customHeight="1">
      <c r="B73" s="38"/>
      <c r="C73" s="60"/>
      <c r="D73" s="60"/>
      <c r="E73" s="336" t="str">
        <f>E9</f>
        <v>01 - Prodloužení vodovodních řadů Pohoř – Horní konec</v>
      </c>
      <c r="F73" s="351"/>
      <c r="G73" s="351"/>
      <c r="H73" s="351"/>
      <c r="I73" s="161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1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2" t="str">
        <f>F12</f>
        <v>Odry - Pohoř</v>
      </c>
      <c r="G75" s="60"/>
      <c r="H75" s="60"/>
      <c r="I75" s="163" t="s">
        <v>25</v>
      </c>
      <c r="J75" s="70" t="str">
        <f>IF(J12="","",J12)</f>
        <v>24.3.2018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1"/>
      <c r="J76" s="60"/>
      <c r="K76" s="60"/>
      <c r="L76" s="58"/>
    </row>
    <row r="77" spans="2:12" s="1" customFormat="1" ht="15">
      <c r="B77" s="38"/>
      <c r="C77" s="62" t="s">
        <v>27</v>
      </c>
      <c r="D77" s="60"/>
      <c r="E77" s="60"/>
      <c r="F77" s="162" t="str">
        <f>E15</f>
        <v>Město Odry</v>
      </c>
      <c r="G77" s="60"/>
      <c r="H77" s="60"/>
      <c r="I77" s="163" t="s">
        <v>34</v>
      </c>
      <c r="J77" s="162" t="str">
        <f>E21</f>
        <v>Ing. Petr Elkner</v>
      </c>
      <c r="K77" s="60"/>
      <c r="L77" s="58"/>
    </row>
    <row r="78" spans="2:12" s="1" customFormat="1" ht="14.45" customHeight="1">
      <c r="B78" s="38"/>
      <c r="C78" s="62" t="s">
        <v>32</v>
      </c>
      <c r="D78" s="60"/>
      <c r="E78" s="60"/>
      <c r="F78" s="162" t="str">
        <f>IF(E18="","",E18)</f>
        <v/>
      </c>
      <c r="G78" s="60"/>
      <c r="H78" s="60"/>
      <c r="I78" s="161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1"/>
      <c r="J79" s="60"/>
      <c r="K79" s="60"/>
      <c r="L79" s="58"/>
    </row>
    <row r="80" spans="2:20" s="9" customFormat="1" ht="29.25" customHeight="1">
      <c r="B80" s="164"/>
      <c r="C80" s="165" t="s">
        <v>131</v>
      </c>
      <c r="D80" s="166" t="s">
        <v>59</v>
      </c>
      <c r="E80" s="166" t="s">
        <v>55</v>
      </c>
      <c r="F80" s="166" t="s">
        <v>132</v>
      </c>
      <c r="G80" s="166" t="s">
        <v>133</v>
      </c>
      <c r="H80" s="166" t="s">
        <v>134</v>
      </c>
      <c r="I80" s="167" t="s">
        <v>135</v>
      </c>
      <c r="J80" s="166" t="s">
        <v>122</v>
      </c>
      <c r="K80" s="168" t="s">
        <v>136</v>
      </c>
      <c r="L80" s="169"/>
      <c r="M80" s="78" t="s">
        <v>137</v>
      </c>
      <c r="N80" s="79" t="s">
        <v>44</v>
      </c>
      <c r="O80" s="79" t="s">
        <v>138</v>
      </c>
      <c r="P80" s="79" t="s">
        <v>139</v>
      </c>
      <c r="Q80" s="79" t="s">
        <v>140</v>
      </c>
      <c r="R80" s="79" t="s">
        <v>141</v>
      </c>
      <c r="S80" s="79" t="s">
        <v>142</v>
      </c>
      <c r="T80" s="80" t="s">
        <v>143</v>
      </c>
    </row>
    <row r="81" spans="2:63" s="1" customFormat="1" ht="29.25" customHeight="1">
      <c r="B81" s="38"/>
      <c r="C81" s="84" t="s">
        <v>123</v>
      </c>
      <c r="D81" s="60"/>
      <c r="E81" s="60"/>
      <c r="F81" s="60"/>
      <c r="G81" s="60"/>
      <c r="H81" s="60"/>
      <c r="I81" s="161"/>
      <c r="J81" s="170">
        <f>BK81</f>
        <v>0</v>
      </c>
      <c r="K81" s="60"/>
      <c r="L81" s="58"/>
      <c r="M81" s="81"/>
      <c r="N81" s="82"/>
      <c r="O81" s="82"/>
      <c r="P81" s="171">
        <f>P82</f>
        <v>0</v>
      </c>
      <c r="Q81" s="82"/>
      <c r="R81" s="171">
        <f>R82</f>
        <v>22.4855623</v>
      </c>
      <c r="S81" s="82"/>
      <c r="T81" s="172">
        <f>T82</f>
        <v>0</v>
      </c>
      <c r="AT81" s="21" t="s">
        <v>73</v>
      </c>
      <c r="AU81" s="21" t="s">
        <v>124</v>
      </c>
      <c r="BK81" s="173">
        <f>BK82</f>
        <v>0</v>
      </c>
    </row>
    <row r="82" spans="2:63" s="10" customFormat="1" ht="37.35" customHeight="1">
      <c r="B82" s="174"/>
      <c r="C82" s="175"/>
      <c r="D82" s="176" t="s">
        <v>73</v>
      </c>
      <c r="E82" s="177" t="s">
        <v>144</v>
      </c>
      <c r="F82" s="177" t="s">
        <v>145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P83+P114+P122+P146</f>
        <v>0</v>
      </c>
      <c r="Q82" s="182"/>
      <c r="R82" s="183">
        <f>R83+R114+R122+R146</f>
        <v>22.4855623</v>
      </c>
      <c r="S82" s="182"/>
      <c r="T82" s="184">
        <f>T83+T114+T122+T146</f>
        <v>0</v>
      </c>
      <c r="AR82" s="185" t="s">
        <v>82</v>
      </c>
      <c r="AT82" s="186" t="s">
        <v>73</v>
      </c>
      <c r="AU82" s="186" t="s">
        <v>74</v>
      </c>
      <c r="AY82" s="185" t="s">
        <v>146</v>
      </c>
      <c r="BK82" s="187">
        <f>BK83+BK114+BK122+BK146</f>
        <v>0</v>
      </c>
    </row>
    <row r="83" spans="2:63" s="10" customFormat="1" ht="19.9" customHeight="1">
      <c r="B83" s="174"/>
      <c r="C83" s="175"/>
      <c r="D83" s="188" t="s">
        <v>73</v>
      </c>
      <c r="E83" s="189" t="s">
        <v>82</v>
      </c>
      <c r="F83" s="189" t="s">
        <v>147</v>
      </c>
      <c r="G83" s="175"/>
      <c r="H83" s="175"/>
      <c r="I83" s="178"/>
      <c r="J83" s="190">
        <f>BK83</f>
        <v>0</v>
      </c>
      <c r="K83" s="175"/>
      <c r="L83" s="180"/>
      <c r="M83" s="181"/>
      <c r="N83" s="182"/>
      <c r="O83" s="182"/>
      <c r="P83" s="183">
        <f>SUM(P84:P113)</f>
        <v>0</v>
      </c>
      <c r="Q83" s="182"/>
      <c r="R83" s="183">
        <f>SUM(R84:R113)</f>
        <v>0.2286816</v>
      </c>
      <c r="S83" s="182"/>
      <c r="T83" s="184">
        <f>SUM(T84:T113)</f>
        <v>0</v>
      </c>
      <c r="AR83" s="185" t="s">
        <v>82</v>
      </c>
      <c r="AT83" s="186" t="s">
        <v>73</v>
      </c>
      <c r="AU83" s="186" t="s">
        <v>82</v>
      </c>
      <c r="AY83" s="185" t="s">
        <v>146</v>
      </c>
      <c r="BK83" s="187">
        <f>SUM(BK84:BK113)</f>
        <v>0</v>
      </c>
    </row>
    <row r="84" spans="2:65" s="1" customFormat="1" ht="31.5" customHeight="1">
      <c r="B84" s="38"/>
      <c r="C84" s="191" t="s">
        <v>82</v>
      </c>
      <c r="D84" s="191" t="s">
        <v>148</v>
      </c>
      <c r="E84" s="192" t="s">
        <v>149</v>
      </c>
      <c r="F84" s="193" t="s">
        <v>150</v>
      </c>
      <c r="G84" s="194" t="s">
        <v>151</v>
      </c>
      <c r="H84" s="195">
        <v>183.763</v>
      </c>
      <c r="I84" s="196"/>
      <c r="J84" s="197">
        <f>ROUND(I84*H84,2)</f>
        <v>0</v>
      </c>
      <c r="K84" s="193" t="s">
        <v>152</v>
      </c>
      <c r="L84" s="58"/>
      <c r="M84" s="198" t="s">
        <v>21</v>
      </c>
      <c r="N84" s="199" t="s">
        <v>45</v>
      </c>
      <c r="O84" s="39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1" t="s">
        <v>153</v>
      </c>
      <c r="AT84" s="21" t="s">
        <v>148</v>
      </c>
      <c r="AU84" s="21" t="s">
        <v>84</v>
      </c>
      <c r="AY84" s="21" t="s">
        <v>146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1" t="s">
        <v>82</v>
      </c>
      <c r="BK84" s="202">
        <f>ROUND(I84*H84,2)</f>
        <v>0</v>
      </c>
      <c r="BL84" s="21" t="s">
        <v>153</v>
      </c>
      <c r="BM84" s="21" t="s">
        <v>154</v>
      </c>
    </row>
    <row r="85" spans="2:51" s="11" customFormat="1" ht="13.5">
      <c r="B85" s="203"/>
      <c r="C85" s="204"/>
      <c r="D85" s="205" t="s">
        <v>155</v>
      </c>
      <c r="E85" s="206" t="s">
        <v>93</v>
      </c>
      <c r="F85" s="207" t="s">
        <v>156</v>
      </c>
      <c r="G85" s="204"/>
      <c r="H85" s="208">
        <v>183.763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155</v>
      </c>
      <c r="AU85" s="214" t="s">
        <v>84</v>
      </c>
      <c r="AV85" s="11" t="s">
        <v>84</v>
      </c>
      <c r="AW85" s="11" t="s">
        <v>37</v>
      </c>
      <c r="AX85" s="11" t="s">
        <v>82</v>
      </c>
      <c r="AY85" s="214" t="s">
        <v>146</v>
      </c>
    </row>
    <row r="86" spans="2:65" s="1" customFormat="1" ht="31.5" customHeight="1">
      <c r="B86" s="38"/>
      <c r="C86" s="191" t="s">
        <v>84</v>
      </c>
      <c r="D86" s="191" t="s">
        <v>148</v>
      </c>
      <c r="E86" s="192" t="s">
        <v>157</v>
      </c>
      <c r="F86" s="193" t="s">
        <v>158</v>
      </c>
      <c r="G86" s="194" t="s">
        <v>151</v>
      </c>
      <c r="H86" s="195">
        <v>183.763</v>
      </c>
      <c r="I86" s="196"/>
      <c r="J86" s="197">
        <f>ROUND(I86*H86,2)</f>
        <v>0</v>
      </c>
      <c r="K86" s="193" t="s">
        <v>152</v>
      </c>
      <c r="L86" s="58"/>
      <c r="M86" s="198" t="s">
        <v>21</v>
      </c>
      <c r="N86" s="199" t="s">
        <v>45</v>
      </c>
      <c r="O86" s="39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1" t="s">
        <v>153</v>
      </c>
      <c r="AT86" s="21" t="s">
        <v>148</v>
      </c>
      <c r="AU86" s="21" t="s">
        <v>84</v>
      </c>
      <c r="AY86" s="21" t="s">
        <v>146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1" t="s">
        <v>82</v>
      </c>
      <c r="BK86" s="202">
        <f>ROUND(I86*H86,2)</f>
        <v>0</v>
      </c>
      <c r="BL86" s="21" t="s">
        <v>153</v>
      </c>
      <c r="BM86" s="21" t="s">
        <v>159</v>
      </c>
    </row>
    <row r="87" spans="2:51" s="11" customFormat="1" ht="13.5">
      <c r="B87" s="203"/>
      <c r="C87" s="204"/>
      <c r="D87" s="205" t="s">
        <v>155</v>
      </c>
      <c r="E87" s="206" t="s">
        <v>21</v>
      </c>
      <c r="F87" s="207" t="s">
        <v>93</v>
      </c>
      <c r="G87" s="204"/>
      <c r="H87" s="208">
        <v>183.763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155</v>
      </c>
      <c r="AU87" s="214" t="s">
        <v>84</v>
      </c>
      <c r="AV87" s="11" t="s">
        <v>84</v>
      </c>
      <c r="AW87" s="11" t="s">
        <v>37</v>
      </c>
      <c r="AX87" s="11" t="s">
        <v>82</v>
      </c>
      <c r="AY87" s="214" t="s">
        <v>146</v>
      </c>
    </row>
    <row r="88" spans="2:65" s="1" customFormat="1" ht="31.5" customHeight="1">
      <c r="B88" s="38"/>
      <c r="C88" s="191" t="s">
        <v>160</v>
      </c>
      <c r="D88" s="191" t="s">
        <v>148</v>
      </c>
      <c r="E88" s="192" t="s">
        <v>161</v>
      </c>
      <c r="F88" s="193" t="s">
        <v>162</v>
      </c>
      <c r="G88" s="194" t="s">
        <v>151</v>
      </c>
      <c r="H88" s="195">
        <v>3.188</v>
      </c>
      <c r="I88" s="196"/>
      <c r="J88" s="197">
        <f>ROUND(I88*H88,2)</f>
        <v>0</v>
      </c>
      <c r="K88" s="193" t="s">
        <v>152</v>
      </c>
      <c r="L88" s="58"/>
      <c r="M88" s="198" t="s">
        <v>21</v>
      </c>
      <c r="N88" s="199" t="s">
        <v>45</v>
      </c>
      <c r="O88" s="39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1" t="s">
        <v>153</v>
      </c>
      <c r="AT88" s="21" t="s">
        <v>148</v>
      </c>
      <c r="AU88" s="21" t="s">
        <v>84</v>
      </c>
      <c r="AY88" s="21" t="s">
        <v>146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1" t="s">
        <v>82</v>
      </c>
      <c r="BK88" s="202">
        <f>ROUND(I88*H88,2)</f>
        <v>0</v>
      </c>
      <c r="BL88" s="21" t="s">
        <v>153</v>
      </c>
      <c r="BM88" s="21" t="s">
        <v>163</v>
      </c>
    </row>
    <row r="89" spans="2:51" s="11" customFormat="1" ht="13.5">
      <c r="B89" s="203"/>
      <c r="C89" s="204"/>
      <c r="D89" s="205" t="s">
        <v>155</v>
      </c>
      <c r="E89" s="206" t="s">
        <v>100</v>
      </c>
      <c r="F89" s="207" t="s">
        <v>164</v>
      </c>
      <c r="G89" s="204"/>
      <c r="H89" s="208">
        <v>3.188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155</v>
      </c>
      <c r="AU89" s="214" t="s">
        <v>84</v>
      </c>
      <c r="AV89" s="11" t="s">
        <v>84</v>
      </c>
      <c r="AW89" s="11" t="s">
        <v>37</v>
      </c>
      <c r="AX89" s="11" t="s">
        <v>82</v>
      </c>
      <c r="AY89" s="214" t="s">
        <v>146</v>
      </c>
    </row>
    <row r="90" spans="2:65" s="1" customFormat="1" ht="44.25" customHeight="1">
      <c r="B90" s="38"/>
      <c r="C90" s="191" t="s">
        <v>165</v>
      </c>
      <c r="D90" s="191" t="s">
        <v>148</v>
      </c>
      <c r="E90" s="192" t="s">
        <v>166</v>
      </c>
      <c r="F90" s="193" t="s">
        <v>167</v>
      </c>
      <c r="G90" s="194" t="s">
        <v>151</v>
      </c>
      <c r="H90" s="195">
        <v>3.188</v>
      </c>
      <c r="I90" s="196"/>
      <c r="J90" s="197">
        <f>ROUND(I90*H90,2)</f>
        <v>0</v>
      </c>
      <c r="K90" s="193" t="s">
        <v>152</v>
      </c>
      <c r="L90" s="58"/>
      <c r="M90" s="198" t="s">
        <v>21</v>
      </c>
      <c r="N90" s="199" t="s">
        <v>45</v>
      </c>
      <c r="O90" s="39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1" t="s">
        <v>153</v>
      </c>
      <c r="AT90" s="21" t="s">
        <v>148</v>
      </c>
      <c r="AU90" s="21" t="s">
        <v>84</v>
      </c>
      <c r="AY90" s="21" t="s">
        <v>146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1" t="s">
        <v>82</v>
      </c>
      <c r="BK90" s="202">
        <f>ROUND(I90*H90,2)</f>
        <v>0</v>
      </c>
      <c r="BL90" s="21" t="s">
        <v>153</v>
      </c>
      <c r="BM90" s="21" t="s">
        <v>168</v>
      </c>
    </row>
    <row r="91" spans="2:51" s="11" customFormat="1" ht="13.5">
      <c r="B91" s="203"/>
      <c r="C91" s="204"/>
      <c r="D91" s="205" t="s">
        <v>155</v>
      </c>
      <c r="E91" s="206" t="s">
        <v>21</v>
      </c>
      <c r="F91" s="207" t="s">
        <v>100</v>
      </c>
      <c r="G91" s="204"/>
      <c r="H91" s="208">
        <v>3.188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155</v>
      </c>
      <c r="AU91" s="214" t="s">
        <v>84</v>
      </c>
      <c r="AV91" s="11" t="s">
        <v>84</v>
      </c>
      <c r="AW91" s="11" t="s">
        <v>37</v>
      </c>
      <c r="AX91" s="11" t="s">
        <v>82</v>
      </c>
      <c r="AY91" s="214" t="s">
        <v>146</v>
      </c>
    </row>
    <row r="92" spans="2:65" s="1" customFormat="1" ht="31.5" customHeight="1">
      <c r="B92" s="38"/>
      <c r="C92" s="191" t="s">
        <v>169</v>
      </c>
      <c r="D92" s="191" t="s">
        <v>148</v>
      </c>
      <c r="E92" s="192" t="s">
        <v>170</v>
      </c>
      <c r="F92" s="193" t="s">
        <v>171</v>
      </c>
      <c r="G92" s="194" t="s">
        <v>172</v>
      </c>
      <c r="H92" s="195">
        <v>272.24</v>
      </c>
      <c r="I92" s="196"/>
      <c r="J92" s="197">
        <f>ROUND(I92*H92,2)</f>
        <v>0</v>
      </c>
      <c r="K92" s="193" t="s">
        <v>152</v>
      </c>
      <c r="L92" s="58"/>
      <c r="M92" s="198" t="s">
        <v>21</v>
      </c>
      <c r="N92" s="199" t="s">
        <v>45</v>
      </c>
      <c r="O92" s="39"/>
      <c r="P92" s="200">
        <f>O92*H92</f>
        <v>0</v>
      </c>
      <c r="Q92" s="200">
        <v>0.00084</v>
      </c>
      <c r="R92" s="200">
        <f>Q92*H92</f>
        <v>0.2286816</v>
      </c>
      <c r="S92" s="200">
        <v>0</v>
      </c>
      <c r="T92" s="201">
        <f>S92*H92</f>
        <v>0</v>
      </c>
      <c r="AR92" s="21" t="s">
        <v>153</v>
      </c>
      <c r="AT92" s="21" t="s">
        <v>148</v>
      </c>
      <c r="AU92" s="21" t="s">
        <v>84</v>
      </c>
      <c r="AY92" s="21" t="s">
        <v>146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1" t="s">
        <v>82</v>
      </c>
      <c r="BK92" s="202">
        <f>ROUND(I92*H92,2)</f>
        <v>0</v>
      </c>
      <c r="BL92" s="21" t="s">
        <v>153</v>
      </c>
      <c r="BM92" s="21" t="s">
        <v>173</v>
      </c>
    </row>
    <row r="93" spans="2:51" s="11" customFormat="1" ht="13.5">
      <c r="B93" s="203"/>
      <c r="C93" s="204"/>
      <c r="D93" s="205" t="s">
        <v>155</v>
      </c>
      <c r="E93" s="206" t="s">
        <v>96</v>
      </c>
      <c r="F93" s="207" t="s">
        <v>174</v>
      </c>
      <c r="G93" s="204"/>
      <c r="H93" s="208">
        <v>272.24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155</v>
      </c>
      <c r="AU93" s="214" t="s">
        <v>84</v>
      </c>
      <c r="AV93" s="11" t="s">
        <v>84</v>
      </c>
      <c r="AW93" s="11" t="s">
        <v>37</v>
      </c>
      <c r="AX93" s="11" t="s">
        <v>82</v>
      </c>
      <c r="AY93" s="214" t="s">
        <v>146</v>
      </c>
    </row>
    <row r="94" spans="2:65" s="1" customFormat="1" ht="31.5" customHeight="1">
      <c r="B94" s="38"/>
      <c r="C94" s="191" t="s">
        <v>153</v>
      </c>
      <c r="D94" s="191" t="s">
        <v>148</v>
      </c>
      <c r="E94" s="192" t="s">
        <v>175</v>
      </c>
      <c r="F94" s="193" t="s">
        <v>176</v>
      </c>
      <c r="G94" s="194" t="s">
        <v>172</v>
      </c>
      <c r="H94" s="195">
        <v>272.24</v>
      </c>
      <c r="I94" s="196"/>
      <c r="J94" s="197">
        <f>ROUND(I94*H94,2)</f>
        <v>0</v>
      </c>
      <c r="K94" s="193" t="s">
        <v>152</v>
      </c>
      <c r="L94" s="58"/>
      <c r="M94" s="198" t="s">
        <v>21</v>
      </c>
      <c r="N94" s="199" t="s">
        <v>45</v>
      </c>
      <c r="O94" s="39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1" t="s">
        <v>153</v>
      </c>
      <c r="AT94" s="21" t="s">
        <v>148</v>
      </c>
      <c r="AU94" s="21" t="s">
        <v>84</v>
      </c>
      <c r="AY94" s="21" t="s">
        <v>146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1" t="s">
        <v>82</v>
      </c>
      <c r="BK94" s="202">
        <f>ROUND(I94*H94,2)</f>
        <v>0</v>
      </c>
      <c r="BL94" s="21" t="s">
        <v>153</v>
      </c>
      <c r="BM94" s="21" t="s">
        <v>177</v>
      </c>
    </row>
    <row r="95" spans="2:51" s="11" customFormat="1" ht="13.5">
      <c r="B95" s="203"/>
      <c r="C95" s="204"/>
      <c r="D95" s="205" t="s">
        <v>155</v>
      </c>
      <c r="E95" s="206" t="s">
        <v>21</v>
      </c>
      <c r="F95" s="207" t="s">
        <v>96</v>
      </c>
      <c r="G95" s="204"/>
      <c r="H95" s="208">
        <v>272.24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155</v>
      </c>
      <c r="AU95" s="214" t="s">
        <v>84</v>
      </c>
      <c r="AV95" s="11" t="s">
        <v>84</v>
      </c>
      <c r="AW95" s="11" t="s">
        <v>37</v>
      </c>
      <c r="AX95" s="11" t="s">
        <v>82</v>
      </c>
      <c r="AY95" s="214" t="s">
        <v>146</v>
      </c>
    </row>
    <row r="96" spans="2:65" s="1" customFormat="1" ht="44.25" customHeight="1">
      <c r="B96" s="38"/>
      <c r="C96" s="191" t="s">
        <v>178</v>
      </c>
      <c r="D96" s="191" t="s">
        <v>148</v>
      </c>
      <c r="E96" s="192" t="s">
        <v>179</v>
      </c>
      <c r="F96" s="193" t="s">
        <v>180</v>
      </c>
      <c r="G96" s="194" t="s">
        <v>151</v>
      </c>
      <c r="H96" s="195">
        <v>43.429</v>
      </c>
      <c r="I96" s="196"/>
      <c r="J96" s="197">
        <f>ROUND(I96*H96,2)</f>
        <v>0</v>
      </c>
      <c r="K96" s="193" t="s">
        <v>152</v>
      </c>
      <c r="L96" s="58"/>
      <c r="M96" s="198" t="s">
        <v>21</v>
      </c>
      <c r="N96" s="199" t="s">
        <v>45</v>
      </c>
      <c r="O96" s="39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1" t="s">
        <v>153</v>
      </c>
      <c r="AT96" s="21" t="s">
        <v>148</v>
      </c>
      <c r="AU96" s="21" t="s">
        <v>84</v>
      </c>
      <c r="AY96" s="21" t="s">
        <v>146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1" t="s">
        <v>82</v>
      </c>
      <c r="BK96" s="202">
        <f>ROUND(I96*H96,2)</f>
        <v>0</v>
      </c>
      <c r="BL96" s="21" t="s">
        <v>153</v>
      </c>
      <c r="BM96" s="21" t="s">
        <v>181</v>
      </c>
    </row>
    <row r="97" spans="2:51" s="11" customFormat="1" ht="13.5">
      <c r="B97" s="203"/>
      <c r="C97" s="204"/>
      <c r="D97" s="205" t="s">
        <v>155</v>
      </c>
      <c r="E97" s="206" t="s">
        <v>117</v>
      </c>
      <c r="F97" s="207" t="s">
        <v>182</v>
      </c>
      <c r="G97" s="204"/>
      <c r="H97" s="208">
        <v>43.429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155</v>
      </c>
      <c r="AU97" s="214" t="s">
        <v>84</v>
      </c>
      <c r="AV97" s="11" t="s">
        <v>84</v>
      </c>
      <c r="AW97" s="11" t="s">
        <v>37</v>
      </c>
      <c r="AX97" s="11" t="s">
        <v>82</v>
      </c>
      <c r="AY97" s="214" t="s">
        <v>146</v>
      </c>
    </row>
    <row r="98" spans="2:65" s="1" customFormat="1" ht="44.25" customHeight="1">
      <c r="B98" s="38"/>
      <c r="C98" s="191" t="s">
        <v>183</v>
      </c>
      <c r="D98" s="191" t="s">
        <v>148</v>
      </c>
      <c r="E98" s="192" t="s">
        <v>184</v>
      </c>
      <c r="F98" s="193" t="s">
        <v>185</v>
      </c>
      <c r="G98" s="194" t="s">
        <v>151</v>
      </c>
      <c r="H98" s="195">
        <v>217.145</v>
      </c>
      <c r="I98" s="196"/>
      <c r="J98" s="197">
        <f>ROUND(I98*H98,2)</f>
        <v>0</v>
      </c>
      <c r="K98" s="193" t="s">
        <v>152</v>
      </c>
      <c r="L98" s="58"/>
      <c r="M98" s="198" t="s">
        <v>21</v>
      </c>
      <c r="N98" s="199" t="s">
        <v>45</v>
      </c>
      <c r="O98" s="39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1" t="s">
        <v>153</v>
      </c>
      <c r="AT98" s="21" t="s">
        <v>148</v>
      </c>
      <c r="AU98" s="21" t="s">
        <v>84</v>
      </c>
      <c r="AY98" s="21" t="s">
        <v>146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1" t="s">
        <v>82</v>
      </c>
      <c r="BK98" s="202">
        <f>ROUND(I98*H98,2)</f>
        <v>0</v>
      </c>
      <c r="BL98" s="21" t="s">
        <v>153</v>
      </c>
      <c r="BM98" s="21" t="s">
        <v>186</v>
      </c>
    </row>
    <row r="99" spans="2:51" s="11" customFormat="1" ht="13.5">
      <c r="B99" s="203"/>
      <c r="C99" s="204"/>
      <c r="D99" s="205" t="s">
        <v>155</v>
      </c>
      <c r="E99" s="206" t="s">
        <v>21</v>
      </c>
      <c r="F99" s="207" t="s">
        <v>187</v>
      </c>
      <c r="G99" s="204"/>
      <c r="H99" s="208">
        <v>217.145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155</v>
      </c>
      <c r="AU99" s="214" t="s">
        <v>84</v>
      </c>
      <c r="AV99" s="11" t="s">
        <v>84</v>
      </c>
      <c r="AW99" s="11" t="s">
        <v>37</v>
      </c>
      <c r="AX99" s="11" t="s">
        <v>82</v>
      </c>
      <c r="AY99" s="214" t="s">
        <v>146</v>
      </c>
    </row>
    <row r="100" spans="2:65" s="1" customFormat="1" ht="31.5" customHeight="1">
      <c r="B100" s="38"/>
      <c r="C100" s="191" t="s">
        <v>188</v>
      </c>
      <c r="D100" s="191" t="s">
        <v>148</v>
      </c>
      <c r="E100" s="192" t="s">
        <v>189</v>
      </c>
      <c r="F100" s="193" t="s">
        <v>190</v>
      </c>
      <c r="G100" s="194" t="s">
        <v>151</v>
      </c>
      <c r="H100" s="195">
        <v>43.429</v>
      </c>
      <c r="I100" s="196"/>
      <c r="J100" s="197">
        <f>ROUND(I100*H100,2)</f>
        <v>0</v>
      </c>
      <c r="K100" s="193" t="s">
        <v>152</v>
      </c>
      <c r="L100" s="58"/>
      <c r="M100" s="198" t="s">
        <v>21</v>
      </c>
      <c r="N100" s="199" t="s">
        <v>45</v>
      </c>
      <c r="O100" s="39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1" t="s">
        <v>153</v>
      </c>
      <c r="AT100" s="21" t="s">
        <v>148</v>
      </c>
      <c r="AU100" s="21" t="s">
        <v>84</v>
      </c>
      <c r="AY100" s="21" t="s">
        <v>146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1" t="s">
        <v>82</v>
      </c>
      <c r="BK100" s="202">
        <f>ROUND(I100*H100,2)</f>
        <v>0</v>
      </c>
      <c r="BL100" s="21" t="s">
        <v>153</v>
      </c>
      <c r="BM100" s="21" t="s">
        <v>191</v>
      </c>
    </row>
    <row r="101" spans="2:51" s="11" customFormat="1" ht="13.5">
      <c r="B101" s="203"/>
      <c r="C101" s="204"/>
      <c r="D101" s="205" t="s">
        <v>155</v>
      </c>
      <c r="E101" s="206" t="s">
        <v>21</v>
      </c>
      <c r="F101" s="207" t="s">
        <v>117</v>
      </c>
      <c r="G101" s="204"/>
      <c r="H101" s="208">
        <v>43.429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155</v>
      </c>
      <c r="AU101" s="214" t="s">
        <v>84</v>
      </c>
      <c r="AV101" s="11" t="s">
        <v>84</v>
      </c>
      <c r="AW101" s="11" t="s">
        <v>37</v>
      </c>
      <c r="AX101" s="11" t="s">
        <v>82</v>
      </c>
      <c r="AY101" s="214" t="s">
        <v>146</v>
      </c>
    </row>
    <row r="102" spans="2:65" s="1" customFormat="1" ht="22.5" customHeight="1">
      <c r="B102" s="38"/>
      <c r="C102" s="191" t="s">
        <v>192</v>
      </c>
      <c r="D102" s="191" t="s">
        <v>148</v>
      </c>
      <c r="E102" s="192" t="s">
        <v>193</v>
      </c>
      <c r="F102" s="193" t="s">
        <v>194</v>
      </c>
      <c r="G102" s="194" t="s">
        <v>151</v>
      </c>
      <c r="H102" s="195">
        <v>43.429</v>
      </c>
      <c r="I102" s="196"/>
      <c r="J102" s="197">
        <f>ROUND(I102*H102,2)</f>
        <v>0</v>
      </c>
      <c r="K102" s="193" t="s">
        <v>152</v>
      </c>
      <c r="L102" s="58"/>
      <c r="M102" s="198" t="s">
        <v>21</v>
      </c>
      <c r="N102" s="199" t="s">
        <v>45</v>
      </c>
      <c r="O102" s="39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1" t="s">
        <v>153</v>
      </c>
      <c r="AT102" s="21" t="s">
        <v>148</v>
      </c>
      <c r="AU102" s="21" t="s">
        <v>84</v>
      </c>
      <c r="AY102" s="21" t="s">
        <v>146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1" t="s">
        <v>82</v>
      </c>
      <c r="BK102" s="202">
        <f>ROUND(I102*H102,2)</f>
        <v>0</v>
      </c>
      <c r="BL102" s="21" t="s">
        <v>153</v>
      </c>
      <c r="BM102" s="21" t="s">
        <v>195</v>
      </c>
    </row>
    <row r="103" spans="2:51" s="11" customFormat="1" ht="13.5">
      <c r="B103" s="203"/>
      <c r="C103" s="204"/>
      <c r="D103" s="205" t="s">
        <v>155</v>
      </c>
      <c r="E103" s="206" t="s">
        <v>21</v>
      </c>
      <c r="F103" s="207" t="s">
        <v>117</v>
      </c>
      <c r="G103" s="204"/>
      <c r="H103" s="208">
        <v>43.429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155</v>
      </c>
      <c r="AU103" s="214" t="s">
        <v>84</v>
      </c>
      <c r="AV103" s="11" t="s">
        <v>84</v>
      </c>
      <c r="AW103" s="11" t="s">
        <v>37</v>
      </c>
      <c r="AX103" s="11" t="s">
        <v>82</v>
      </c>
      <c r="AY103" s="214" t="s">
        <v>146</v>
      </c>
    </row>
    <row r="104" spans="2:65" s="1" customFormat="1" ht="22.5" customHeight="1">
      <c r="B104" s="38"/>
      <c r="C104" s="191" t="s">
        <v>196</v>
      </c>
      <c r="D104" s="191" t="s">
        <v>148</v>
      </c>
      <c r="E104" s="192" t="s">
        <v>197</v>
      </c>
      <c r="F104" s="193" t="s">
        <v>198</v>
      </c>
      <c r="G104" s="194" t="s">
        <v>199</v>
      </c>
      <c r="H104" s="195">
        <v>82.515</v>
      </c>
      <c r="I104" s="196"/>
      <c r="J104" s="197">
        <f>ROUND(I104*H104,2)</f>
        <v>0</v>
      </c>
      <c r="K104" s="193" t="s">
        <v>152</v>
      </c>
      <c r="L104" s="58"/>
      <c r="M104" s="198" t="s">
        <v>21</v>
      </c>
      <c r="N104" s="199" t="s">
        <v>45</v>
      </c>
      <c r="O104" s="39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1" t="s">
        <v>153</v>
      </c>
      <c r="AT104" s="21" t="s">
        <v>148</v>
      </c>
      <c r="AU104" s="21" t="s">
        <v>84</v>
      </c>
      <c r="AY104" s="21" t="s">
        <v>146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1" t="s">
        <v>82</v>
      </c>
      <c r="BK104" s="202">
        <f>ROUND(I104*H104,2)</f>
        <v>0</v>
      </c>
      <c r="BL104" s="21" t="s">
        <v>153</v>
      </c>
      <c r="BM104" s="21" t="s">
        <v>200</v>
      </c>
    </row>
    <row r="105" spans="2:51" s="11" customFormat="1" ht="13.5">
      <c r="B105" s="203"/>
      <c r="C105" s="204"/>
      <c r="D105" s="205" t="s">
        <v>155</v>
      </c>
      <c r="E105" s="206" t="s">
        <v>21</v>
      </c>
      <c r="F105" s="207" t="s">
        <v>201</v>
      </c>
      <c r="G105" s="204"/>
      <c r="H105" s="208">
        <v>82.515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155</v>
      </c>
      <c r="AU105" s="214" t="s">
        <v>84</v>
      </c>
      <c r="AV105" s="11" t="s">
        <v>84</v>
      </c>
      <c r="AW105" s="11" t="s">
        <v>37</v>
      </c>
      <c r="AX105" s="11" t="s">
        <v>82</v>
      </c>
      <c r="AY105" s="214" t="s">
        <v>146</v>
      </c>
    </row>
    <row r="106" spans="2:65" s="1" customFormat="1" ht="31.5" customHeight="1">
      <c r="B106" s="38"/>
      <c r="C106" s="191" t="s">
        <v>202</v>
      </c>
      <c r="D106" s="191" t="s">
        <v>148</v>
      </c>
      <c r="E106" s="192" t="s">
        <v>203</v>
      </c>
      <c r="F106" s="193" t="s">
        <v>204</v>
      </c>
      <c r="G106" s="194" t="s">
        <v>151</v>
      </c>
      <c r="H106" s="195">
        <v>130.554</v>
      </c>
      <c r="I106" s="196"/>
      <c r="J106" s="197">
        <f>ROUND(I106*H106,2)</f>
        <v>0</v>
      </c>
      <c r="K106" s="193" t="s">
        <v>152</v>
      </c>
      <c r="L106" s="58"/>
      <c r="M106" s="198" t="s">
        <v>21</v>
      </c>
      <c r="N106" s="199" t="s">
        <v>45</v>
      </c>
      <c r="O106" s="39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1" t="s">
        <v>153</v>
      </c>
      <c r="AT106" s="21" t="s">
        <v>148</v>
      </c>
      <c r="AU106" s="21" t="s">
        <v>84</v>
      </c>
      <c r="AY106" s="21" t="s">
        <v>146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1" t="s">
        <v>82</v>
      </c>
      <c r="BK106" s="202">
        <f>ROUND(I106*H106,2)</f>
        <v>0</v>
      </c>
      <c r="BL106" s="21" t="s">
        <v>153</v>
      </c>
      <c r="BM106" s="21" t="s">
        <v>205</v>
      </c>
    </row>
    <row r="107" spans="2:51" s="11" customFormat="1" ht="13.5">
      <c r="B107" s="203"/>
      <c r="C107" s="204"/>
      <c r="D107" s="205" t="s">
        <v>155</v>
      </c>
      <c r="E107" s="206" t="s">
        <v>206</v>
      </c>
      <c r="F107" s="207" t="s">
        <v>207</v>
      </c>
      <c r="G107" s="204"/>
      <c r="H107" s="208">
        <v>130.554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155</v>
      </c>
      <c r="AU107" s="214" t="s">
        <v>84</v>
      </c>
      <c r="AV107" s="11" t="s">
        <v>84</v>
      </c>
      <c r="AW107" s="11" t="s">
        <v>37</v>
      </c>
      <c r="AX107" s="11" t="s">
        <v>82</v>
      </c>
      <c r="AY107" s="214" t="s">
        <v>146</v>
      </c>
    </row>
    <row r="108" spans="2:65" s="1" customFormat="1" ht="44.25" customHeight="1">
      <c r="B108" s="38"/>
      <c r="C108" s="191" t="s">
        <v>208</v>
      </c>
      <c r="D108" s="191" t="s">
        <v>148</v>
      </c>
      <c r="E108" s="192" t="s">
        <v>209</v>
      </c>
      <c r="F108" s="193" t="s">
        <v>210</v>
      </c>
      <c r="G108" s="194" t="s">
        <v>151</v>
      </c>
      <c r="H108" s="195">
        <v>39.423</v>
      </c>
      <c r="I108" s="196"/>
      <c r="J108" s="197">
        <f>ROUND(I108*H108,2)</f>
        <v>0</v>
      </c>
      <c r="K108" s="193" t="s">
        <v>152</v>
      </c>
      <c r="L108" s="58"/>
      <c r="M108" s="198" t="s">
        <v>21</v>
      </c>
      <c r="N108" s="199" t="s">
        <v>45</v>
      </c>
      <c r="O108" s="39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1" t="s">
        <v>153</v>
      </c>
      <c r="AT108" s="21" t="s">
        <v>148</v>
      </c>
      <c r="AU108" s="21" t="s">
        <v>84</v>
      </c>
      <c r="AY108" s="21" t="s">
        <v>146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1" t="s">
        <v>82</v>
      </c>
      <c r="BK108" s="202">
        <f>ROUND(I108*H108,2)</f>
        <v>0</v>
      </c>
      <c r="BL108" s="21" t="s">
        <v>153</v>
      </c>
      <c r="BM108" s="21" t="s">
        <v>211</v>
      </c>
    </row>
    <row r="109" spans="2:51" s="11" customFormat="1" ht="13.5">
      <c r="B109" s="203"/>
      <c r="C109" s="204"/>
      <c r="D109" s="205" t="s">
        <v>155</v>
      </c>
      <c r="E109" s="206" t="s">
        <v>106</v>
      </c>
      <c r="F109" s="207" t="s">
        <v>212</v>
      </c>
      <c r="G109" s="204"/>
      <c r="H109" s="208">
        <v>39.423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155</v>
      </c>
      <c r="AU109" s="214" t="s">
        <v>84</v>
      </c>
      <c r="AV109" s="11" t="s">
        <v>84</v>
      </c>
      <c r="AW109" s="11" t="s">
        <v>37</v>
      </c>
      <c r="AX109" s="11" t="s">
        <v>82</v>
      </c>
      <c r="AY109" s="214" t="s">
        <v>146</v>
      </c>
    </row>
    <row r="110" spans="2:65" s="1" customFormat="1" ht="22.5" customHeight="1">
      <c r="B110" s="38"/>
      <c r="C110" s="215" t="s">
        <v>213</v>
      </c>
      <c r="D110" s="215" t="s">
        <v>214</v>
      </c>
      <c r="E110" s="216" t="s">
        <v>215</v>
      </c>
      <c r="F110" s="217" t="s">
        <v>216</v>
      </c>
      <c r="G110" s="218" t="s">
        <v>199</v>
      </c>
      <c r="H110" s="219">
        <v>78.846</v>
      </c>
      <c r="I110" s="220"/>
      <c r="J110" s="221">
        <f>ROUND(I110*H110,2)</f>
        <v>0</v>
      </c>
      <c r="K110" s="217" t="s">
        <v>152</v>
      </c>
      <c r="L110" s="222"/>
      <c r="M110" s="223" t="s">
        <v>21</v>
      </c>
      <c r="N110" s="224" t="s">
        <v>45</v>
      </c>
      <c r="O110" s="39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1" t="s">
        <v>208</v>
      </c>
      <c r="AT110" s="21" t="s">
        <v>214</v>
      </c>
      <c r="AU110" s="21" t="s">
        <v>84</v>
      </c>
      <c r="AY110" s="21" t="s">
        <v>146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1" t="s">
        <v>82</v>
      </c>
      <c r="BK110" s="202">
        <f>ROUND(I110*H110,2)</f>
        <v>0</v>
      </c>
      <c r="BL110" s="21" t="s">
        <v>153</v>
      </c>
      <c r="BM110" s="21" t="s">
        <v>217</v>
      </c>
    </row>
    <row r="111" spans="2:51" s="11" customFormat="1" ht="13.5">
      <c r="B111" s="203"/>
      <c r="C111" s="204"/>
      <c r="D111" s="205" t="s">
        <v>155</v>
      </c>
      <c r="E111" s="206" t="s">
        <v>21</v>
      </c>
      <c r="F111" s="207" t="s">
        <v>218</v>
      </c>
      <c r="G111" s="204"/>
      <c r="H111" s="208">
        <v>78.846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155</v>
      </c>
      <c r="AU111" s="214" t="s">
        <v>84</v>
      </c>
      <c r="AV111" s="11" t="s">
        <v>84</v>
      </c>
      <c r="AW111" s="11" t="s">
        <v>37</v>
      </c>
      <c r="AX111" s="11" t="s">
        <v>82</v>
      </c>
      <c r="AY111" s="214" t="s">
        <v>146</v>
      </c>
    </row>
    <row r="112" spans="2:65" s="1" customFormat="1" ht="22.5" customHeight="1">
      <c r="B112" s="38"/>
      <c r="C112" s="215" t="s">
        <v>219</v>
      </c>
      <c r="D112" s="215" t="s">
        <v>214</v>
      </c>
      <c r="E112" s="216" t="s">
        <v>220</v>
      </c>
      <c r="F112" s="217" t="s">
        <v>221</v>
      </c>
      <c r="G112" s="218" t="s">
        <v>199</v>
      </c>
      <c r="H112" s="219">
        <v>64.738</v>
      </c>
      <c r="I112" s="220"/>
      <c r="J112" s="221">
        <f>ROUND(I112*H112,2)</f>
        <v>0</v>
      </c>
      <c r="K112" s="217" t="s">
        <v>152</v>
      </c>
      <c r="L112" s="222"/>
      <c r="M112" s="223" t="s">
        <v>21</v>
      </c>
      <c r="N112" s="224" t="s">
        <v>45</v>
      </c>
      <c r="O112" s="39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1" t="s">
        <v>208</v>
      </c>
      <c r="AT112" s="21" t="s">
        <v>214</v>
      </c>
      <c r="AU112" s="21" t="s">
        <v>84</v>
      </c>
      <c r="AY112" s="21" t="s">
        <v>146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1" t="s">
        <v>82</v>
      </c>
      <c r="BK112" s="202">
        <f>ROUND(I112*H112,2)</f>
        <v>0</v>
      </c>
      <c r="BL112" s="21" t="s">
        <v>153</v>
      </c>
      <c r="BM112" s="21" t="s">
        <v>222</v>
      </c>
    </row>
    <row r="113" spans="2:51" s="11" customFormat="1" ht="13.5">
      <c r="B113" s="203"/>
      <c r="C113" s="204"/>
      <c r="D113" s="225" t="s">
        <v>155</v>
      </c>
      <c r="E113" s="226" t="s">
        <v>223</v>
      </c>
      <c r="F113" s="227" t="s">
        <v>224</v>
      </c>
      <c r="G113" s="204"/>
      <c r="H113" s="228">
        <v>64.738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155</v>
      </c>
      <c r="AU113" s="214" t="s">
        <v>84</v>
      </c>
      <c r="AV113" s="11" t="s">
        <v>84</v>
      </c>
      <c r="AW113" s="11" t="s">
        <v>37</v>
      </c>
      <c r="AX113" s="11" t="s">
        <v>82</v>
      </c>
      <c r="AY113" s="214" t="s">
        <v>146</v>
      </c>
    </row>
    <row r="114" spans="2:63" s="10" customFormat="1" ht="29.85" customHeight="1">
      <c r="B114" s="174"/>
      <c r="C114" s="175"/>
      <c r="D114" s="188" t="s">
        <v>73</v>
      </c>
      <c r="E114" s="189" t="s">
        <v>153</v>
      </c>
      <c r="F114" s="189" t="s">
        <v>225</v>
      </c>
      <c r="G114" s="175"/>
      <c r="H114" s="175"/>
      <c r="I114" s="178"/>
      <c r="J114" s="190">
        <f>BK114</f>
        <v>0</v>
      </c>
      <c r="K114" s="175"/>
      <c r="L114" s="180"/>
      <c r="M114" s="181"/>
      <c r="N114" s="182"/>
      <c r="O114" s="182"/>
      <c r="P114" s="183">
        <f>SUM(P115:P121)</f>
        <v>0</v>
      </c>
      <c r="Q114" s="182"/>
      <c r="R114" s="183">
        <f>SUM(R115:R121)</f>
        <v>21.2360287</v>
      </c>
      <c r="S114" s="182"/>
      <c r="T114" s="184">
        <f>SUM(T115:T121)</f>
        <v>0</v>
      </c>
      <c r="AR114" s="185" t="s">
        <v>82</v>
      </c>
      <c r="AT114" s="186" t="s">
        <v>73</v>
      </c>
      <c r="AU114" s="186" t="s">
        <v>82</v>
      </c>
      <c r="AY114" s="185" t="s">
        <v>146</v>
      </c>
      <c r="BK114" s="187">
        <f>SUM(BK115:BK121)</f>
        <v>0</v>
      </c>
    </row>
    <row r="115" spans="2:65" s="1" customFormat="1" ht="31.5" customHeight="1">
      <c r="B115" s="38"/>
      <c r="C115" s="191" t="s">
        <v>226</v>
      </c>
      <c r="D115" s="191" t="s">
        <v>148</v>
      </c>
      <c r="E115" s="192" t="s">
        <v>227</v>
      </c>
      <c r="F115" s="193" t="s">
        <v>228</v>
      </c>
      <c r="G115" s="194" t="s">
        <v>151</v>
      </c>
      <c r="H115" s="195">
        <v>10.91</v>
      </c>
      <c r="I115" s="196"/>
      <c r="J115" s="197">
        <f>ROUND(I115*H115,2)</f>
        <v>0</v>
      </c>
      <c r="K115" s="193" t="s">
        <v>152</v>
      </c>
      <c r="L115" s="58"/>
      <c r="M115" s="198" t="s">
        <v>21</v>
      </c>
      <c r="N115" s="199" t="s">
        <v>45</v>
      </c>
      <c r="O115" s="39"/>
      <c r="P115" s="200">
        <f>O115*H115</f>
        <v>0</v>
      </c>
      <c r="Q115" s="200">
        <v>1.89077</v>
      </c>
      <c r="R115" s="200">
        <f>Q115*H115</f>
        <v>20.6283007</v>
      </c>
      <c r="S115" s="200">
        <v>0</v>
      </c>
      <c r="T115" s="201">
        <f>S115*H115</f>
        <v>0</v>
      </c>
      <c r="AR115" s="21" t="s">
        <v>153</v>
      </c>
      <c r="AT115" s="21" t="s">
        <v>148</v>
      </c>
      <c r="AU115" s="21" t="s">
        <v>84</v>
      </c>
      <c r="AY115" s="21" t="s">
        <v>146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1" t="s">
        <v>82</v>
      </c>
      <c r="BK115" s="202">
        <f>ROUND(I115*H115,2)</f>
        <v>0</v>
      </c>
      <c r="BL115" s="21" t="s">
        <v>153</v>
      </c>
      <c r="BM115" s="21" t="s">
        <v>229</v>
      </c>
    </row>
    <row r="116" spans="2:51" s="11" customFormat="1" ht="13.5">
      <c r="B116" s="203"/>
      <c r="C116" s="204"/>
      <c r="D116" s="205" t="s">
        <v>155</v>
      </c>
      <c r="E116" s="206" t="s">
        <v>103</v>
      </c>
      <c r="F116" s="207" t="s">
        <v>230</v>
      </c>
      <c r="G116" s="204"/>
      <c r="H116" s="208">
        <v>10.91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155</v>
      </c>
      <c r="AU116" s="214" t="s">
        <v>84</v>
      </c>
      <c r="AV116" s="11" t="s">
        <v>84</v>
      </c>
      <c r="AW116" s="11" t="s">
        <v>37</v>
      </c>
      <c r="AX116" s="11" t="s">
        <v>82</v>
      </c>
      <c r="AY116" s="214" t="s">
        <v>146</v>
      </c>
    </row>
    <row r="117" spans="2:65" s="1" customFormat="1" ht="31.5" customHeight="1">
      <c r="B117" s="38"/>
      <c r="C117" s="191" t="s">
        <v>231</v>
      </c>
      <c r="D117" s="191" t="s">
        <v>148</v>
      </c>
      <c r="E117" s="192" t="s">
        <v>232</v>
      </c>
      <c r="F117" s="193" t="s">
        <v>233</v>
      </c>
      <c r="G117" s="194" t="s">
        <v>151</v>
      </c>
      <c r="H117" s="195">
        <v>0.15</v>
      </c>
      <c r="I117" s="196"/>
      <c r="J117" s="197">
        <f>ROUND(I117*H117,2)</f>
        <v>0</v>
      </c>
      <c r="K117" s="193" t="s">
        <v>152</v>
      </c>
      <c r="L117" s="58"/>
      <c r="M117" s="198" t="s">
        <v>21</v>
      </c>
      <c r="N117" s="199" t="s">
        <v>45</v>
      </c>
      <c r="O117" s="39"/>
      <c r="P117" s="200">
        <f>O117*H117</f>
        <v>0</v>
      </c>
      <c r="Q117" s="200">
        <v>2.234</v>
      </c>
      <c r="R117" s="200">
        <f>Q117*H117</f>
        <v>0.3351</v>
      </c>
      <c r="S117" s="200">
        <v>0</v>
      </c>
      <c r="T117" s="201">
        <f>S117*H117</f>
        <v>0</v>
      </c>
      <c r="AR117" s="21" t="s">
        <v>153</v>
      </c>
      <c r="AT117" s="21" t="s">
        <v>148</v>
      </c>
      <c r="AU117" s="21" t="s">
        <v>84</v>
      </c>
      <c r="AY117" s="21" t="s">
        <v>146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1" t="s">
        <v>82</v>
      </c>
      <c r="BK117" s="202">
        <f>ROUND(I117*H117,2)</f>
        <v>0</v>
      </c>
      <c r="BL117" s="21" t="s">
        <v>153</v>
      </c>
      <c r="BM117" s="21" t="s">
        <v>234</v>
      </c>
    </row>
    <row r="118" spans="2:51" s="11" customFormat="1" ht="13.5">
      <c r="B118" s="203"/>
      <c r="C118" s="204"/>
      <c r="D118" s="205" t="s">
        <v>155</v>
      </c>
      <c r="E118" s="206" t="s">
        <v>113</v>
      </c>
      <c r="F118" s="207" t="s">
        <v>235</v>
      </c>
      <c r="G118" s="204"/>
      <c r="H118" s="208">
        <v>0.15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155</v>
      </c>
      <c r="AU118" s="214" t="s">
        <v>84</v>
      </c>
      <c r="AV118" s="11" t="s">
        <v>84</v>
      </c>
      <c r="AW118" s="11" t="s">
        <v>37</v>
      </c>
      <c r="AX118" s="11" t="s">
        <v>82</v>
      </c>
      <c r="AY118" s="214" t="s">
        <v>146</v>
      </c>
    </row>
    <row r="119" spans="2:65" s="1" customFormat="1" ht="22.5" customHeight="1">
      <c r="B119" s="38"/>
      <c r="C119" s="191" t="s">
        <v>236</v>
      </c>
      <c r="D119" s="191" t="s">
        <v>148</v>
      </c>
      <c r="E119" s="192" t="s">
        <v>237</v>
      </c>
      <c r="F119" s="193" t="s">
        <v>238</v>
      </c>
      <c r="G119" s="194" t="s">
        <v>172</v>
      </c>
      <c r="H119" s="195">
        <v>1.2</v>
      </c>
      <c r="I119" s="196"/>
      <c r="J119" s="197">
        <f>ROUND(I119*H119,2)</f>
        <v>0</v>
      </c>
      <c r="K119" s="193" t="s">
        <v>152</v>
      </c>
      <c r="L119" s="58"/>
      <c r="M119" s="198" t="s">
        <v>21</v>
      </c>
      <c r="N119" s="199" t="s">
        <v>45</v>
      </c>
      <c r="O119" s="39"/>
      <c r="P119" s="200">
        <f>O119*H119</f>
        <v>0</v>
      </c>
      <c r="Q119" s="200">
        <v>0.00639</v>
      </c>
      <c r="R119" s="200">
        <f>Q119*H119</f>
        <v>0.0076679999999999995</v>
      </c>
      <c r="S119" s="200">
        <v>0</v>
      </c>
      <c r="T119" s="201">
        <f>S119*H119</f>
        <v>0</v>
      </c>
      <c r="AR119" s="21" t="s">
        <v>153</v>
      </c>
      <c r="AT119" s="21" t="s">
        <v>148</v>
      </c>
      <c r="AU119" s="21" t="s">
        <v>84</v>
      </c>
      <c r="AY119" s="21" t="s">
        <v>146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1" t="s">
        <v>82</v>
      </c>
      <c r="BK119" s="202">
        <f>ROUND(I119*H119,2)</f>
        <v>0</v>
      </c>
      <c r="BL119" s="21" t="s">
        <v>153</v>
      </c>
      <c r="BM119" s="21" t="s">
        <v>239</v>
      </c>
    </row>
    <row r="120" spans="2:51" s="11" customFormat="1" ht="13.5">
      <c r="B120" s="203"/>
      <c r="C120" s="204"/>
      <c r="D120" s="205" t="s">
        <v>155</v>
      </c>
      <c r="E120" s="206" t="s">
        <v>21</v>
      </c>
      <c r="F120" s="207" t="s">
        <v>240</v>
      </c>
      <c r="G120" s="204"/>
      <c r="H120" s="208">
        <v>1.2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155</v>
      </c>
      <c r="AU120" s="214" t="s">
        <v>84</v>
      </c>
      <c r="AV120" s="11" t="s">
        <v>84</v>
      </c>
      <c r="AW120" s="11" t="s">
        <v>37</v>
      </c>
      <c r="AX120" s="11" t="s">
        <v>82</v>
      </c>
      <c r="AY120" s="214" t="s">
        <v>146</v>
      </c>
    </row>
    <row r="121" spans="2:65" s="1" customFormat="1" ht="31.5" customHeight="1">
      <c r="B121" s="38"/>
      <c r="C121" s="191" t="s">
        <v>241</v>
      </c>
      <c r="D121" s="191" t="s">
        <v>148</v>
      </c>
      <c r="E121" s="192" t="s">
        <v>242</v>
      </c>
      <c r="F121" s="193" t="s">
        <v>243</v>
      </c>
      <c r="G121" s="194" t="s">
        <v>244</v>
      </c>
      <c r="H121" s="195">
        <v>3</v>
      </c>
      <c r="I121" s="196"/>
      <c r="J121" s="197">
        <f>ROUND(I121*H121,2)</f>
        <v>0</v>
      </c>
      <c r="K121" s="193" t="s">
        <v>152</v>
      </c>
      <c r="L121" s="58"/>
      <c r="M121" s="198" t="s">
        <v>21</v>
      </c>
      <c r="N121" s="199" t="s">
        <v>45</v>
      </c>
      <c r="O121" s="39"/>
      <c r="P121" s="200">
        <f>O121*H121</f>
        <v>0</v>
      </c>
      <c r="Q121" s="200">
        <v>0.08832</v>
      </c>
      <c r="R121" s="200">
        <f>Q121*H121</f>
        <v>0.26496</v>
      </c>
      <c r="S121" s="200">
        <v>0</v>
      </c>
      <c r="T121" s="201">
        <f>S121*H121</f>
        <v>0</v>
      </c>
      <c r="AR121" s="21" t="s">
        <v>153</v>
      </c>
      <c r="AT121" s="21" t="s">
        <v>148</v>
      </c>
      <c r="AU121" s="21" t="s">
        <v>84</v>
      </c>
      <c r="AY121" s="21" t="s">
        <v>146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1" t="s">
        <v>82</v>
      </c>
      <c r="BK121" s="202">
        <f>ROUND(I121*H121,2)</f>
        <v>0</v>
      </c>
      <c r="BL121" s="21" t="s">
        <v>153</v>
      </c>
      <c r="BM121" s="21" t="s">
        <v>245</v>
      </c>
    </row>
    <row r="122" spans="2:63" s="10" customFormat="1" ht="29.85" customHeight="1">
      <c r="B122" s="174"/>
      <c r="C122" s="175"/>
      <c r="D122" s="188" t="s">
        <v>73</v>
      </c>
      <c r="E122" s="189" t="s">
        <v>208</v>
      </c>
      <c r="F122" s="189" t="s">
        <v>246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SUM(P123:P145)</f>
        <v>0</v>
      </c>
      <c r="Q122" s="182"/>
      <c r="R122" s="183">
        <f>SUM(R123:R145)</f>
        <v>1.020852</v>
      </c>
      <c r="S122" s="182"/>
      <c r="T122" s="184">
        <f>SUM(T123:T145)</f>
        <v>0</v>
      </c>
      <c r="AR122" s="185" t="s">
        <v>82</v>
      </c>
      <c r="AT122" s="186" t="s">
        <v>73</v>
      </c>
      <c r="AU122" s="186" t="s">
        <v>82</v>
      </c>
      <c r="AY122" s="185" t="s">
        <v>146</v>
      </c>
      <c r="BK122" s="187">
        <f>SUM(BK123:BK145)</f>
        <v>0</v>
      </c>
    </row>
    <row r="123" spans="2:65" s="1" customFormat="1" ht="22.5" customHeight="1">
      <c r="B123" s="38"/>
      <c r="C123" s="191" t="s">
        <v>247</v>
      </c>
      <c r="D123" s="191" t="s">
        <v>148</v>
      </c>
      <c r="E123" s="192" t="s">
        <v>248</v>
      </c>
      <c r="F123" s="193" t="s">
        <v>249</v>
      </c>
      <c r="G123" s="194" t="s">
        <v>244</v>
      </c>
      <c r="H123" s="195">
        <v>1</v>
      </c>
      <c r="I123" s="196"/>
      <c r="J123" s="197">
        <f>ROUND(I123*H123,2)</f>
        <v>0</v>
      </c>
      <c r="K123" s="193" t="s">
        <v>152</v>
      </c>
      <c r="L123" s="58"/>
      <c r="M123" s="198" t="s">
        <v>21</v>
      </c>
      <c r="N123" s="199" t="s">
        <v>45</v>
      </c>
      <c r="O123" s="39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1" t="s">
        <v>153</v>
      </c>
      <c r="AT123" s="21" t="s">
        <v>148</v>
      </c>
      <c r="AU123" s="21" t="s">
        <v>84</v>
      </c>
      <c r="AY123" s="21" t="s">
        <v>146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1" t="s">
        <v>82</v>
      </c>
      <c r="BK123" s="202">
        <f>ROUND(I123*H123,2)</f>
        <v>0</v>
      </c>
      <c r="BL123" s="21" t="s">
        <v>153</v>
      </c>
      <c r="BM123" s="21" t="s">
        <v>250</v>
      </c>
    </row>
    <row r="124" spans="2:65" s="1" customFormat="1" ht="31.5" customHeight="1">
      <c r="B124" s="38"/>
      <c r="C124" s="191" t="s">
        <v>251</v>
      </c>
      <c r="D124" s="191" t="s">
        <v>148</v>
      </c>
      <c r="E124" s="192" t="s">
        <v>252</v>
      </c>
      <c r="F124" s="193" t="s">
        <v>253</v>
      </c>
      <c r="G124" s="194" t="s">
        <v>244</v>
      </c>
      <c r="H124" s="195">
        <v>1</v>
      </c>
      <c r="I124" s="196"/>
      <c r="J124" s="197">
        <f>ROUND(I124*H124,2)</f>
        <v>0</v>
      </c>
      <c r="K124" s="193" t="s">
        <v>152</v>
      </c>
      <c r="L124" s="58"/>
      <c r="M124" s="198" t="s">
        <v>21</v>
      </c>
      <c r="N124" s="199" t="s">
        <v>45</v>
      </c>
      <c r="O124" s="39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1" t="s">
        <v>153</v>
      </c>
      <c r="AT124" s="21" t="s">
        <v>148</v>
      </c>
      <c r="AU124" s="21" t="s">
        <v>84</v>
      </c>
      <c r="AY124" s="21" t="s">
        <v>146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1" t="s">
        <v>82</v>
      </c>
      <c r="BK124" s="202">
        <f>ROUND(I124*H124,2)</f>
        <v>0</v>
      </c>
      <c r="BL124" s="21" t="s">
        <v>153</v>
      </c>
      <c r="BM124" s="21" t="s">
        <v>254</v>
      </c>
    </row>
    <row r="125" spans="2:65" s="1" customFormat="1" ht="22.5" customHeight="1">
      <c r="B125" s="38"/>
      <c r="C125" s="215" t="s">
        <v>255</v>
      </c>
      <c r="D125" s="215" t="s">
        <v>214</v>
      </c>
      <c r="E125" s="216" t="s">
        <v>256</v>
      </c>
      <c r="F125" s="217" t="s">
        <v>257</v>
      </c>
      <c r="G125" s="218" t="s">
        <v>244</v>
      </c>
      <c r="H125" s="219">
        <v>1</v>
      </c>
      <c r="I125" s="220"/>
      <c r="J125" s="221">
        <f>ROUND(I125*H125,2)</f>
        <v>0</v>
      </c>
      <c r="K125" s="217" t="s">
        <v>152</v>
      </c>
      <c r="L125" s="222"/>
      <c r="M125" s="223" t="s">
        <v>21</v>
      </c>
      <c r="N125" s="224" t="s">
        <v>45</v>
      </c>
      <c r="O125" s="39"/>
      <c r="P125" s="200">
        <f>O125*H125</f>
        <v>0</v>
      </c>
      <c r="Q125" s="200">
        <v>0.0165</v>
      </c>
      <c r="R125" s="200">
        <f>Q125*H125</f>
        <v>0.0165</v>
      </c>
      <c r="S125" s="200">
        <v>0</v>
      </c>
      <c r="T125" s="201">
        <f>S125*H125</f>
        <v>0</v>
      </c>
      <c r="AR125" s="21" t="s">
        <v>208</v>
      </c>
      <c r="AT125" s="21" t="s">
        <v>214</v>
      </c>
      <c r="AU125" s="21" t="s">
        <v>84</v>
      </c>
      <c r="AY125" s="21" t="s">
        <v>146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1" t="s">
        <v>82</v>
      </c>
      <c r="BK125" s="202">
        <f>ROUND(I125*H125,2)</f>
        <v>0</v>
      </c>
      <c r="BL125" s="21" t="s">
        <v>153</v>
      </c>
      <c r="BM125" s="21" t="s">
        <v>258</v>
      </c>
    </row>
    <row r="126" spans="2:65" s="1" customFormat="1" ht="31.5" customHeight="1">
      <c r="B126" s="38"/>
      <c r="C126" s="191" t="s">
        <v>259</v>
      </c>
      <c r="D126" s="191" t="s">
        <v>148</v>
      </c>
      <c r="E126" s="192" t="s">
        <v>260</v>
      </c>
      <c r="F126" s="193" t="s">
        <v>261</v>
      </c>
      <c r="G126" s="194" t="s">
        <v>262</v>
      </c>
      <c r="H126" s="195">
        <v>135.12</v>
      </c>
      <c r="I126" s="196"/>
      <c r="J126" s="197">
        <f>ROUND(I126*H126,2)</f>
        <v>0</v>
      </c>
      <c r="K126" s="193" t="s">
        <v>152</v>
      </c>
      <c r="L126" s="58"/>
      <c r="M126" s="198" t="s">
        <v>21</v>
      </c>
      <c r="N126" s="199" t="s">
        <v>45</v>
      </c>
      <c r="O126" s="39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1" t="s">
        <v>153</v>
      </c>
      <c r="AT126" s="21" t="s">
        <v>148</v>
      </c>
      <c r="AU126" s="21" t="s">
        <v>84</v>
      </c>
      <c r="AY126" s="21" t="s">
        <v>146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1" t="s">
        <v>82</v>
      </c>
      <c r="BK126" s="202">
        <f>ROUND(I126*H126,2)</f>
        <v>0</v>
      </c>
      <c r="BL126" s="21" t="s">
        <v>153</v>
      </c>
      <c r="BM126" s="21" t="s">
        <v>263</v>
      </c>
    </row>
    <row r="127" spans="2:51" s="11" customFormat="1" ht="13.5">
      <c r="B127" s="203"/>
      <c r="C127" s="204"/>
      <c r="D127" s="205" t="s">
        <v>155</v>
      </c>
      <c r="E127" s="206" t="s">
        <v>109</v>
      </c>
      <c r="F127" s="207" t="s">
        <v>111</v>
      </c>
      <c r="G127" s="204"/>
      <c r="H127" s="208">
        <v>135.12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155</v>
      </c>
      <c r="AU127" s="214" t="s">
        <v>84</v>
      </c>
      <c r="AV127" s="11" t="s">
        <v>84</v>
      </c>
      <c r="AW127" s="11" t="s">
        <v>37</v>
      </c>
      <c r="AX127" s="11" t="s">
        <v>82</v>
      </c>
      <c r="AY127" s="214" t="s">
        <v>146</v>
      </c>
    </row>
    <row r="128" spans="2:65" s="1" customFormat="1" ht="22.5" customHeight="1">
      <c r="B128" s="38"/>
      <c r="C128" s="215" t="s">
        <v>264</v>
      </c>
      <c r="D128" s="215" t="s">
        <v>214</v>
      </c>
      <c r="E128" s="216" t="s">
        <v>265</v>
      </c>
      <c r="F128" s="217" t="s">
        <v>266</v>
      </c>
      <c r="G128" s="218" t="s">
        <v>262</v>
      </c>
      <c r="H128" s="219">
        <v>135.12</v>
      </c>
      <c r="I128" s="220"/>
      <c r="J128" s="221">
        <f>ROUND(I128*H128,2)</f>
        <v>0</v>
      </c>
      <c r="K128" s="217" t="s">
        <v>152</v>
      </c>
      <c r="L128" s="222"/>
      <c r="M128" s="223" t="s">
        <v>21</v>
      </c>
      <c r="N128" s="224" t="s">
        <v>45</v>
      </c>
      <c r="O128" s="39"/>
      <c r="P128" s="200">
        <f>O128*H128</f>
        <v>0</v>
      </c>
      <c r="Q128" s="200">
        <v>0.0021</v>
      </c>
      <c r="R128" s="200">
        <f>Q128*H128</f>
        <v>0.283752</v>
      </c>
      <c r="S128" s="200">
        <v>0</v>
      </c>
      <c r="T128" s="201">
        <f>S128*H128</f>
        <v>0</v>
      </c>
      <c r="AR128" s="21" t="s">
        <v>208</v>
      </c>
      <c r="AT128" s="21" t="s">
        <v>214</v>
      </c>
      <c r="AU128" s="21" t="s">
        <v>84</v>
      </c>
      <c r="AY128" s="21" t="s">
        <v>146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1" t="s">
        <v>82</v>
      </c>
      <c r="BK128" s="202">
        <f>ROUND(I128*H128,2)</f>
        <v>0</v>
      </c>
      <c r="BL128" s="21" t="s">
        <v>153</v>
      </c>
      <c r="BM128" s="21" t="s">
        <v>267</v>
      </c>
    </row>
    <row r="129" spans="2:51" s="11" customFormat="1" ht="13.5">
      <c r="B129" s="203"/>
      <c r="C129" s="204"/>
      <c r="D129" s="205" t="s">
        <v>155</v>
      </c>
      <c r="E129" s="206" t="s">
        <v>21</v>
      </c>
      <c r="F129" s="207" t="s">
        <v>109</v>
      </c>
      <c r="G129" s="204"/>
      <c r="H129" s="208">
        <v>135.12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155</v>
      </c>
      <c r="AU129" s="214" t="s">
        <v>84</v>
      </c>
      <c r="AV129" s="11" t="s">
        <v>84</v>
      </c>
      <c r="AW129" s="11" t="s">
        <v>37</v>
      </c>
      <c r="AX129" s="11" t="s">
        <v>82</v>
      </c>
      <c r="AY129" s="214" t="s">
        <v>146</v>
      </c>
    </row>
    <row r="130" spans="2:65" s="1" customFormat="1" ht="31.5" customHeight="1">
      <c r="B130" s="38"/>
      <c r="C130" s="191" t="s">
        <v>268</v>
      </c>
      <c r="D130" s="191" t="s">
        <v>148</v>
      </c>
      <c r="E130" s="192" t="s">
        <v>269</v>
      </c>
      <c r="F130" s="193" t="s">
        <v>270</v>
      </c>
      <c r="G130" s="194" t="s">
        <v>244</v>
      </c>
      <c r="H130" s="195">
        <v>1</v>
      </c>
      <c r="I130" s="196"/>
      <c r="J130" s="197">
        <f aca="true" t="shared" si="0" ref="J130:J145">ROUND(I130*H130,2)</f>
        <v>0</v>
      </c>
      <c r="K130" s="193" t="s">
        <v>152</v>
      </c>
      <c r="L130" s="58"/>
      <c r="M130" s="198" t="s">
        <v>21</v>
      </c>
      <c r="N130" s="199" t="s">
        <v>45</v>
      </c>
      <c r="O130" s="39"/>
      <c r="P130" s="200">
        <f aca="true" t="shared" si="1" ref="P130:P145">O130*H130</f>
        <v>0</v>
      </c>
      <c r="Q130" s="200">
        <v>0</v>
      </c>
      <c r="R130" s="200">
        <f aca="true" t="shared" si="2" ref="R130:R145">Q130*H130</f>
        <v>0</v>
      </c>
      <c r="S130" s="200">
        <v>0</v>
      </c>
      <c r="T130" s="201">
        <f aca="true" t="shared" si="3" ref="T130:T145">S130*H130</f>
        <v>0</v>
      </c>
      <c r="AR130" s="21" t="s">
        <v>153</v>
      </c>
      <c r="AT130" s="21" t="s">
        <v>148</v>
      </c>
      <c r="AU130" s="21" t="s">
        <v>84</v>
      </c>
      <c r="AY130" s="21" t="s">
        <v>146</v>
      </c>
      <c r="BE130" s="202">
        <f aca="true" t="shared" si="4" ref="BE130:BE145">IF(N130="základní",J130,0)</f>
        <v>0</v>
      </c>
      <c r="BF130" s="202">
        <f aca="true" t="shared" si="5" ref="BF130:BF145">IF(N130="snížená",J130,0)</f>
        <v>0</v>
      </c>
      <c r="BG130" s="202">
        <f aca="true" t="shared" si="6" ref="BG130:BG145">IF(N130="zákl. přenesená",J130,0)</f>
        <v>0</v>
      </c>
      <c r="BH130" s="202">
        <f aca="true" t="shared" si="7" ref="BH130:BH145">IF(N130="sníž. přenesená",J130,0)</f>
        <v>0</v>
      </c>
      <c r="BI130" s="202">
        <f aca="true" t="shared" si="8" ref="BI130:BI145">IF(N130="nulová",J130,0)</f>
        <v>0</v>
      </c>
      <c r="BJ130" s="21" t="s">
        <v>82</v>
      </c>
      <c r="BK130" s="202">
        <f aca="true" t="shared" si="9" ref="BK130:BK145">ROUND(I130*H130,2)</f>
        <v>0</v>
      </c>
      <c r="BL130" s="21" t="s">
        <v>153</v>
      </c>
      <c r="BM130" s="21" t="s">
        <v>271</v>
      </c>
    </row>
    <row r="131" spans="2:65" s="1" customFormat="1" ht="22.5" customHeight="1">
      <c r="B131" s="38"/>
      <c r="C131" s="215" t="s">
        <v>272</v>
      </c>
      <c r="D131" s="215" t="s">
        <v>214</v>
      </c>
      <c r="E131" s="216" t="s">
        <v>273</v>
      </c>
      <c r="F131" s="217" t="s">
        <v>274</v>
      </c>
      <c r="G131" s="218" t="s">
        <v>244</v>
      </c>
      <c r="H131" s="219">
        <v>1</v>
      </c>
      <c r="I131" s="220"/>
      <c r="J131" s="221">
        <f t="shared" si="0"/>
        <v>0</v>
      </c>
      <c r="K131" s="217" t="s">
        <v>152</v>
      </c>
      <c r="L131" s="222"/>
      <c r="M131" s="223" t="s">
        <v>21</v>
      </c>
      <c r="N131" s="224" t="s">
        <v>45</v>
      </c>
      <c r="O131" s="39"/>
      <c r="P131" s="200">
        <f t="shared" si="1"/>
        <v>0</v>
      </c>
      <c r="Q131" s="200">
        <v>0.00054</v>
      </c>
      <c r="R131" s="200">
        <f t="shared" si="2"/>
        <v>0.00054</v>
      </c>
      <c r="S131" s="200">
        <v>0</v>
      </c>
      <c r="T131" s="201">
        <f t="shared" si="3"/>
        <v>0</v>
      </c>
      <c r="AR131" s="21" t="s">
        <v>208</v>
      </c>
      <c r="AT131" s="21" t="s">
        <v>214</v>
      </c>
      <c r="AU131" s="21" t="s">
        <v>84</v>
      </c>
      <c r="AY131" s="21" t="s">
        <v>146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21" t="s">
        <v>82</v>
      </c>
      <c r="BK131" s="202">
        <f t="shared" si="9"/>
        <v>0</v>
      </c>
      <c r="BL131" s="21" t="s">
        <v>153</v>
      </c>
      <c r="BM131" s="21" t="s">
        <v>275</v>
      </c>
    </row>
    <row r="132" spans="2:65" s="1" customFormat="1" ht="31.5" customHeight="1">
      <c r="B132" s="38"/>
      <c r="C132" s="191" t="s">
        <v>10</v>
      </c>
      <c r="D132" s="191" t="s">
        <v>148</v>
      </c>
      <c r="E132" s="192" t="s">
        <v>276</v>
      </c>
      <c r="F132" s="193" t="s">
        <v>277</v>
      </c>
      <c r="G132" s="194" t="s">
        <v>244</v>
      </c>
      <c r="H132" s="195">
        <v>1</v>
      </c>
      <c r="I132" s="196"/>
      <c r="J132" s="197">
        <f t="shared" si="0"/>
        <v>0</v>
      </c>
      <c r="K132" s="193" t="s">
        <v>152</v>
      </c>
      <c r="L132" s="58"/>
      <c r="M132" s="198" t="s">
        <v>21</v>
      </c>
      <c r="N132" s="199" t="s">
        <v>45</v>
      </c>
      <c r="O132" s="39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AR132" s="21" t="s">
        <v>153</v>
      </c>
      <c r="AT132" s="21" t="s">
        <v>148</v>
      </c>
      <c r="AU132" s="21" t="s">
        <v>84</v>
      </c>
      <c r="AY132" s="21" t="s">
        <v>146</v>
      </c>
      <c r="BE132" s="202">
        <f t="shared" si="4"/>
        <v>0</v>
      </c>
      <c r="BF132" s="202">
        <f t="shared" si="5"/>
        <v>0</v>
      </c>
      <c r="BG132" s="202">
        <f t="shared" si="6"/>
        <v>0</v>
      </c>
      <c r="BH132" s="202">
        <f t="shared" si="7"/>
        <v>0</v>
      </c>
      <c r="BI132" s="202">
        <f t="shared" si="8"/>
        <v>0</v>
      </c>
      <c r="BJ132" s="21" t="s">
        <v>82</v>
      </c>
      <c r="BK132" s="202">
        <f t="shared" si="9"/>
        <v>0</v>
      </c>
      <c r="BL132" s="21" t="s">
        <v>153</v>
      </c>
      <c r="BM132" s="21" t="s">
        <v>278</v>
      </c>
    </row>
    <row r="133" spans="2:65" s="1" customFormat="1" ht="22.5" customHeight="1">
      <c r="B133" s="38"/>
      <c r="C133" s="215" t="s">
        <v>279</v>
      </c>
      <c r="D133" s="215" t="s">
        <v>214</v>
      </c>
      <c r="E133" s="216" t="s">
        <v>280</v>
      </c>
      <c r="F133" s="217" t="s">
        <v>281</v>
      </c>
      <c r="G133" s="218" t="s">
        <v>244</v>
      </c>
      <c r="H133" s="219">
        <v>1</v>
      </c>
      <c r="I133" s="220"/>
      <c r="J133" s="221">
        <f t="shared" si="0"/>
        <v>0</v>
      </c>
      <c r="K133" s="217" t="s">
        <v>152</v>
      </c>
      <c r="L133" s="222"/>
      <c r="M133" s="223" t="s">
        <v>21</v>
      </c>
      <c r="N133" s="224" t="s">
        <v>45</v>
      </c>
      <c r="O133" s="39"/>
      <c r="P133" s="200">
        <f t="shared" si="1"/>
        <v>0</v>
      </c>
      <c r="Q133" s="200">
        <v>0.0009</v>
      </c>
      <c r="R133" s="200">
        <f t="shared" si="2"/>
        <v>0.0009</v>
      </c>
      <c r="S133" s="200">
        <v>0</v>
      </c>
      <c r="T133" s="201">
        <f t="shared" si="3"/>
        <v>0</v>
      </c>
      <c r="AR133" s="21" t="s">
        <v>208</v>
      </c>
      <c r="AT133" s="21" t="s">
        <v>214</v>
      </c>
      <c r="AU133" s="21" t="s">
        <v>84</v>
      </c>
      <c r="AY133" s="21" t="s">
        <v>146</v>
      </c>
      <c r="BE133" s="202">
        <f t="shared" si="4"/>
        <v>0</v>
      </c>
      <c r="BF133" s="202">
        <f t="shared" si="5"/>
        <v>0</v>
      </c>
      <c r="BG133" s="202">
        <f t="shared" si="6"/>
        <v>0</v>
      </c>
      <c r="BH133" s="202">
        <f t="shared" si="7"/>
        <v>0</v>
      </c>
      <c r="BI133" s="202">
        <f t="shared" si="8"/>
        <v>0</v>
      </c>
      <c r="BJ133" s="21" t="s">
        <v>82</v>
      </c>
      <c r="BK133" s="202">
        <f t="shared" si="9"/>
        <v>0</v>
      </c>
      <c r="BL133" s="21" t="s">
        <v>153</v>
      </c>
      <c r="BM133" s="21" t="s">
        <v>282</v>
      </c>
    </row>
    <row r="134" spans="2:65" s="1" customFormat="1" ht="31.5" customHeight="1">
      <c r="B134" s="38"/>
      <c r="C134" s="191" t="s">
        <v>283</v>
      </c>
      <c r="D134" s="191" t="s">
        <v>148</v>
      </c>
      <c r="E134" s="192" t="s">
        <v>284</v>
      </c>
      <c r="F134" s="193" t="s">
        <v>285</v>
      </c>
      <c r="G134" s="194" t="s">
        <v>244</v>
      </c>
      <c r="H134" s="195">
        <v>1</v>
      </c>
      <c r="I134" s="196"/>
      <c r="J134" s="197">
        <f t="shared" si="0"/>
        <v>0</v>
      </c>
      <c r="K134" s="193" t="s">
        <v>152</v>
      </c>
      <c r="L134" s="58"/>
      <c r="M134" s="198" t="s">
        <v>21</v>
      </c>
      <c r="N134" s="199" t="s">
        <v>45</v>
      </c>
      <c r="O134" s="39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AR134" s="21" t="s">
        <v>153</v>
      </c>
      <c r="AT134" s="21" t="s">
        <v>148</v>
      </c>
      <c r="AU134" s="21" t="s">
        <v>84</v>
      </c>
      <c r="AY134" s="21" t="s">
        <v>146</v>
      </c>
      <c r="BE134" s="202">
        <f t="shared" si="4"/>
        <v>0</v>
      </c>
      <c r="BF134" s="202">
        <f t="shared" si="5"/>
        <v>0</v>
      </c>
      <c r="BG134" s="202">
        <f t="shared" si="6"/>
        <v>0</v>
      </c>
      <c r="BH134" s="202">
        <f t="shared" si="7"/>
        <v>0</v>
      </c>
      <c r="BI134" s="202">
        <f t="shared" si="8"/>
        <v>0</v>
      </c>
      <c r="BJ134" s="21" t="s">
        <v>82</v>
      </c>
      <c r="BK134" s="202">
        <f t="shared" si="9"/>
        <v>0</v>
      </c>
      <c r="BL134" s="21" t="s">
        <v>153</v>
      </c>
      <c r="BM134" s="21" t="s">
        <v>286</v>
      </c>
    </row>
    <row r="135" spans="2:65" s="1" customFormat="1" ht="22.5" customHeight="1">
      <c r="B135" s="38"/>
      <c r="C135" s="215" t="s">
        <v>287</v>
      </c>
      <c r="D135" s="215" t="s">
        <v>214</v>
      </c>
      <c r="E135" s="216" t="s">
        <v>288</v>
      </c>
      <c r="F135" s="217" t="s">
        <v>289</v>
      </c>
      <c r="G135" s="218" t="s">
        <v>244</v>
      </c>
      <c r="H135" s="219">
        <v>1</v>
      </c>
      <c r="I135" s="220"/>
      <c r="J135" s="221">
        <f t="shared" si="0"/>
        <v>0</v>
      </c>
      <c r="K135" s="217" t="s">
        <v>152</v>
      </c>
      <c r="L135" s="222"/>
      <c r="M135" s="223" t="s">
        <v>21</v>
      </c>
      <c r="N135" s="224" t="s">
        <v>45</v>
      </c>
      <c r="O135" s="39"/>
      <c r="P135" s="200">
        <f t="shared" si="1"/>
        <v>0</v>
      </c>
      <c r="Q135" s="200">
        <v>0.00078</v>
      </c>
      <c r="R135" s="200">
        <f t="shared" si="2"/>
        <v>0.00078</v>
      </c>
      <c r="S135" s="200">
        <v>0</v>
      </c>
      <c r="T135" s="201">
        <f t="shared" si="3"/>
        <v>0</v>
      </c>
      <c r="AR135" s="21" t="s">
        <v>208</v>
      </c>
      <c r="AT135" s="21" t="s">
        <v>214</v>
      </c>
      <c r="AU135" s="21" t="s">
        <v>84</v>
      </c>
      <c r="AY135" s="21" t="s">
        <v>146</v>
      </c>
      <c r="BE135" s="202">
        <f t="shared" si="4"/>
        <v>0</v>
      </c>
      <c r="BF135" s="202">
        <f t="shared" si="5"/>
        <v>0</v>
      </c>
      <c r="BG135" s="202">
        <f t="shared" si="6"/>
        <v>0</v>
      </c>
      <c r="BH135" s="202">
        <f t="shared" si="7"/>
        <v>0</v>
      </c>
      <c r="BI135" s="202">
        <f t="shared" si="8"/>
        <v>0</v>
      </c>
      <c r="BJ135" s="21" t="s">
        <v>82</v>
      </c>
      <c r="BK135" s="202">
        <f t="shared" si="9"/>
        <v>0</v>
      </c>
      <c r="BL135" s="21" t="s">
        <v>153</v>
      </c>
      <c r="BM135" s="21" t="s">
        <v>290</v>
      </c>
    </row>
    <row r="136" spans="2:65" s="1" customFormat="1" ht="31.5" customHeight="1">
      <c r="B136" s="38"/>
      <c r="C136" s="191" t="s">
        <v>9</v>
      </c>
      <c r="D136" s="191" t="s">
        <v>148</v>
      </c>
      <c r="E136" s="192" t="s">
        <v>291</v>
      </c>
      <c r="F136" s="193" t="s">
        <v>292</v>
      </c>
      <c r="G136" s="194" t="s">
        <v>244</v>
      </c>
      <c r="H136" s="195">
        <v>2</v>
      </c>
      <c r="I136" s="196"/>
      <c r="J136" s="197">
        <f t="shared" si="0"/>
        <v>0</v>
      </c>
      <c r="K136" s="193" t="s">
        <v>152</v>
      </c>
      <c r="L136" s="58"/>
      <c r="M136" s="198" t="s">
        <v>21</v>
      </c>
      <c r="N136" s="199" t="s">
        <v>45</v>
      </c>
      <c r="O136" s="39"/>
      <c r="P136" s="200">
        <f t="shared" si="1"/>
        <v>0</v>
      </c>
      <c r="Q136" s="200">
        <v>0.00086</v>
      </c>
      <c r="R136" s="200">
        <f t="shared" si="2"/>
        <v>0.00172</v>
      </c>
      <c r="S136" s="200">
        <v>0</v>
      </c>
      <c r="T136" s="201">
        <f t="shared" si="3"/>
        <v>0</v>
      </c>
      <c r="AR136" s="21" t="s">
        <v>153</v>
      </c>
      <c r="AT136" s="21" t="s">
        <v>148</v>
      </c>
      <c r="AU136" s="21" t="s">
        <v>84</v>
      </c>
      <c r="AY136" s="21" t="s">
        <v>146</v>
      </c>
      <c r="BE136" s="202">
        <f t="shared" si="4"/>
        <v>0</v>
      </c>
      <c r="BF136" s="202">
        <f t="shared" si="5"/>
        <v>0</v>
      </c>
      <c r="BG136" s="202">
        <f t="shared" si="6"/>
        <v>0</v>
      </c>
      <c r="BH136" s="202">
        <f t="shared" si="7"/>
        <v>0</v>
      </c>
      <c r="BI136" s="202">
        <f t="shared" si="8"/>
        <v>0</v>
      </c>
      <c r="BJ136" s="21" t="s">
        <v>82</v>
      </c>
      <c r="BK136" s="202">
        <f t="shared" si="9"/>
        <v>0</v>
      </c>
      <c r="BL136" s="21" t="s">
        <v>153</v>
      </c>
      <c r="BM136" s="21" t="s">
        <v>293</v>
      </c>
    </row>
    <row r="137" spans="2:65" s="1" customFormat="1" ht="22.5" customHeight="1">
      <c r="B137" s="38"/>
      <c r="C137" s="215" t="s">
        <v>294</v>
      </c>
      <c r="D137" s="215" t="s">
        <v>214</v>
      </c>
      <c r="E137" s="216" t="s">
        <v>295</v>
      </c>
      <c r="F137" s="217" t="s">
        <v>296</v>
      </c>
      <c r="G137" s="218" t="s">
        <v>244</v>
      </c>
      <c r="H137" s="219">
        <v>2</v>
      </c>
      <c r="I137" s="220"/>
      <c r="J137" s="221">
        <f t="shared" si="0"/>
        <v>0</v>
      </c>
      <c r="K137" s="217" t="s">
        <v>152</v>
      </c>
      <c r="L137" s="222"/>
      <c r="M137" s="223" t="s">
        <v>21</v>
      </c>
      <c r="N137" s="224" t="s">
        <v>45</v>
      </c>
      <c r="O137" s="39"/>
      <c r="P137" s="200">
        <f t="shared" si="1"/>
        <v>0</v>
      </c>
      <c r="Q137" s="200">
        <v>0.0035</v>
      </c>
      <c r="R137" s="200">
        <f t="shared" si="2"/>
        <v>0.007</v>
      </c>
      <c r="S137" s="200">
        <v>0</v>
      </c>
      <c r="T137" s="201">
        <f t="shared" si="3"/>
        <v>0</v>
      </c>
      <c r="AR137" s="21" t="s">
        <v>208</v>
      </c>
      <c r="AT137" s="21" t="s">
        <v>214</v>
      </c>
      <c r="AU137" s="21" t="s">
        <v>84</v>
      </c>
      <c r="AY137" s="21" t="s">
        <v>146</v>
      </c>
      <c r="BE137" s="202">
        <f t="shared" si="4"/>
        <v>0</v>
      </c>
      <c r="BF137" s="202">
        <f t="shared" si="5"/>
        <v>0</v>
      </c>
      <c r="BG137" s="202">
        <f t="shared" si="6"/>
        <v>0</v>
      </c>
      <c r="BH137" s="202">
        <f t="shared" si="7"/>
        <v>0</v>
      </c>
      <c r="BI137" s="202">
        <f t="shared" si="8"/>
        <v>0</v>
      </c>
      <c r="BJ137" s="21" t="s">
        <v>82</v>
      </c>
      <c r="BK137" s="202">
        <f t="shared" si="9"/>
        <v>0</v>
      </c>
      <c r="BL137" s="21" t="s">
        <v>153</v>
      </c>
      <c r="BM137" s="21" t="s">
        <v>297</v>
      </c>
    </row>
    <row r="138" spans="2:65" s="1" customFormat="1" ht="22.5" customHeight="1">
      <c r="B138" s="38"/>
      <c r="C138" s="215" t="s">
        <v>298</v>
      </c>
      <c r="D138" s="215" t="s">
        <v>214</v>
      </c>
      <c r="E138" s="216" t="s">
        <v>299</v>
      </c>
      <c r="F138" s="217" t="s">
        <v>300</v>
      </c>
      <c r="G138" s="218" t="s">
        <v>244</v>
      </c>
      <c r="H138" s="219">
        <v>1</v>
      </c>
      <c r="I138" s="220"/>
      <c r="J138" s="221">
        <f t="shared" si="0"/>
        <v>0</v>
      </c>
      <c r="K138" s="217" t="s">
        <v>152</v>
      </c>
      <c r="L138" s="222"/>
      <c r="M138" s="223" t="s">
        <v>21</v>
      </c>
      <c r="N138" s="224" t="s">
        <v>45</v>
      </c>
      <c r="O138" s="39"/>
      <c r="P138" s="200">
        <f t="shared" si="1"/>
        <v>0</v>
      </c>
      <c r="Q138" s="200">
        <v>0.02005</v>
      </c>
      <c r="R138" s="200">
        <f t="shared" si="2"/>
        <v>0.02005</v>
      </c>
      <c r="S138" s="200">
        <v>0</v>
      </c>
      <c r="T138" s="201">
        <f t="shared" si="3"/>
        <v>0</v>
      </c>
      <c r="AR138" s="21" t="s">
        <v>208</v>
      </c>
      <c r="AT138" s="21" t="s">
        <v>214</v>
      </c>
      <c r="AU138" s="21" t="s">
        <v>84</v>
      </c>
      <c r="AY138" s="21" t="s">
        <v>146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21" t="s">
        <v>82</v>
      </c>
      <c r="BK138" s="202">
        <f t="shared" si="9"/>
        <v>0</v>
      </c>
      <c r="BL138" s="21" t="s">
        <v>153</v>
      </c>
      <c r="BM138" s="21" t="s">
        <v>301</v>
      </c>
    </row>
    <row r="139" spans="2:65" s="1" customFormat="1" ht="22.5" customHeight="1">
      <c r="B139" s="38"/>
      <c r="C139" s="215" t="s">
        <v>302</v>
      </c>
      <c r="D139" s="215" t="s">
        <v>214</v>
      </c>
      <c r="E139" s="216" t="s">
        <v>303</v>
      </c>
      <c r="F139" s="217" t="s">
        <v>304</v>
      </c>
      <c r="G139" s="218" t="s">
        <v>244</v>
      </c>
      <c r="H139" s="219">
        <v>1</v>
      </c>
      <c r="I139" s="220"/>
      <c r="J139" s="221">
        <f t="shared" si="0"/>
        <v>0</v>
      </c>
      <c r="K139" s="217" t="s">
        <v>152</v>
      </c>
      <c r="L139" s="222"/>
      <c r="M139" s="223" t="s">
        <v>21</v>
      </c>
      <c r="N139" s="224" t="s">
        <v>45</v>
      </c>
      <c r="O139" s="39"/>
      <c r="P139" s="200">
        <f t="shared" si="1"/>
        <v>0</v>
      </c>
      <c r="Q139" s="200">
        <v>0.01555</v>
      </c>
      <c r="R139" s="200">
        <f t="shared" si="2"/>
        <v>0.01555</v>
      </c>
      <c r="S139" s="200">
        <v>0</v>
      </c>
      <c r="T139" s="201">
        <f t="shared" si="3"/>
        <v>0</v>
      </c>
      <c r="AR139" s="21" t="s">
        <v>208</v>
      </c>
      <c r="AT139" s="21" t="s">
        <v>214</v>
      </c>
      <c r="AU139" s="21" t="s">
        <v>84</v>
      </c>
      <c r="AY139" s="21" t="s">
        <v>146</v>
      </c>
      <c r="BE139" s="202">
        <f t="shared" si="4"/>
        <v>0</v>
      </c>
      <c r="BF139" s="202">
        <f t="shared" si="5"/>
        <v>0</v>
      </c>
      <c r="BG139" s="202">
        <f t="shared" si="6"/>
        <v>0</v>
      </c>
      <c r="BH139" s="202">
        <f t="shared" si="7"/>
        <v>0</v>
      </c>
      <c r="BI139" s="202">
        <f t="shared" si="8"/>
        <v>0</v>
      </c>
      <c r="BJ139" s="21" t="s">
        <v>82</v>
      </c>
      <c r="BK139" s="202">
        <f t="shared" si="9"/>
        <v>0</v>
      </c>
      <c r="BL139" s="21" t="s">
        <v>153</v>
      </c>
      <c r="BM139" s="21" t="s">
        <v>305</v>
      </c>
    </row>
    <row r="140" spans="2:65" s="1" customFormat="1" ht="31.5" customHeight="1">
      <c r="B140" s="38"/>
      <c r="C140" s="191" t="s">
        <v>306</v>
      </c>
      <c r="D140" s="191" t="s">
        <v>148</v>
      </c>
      <c r="E140" s="192" t="s">
        <v>307</v>
      </c>
      <c r="F140" s="193" t="s">
        <v>308</v>
      </c>
      <c r="G140" s="194" t="s">
        <v>244</v>
      </c>
      <c r="H140" s="195">
        <v>1</v>
      </c>
      <c r="I140" s="196"/>
      <c r="J140" s="197">
        <f t="shared" si="0"/>
        <v>0</v>
      </c>
      <c r="K140" s="193" t="s">
        <v>152</v>
      </c>
      <c r="L140" s="58"/>
      <c r="M140" s="198" t="s">
        <v>21</v>
      </c>
      <c r="N140" s="199" t="s">
        <v>45</v>
      </c>
      <c r="O140" s="39"/>
      <c r="P140" s="200">
        <f t="shared" si="1"/>
        <v>0</v>
      </c>
      <c r="Q140" s="200">
        <v>0.00034</v>
      </c>
      <c r="R140" s="200">
        <f t="shared" si="2"/>
        <v>0.00034</v>
      </c>
      <c r="S140" s="200">
        <v>0</v>
      </c>
      <c r="T140" s="201">
        <f t="shared" si="3"/>
        <v>0</v>
      </c>
      <c r="AR140" s="21" t="s">
        <v>153</v>
      </c>
      <c r="AT140" s="21" t="s">
        <v>148</v>
      </c>
      <c r="AU140" s="21" t="s">
        <v>84</v>
      </c>
      <c r="AY140" s="21" t="s">
        <v>146</v>
      </c>
      <c r="BE140" s="202">
        <f t="shared" si="4"/>
        <v>0</v>
      </c>
      <c r="BF140" s="202">
        <f t="shared" si="5"/>
        <v>0</v>
      </c>
      <c r="BG140" s="202">
        <f t="shared" si="6"/>
        <v>0</v>
      </c>
      <c r="BH140" s="202">
        <f t="shared" si="7"/>
        <v>0</v>
      </c>
      <c r="BI140" s="202">
        <f t="shared" si="8"/>
        <v>0</v>
      </c>
      <c r="BJ140" s="21" t="s">
        <v>82</v>
      </c>
      <c r="BK140" s="202">
        <f t="shared" si="9"/>
        <v>0</v>
      </c>
      <c r="BL140" s="21" t="s">
        <v>153</v>
      </c>
      <c r="BM140" s="21" t="s">
        <v>309</v>
      </c>
    </row>
    <row r="141" spans="2:65" s="1" customFormat="1" ht="22.5" customHeight="1">
      <c r="B141" s="38"/>
      <c r="C141" s="215" t="s">
        <v>310</v>
      </c>
      <c r="D141" s="215" t="s">
        <v>214</v>
      </c>
      <c r="E141" s="216" t="s">
        <v>311</v>
      </c>
      <c r="F141" s="217" t="s">
        <v>312</v>
      </c>
      <c r="G141" s="218" t="s">
        <v>244</v>
      </c>
      <c r="H141" s="219">
        <v>1</v>
      </c>
      <c r="I141" s="220"/>
      <c r="J141" s="221">
        <f t="shared" si="0"/>
        <v>0</v>
      </c>
      <c r="K141" s="217" t="s">
        <v>152</v>
      </c>
      <c r="L141" s="222"/>
      <c r="M141" s="223" t="s">
        <v>21</v>
      </c>
      <c r="N141" s="224" t="s">
        <v>45</v>
      </c>
      <c r="O141" s="39"/>
      <c r="P141" s="200">
        <f t="shared" si="1"/>
        <v>0</v>
      </c>
      <c r="Q141" s="200">
        <v>0.0425</v>
      </c>
      <c r="R141" s="200">
        <f t="shared" si="2"/>
        <v>0.0425</v>
      </c>
      <c r="S141" s="200">
        <v>0</v>
      </c>
      <c r="T141" s="201">
        <f t="shared" si="3"/>
        <v>0</v>
      </c>
      <c r="AR141" s="21" t="s">
        <v>208</v>
      </c>
      <c r="AT141" s="21" t="s">
        <v>214</v>
      </c>
      <c r="AU141" s="21" t="s">
        <v>84</v>
      </c>
      <c r="AY141" s="21" t="s">
        <v>146</v>
      </c>
      <c r="BE141" s="202">
        <f t="shared" si="4"/>
        <v>0</v>
      </c>
      <c r="BF141" s="202">
        <f t="shared" si="5"/>
        <v>0</v>
      </c>
      <c r="BG141" s="202">
        <f t="shared" si="6"/>
        <v>0</v>
      </c>
      <c r="BH141" s="202">
        <f t="shared" si="7"/>
        <v>0</v>
      </c>
      <c r="BI141" s="202">
        <f t="shared" si="8"/>
        <v>0</v>
      </c>
      <c r="BJ141" s="21" t="s">
        <v>82</v>
      </c>
      <c r="BK141" s="202">
        <f t="shared" si="9"/>
        <v>0</v>
      </c>
      <c r="BL141" s="21" t="s">
        <v>153</v>
      </c>
      <c r="BM141" s="21" t="s">
        <v>313</v>
      </c>
    </row>
    <row r="142" spans="2:65" s="1" customFormat="1" ht="22.5" customHeight="1">
      <c r="B142" s="38"/>
      <c r="C142" s="191" t="s">
        <v>314</v>
      </c>
      <c r="D142" s="191" t="s">
        <v>148</v>
      </c>
      <c r="E142" s="192" t="s">
        <v>315</v>
      </c>
      <c r="F142" s="193" t="s">
        <v>316</v>
      </c>
      <c r="G142" s="194" t="s">
        <v>244</v>
      </c>
      <c r="H142" s="195">
        <v>2</v>
      </c>
      <c r="I142" s="196"/>
      <c r="J142" s="197">
        <f t="shared" si="0"/>
        <v>0</v>
      </c>
      <c r="K142" s="193" t="s">
        <v>152</v>
      </c>
      <c r="L142" s="58"/>
      <c r="M142" s="198" t="s">
        <v>21</v>
      </c>
      <c r="N142" s="199" t="s">
        <v>45</v>
      </c>
      <c r="O142" s="39"/>
      <c r="P142" s="200">
        <f t="shared" si="1"/>
        <v>0</v>
      </c>
      <c r="Q142" s="200">
        <v>0.12303</v>
      </c>
      <c r="R142" s="200">
        <f t="shared" si="2"/>
        <v>0.24606</v>
      </c>
      <c r="S142" s="200">
        <v>0</v>
      </c>
      <c r="T142" s="201">
        <f t="shared" si="3"/>
        <v>0</v>
      </c>
      <c r="AR142" s="21" t="s">
        <v>153</v>
      </c>
      <c r="AT142" s="21" t="s">
        <v>148</v>
      </c>
      <c r="AU142" s="21" t="s">
        <v>84</v>
      </c>
      <c r="AY142" s="21" t="s">
        <v>146</v>
      </c>
      <c r="BE142" s="202">
        <f t="shared" si="4"/>
        <v>0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21" t="s">
        <v>82</v>
      </c>
      <c r="BK142" s="202">
        <f t="shared" si="9"/>
        <v>0</v>
      </c>
      <c r="BL142" s="21" t="s">
        <v>153</v>
      </c>
      <c r="BM142" s="21" t="s">
        <v>317</v>
      </c>
    </row>
    <row r="143" spans="2:65" s="1" customFormat="1" ht="22.5" customHeight="1">
      <c r="B143" s="38"/>
      <c r="C143" s="215" t="s">
        <v>318</v>
      </c>
      <c r="D143" s="215" t="s">
        <v>214</v>
      </c>
      <c r="E143" s="216" t="s">
        <v>319</v>
      </c>
      <c r="F143" s="217" t="s">
        <v>320</v>
      </c>
      <c r="G143" s="218" t="s">
        <v>244</v>
      </c>
      <c r="H143" s="219">
        <v>2</v>
      </c>
      <c r="I143" s="220"/>
      <c r="J143" s="221">
        <f t="shared" si="0"/>
        <v>0</v>
      </c>
      <c r="K143" s="217" t="s">
        <v>152</v>
      </c>
      <c r="L143" s="222"/>
      <c r="M143" s="223" t="s">
        <v>21</v>
      </c>
      <c r="N143" s="224" t="s">
        <v>45</v>
      </c>
      <c r="O143" s="39"/>
      <c r="P143" s="200">
        <f t="shared" si="1"/>
        <v>0</v>
      </c>
      <c r="Q143" s="200">
        <v>0.0133</v>
      </c>
      <c r="R143" s="200">
        <f t="shared" si="2"/>
        <v>0.0266</v>
      </c>
      <c r="S143" s="200">
        <v>0</v>
      </c>
      <c r="T143" s="201">
        <f t="shared" si="3"/>
        <v>0</v>
      </c>
      <c r="AR143" s="21" t="s">
        <v>208</v>
      </c>
      <c r="AT143" s="21" t="s">
        <v>214</v>
      </c>
      <c r="AU143" s="21" t="s">
        <v>84</v>
      </c>
      <c r="AY143" s="21" t="s">
        <v>146</v>
      </c>
      <c r="BE143" s="202">
        <f t="shared" si="4"/>
        <v>0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21" t="s">
        <v>82</v>
      </c>
      <c r="BK143" s="202">
        <f t="shared" si="9"/>
        <v>0</v>
      </c>
      <c r="BL143" s="21" t="s">
        <v>153</v>
      </c>
      <c r="BM143" s="21" t="s">
        <v>321</v>
      </c>
    </row>
    <row r="144" spans="2:65" s="1" customFormat="1" ht="22.5" customHeight="1">
      <c r="B144" s="38"/>
      <c r="C144" s="191" t="s">
        <v>322</v>
      </c>
      <c r="D144" s="191" t="s">
        <v>148</v>
      </c>
      <c r="E144" s="192" t="s">
        <v>323</v>
      </c>
      <c r="F144" s="193" t="s">
        <v>324</v>
      </c>
      <c r="G144" s="194" t="s">
        <v>244</v>
      </c>
      <c r="H144" s="195">
        <v>1</v>
      </c>
      <c r="I144" s="196"/>
      <c r="J144" s="197">
        <f t="shared" si="0"/>
        <v>0</v>
      </c>
      <c r="K144" s="193" t="s">
        <v>152</v>
      </c>
      <c r="L144" s="58"/>
      <c r="M144" s="198" t="s">
        <v>21</v>
      </c>
      <c r="N144" s="199" t="s">
        <v>45</v>
      </c>
      <c r="O144" s="39"/>
      <c r="P144" s="200">
        <f t="shared" si="1"/>
        <v>0</v>
      </c>
      <c r="Q144" s="200">
        <v>0.32906</v>
      </c>
      <c r="R144" s="200">
        <f t="shared" si="2"/>
        <v>0.32906</v>
      </c>
      <c r="S144" s="200">
        <v>0</v>
      </c>
      <c r="T144" s="201">
        <f t="shared" si="3"/>
        <v>0</v>
      </c>
      <c r="AR144" s="21" t="s">
        <v>153</v>
      </c>
      <c r="AT144" s="21" t="s">
        <v>148</v>
      </c>
      <c r="AU144" s="21" t="s">
        <v>84</v>
      </c>
      <c r="AY144" s="21" t="s">
        <v>146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21" t="s">
        <v>82</v>
      </c>
      <c r="BK144" s="202">
        <f t="shared" si="9"/>
        <v>0</v>
      </c>
      <c r="BL144" s="21" t="s">
        <v>153</v>
      </c>
      <c r="BM144" s="21" t="s">
        <v>325</v>
      </c>
    </row>
    <row r="145" spans="2:65" s="1" customFormat="1" ht="22.5" customHeight="1">
      <c r="B145" s="38"/>
      <c r="C145" s="215" t="s">
        <v>326</v>
      </c>
      <c r="D145" s="215" t="s">
        <v>214</v>
      </c>
      <c r="E145" s="216" t="s">
        <v>327</v>
      </c>
      <c r="F145" s="217" t="s">
        <v>328</v>
      </c>
      <c r="G145" s="218" t="s">
        <v>244</v>
      </c>
      <c r="H145" s="219">
        <v>1</v>
      </c>
      <c r="I145" s="220"/>
      <c r="J145" s="221">
        <f t="shared" si="0"/>
        <v>0</v>
      </c>
      <c r="K145" s="217" t="s">
        <v>152</v>
      </c>
      <c r="L145" s="222"/>
      <c r="M145" s="223" t="s">
        <v>21</v>
      </c>
      <c r="N145" s="224" t="s">
        <v>45</v>
      </c>
      <c r="O145" s="39"/>
      <c r="P145" s="200">
        <f t="shared" si="1"/>
        <v>0</v>
      </c>
      <c r="Q145" s="200">
        <v>0.0295</v>
      </c>
      <c r="R145" s="200">
        <f t="shared" si="2"/>
        <v>0.0295</v>
      </c>
      <c r="S145" s="200">
        <v>0</v>
      </c>
      <c r="T145" s="201">
        <f t="shared" si="3"/>
        <v>0</v>
      </c>
      <c r="AR145" s="21" t="s">
        <v>208</v>
      </c>
      <c r="AT145" s="21" t="s">
        <v>214</v>
      </c>
      <c r="AU145" s="21" t="s">
        <v>84</v>
      </c>
      <c r="AY145" s="21" t="s">
        <v>146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21" t="s">
        <v>82</v>
      </c>
      <c r="BK145" s="202">
        <f t="shared" si="9"/>
        <v>0</v>
      </c>
      <c r="BL145" s="21" t="s">
        <v>153</v>
      </c>
      <c r="BM145" s="21" t="s">
        <v>329</v>
      </c>
    </row>
    <row r="146" spans="2:63" s="10" customFormat="1" ht="29.85" customHeight="1">
      <c r="B146" s="174"/>
      <c r="C146" s="175"/>
      <c r="D146" s="188" t="s">
        <v>73</v>
      </c>
      <c r="E146" s="189" t="s">
        <v>330</v>
      </c>
      <c r="F146" s="189" t="s">
        <v>331</v>
      </c>
      <c r="G146" s="175"/>
      <c r="H146" s="175"/>
      <c r="I146" s="178"/>
      <c r="J146" s="190">
        <f>BK146</f>
        <v>0</v>
      </c>
      <c r="K146" s="175"/>
      <c r="L146" s="180"/>
      <c r="M146" s="181"/>
      <c r="N146" s="182"/>
      <c r="O146" s="182"/>
      <c r="P146" s="183">
        <f>SUM(P147:P150)</f>
        <v>0</v>
      </c>
      <c r="Q146" s="182"/>
      <c r="R146" s="183">
        <f>SUM(R147:R150)</f>
        <v>0</v>
      </c>
      <c r="S146" s="182"/>
      <c r="T146" s="184">
        <f>SUM(T147:T150)</f>
        <v>0</v>
      </c>
      <c r="AR146" s="185" t="s">
        <v>82</v>
      </c>
      <c r="AT146" s="186" t="s">
        <v>73</v>
      </c>
      <c r="AU146" s="186" t="s">
        <v>82</v>
      </c>
      <c r="AY146" s="185" t="s">
        <v>146</v>
      </c>
      <c r="BK146" s="187">
        <f>SUM(BK147:BK150)</f>
        <v>0</v>
      </c>
    </row>
    <row r="147" spans="2:65" s="1" customFormat="1" ht="31.5" customHeight="1">
      <c r="B147" s="38"/>
      <c r="C147" s="191" t="s">
        <v>332</v>
      </c>
      <c r="D147" s="191" t="s">
        <v>148</v>
      </c>
      <c r="E147" s="192" t="s">
        <v>333</v>
      </c>
      <c r="F147" s="193" t="s">
        <v>334</v>
      </c>
      <c r="G147" s="194" t="s">
        <v>199</v>
      </c>
      <c r="H147" s="195">
        <v>143.584</v>
      </c>
      <c r="I147" s="196"/>
      <c r="J147" s="197">
        <f>ROUND(I147*H147,2)</f>
        <v>0</v>
      </c>
      <c r="K147" s="193" t="s">
        <v>152</v>
      </c>
      <c r="L147" s="58"/>
      <c r="M147" s="198" t="s">
        <v>21</v>
      </c>
      <c r="N147" s="199" t="s">
        <v>45</v>
      </c>
      <c r="O147" s="39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1" t="s">
        <v>153</v>
      </c>
      <c r="AT147" s="21" t="s">
        <v>148</v>
      </c>
      <c r="AU147" s="21" t="s">
        <v>84</v>
      </c>
      <c r="AY147" s="21" t="s">
        <v>146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1" t="s">
        <v>82</v>
      </c>
      <c r="BK147" s="202">
        <f>ROUND(I147*H147,2)</f>
        <v>0</v>
      </c>
      <c r="BL147" s="21" t="s">
        <v>153</v>
      </c>
      <c r="BM147" s="21" t="s">
        <v>335</v>
      </c>
    </row>
    <row r="148" spans="2:51" s="11" customFormat="1" ht="13.5">
      <c r="B148" s="203"/>
      <c r="C148" s="204"/>
      <c r="D148" s="205" t="s">
        <v>155</v>
      </c>
      <c r="E148" s="206" t="s">
        <v>336</v>
      </c>
      <c r="F148" s="207" t="s">
        <v>337</v>
      </c>
      <c r="G148" s="204"/>
      <c r="H148" s="208">
        <v>143.584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155</v>
      </c>
      <c r="AU148" s="214" t="s">
        <v>84</v>
      </c>
      <c r="AV148" s="11" t="s">
        <v>84</v>
      </c>
      <c r="AW148" s="11" t="s">
        <v>37</v>
      </c>
      <c r="AX148" s="11" t="s">
        <v>82</v>
      </c>
      <c r="AY148" s="214" t="s">
        <v>146</v>
      </c>
    </row>
    <row r="149" spans="2:65" s="1" customFormat="1" ht="44.25" customHeight="1">
      <c r="B149" s="38"/>
      <c r="C149" s="191" t="s">
        <v>338</v>
      </c>
      <c r="D149" s="191" t="s">
        <v>148</v>
      </c>
      <c r="E149" s="192" t="s">
        <v>339</v>
      </c>
      <c r="F149" s="193" t="s">
        <v>340</v>
      </c>
      <c r="G149" s="194" t="s">
        <v>199</v>
      </c>
      <c r="H149" s="195">
        <v>22.486</v>
      </c>
      <c r="I149" s="196"/>
      <c r="J149" s="197">
        <f>ROUND(I149*H149,2)</f>
        <v>0</v>
      </c>
      <c r="K149" s="193" t="s">
        <v>152</v>
      </c>
      <c r="L149" s="58"/>
      <c r="M149" s="198" t="s">
        <v>21</v>
      </c>
      <c r="N149" s="199" t="s">
        <v>45</v>
      </c>
      <c r="O149" s="39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1" t="s">
        <v>153</v>
      </c>
      <c r="AT149" s="21" t="s">
        <v>148</v>
      </c>
      <c r="AU149" s="21" t="s">
        <v>84</v>
      </c>
      <c r="AY149" s="21" t="s">
        <v>146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1" t="s">
        <v>82</v>
      </c>
      <c r="BK149" s="202">
        <f>ROUND(I149*H149,2)</f>
        <v>0</v>
      </c>
      <c r="BL149" s="21" t="s">
        <v>153</v>
      </c>
      <c r="BM149" s="21" t="s">
        <v>341</v>
      </c>
    </row>
    <row r="150" spans="2:65" s="1" customFormat="1" ht="44.25" customHeight="1">
      <c r="B150" s="38"/>
      <c r="C150" s="191" t="s">
        <v>342</v>
      </c>
      <c r="D150" s="191" t="s">
        <v>148</v>
      </c>
      <c r="E150" s="192" t="s">
        <v>343</v>
      </c>
      <c r="F150" s="193" t="s">
        <v>344</v>
      </c>
      <c r="G150" s="194" t="s">
        <v>199</v>
      </c>
      <c r="H150" s="195">
        <v>22.486</v>
      </c>
      <c r="I150" s="196"/>
      <c r="J150" s="197">
        <f>ROUND(I150*H150,2)</f>
        <v>0</v>
      </c>
      <c r="K150" s="193" t="s">
        <v>152</v>
      </c>
      <c r="L150" s="58"/>
      <c r="M150" s="198" t="s">
        <v>21</v>
      </c>
      <c r="N150" s="229" t="s">
        <v>45</v>
      </c>
      <c r="O150" s="230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1" t="s">
        <v>153</v>
      </c>
      <c r="AT150" s="21" t="s">
        <v>148</v>
      </c>
      <c r="AU150" s="21" t="s">
        <v>84</v>
      </c>
      <c r="AY150" s="21" t="s">
        <v>146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1" t="s">
        <v>82</v>
      </c>
      <c r="BK150" s="202">
        <f>ROUND(I150*H150,2)</f>
        <v>0</v>
      </c>
      <c r="BL150" s="21" t="s">
        <v>153</v>
      </c>
      <c r="BM150" s="21" t="s">
        <v>345</v>
      </c>
    </row>
    <row r="151" spans="2:12" s="1" customFormat="1" ht="6.95" customHeight="1">
      <c r="B151" s="53"/>
      <c r="C151" s="54"/>
      <c r="D151" s="54"/>
      <c r="E151" s="54"/>
      <c r="F151" s="54"/>
      <c r="G151" s="54"/>
      <c r="H151" s="54"/>
      <c r="I151" s="137"/>
      <c r="J151" s="54"/>
      <c r="K151" s="54"/>
      <c r="L151" s="58"/>
    </row>
  </sheetData>
  <sheetProtection password="CC35" sheet="1" objects="1" scenarios="1" formatCells="0" formatColumns="0" formatRows="0" sort="0" autoFilter="0"/>
  <autoFilter ref="C80:K15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52" t="s">
        <v>89</v>
      </c>
      <c r="H1" s="352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84</v>
      </c>
    </row>
    <row r="4" spans="2:46" ht="36.95" customHeight="1">
      <c r="B4" s="25"/>
      <c r="C4" s="26"/>
      <c r="D4" s="27" t="s">
        <v>99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22.5" customHeight="1">
      <c r="B7" s="25"/>
      <c r="C7" s="26"/>
      <c r="D7" s="26"/>
      <c r="E7" s="353" t="str">
        <f>'Rekapitulace stavby'!K6</f>
        <v>Prodloužení vodovodních řadů Pohoř - Horní konec</v>
      </c>
      <c r="F7" s="354"/>
      <c r="G7" s="354"/>
      <c r="H7" s="354"/>
      <c r="I7" s="115"/>
      <c r="J7" s="26"/>
      <c r="K7" s="28"/>
    </row>
    <row r="8" spans="2:11" s="1" customFormat="1" ht="15">
      <c r="B8" s="38"/>
      <c r="C8" s="39"/>
      <c r="D8" s="34" t="s">
        <v>112</v>
      </c>
      <c r="E8" s="39"/>
      <c r="F8" s="39"/>
      <c r="G8" s="39"/>
      <c r="H8" s="39"/>
      <c r="I8" s="116"/>
      <c r="J8" s="39"/>
      <c r="K8" s="42"/>
    </row>
    <row r="9" spans="2:11" s="1" customFormat="1" ht="36.95" customHeight="1">
      <c r="B9" s="38"/>
      <c r="C9" s="39"/>
      <c r="D9" s="39"/>
      <c r="E9" s="355" t="s">
        <v>346</v>
      </c>
      <c r="F9" s="356"/>
      <c r="G9" s="356"/>
      <c r="H9" s="356"/>
      <c r="I9" s="116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24.3.2018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7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7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7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18" t="s">
        <v>21</v>
      </c>
      <c r="F24" s="318"/>
      <c r="G24" s="318"/>
      <c r="H24" s="318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40</v>
      </c>
      <c r="E27" s="39"/>
      <c r="F27" s="39"/>
      <c r="G27" s="39"/>
      <c r="H27" s="39"/>
      <c r="I27" s="116"/>
      <c r="J27" s="126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7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8">
        <f>ROUND(SUM(BE80:BE89),2)</f>
        <v>0</v>
      </c>
      <c r="G30" s="39"/>
      <c r="H30" s="39"/>
      <c r="I30" s="129">
        <v>0.21</v>
      </c>
      <c r="J30" s="128">
        <f>ROUND(ROUND((SUM(BE80:BE89)),2)*I30,2)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8">
        <f>ROUND(SUM(BF80:BF89),2)</f>
        <v>0</v>
      </c>
      <c r="G31" s="39"/>
      <c r="H31" s="39"/>
      <c r="I31" s="129">
        <v>0.15</v>
      </c>
      <c r="J31" s="128">
        <f>ROUND(ROUND((SUM(BF80:BF89)),2)*I31,2)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8">
        <f>ROUND(SUM(BG80:BG89),2)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8">
        <f>ROUND(SUM(BH80:BH89),2)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8">
        <f>ROUND(SUM(BI80:BI89),2)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50</v>
      </c>
      <c r="E36" s="76"/>
      <c r="F36" s="76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120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3" t="str">
        <f>E7</f>
        <v>Prodloužení vodovodních řadů Pohoř - Horní konec</v>
      </c>
      <c r="F45" s="354"/>
      <c r="G45" s="354"/>
      <c r="H45" s="354"/>
      <c r="I45" s="116"/>
      <c r="J45" s="39"/>
      <c r="K45" s="42"/>
    </row>
    <row r="46" spans="2:11" s="1" customFormat="1" ht="14.45" customHeight="1">
      <c r="B46" s="38"/>
      <c r="C46" s="34" t="s">
        <v>112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5" t="str">
        <f>E9</f>
        <v>02 - VON</v>
      </c>
      <c r="F47" s="356"/>
      <c r="G47" s="356"/>
      <c r="H47" s="356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 - Pohoř</v>
      </c>
      <c r="G49" s="39"/>
      <c r="H49" s="39"/>
      <c r="I49" s="117" t="s">
        <v>25</v>
      </c>
      <c r="J49" s="118" t="str">
        <f>IF(J12="","",J12)</f>
        <v>24.3.2018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34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121</v>
      </c>
      <c r="D54" s="130"/>
      <c r="E54" s="130"/>
      <c r="F54" s="130"/>
      <c r="G54" s="130"/>
      <c r="H54" s="130"/>
      <c r="I54" s="143"/>
      <c r="J54" s="144" t="s">
        <v>122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123</v>
      </c>
      <c r="D56" s="39"/>
      <c r="E56" s="39"/>
      <c r="F56" s="39"/>
      <c r="G56" s="39"/>
      <c r="H56" s="39"/>
      <c r="I56" s="116"/>
      <c r="J56" s="126">
        <f>J80</f>
        <v>0</v>
      </c>
      <c r="K56" s="42"/>
      <c r="AU56" s="21" t="s">
        <v>124</v>
      </c>
    </row>
    <row r="57" spans="2:11" s="7" customFormat="1" ht="24.95" customHeight="1">
      <c r="B57" s="147"/>
      <c r="C57" s="148"/>
      <c r="D57" s="149" t="s">
        <v>347</v>
      </c>
      <c r="E57" s="150"/>
      <c r="F57" s="150"/>
      <c r="G57" s="150"/>
      <c r="H57" s="150"/>
      <c r="I57" s="151"/>
      <c r="J57" s="152">
        <f>J81</f>
        <v>0</v>
      </c>
      <c r="K57" s="153"/>
    </row>
    <row r="58" spans="2:11" s="8" customFormat="1" ht="19.9" customHeight="1">
      <c r="B58" s="154"/>
      <c r="C58" s="155"/>
      <c r="D58" s="156" t="s">
        <v>348</v>
      </c>
      <c r="E58" s="157"/>
      <c r="F58" s="157"/>
      <c r="G58" s="157"/>
      <c r="H58" s="157"/>
      <c r="I58" s="158"/>
      <c r="J58" s="159">
        <f>J82</f>
        <v>0</v>
      </c>
      <c r="K58" s="160"/>
    </row>
    <row r="59" spans="2:11" s="8" customFormat="1" ht="19.9" customHeight="1">
      <c r="B59" s="154"/>
      <c r="C59" s="155"/>
      <c r="D59" s="156" t="s">
        <v>349</v>
      </c>
      <c r="E59" s="157"/>
      <c r="F59" s="157"/>
      <c r="G59" s="157"/>
      <c r="H59" s="157"/>
      <c r="I59" s="158"/>
      <c r="J59" s="159">
        <f>J86</f>
        <v>0</v>
      </c>
      <c r="K59" s="160"/>
    </row>
    <row r="60" spans="2:11" s="8" customFormat="1" ht="19.9" customHeight="1">
      <c r="B60" s="154"/>
      <c r="C60" s="155"/>
      <c r="D60" s="156" t="s">
        <v>350</v>
      </c>
      <c r="E60" s="157"/>
      <c r="F60" s="157"/>
      <c r="G60" s="157"/>
      <c r="H60" s="157"/>
      <c r="I60" s="158"/>
      <c r="J60" s="159">
        <f>J88</f>
        <v>0</v>
      </c>
      <c r="K60" s="160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6"/>
      <c r="J61" s="39"/>
      <c r="K61" s="42"/>
    </row>
    <row r="62" spans="2:11" s="1" customFormat="1" ht="6.95" customHeight="1">
      <c r="B62" s="53"/>
      <c r="C62" s="54"/>
      <c r="D62" s="54"/>
      <c r="E62" s="54"/>
      <c r="F62" s="54"/>
      <c r="G62" s="54"/>
      <c r="H62" s="54"/>
      <c r="I62" s="137"/>
      <c r="J62" s="54"/>
      <c r="K62" s="5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0"/>
      <c r="J66" s="57"/>
      <c r="K66" s="57"/>
      <c r="L66" s="58"/>
    </row>
    <row r="67" spans="2:12" s="1" customFormat="1" ht="36.95" customHeight="1">
      <c r="B67" s="38"/>
      <c r="C67" s="59" t="s">
        <v>130</v>
      </c>
      <c r="D67" s="60"/>
      <c r="E67" s="60"/>
      <c r="F67" s="60"/>
      <c r="G67" s="60"/>
      <c r="H67" s="60"/>
      <c r="I67" s="161"/>
      <c r="J67" s="60"/>
      <c r="K67" s="60"/>
      <c r="L67" s="58"/>
    </row>
    <row r="68" spans="2:12" s="1" customFormat="1" ht="6.95" customHeight="1">
      <c r="B68" s="38"/>
      <c r="C68" s="60"/>
      <c r="D68" s="60"/>
      <c r="E68" s="60"/>
      <c r="F68" s="60"/>
      <c r="G68" s="60"/>
      <c r="H68" s="60"/>
      <c r="I68" s="161"/>
      <c r="J68" s="60"/>
      <c r="K68" s="60"/>
      <c r="L68" s="58"/>
    </row>
    <row r="69" spans="2:12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1"/>
      <c r="J69" s="60"/>
      <c r="K69" s="60"/>
      <c r="L69" s="58"/>
    </row>
    <row r="70" spans="2:12" s="1" customFormat="1" ht="22.5" customHeight="1">
      <c r="B70" s="38"/>
      <c r="C70" s="60"/>
      <c r="D70" s="60"/>
      <c r="E70" s="349" t="str">
        <f>E7</f>
        <v>Prodloužení vodovodních řadů Pohoř - Horní konec</v>
      </c>
      <c r="F70" s="350"/>
      <c r="G70" s="350"/>
      <c r="H70" s="350"/>
      <c r="I70" s="161"/>
      <c r="J70" s="60"/>
      <c r="K70" s="60"/>
      <c r="L70" s="58"/>
    </row>
    <row r="71" spans="2:12" s="1" customFormat="1" ht="14.45" customHeight="1">
      <c r="B71" s="38"/>
      <c r="C71" s="62" t="s">
        <v>112</v>
      </c>
      <c r="D71" s="60"/>
      <c r="E71" s="60"/>
      <c r="F71" s="60"/>
      <c r="G71" s="60"/>
      <c r="H71" s="60"/>
      <c r="I71" s="161"/>
      <c r="J71" s="60"/>
      <c r="K71" s="60"/>
      <c r="L71" s="58"/>
    </row>
    <row r="72" spans="2:12" s="1" customFormat="1" ht="23.25" customHeight="1">
      <c r="B72" s="38"/>
      <c r="C72" s="60"/>
      <c r="D72" s="60"/>
      <c r="E72" s="336" t="str">
        <f>E9</f>
        <v>02 - VON</v>
      </c>
      <c r="F72" s="351"/>
      <c r="G72" s="351"/>
      <c r="H72" s="351"/>
      <c r="I72" s="161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1"/>
      <c r="J73" s="60"/>
      <c r="K73" s="60"/>
      <c r="L73" s="58"/>
    </row>
    <row r="74" spans="2:12" s="1" customFormat="1" ht="18" customHeight="1">
      <c r="B74" s="38"/>
      <c r="C74" s="62" t="s">
        <v>23</v>
      </c>
      <c r="D74" s="60"/>
      <c r="E74" s="60"/>
      <c r="F74" s="162" t="str">
        <f>F12</f>
        <v>Odry - Pohoř</v>
      </c>
      <c r="G74" s="60"/>
      <c r="H74" s="60"/>
      <c r="I74" s="163" t="s">
        <v>25</v>
      </c>
      <c r="J74" s="70" t="str">
        <f>IF(J12="","",J12)</f>
        <v>24.3.2018</v>
      </c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1"/>
      <c r="J75" s="60"/>
      <c r="K75" s="60"/>
      <c r="L75" s="58"/>
    </row>
    <row r="76" spans="2:12" s="1" customFormat="1" ht="15">
      <c r="B76" s="38"/>
      <c r="C76" s="62" t="s">
        <v>27</v>
      </c>
      <c r="D76" s="60"/>
      <c r="E76" s="60"/>
      <c r="F76" s="162" t="str">
        <f>E15</f>
        <v>Město Odry</v>
      </c>
      <c r="G76" s="60"/>
      <c r="H76" s="60"/>
      <c r="I76" s="163" t="s">
        <v>34</v>
      </c>
      <c r="J76" s="162" t="str">
        <f>E21</f>
        <v>Ing. Petr Elkner</v>
      </c>
      <c r="K76" s="60"/>
      <c r="L76" s="58"/>
    </row>
    <row r="77" spans="2:12" s="1" customFormat="1" ht="14.45" customHeight="1">
      <c r="B77" s="38"/>
      <c r="C77" s="62" t="s">
        <v>32</v>
      </c>
      <c r="D77" s="60"/>
      <c r="E77" s="60"/>
      <c r="F77" s="162" t="str">
        <f>IF(E18="","",E18)</f>
        <v/>
      </c>
      <c r="G77" s="60"/>
      <c r="H77" s="60"/>
      <c r="I77" s="161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1"/>
      <c r="J78" s="60"/>
      <c r="K78" s="60"/>
      <c r="L78" s="58"/>
    </row>
    <row r="79" spans="2:20" s="9" customFormat="1" ht="29.25" customHeight="1">
      <c r="B79" s="164"/>
      <c r="C79" s="165" t="s">
        <v>131</v>
      </c>
      <c r="D79" s="166" t="s">
        <v>59</v>
      </c>
      <c r="E79" s="166" t="s">
        <v>55</v>
      </c>
      <c r="F79" s="166" t="s">
        <v>132</v>
      </c>
      <c r="G79" s="166" t="s">
        <v>133</v>
      </c>
      <c r="H79" s="166" t="s">
        <v>134</v>
      </c>
      <c r="I79" s="167" t="s">
        <v>135</v>
      </c>
      <c r="J79" s="166" t="s">
        <v>122</v>
      </c>
      <c r="K79" s="168" t="s">
        <v>136</v>
      </c>
      <c r="L79" s="169"/>
      <c r="M79" s="78" t="s">
        <v>137</v>
      </c>
      <c r="N79" s="79" t="s">
        <v>44</v>
      </c>
      <c r="O79" s="79" t="s">
        <v>138</v>
      </c>
      <c r="P79" s="79" t="s">
        <v>139</v>
      </c>
      <c r="Q79" s="79" t="s">
        <v>140</v>
      </c>
      <c r="R79" s="79" t="s">
        <v>141</v>
      </c>
      <c r="S79" s="79" t="s">
        <v>142</v>
      </c>
      <c r="T79" s="80" t="s">
        <v>143</v>
      </c>
    </row>
    <row r="80" spans="2:63" s="1" customFormat="1" ht="29.25" customHeight="1">
      <c r="B80" s="38"/>
      <c r="C80" s="84" t="s">
        <v>123</v>
      </c>
      <c r="D80" s="60"/>
      <c r="E80" s="60"/>
      <c r="F80" s="60"/>
      <c r="G80" s="60"/>
      <c r="H80" s="60"/>
      <c r="I80" s="161"/>
      <c r="J80" s="170">
        <f>BK80</f>
        <v>0</v>
      </c>
      <c r="K80" s="60"/>
      <c r="L80" s="58"/>
      <c r="M80" s="81"/>
      <c r="N80" s="82"/>
      <c r="O80" s="82"/>
      <c r="P80" s="171">
        <f>P81</f>
        <v>0</v>
      </c>
      <c r="Q80" s="82"/>
      <c r="R80" s="171">
        <f>R81</f>
        <v>0</v>
      </c>
      <c r="S80" s="82"/>
      <c r="T80" s="172">
        <f>T81</f>
        <v>0</v>
      </c>
      <c r="AT80" s="21" t="s">
        <v>73</v>
      </c>
      <c r="AU80" s="21" t="s">
        <v>124</v>
      </c>
      <c r="BK80" s="173">
        <f>BK81</f>
        <v>0</v>
      </c>
    </row>
    <row r="81" spans="2:63" s="10" customFormat="1" ht="37.35" customHeight="1">
      <c r="B81" s="174"/>
      <c r="C81" s="175"/>
      <c r="D81" s="176" t="s">
        <v>73</v>
      </c>
      <c r="E81" s="177" t="s">
        <v>351</v>
      </c>
      <c r="F81" s="177" t="s">
        <v>352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P82+P86+P88</f>
        <v>0</v>
      </c>
      <c r="Q81" s="182"/>
      <c r="R81" s="183">
        <f>R82+R86+R88</f>
        <v>0</v>
      </c>
      <c r="S81" s="182"/>
      <c r="T81" s="184">
        <f>T82+T86+T88</f>
        <v>0</v>
      </c>
      <c r="AR81" s="185" t="s">
        <v>160</v>
      </c>
      <c r="AT81" s="186" t="s">
        <v>73</v>
      </c>
      <c r="AU81" s="186" t="s">
        <v>74</v>
      </c>
      <c r="AY81" s="185" t="s">
        <v>146</v>
      </c>
      <c r="BK81" s="187">
        <f>BK82+BK86+BK88</f>
        <v>0</v>
      </c>
    </row>
    <row r="82" spans="2:63" s="10" customFormat="1" ht="19.9" customHeight="1">
      <c r="B82" s="174"/>
      <c r="C82" s="175"/>
      <c r="D82" s="188" t="s">
        <v>73</v>
      </c>
      <c r="E82" s="189" t="s">
        <v>353</v>
      </c>
      <c r="F82" s="189" t="s">
        <v>354</v>
      </c>
      <c r="G82" s="175"/>
      <c r="H82" s="175"/>
      <c r="I82" s="178"/>
      <c r="J82" s="190">
        <f>BK82</f>
        <v>0</v>
      </c>
      <c r="K82" s="175"/>
      <c r="L82" s="180"/>
      <c r="M82" s="181"/>
      <c r="N82" s="182"/>
      <c r="O82" s="182"/>
      <c r="P82" s="183">
        <f>SUM(P83:P85)</f>
        <v>0</v>
      </c>
      <c r="Q82" s="182"/>
      <c r="R82" s="183">
        <f>SUM(R83:R85)</f>
        <v>0</v>
      </c>
      <c r="S82" s="182"/>
      <c r="T82" s="184">
        <f>SUM(T83:T85)</f>
        <v>0</v>
      </c>
      <c r="AR82" s="185" t="s">
        <v>160</v>
      </c>
      <c r="AT82" s="186" t="s">
        <v>73</v>
      </c>
      <c r="AU82" s="186" t="s">
        <v>82</v>
      </c>
      <c r="AY82" s="185" t="s">
        <v>146</v>
      </c>
      <c r="BK82" s="187">
        <f>SUM(BK83:BK85)</f>
        <v>0</v>
      </c>
    </row>
    <row r="83" spans="2:65" s="1" customFormat="1" ht="22.5" customHeight="1">
      <c r="B83" s="38"/>
      <c r="C83" s="191" t="s">
        <v>82</v>
      </c>
      <c r="D83" s="191" t="s">
        <v>148</v>
      </c>
      <c r="E83" s="192" t="s">
        <v>355</v>
      </c>
      <c r="F83" s="193" t="s">
        <v>356</v>
      </c>
      <c r="G83" s="194" t="s">
        <v>357</v>
      </c>
      <c r="H83" s="195">
        <v>1</v>
      </c>
      <c r="I83" s="196"/>
      <c r="J83" s="197">
        <f>ROUND(I83*H83,2)</f>
        <v>0</v>
      </c>
      <c r="K83" s="193" t="s">
        <v>152</v>
      </c>
      <c r="L83" s="58"/>
      <c r="M83" s="198" t="s">
        <v>21</v>
      </c>
      <c r="N83" s="199" t="s">
        <v>45</v>
      </c>
      <c r="O83" s="39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1" t="s">
        <v>358</v>
      </c>
      <c r="AT83" s="21" t="s">
        <v>148</v>
      </c>
      <c r="AU83" s="21" t="s">
        <v>84</v>
      </c>
      <c r="AY83" s="21" t="s">
        <v>146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1" t="s">
        <v>82</v>
      </c>
      <c r="BK83" s="202">
        <f>ROUND(I83*H83,2)</f>
        <v>0</v>
      </c>
      <c r="BL83" s="21" t="s">
        <v>358</v>
      </c>
      <c r="BM83" s="21" t="s">
        <v>359</v>
      </c>
    </row>
    <row r="84" spans="2:65" s="1" customFormat="1" ht="22.5" customHeight="1">
      <c r="B84" s="38"/>
      <c r="C84" s="191" t="s">
        <v>84</v>
      </c>
      <c r="D84" s="191" t="s">
        <v>148</v>
      </c>
      <c r="E84" s="192" t="s">
        <v>360</v>
      </c>
      <c r="F84" s="193" t="s">
        <v>361</v>
      </c>
      <c r="G84" s="194" t="s">
        <v>357</v>
      </c>
      <c r="H84" s="195">
        <v>1</v>
      </c>
      <c r="I84" s="196"/>
      <c r="J84" s="197">
        <f>ROUND(I84*H84,2)</f>
        <v>0</v>
      </c>
      <c r="K84" s="193" t="s">
        <v>152</v>
      </c>
      <c r="L84" s="58"/>
      <c r="M84" s="198" t="s">
        <v>21</v>
      </c>
      <c r="N84" s="199" t="s">
        <v>45</v>
      </c>
      <c r="O84" s="39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1" t="s">
        <v>358</v>
      </c>
      <c r="AT84" s="21" t="s">
        <v>148</v>
      </c>
      <c r="AU84" s="21" t="s">
        <v>84</v>
      </c>
      <c r="AY84" s="21" t="s">
        <v>146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1" t="s">
        <v>82</v>
      </c>
      <c r="BK84" s="202">
        <f>ROUND(I84*H84,2)</f>
        <v>0</v>
      </c>
      <c r="BL84" s="21" t="s">
        <v>358</v>
      </c>
      <c r="BM84" s="21" t="s">
        <v>362</v>
      </c>
    </row>
    <row r="85" spans="2:65" s="1" customFormat="1" ht="31.5" customHeight="1">
      <c r="B85" s="38"/>
      <c r="C85" s="191" t="s">
        <v>169</v>
      </c>
      <c r="D85" s="191" t="s">
        <v>148</v>
      </c>
      <c r="E85" s="192" t="s">
        <v>363</v>
      </c>
      <c r="F85" s="193" t="s">
        <v>364</v>
      </c>
      <c r="G85" s="194" t="s">
        <v>357</v>
      </c>
      <c r="H85" s="195">
        <v>1</v>
      </c>
      <c r="I85" s="196"/>
      <c r="J85" s="197">
        <f>ROUND(I85*H85,2)</f>
        <v>0</v>
      </c>
      <c r="K85" s="193" t="s">
        <v>152</v>
      </c>
      <c r="L85" s="58"/>
      <c r="M85" s="198" t="s">
        <v>21</v>
      </c>
      <c r="N85" s="199" t="s">
        <v>45</v>
      </c>
      <c r="O85" s="39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1" t="s">
        <v>358</v>
      </c>
      <c r="AT85" s="21" t="s">
        <v>148</v>
      </c>
      <c r="AU85" s="21" t="s">
        <v>84</v>
      </c>
      <c r="AY85" s="21" t="s">
        <v>146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1" t="s">
        <v>82</v>
      </c>
      <c r="BK85" s="202">
        <f>ROUND(I85*H85,2)</f>
        <v>0</v>
      </c>
      <c r="BL85" s="21" t="s">
        <v>358</v>
      </c>
      <c r="BM85" s="21" t="s">
        <v>365</v>
      </c>
    </row>
    <row r="86" spans="2:63" s="10" customFormat="1" ht="29.85" customHeight="1">
      <c r="B86" s="174"/>
      <c r="C86" s="175"/>
      <c r="D86" s="188" t="s">
        <v>73</v>
      </c>
      <c r="E86" s="189" t="s">
        <v>366</v>
      </c>
      <c r="F86" s="189" t="s">
        <v>367</v>
      </c>
      <c r="G86" s="175"/>
      <c r="H86" s="175"/>
      <c r="I86" s="178"/>
      <c r="J86" s="190">
        <f>BK86</f>
        <v>0</v>
      </c>
      <c r="K86" s="175"/>
      <c r="L86" s="180"/>
      <c r="M86" s="181"/>
      <c r="N86" s="182"/>
      <c r="O86" s="182"/>
      <c r="P86" s="183">
        <f>P87</f>
        <v>0</v>
      </c>
      <c r="Q86" s="182"/>
      <c r="R86" s="183">
        <f>R87</f>
        <v>0</v>
      </c>
      <c r="S86" s="182"/>
      <c r="T86" s="184">
        <f>T87</f>
        <v>0</v>
      </c>
      <c r="AR86" s="185" t="s">
        <v>160</v>
      </c>
      <c r="AT86" s="186" t="s">
        <v>73</v>
      </c>
      <c r="AU86" s="186" t="s">
        <v>82</v>
      </c>
      <c r="AY86" s="185" t="s">
        <v>146</v>
      </c>
      <c r="BK86" s="187">
        <f>BK87</f>
        <v>0</v>
      </c>
    </row>
    <row r="87" spans="2:65" s="1" customFormat="1" ht="22.5" customHeight="1">
      <c r="B87" s="38"/>
      <c r="C87" s="191" t="s">
        <v>153</v>
      </c>
      <c r="D87" s="191" t="s">
        <v>148</v>
      </c>
      <c r="E87" s="192" t="s">
        <v>368</v>
      </c>
      <c r="F87" s="193" t="s">
        <v>369</v>
      </c>
      <c r="G87" s="194" t="s">
        <v>357</v>
      </c>
      <c r="H87" s="195">
        <v>1</v>
      </c>
      <c r="I87" s="196"/>
      <c r="J87" s="197">
        <f>ROUND(I87*H87,2)</f>
        <v>0</v>
      </c>
      <c r="K87" s="193" t="s">
        <v>152</v>
      </c>
      <c r="L87" s="58"/>
      <c r="M87" s="198" t="s">
        <v>21</v>
      </c>
      <c r="N87" s="199" t="s">
        <v>45</v>
      </c>
      <c r="O87" s="39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1" t="s">
        <v>358</v>
      </c>
      <c r="AT87" s="21" t="s">
        <v>148</v>
      </c>
      <c r="AU87" s="21" t="s">
        <v>84</v>
      </c>
      <c r="AY87" s="21" t="s">
        <v>146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1" t="s">
        <v>82</v>
      </c>
      <c r="BK87" s="202">
        <f>ROUND(I87*H87,2)</f>
        <v>0</v>
      </c>
      <c r="BL87" s="21" t="s">
        <v>358</v>
      </c>
      <c r="BM87" s="21" t="s">
        <v>370</v>
      </c>
    </row>
    <row r="88" spans="2:63" s="10" customFormat="1" ht="29.85" customHeight="1">
      <c r="B88" s="174"/>
      <c r="C88" s="175"/>
      <c r="D88" s="188" t="s">
        <v>73</v>
      </c>
      <c r="E88" s="189" t="s">
        <v>371</v>
      </c>
      <c r="F88" s="189" t="s">
        <v>372</v>
      </c>
      <c r="G88" s="175"/>
      <c r="H88" s="175"/>
      <c r="I88" s="178"/>
      <c r="J88" s="190">
        <f>BK88</f>
        <v>0</v>
      </c>
      <c r="K88" s="175"/>
      <c r="L88" s="180"/>
      <c r="M88" s="181"/>
      <c r="N88" s="182"/>
      <c r="O88" s="182"/>
      <c r="P88" s="183">
        <f>P89</f>
        <v>0</v>
      </c>
      <c r="Q88" s="182"/>
      <c r="R88" s="183">
        <f>R89</f>
        <v>0</v>
      </c>
      <c r="S88" s="182"/>
      <c r="T88" s="184">
        <f>T89</f>
        <v>0</v>
      </c>
      <c r="AR88" s="185" t="s">
        <v>160</v>
      </c>
      <c r="AT88" s="186" t="s">
        <v>73</v>
      </c>
      <c r="AU88" s="186" t="s">
        <v>82</v>
      </c>
      <c r="AY88" s="185" t="s">
        <v>146</v>
      </c>
      <c r="BK88" s="187">
        <f>BK89</f>
        <v>0</v>
      </c>
    </row>
    <row r="89" spans="2:65" s="1" customFormat="1" ht="22.5" customHeight="1">
      <c r="B89" s="38"/>
      <c r="C89" s="191" t="s">
        <v>160</v>
      </c>
      <c r="D89" s="191" t="s">
        <v>148</v>
      </c>
      <c r="E89" s="192" t="s">
        <v>373</v>
      </c>
      <c r="F89" s="193" t="s">
        <v>374</v>
      </c>
      <c r="G89" s="194" t="s">
        <v>357</v>
      </c>
      <c r="H89" s="195">
        <v>1</v>
      </c>
      <c r="I89" s="196"/>
      <c r="J89" s="197">
        <f>ROUND(I89*H89,2)</f>
        <v>0</v>
      </c>
      <c r="K89" s="193" t="s">
        <v>152</v>
      </c>
      <c r="L89" s="58"/>
      <c r="M89" s="198" t="s">
        <v>21</v>
      </c>
      <c r="N89" s="229" t="s">
        <v>45</v>
      </c>
      <c r="O89" s="230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1" t="s">
        <v>358</v>
      </c>
      <c r="AT89" s="21" t="s">
        <v>148</v>
      </c>
      <c r="AU89" s="21" t="s">
        <v>84</v>
      </c>
      <c r="AY89" s="21" t="s">
        <v>146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1" t="s">
        <v>82</v>
      </c>
      <c r="BK89" s="202">
        <f>ROUND(I89*H89,2)</f>
        <v>0</v>
      </c>
      <c r="BL89" s="21" t="s">
        <v>358</v>
      </c>
      <c r="BM89" s="21" t="s">
        <v>375</v>
      </c>
    </row>
    <row r="90" spans="2:12" s="1" customFormat="1" ht="6.95" customHeight="1">
      <c r="B90" s="53"/>
      <c r="C90" s="54"/>
      <c r="D90" s="54"/>
      <c r="E90" s="54"/>
      <c r="F90" s="54"/>
      <c r="G90" s="54"/>
      <c r="H90" s="54"/>
      <c r="I90" s="137"/>
      <c r="J90" s="54"/>
      <c r="K90" s="54"/>
      <c r="L90" s="58"/>
    </row>
  </sheetData>
  <sheetProtection password="CC35" sheet="1" objects="1" scenarios="1" formatCells="0" formatColumns="0" formatRows="0" sort="0" autoFilter="0"/>
  <autoFilter ref="C79:K8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57" t="s">
        <v>376</v>
      </c>
      <c r="D3" s="357"/>
      <c r="E3" s="357"/>
      <c r="F3" s="357"/>
      <c r="G3" s="357"/>
      <c r="H3" s="357"/>
      <c r="I3" s="357"/>
      <c r="J3" s="357"/>
      <c r="K3" s="238"/>
    </row>
    <row r="4" spans="2:11" ht="25.5" customHeight="1">
      <c r="B4" s="239"/>
      <c r="C4" s="364" t="s">
        <v>377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0" t="s">
        <v>378</v>
      </c>
      <c r="D6" s="360"/>
      <c r="E6" s="360"/>
      <c r="F6" s="360"/>
      <c r="G6" s="360"/>
      <c r="H6" s="360"/>
      <c r="I6" s="360"/>
      <c r="J6" s="360"/>
      <c r="K6" s="240"/>
    </row>
    <row r="7" spans="2:11" ht="15" customHeight="1">
      <c r="B7" s="243"/>
      <c r="C7" s="360" t="s">
        <v>379</v>
      </c>
      <c r="D7" s="360"/>
      <c r="E7" s="360"/>
      <c r="F7" s="360"/>
      <c r="G7" s="360"/>
      <c r="H7" s="360"/>
      <c r="I7" s="360"/>
      <c r="J7" s="360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0" t="s">
        <v>380</v>
      </c>
      <c r="D9" s="360"/>
      <c r="E9" s="360"/>
      <c r="F9" s="360"/>
      <c r="G9" s="360"/>
      <c r="H9" s="360"/>
      <c r="I9" s="360"/>
      <c r="J9" s="360"/>
      <c r="K9" s="240"/>
    </row>
    <row r="10" spans="2:11" ht="15" customHeight="1">
      <c r="B10" s="243"/>
      <c r="C10" s="242"/>
      <c r="D10" s="360" t="s">
        <v>381</v>
      </c>
      <c r="E10" s="360"/>
      <c r="F10" s="360"/>
      <c r="G10" s="360"/>
      <c r="H10" s="360"/>
      <c r="I10" s="360"/>
      <c r="J10" s="360"/>
      <c r="K10" s="240"/>
    </row>
    <row r="11" spans="2:11" ht="15" customHeight="1">
      <c r="B11" s="243"/>
      <c r="C11" s="244"/>
      <c r="D11" s="360" t="s">
        <v>382</v>
      </c>
      <c r="E11" s="360"/>
      <c r="F11" s="360"/>
      <c r="G11" s="360"/>
      <c r="H11" s="360"/>
      <c r="I11" s="360"/>
      <c r="J11" s="360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0" t="s">
        <v>383</v>
      </c>
      <c r="E13" s="360"/>
      <c r="F13" s="360"/>
      <c r="G13" s="360"/>
      <c r="H13" s="360"/>
      <c r="I13" s="360"/>
      <c r="J13" s="360"/>
      <c r="K13" s="240"/>
    </row>
    <row r="14" spans="2:11" ht="15" customHeight="1">
      <c r="B14" s="243"/>
      <c r="C14" s="244"/>
      <c r="D14" s="360" t="s">
        <v>384</v>
      </c>
      <c r="E14" s="360"/>
      <c r="F14" s="360"/>
      <c r="G14" s="360"/>
      <c r="H14" s="360"/>
      <c r="I14" s="360"/>
      <c r="J14" s="360"/>
      <c r="K14" s="240"/>
    </row>
    <row r="15" spans="2:11" ht="15" customHeight="1">
      <c r="B15" s="243"/>
      <c r="C15" s="244"/>
      <c r="D15" s="360" t="s">
        <v>385</v>
      </c>
      <c r="E15" s="360"/>
      <c r="F15" s="360"/>
      <c r="G15" s="360"/>
      <c r="H15" s="360"/>
      <c r="I15" s="360"/>
      <c r="J15" s="360"/>
      <c r="K15" s="240"/>
    </row>
    <row r="16" spans="2:11" ht="15" customHeight="1">
      <c r="B16" s="243"/>
      <c r="C16" s="244"/>
      <c r="D16" s="244"/>
      <c r="E16" s="245" t="s">
        <v>81</v>
      </c>
      <c r="F16" s="360" t="s">
        <v>386</v>
      </c>
      <c r="G16" s="360"/>
      <c r="H16" s="360"/>
      <c r="I16" s="360"/>
      <c r="J16" s="360"/>
      <c r="K16" s="240"/>
    </row>
    <row r="17" spans="2:11" ht="15" customHeight="1">
      <c r="B17" s="243"/>
      <c r="C17" s="244"/>
      <c r="D17" s="244"/>
      <c r="E17" s="245" t="s">
        <v>387</v>
      </c>
      <c r="F17" s="360" t="s">
        <v>388</v>
      </c>
      <c r="G17" s="360"/>
      <c r="H17" s="360"/>
      <c r="I17" s="360"/>
      <c r="J17" s="360"/>
      <c r="K17" s="240"/>
    </row>
    <row r="18" spans="2:11" ht="15" customHeight="1">
      <c r="B18" s="243"/>
      <c r="C18" s="244"/>
      <c r="D18" s="244"/>
      <c r="E18" s="245" t="s">
        <v>389</v>
      </c>
      <c r="F18" s="360" t="s">
        <v>390</v>
      </c>
      <c r="G18" s="360"/>
      <c r="H18" s="360"/>
      <c r="I18" s="360"/>
      <c r="J18" s="360"/>
      <c r="K18" s="240"/>
    </row>
    <row r="19" spans="2:11" ht="15" customHeight="1">
      <c r="B19" s="243"/>
      <c r="C19" s="244"/>
      <c r="D19" s="244"/>
      <c r="E19" s="245" t="s">
        <v>86</v>
      </c>
      <c r="F19" s="360" t="s">
        <v>391</v>
      </c>
      <c r="G19" s="360"/>
      <c r="H19" s="360"/>
      <c r="I19" s="360"/>
      <c r="J19" s="360"/>
      <c r="K19" s="240"/>
    </row>
    <row r="20" spans="2:11" ht="15" customHeight="1">
      <c r="B20" s="243"/>
      <c r="C20" s="244"/>
      <c r="D20" s="244"/>
      <c r="E20" s="245" t="s">
        <v>392</v>
      </c>
      <c r="F20" s="360" t="s">
        <v>393</v>
      </c>
      <c r="G20" s="360"/>
      <c r="H20" s="360"/>
      <c r="I20" s="360"/>
      <c r="J20" s="360"/>
      <c r="K20" s="240"/>
    </row>
    <row r="21" spans="2:11" ht="15" customHeight="1">
      <c r="B21" s="243"/>
      <c r="C21" s="244"/>
      <c r="D21" s="244"/>
      <c r="E21" s="245" t="s">
        <v>394</v>
      </c>
      <c r="F21" s="360" t="s">
        <v>395</v>
      </c>
      <c r="G21" s="360"/>
      <c r="H21" s="360"/>
      <c r="I21" s="360"/>
      <c r="J21" s="360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0" t="s">
        <v>396</v>
      </c>
      <c r="D23" s="360"/>
      <c r="E23" s="360"/>
      <c r="F23" s="360"/>
      <c r="G23" s="360"/>
      <c r="H23" s="360"/>
      <c r="I23" s="360"/>
      <c r="J23" s="360"/>
      <c r="K23" s="240"/>
    </row>
    <row r="24" spans="2:11" ht="15" customHeight="1">
      <c r="B24" s="243"/>
      <c r="C24" s="360" t="s">
        <v>397</v>
      </c>
      <c r="D24" s="360"/>
      <c r="E24" s="360"/>
      <c r="F24" s="360"/>
      <c r="G24" s="360"/>
      <c r="H24" s="360"/>
      <c r="I24" s="360"/>
      <c r="J24" s="360"/>
      <c r="K24" s="240"/>
    </row>
    <row r="25" spans="2:11" ht="15" customHeight="1">
      <c r="B25" s="243"/>
      <c r="C25" s="242"/>
      <c r="D25" s="360" t="s">
        <v>398</v>
      </c>
      <c r="E25" s="360"/>
      <c r="F25" s="360"/>
      <c r="G25" s="360"/>
      <c r="H25" s="360"/>
      <c r="I25" s="360"/>
      <c r="J25" s="360"/>
      <c r="K25" s="240"/>
    </row>
    <row r="26" spans="2:11" ht="15" customHeight="1">
      <c r="B26" s="243"/>
      <c r="C26" s="244"/>
      <c r="D26" s="360" t="s">
        <v>399</v>
      </c>
      <c r="E26" s="360"/>
      <c r="F26" s="360"/>
      <c r="G26" s="360"/>
      <c r="H26" s="360"/>
      <c r="I26" s="360"/>
      <c r="J26" s="360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0" t="s">
        <v>400</v>
      </c>
      <c r="E28" s="360"/>
      <c r="F28" s="360"/>
      <c r="G28" s="360"/>
      <c r="H28" s="360"/>
      <c r="I28" s="360"/>
      <c r="J28" s="360"/>
      <c r="K28" s="240"/>
    </row>
    <row r="29" spans="2:11" ht="15" customHeight="1">
      <c r="B29" s="243"/>
      <c r="C29" s="244"/>
      <c r="D29" s="360" t="s">
        <v>401</v>
      </c>
      <c r="E29" s="360"/>
      <c r="F29" s="360"/>
      <c r="G29" s="360"/>
      <c r="H29" s="360"/>
      <c r="I29" s="360"/>
      <c r="J29" s="360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0" t="s">
        <v>402</v>
      </c>
      <c r="E31" s="360"/>
      <c r="F31" s="360"/>
      <c r="G31" s="360"/>
      <c r="H31" s="360"/>
      <c r="I31" s="360"/>
      <c r="J31" s="360"/>
      <c r="K31" s="240"/>
    </row>
    <row r="32" spans="2:11" ht="15" customHeight="1">
      <c r="B32" s="243"/>
      <c r="C32" s="244"/>
      <c r="D32" s="360" t="s">
        <v>403</v>
      </c>
      <c r="E32" s="360"/>
      <c r="F32" s="360"/>
      <c r="G32" s="360"/>
      <c r="H32" s="360"/>
      <c r="I32" s="360"/>
      <c r="J32" s="360"/>
      <c r="K32" s="240"/>
    </row>
    <row r="33" spans="2:11" ht="15" customHeight="1">
      <c r="B33" s="243"/>
      <c r="C33" s="244"/>
      <c r="D33" s="360" t="s">
        <v>404</v>
      </c>
      <c r="E33" s="360"/>
      <c r="F33" s="360"/>
      <c r="G33" s="360"/>
      <c r="H33" s="360"/>
      <c r="I33" s="360"/>
      <c r="J33" s="360"/>
      <c r="K33" s="240"/>
    </row>
    <row r="34" spans="2:11" ht="15" customHeight="1">
      <c r="B34" s="243"/>
      <c r="C34" s="244"/>
      <c r="D34" s="242"/>
      <c r="E34" s="246" t="s">
        <v>131</v>
      </c>
      <c r="F34" s="242"/>
      <c r="G34" s="360" t="s">
        <v>405</v>
      </c>
      <c r="H34" s="360"/>
      <c r="I34" s="360"/>
      <c r="J34" s="360"/>
      <c r="K34" s="240"/>
    </row>
    <row r="35" spans="2:11" ht="30.75" customHeight="1">
      <c r="B35" s="243"/>
      <c r="C35" s="244"/>
      <c r="D35" s="242"/>
      <c r="E35" s="246" t="s">
        <v>406</v>
      </c>
      <c r="F35" s="242"/>
      <c r="G35" s="360" t="s">
        <v>407</v>
      </c>
      <c r="H35" s="360"/>
      <c r="I35" s="360"/>
      <c r="J35" s="360"/>
      <c r="K35" s="240"/>
    </row>
    <row r="36" spans="2:11" ht="15" customHeight="1">
      <c r="B36" s="243"/>
      <c r="C36" s="244"/>
      <c r="D36" s="242"/>
      <c r="E36" s="246" t="s">
        <v>55</v>
      </c>
      <c r="F36" s="242"/>
      <c r="G36" s="360" t="s">
        <v>408</v>
      </c>
      <c r="H36" s="360"/>
      <c r="I36" s="360"/>
      <c r="J36" s="360"/>
      <c r="K36" s="240"/>
    </row>
    <row r="37" spans="2:11" ht="15" customHeight="1">
      <c r="B37" s="243"/>
      <c r="C37" s="244"/>
      <c r="D37" s="242"/>
      <c r="E37" s="246" t="s">
        <v>132</v>
      </c>
      <c r="F37" s="242"/>
      <c r="G37" s="360" t="s">
        <v>409</v>
      </c>
      <c r="H37" s="360"/>
      <c r="I37" s="360"/>
      <c r="J37" s="360"/>
      <c r="K37" s="240"/>
    </row>
    <row r="38" spans="2:11" ht="15" customHeight="1">
      <c r="B38" s="243"/>
      <c r="C38" s="244"/>
      <c r="D38" s="242"/>
      <c r="E38" s="246" t="s">
        <v>133</v>
      </c>
      <c r="F38" s="242"/>
      <c r="G38" s="360" t="s">
        <v>410</v>
      </c>
      <c r="H38" s="360"/>
      <c r="I38" s="360"/>
      <c r="J38" s="360"/>
      <c r="K38" s="240"/>
    </row>
    <row r="39" spans="2:11" ht="15" customHeight="1">
      <c r="B39" s="243"/>
      <c r="C39" s="244"/>
      <c r="D39" s="242"/>
      <c r="E39" s="246" t="s">
        <v>134</v>
      </c>
      <c r="F39" s="242"/>
      <c r="G39" s="360" t="s">
        <v>411</v>
      </c>
      <c r="H39" s="360"/>
      <c r="I39" s="360"/>
      <c r="J39" s="360"/>
      <c r="K39" s="240"/>
    </row>
    <row r="40" spans="2:11" ht="15" customHeight="1">
      <c r="B40" s="243"/>
      <c r="C40" s="244"/>
      <c r="D40" s="242"/>
      <c r="E40" s="246" t="s">
        <v>412</v>
      </c>
      <c r="F40" s="242"/>
      <c r="G40" s="360" t="s">
        <v>413</v>
      </c>
      <c r="H40" s="360"/>
      <c r="I40" s="360"/>
      <c r="J40" s="360"/>
      <c r="K40" s="240"/>
    </row>
    <row r="41" spans="2:11" ht="15" customHeight="1">
      <c r="B41" s="243"/>
      <c r="C41" s="244"/>
      <c r="D41" s="242"/>
      <c r="E41" s="246"/>
      <c r="F41" s="242"/>
      <c r="G41" s="360" t="s">
        <v>414</v>
      </c>
      <c r="H41" s="360"/>
      <c r="I41" s="360"/>
      <c r="J41" s="360"/>
      <c r="K41" s="240"/>
    </row>
    <row r="42" spans="2:11" ht="15" customHeight="1">
      <c r="B42" s="243"/>
      <c r="C42" s="244"/>
      <c r="D42" s="242"/>
      <c r="E42" s="246" t="s">
        <v>415</v>
      </c>
      <c r="F42" s="242"/>
      <c r="G42" s="360" t="s">
        <v>416</v>
      </c>
      <c r="H42" s="360"/>
      <c r="I42" s="360"/>
      <c r="J42" s="360"/>
      <c r="K42" s="240"/>
    </row>
    <row r="43" spans="2:11" ht="15" customHeight="1">
      <c r="B43" s="243"/>
      <c r="C43" s="244"/>
      <c r="D43" s="242"/>
      <c r="E43" s="246" t="s">
        <v>136</v>
      </c>
      <c r="F43" s="242"/>
      <c r="G43" s="360" t="s">
        <v>417</v>
      </c>
      <c r="H43" s="360"/>
      <c r="I43" s="360"/>
      <c r="J43" s="360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0" t="s">
        <v>418</v>
      </c>
      <c r="E45" s="360"/>
      <c r="F45" s="360"/>
      <c r="G45" s="360"/>
      <c r="H45" s="360"/>
      <c r="I45" s="360"/>
      <c r="J45" s="360"/>
      <c r="K45" s="240"/>
    </row>
    <row r="46" spans="2:11" ht="15" customHeight="1">
      <c r="B46" s="243"/>
      <c r="C46" s="244"/>
      <c r="D46" s="244"/>
      <c r="E46" s="360" t="s">
        <v>419</v>
      </c>
      <c r="F46" s="360"/>
      <c r="G46" s="360"/>
      <c r="H46" s="360"/>
      <c r="I46" s="360"/>
      <c r="J46" s="360"/>
      <c r="K46" s="240"/>
    </row>
    <row r="47" spans="2:11" ht="15" customHeight="1">
      <c r="B47" s="243"/>
      <c r="C47" s="244"/>
      <c r="D47" s="244"/>
      <c r="E47" s="360" t="s">
        <v>420</v>
      </c>
      <c r="F47" s="360"/>
      <c r="G47" s="360"/>
      <c r="H47" s="360"/>
      <c r="I47" s="360"/>
      <c r="J47" s="360"/>
      <c r="K47" s="240"/>
    </row>
    <row r="48" spans="2:11" ht="15" customHeight="1">
      <c r="B48" s="243"/>
      <c r="C48" s="244"/>
      <c r="D48" s="244"/>
      <c r="E48" s="360" t="s">
        <v>421</v>
      </c>
      <c r="F48" s="360"/>
      <c r="G48" s="360"/>
      <c r="H48" s="360"/>
      <c r="I48" s="360"/>
      <c r="J48" s="360"/>
      <c r="K48" s="240"/>
    </row>
    <row r="49" spans="2:11" ht="15" customHeight="1">
      <c r="B49" s="243"/>
      <c r="C49" s="244"/>
      <c r="D49" s="360" t="s">
        <v>422</v>
      </c>
      <c r="E49" s="360"/>
      <c r="F49" s="360"/>
      <c r="G49" s="360"/>
      <c r="H49" s="360"/>
      <c r="I49" s="360"/>
      <c r="J49" s="360"/>
      <c r="K49" s="240"/>
    </row>
    <row r="50" spans="2:11" ht="25.5" customHeight="1">
      <c r="B50" s="239"/>
      <c r="C50" s="364" t="s">
        <v>423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0" t="s">
        <v>424</v>
      </c>
      <c r="D52" s="360"/>
      <c r="E52" s="360"/>
      <c r="F52" s="360"/>
      <c r="G52" s="360"/>
      <c r="H52" s="360"/>
      <c r="I52" s="360"/>
      <c r="J52" s="360"/>
      <c r="K52" s="240"/>
    </row>
    <row r="53" spans="2:11" ht="15" customHeight="1">
      <c r="B53" s="239"/>
      <c r="C53" s="360" t="s">
        <v>425</v>
      </c>
      <c r="D53" s="360"/>
      <c r="E53" s="360"/>
      <c r="F53" s="360"/>
      <c r="G53" s="360"/>
      <c r="H53" s="360"/>
      <c r="I53" s="360"/>
      <c r="J53" s="360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0" t="s">
        <v>426</v>
      </c>
      <c r="D55" s="360"/>
      <c r="E55" s="360"/>
      <c r="F55" s="360"/>
      <c r="G55" s="360"/>
      <c r="H55" s="360"/>
      <c r="I55" s="360"/>
      <c r="J55" s="360"/>
      <c r="K55" s="240"/>
    </row>
    <row r="56" spans="2:11" ht="15" customHeight="1">
      <c r="B56" s="239"/>
      <c r="C56" s="244"/>
      <c r="D56" s="360" t="s">
        <v>427</v>
      </c>
      <c r="E56" s="360"/>
      <c r="F56" s="360"/>
      <c r="G56" s="360"/>
      <c r="H56" s="360"/>
      <c r="I56" s="360"/>
      <c r="J56" s="360"/>
      <c r="K56" s="240"/>
    </row>
    <row r="57" spans="2:11" ht="15" customHeight="1">
      <c r="B57" s="239"/>
      <c r="C57" s="244"/>
      <c r="D57" s="360" t="s">
        <v>428</v>
      </c>
      <c r="E57" s="360"/>
      <c r="F57" s="360"/>
      <c r="G57" s="360"/>
      <c r="H57" s="360"/>
      <c r="I57" s="360"/>
      <c r="J57" s="360"/>
      <c r="K57" s="240"/>
    </row>
    <row r="58" spans="2:11" ht="15" customHeight="1">
      <c r="B58" s="239"/>
      <c r="C58" s="244"/>
      <c r="D58" s="360" t="s">
        <v>429</v>
      </c>
      <c r="E58" s="360"/>
      <c r="F58" s="360"/>
      <c r="G58" s="360"/>
      <c r="H58" s="360"/>
      <c r="I58" s="360"/>
      <c r="J58" s="360"/>
      <c r="K58" s="240"/>
    </row>
    <row r="59" spans="2:11" ht="15" customHeight="1">
      <c r="B59" s="239"/>
      <c r="C59" s="244"/>
      <c r="D59" s="360" t="s">
        <v>430</v>
      </c>
      <c r="E59" s="360"/>
      <c r="F59" s="360"/>
      <c r="G59" s="360"/>
      <c r="H59" s="360"/>
      <c r="I59" s="360"/>
      <c r="J59" s="360"/>
      <c r="K59" s="240"/>
    </row>
    <row r="60" spans="2:11" ht="15" customHeight="1">
      <c r="B60" s="239"/>
      <c r="C60" s="244"/>
      <c r="D60" s="361" t="s">
        <v>431</v>
      </c>
      <c r="E60" s="361"/>
      <c r="F60" s="361"/>
      <c r="G60" s="361"/>
      <c r="H60" s="361"/>
      <c r="I60" s="361"/>
      <c r="J60" s="361"/>
      <c r="K60" s="240"/>
    </row>
    <row r="61" spans="2:11" ht="15" customHeight="1">
      <c r="B61" s="239"/>
      <c r="C61" s="244"/>
      <c r="D61" s="360" t="s">
        <v>432</v>
      </c>
      <c r="E61" s="360"/>
      <c r="F61" s="360"/>
      <c r="G61" s="360"/>
      <c r="H61" s="360"/>
      <c r="I61" s="360"/>
      <c r="J61" s="360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0" t="s">
        <v>433</v>
      </c>
      <c r="E63" s="360"/>
      <c r="F63" s="360"/>
      <c r="G63" s="360"/>
      <c r="H63" s="360"/>
      <c r="I63" s="360"/>
      <c r="J63" s="360"/>
      <c r="K63" s="240"/>
    </row>
    <row r="64" spans="2:11" ht="15" customHeight="1">
      <c r="B64" s="239"/>
      <c r="C64" s="244"/>
      <c r="D64" s="361" t="s">
        <v>434</v>
      </c>
      <c r="E64" s="361"/>
      <c r="F64" s="361"/>
      <c r="G64" s="361"/>
      <c r="H64" s="361"/>
      <c r="I64" s="361"/>
      <c r="J64" s="361"/>
      <c r="K64" s="240"/>
    </row>
    <row r="65" spans="2:11" ht="15" customHeight="1">
      <c r="B65" s="239"/>
      <c r="C65" s="244"/>
      <c r="D65" s="360" t="s">
        <v>435</v>
      </c>
      <c r="E65" s="360"/>
      <c r="F65" s="360"/>
      <c r="G65" s="360"/>
      <c r="H65" s="360"/>
      <c r="I65" s="360"/>
      <c r="J65" s="360"/>
      <c r="K65" s="240"/>
    </row>
    <row r="66" spans="2:11" ht="15" customHeight="1">
      <c r="B66" s="239"/>
      <c r="C66" s="244"/>
      <c r="D66" s="360" t="s">
        <v>436</v>
      </c>
      <c r="E66" s="360"/>
      <c r="F66" s="360"/>
      <c r="G66" s="360"/>
      <c r="H66" s="360"/>
      <c r="I66" s="360"/>
      <c r="J66" s="360"/>
      <c r="K66" s="240"/>
    </row>
    <row r="67" spans="2:11" ht="15" customHeight="1">
      <c r="B67" s="239"/>
      <c r="C67" s="244"/>
      <c r="D67" s="360" t="s">
        <v>437</v>
      </c>
      <c r="E67" s="360"/>
      <c r="F67" s="360"/>
      <c r="G67" s="360"/>
      <c r="H67" s="360"/>
      <c r="I67" s="360"/>
      <c r="J67" s="360"/>
      <c r="K67" s="240"/>
    </row>
    <row r="68" spans="2:11" ht="15" customHeight="1">
      <c r="B68" s="239"/>
      <c r="C68" s="244"/>
      <c r="D68" s="360" t="s">
        <v>438</v>
      </c>
      <c r="E68" s="360"/>
      <c r="F68" s="360"/>
      <c r="G68" s="360"/>
      <c r="H68" s="360"/>
      <c r="I68" s="360"/>
      <c r="J68" s="360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2" t="s">
        <v>92</v>
      </c>
      <c r="D73" s="362"/>
      <c r="E73" s="362"/>
      <c r="F73" s="362"/>
      <c r="G73" s="362"/>
      <c r="H73" s="362"/>
      <c r="I73" s="362"/>
      <c r="J73" s="362"/>
      <c r="K73" s="257"/>
    </row>
    <row r="74" spans="2:11" ht="17.25" customHeight="1">
      <c r="B74" s="256"/>
      <c r="C74" s="258" t="s">
        <v>439</v>
      </c>
      <c r="D74" s="258"/>
      <c r="E74" s="258"/>
      <c r="F74" s="258" t="s">
        <v>440</v>
      </c>
      <c r="G74" s="259"/>
      <c r="H74" s="258" t="s">
        <v>132</v>
      </c>
      <c r="I74" s="258" t="s">
        <v>59</v>
      </c>
      <c r="J74" s="258" t="s">
        <v>441</v>
      </c>
      <c r="K74" s="257"/>
    </row>
    <row r="75" spans="2:11" ht="17.25" customHeight="1">
      <c r="B75" s="256"/>
      <c r="C75" s="260" t="s">
        <v>442</v>
      </c>
      <c r="D75" s="260"/>
      <c r="E75" s="260"/>
      <c r="F75" s="261" t="s">
        <v>443</v>
      </c>
      <c r="G75" s="262"/>
      <c r="H75" s="260"/>
      <c r="I75" s="260"/>
      <c r="J75" s="260" t="s">
        <v>444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55</v>
      </c>
      <c r="D77" s="263"/>
      <c r="E77" s="263"/>
      <c r="F77" s="265" t="s">
        <v>445</v>
      </c>
      <c r="G77" s="264"/>
      <c r="H77" s="246" t="s">
        <v>446</v>
      </c>
      <c r="I77" s="246" t="s">
        <v>447</v>
      </c>
      <c r="J77" s="246">
        <v>20</v>
      </c>
      <c r="K77" s="257"/>
    </row>
    <row r="78" spans="2:11" ht="15" customHeight="1">
      <c r="B78" s="256"/>
      <c r="C78" s="246" t="s">
        <v>448</v>
      </c>
      <c r="D78" s="246"/>
      <c r="E78" s="246"/>
      <c r="F78" s="265" t="s">
        <v>445</v>
      </c>
      <c r="G78" s="264"/>
      <c r="H78" s="246" t="s">
        <v>449</v>
      </c>
      <c r="I78" s="246" t="s">
        <v>447</v>
      </c>
      <c r="J78" s="246">
        <v>120</v>
      </c>
      <c r="K78" s="257"/>
    </row>
    <row r="79" spans="2:11" ht="15" customHeight="1">
      <c r="B79" s="266"/>
      <c r="C79" s="246" t="s">
        <v>450</v>
      </c>
      <c r="D79" s="246"/>
      <c r="E79" s="246"/>
      <c r="F79" s="265" t="s">
        <v>451</v>
      </c>
      <c r="G79" s="264"/>
      <c r="H79" s="246" t="s">
        <v>452</v>
      </c>
      <c r="I79" s="246" t="s">
        <v>447</v>
      </c>
      <c r="J79" s="246">
        <v>50</v>
      </c>
      <c r="K79" s="257"/>
    </row>
    <row r="80" spans="2:11" ht="15" customHeight="1">
      <c r="B80" s="266"/>
      <c r="C80" s="246" t="s">
        <v>453</v>
      </c>
      <c r="D80" s="246"/>
      <c r="E80" s="246"/>
      <c r="F80" s="265" t="s">
        <v>445</v>
      </c>
      <c r="G80" s="264"/>
      <c r="H80" s="246" t="s">
        <v>454</v>
      </c>
      <c r="I80" s="246" t="s">
        <v>455</v>
      </c>
      <c r="J80" s="246"/>
      <c r="K80" s="257"/>
    </row>
    <row r="81" spans="2:11" ht="15" customHeight="1">
      <c r="B81" s="266"/>
      <c r="C81" s="267" t="s">
        <v>456</v>
      </c>
      <c r="D81" s="267"/>
      <c r="E81" s="267"/>
      <c r="F81" s="268" t="s">
        <v>451</v>
      </c>
      <c r="G81" s="267"/>
      <c r="H81" s="267" t="s">
        <v>457</v>
      </c>
      <c r="I81" s="267" t="s">
        <v>447</v>
      </c>
      <c r="J81" s="267">
        <v>15</v>
      </c>
      <c r="K81" s="257"/>
    </row>
    <row r="82" spans="2:11" ht="15" customHeight="1">
      <c r="B82" s="266"/>
      <c r="C82" s="267" t="s">
        <v>458</v>
      </c>
      <c r="D82" s="267"/>
      <c r="E82" s="267"/>
      <c r="F82" s="268" t="s">
        <v>451</v>
      </c>
      <c r="G82" s="267"/>
      <c r="H82" s="267" t="s">
        <v>459</v>
      </c>
      <c r="I82" s="267" t="s">
        <v>447</v>
      </c>
      <c r="J82" s="267">
        <v>15</v>
      </c>
      <c r="K82" s="257"/>
    </row>
    <row r="83" spans="2:11" ht="15" customHeight="1">
      <c r="B83" s="266"/>
      <c r="C83" s="267" t="s">
        <v>460</v>
      </c>
      <c r="D83" s="267"/>
      <c r="E83" s="267"/>
      <c r="F83" s="268" t="s">
        <v>451</v>
      </c>
      <c r="G83" s="267"/>
      <c r="H83" s="267" t="s">
        <v>461</v>
      </c>
      <c r="I83" s="267" t="s">
        <v>447</v>
      </c>
      <c r="J83" s="267">
        <v>20</v>
      </c>
      <c r="K83" s="257"/>
    </row>
    <row r="84" spans="2:11" ht="15" customHeight="1">
      <c r="B84" s="266"/>
      <c r="C84" s="267" t="s">
        <v>462</v>
      </c>
      <c r="D84" s="267"/>
      <c r="E84" s="267"/>
      <c r="F84" s="268" t="s">
        <v>451</v>
      </c>
      <c r="G84" s="267"/>
      <c r="H84" s="267" t="s">
        <v>463</v>
      </c>
      <c r="I84" s="267" t="s">
        <v>447</v>
      </c>
      <c r="J84" s="267">
        <v>20</v>
      </c>
      <c r="K84" s="257"/>
    </row>
    <row r="85" spans="2:11" ht="15" customHeight="1">
      <c r="B85" s="266"/>
      <c r="C85" s="246" t="s">
        <v>464</v>
      </c>
      <c r="D85" s="246"/>
      <c r="E85" s="246"/>
      <c r="F85" s="265" t="s">
        <v>451</v>
      </c>
      <c r="G85" s="264"/>
      <c r="H85" s="246" t="s">
        <v>465</v>
      </c>
      <c r="I85" s="246" t="s">
        <v>447</v>
      </c>
      <c r="J85" s="246">
        <v>50</v>
      </c>
      <c r="K85" s="257"/>
    </row>
    <row r="86" spans="2:11" ht="15" customHeight="1">
      <c r="B86" s="266"/>
      <c r="C86" s="246" t="s">
        <v>466</v>
      </c>
      <c r="D86" s="246"/>
      <c r="E86" s="246"/>
      <c r="F86" s="265" t="s">
        <v>451</v>
      </c>
      <c r="G86" s="264"/>
      <c r="H86" s="246" t="s">
        <v>467</v>
      </c>
      <c r="I86" s="246" t="s">
        <v>447</v>
      </c>
      <c r="J86" s="246">
        <v>20</v>
      </c>
      <c r="K86" s="257"/>
    </row>
    <row r="87" spans="2:11" ht="15" customHeight="1">
      <c r="B87" s="266"/>
      <c r="C87" s="246" t="s">
        <v>468</v>
      </c>
      <c r="D87" s="246"/>
      <c r="E87" s="246"/>
      <c r="F87" s="265" t="s">
        <v>451</v>
      </c>
      <c r="G87" s="264"/>
      <c r="H87" s="246" t="s">
        <v>469</v>
      </c>
      <c r="I87" s="246" t="s">
        <v>447</v>
      </c>
      <c r="J87" s="246">
        <v>20</v>
      </c>
      <c r="K87" s="257"/>
    </row>
    <row r="88" spans="2:11" ht="15" customHeight="1">
      <c r="B88" s="266"/>
      <c r="C88" s="246" t="s">
        <v>470</v>
      </c>
      <c r="D88" s="246"/>
      <c r="E88" s="246"/>
      <c r="F88" s="265" t="s">
        <v>451</v>
      </c>
      <c r="G88" s="264"/>
      <c r="H88" s="246" t="s">
        <v>471</v>
      </c>
      <c r="I88" s="246" t="s">
        <v>447</v>
      </c>
      <c r="J88" s="246">
        <v>50</v>
      </c>
      <c r="K88" s="257"/>
    </row>
    <row r="89" spans="2:11" ht="15" customHeight="1">
      <c r="B89" s="266"/>
      <c r="C89" s="246" t="s">
        <v>472</v>
      </c>
      <c r="D89" s="246"/>
      <c r="E89" s="246"/>
      <c r="F89" s="265" t="s">
        <v>451</v>
      </c>
      <c r="G89" s="264"/>
      <c r="H89" s="246" t="s">
        <v>472</v>
      </c>
      <c r="I89" s="246" t="s">
        <v>447</v>
      </c>
      <c r="J89" s="246">
        <v>50</v>
      </c>
      <c r="K89" s="257"/>
    </row>
    <row r="90" spans="2:11" ht="15" customHeight="1">
      <c r="B90" s="266"/>
      <c r="C90" s="246" t="s">
        <v>137</v>
      </c>
      <c r="D90" s="246"/>
      <c r="E90" s="246"/>
      <c r="F90" s="265" t="s">
        <v>451</v>
      </c>
      <c r="G90" s="264"/>
      <c r="H90" s="246" t="s">
        <v>473</v>
      </c>
      <c r="I90" s="246" t="s">
        <v>447</v>
      </c>
      <c r="J90" s="246">
        <v>255</v>
      </c>
      <c r="K90" s="257"/>
    </row>
    <row r="91" spans="2:11" ht="15" customHeight="1">
      <c r="B91" s="266"/>
      <c r="C91" s="246" t="s">
        <v>474</v>
      </c>
      <c r="D91" s="246"/>
      <c r="E91" s="246"/>
      <c r="F91" s="265" t="s">
        <v>445</v>
      </c>
      <c r="G91" s="264"/>
      <c r="H91" s="246" t="s">
        <v>475</v>
      </c>
      <c r="I91" s="246" t="s">
        <v>476</v>
      </c>
      <c r="J91" s="246"/>
      <c r="K91" s="257"/>
    </row>
    <row r="92" spans="2:11" ht="15" customHeight="1">
      <c r="B92" s="266"/>
      <c r="C92" s="246" t="s">
        <v>477</v>
      </c>
      <c r="D92" s="246"/>
      <c r="E92" s="246"/>
      <c r="F92" s="265" t="s">
        <v>445</v>
      </c>
      <c r="G92" s="264"/>
      <c r="H92" s="246" t="s">
        <v>478</v>
      </c>
      <c r="I92" s="246" t="s">
        <v>479</v>
      </c>
      <c r="J92" s="246"/>
      <c r="K92" s="257"/>
    </row>
    <row r="93" spans="2:11" ht="15" customHeight="1">
      <c r="B93" s="266"/>
      <c r="C93" s="246" t="s">
        <v>480</v>
      </c>
      <c r="D93" s="246"/>
      <c r="E93" s="246"/>
      <c r="F93" s="265" t="s">
        <v>445</v>
      </c>
      <c r="G93" s="264"/>
      <c r="H93" s="246" t="s">
        <v>480</v>
      </c>
      <c r="I93" s="246" t="s">
        <v>479</v>
      </c>
      <c r="J93" s="246"/>
      <c r="K93" s="257"/>
    </row>
    <row r="94" spans="2:11" ht="15" customHeight="1">
      <c r="B94" s="266"/>
      <c r="C94" s="246" t="s">
        <v>40</v>
      </c>
      <c r="D94" s="246"/>
      <c r="E94" s="246"/>
      <c r="F94" s="265" t="s">
        <v>445</v>
      </c>
      <c r="G94" s="264"/>
      <c r="H94" s="246" t="s">
        <v>481</v>
      </c>
      <c r="I94" s="246" t="s">
        <v>479</v>
      </c>
      <c r="J94" s="246"/>
      <c r="K94" s="257"/>
    </row>
    <row r="95" spans="2:11" ht="15" customHeight="1">
      <c r="B95" s="266"/>
      <c r="C95" s="246" t="s">
        <v>50</v>
      </c>
      <c r="D95" s="246"/>
      <c r="E95" s="246"/>
      <c r="F95" s="265" t="s">
        <v>445</v>
      </c>
      <c r="G95" s="264"/>
      <c r="H95" s="246" t="s">
        <v>482</v>
      </c>
      <c r="I95" s="246" t="s">
        <v>479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2" t="s">
        <v>483</v>
      </c>
      <c r="D100" s="362"/>
      <c r="E100" s="362"/>
      <c r="F100" s="362"/>
      <c r="G100" s="362"/>
      <c r="H100" s="362"/>
      <c r="I100" s="362"/>
      <c r="J100" s="362"/>
      <c r="K100" s="257"/>
    </row>
    <row r="101" spans="2:11" ht="17.25" customHeight="1">
      <c r="B101" s="256"/>
      <c r="C101" s="258" t="s">
        <v>439</v>
      </c>
      <c r="D101" s="258"/>
      <c r="E101" s="258"/>
      <c r="F101" s="258" t="s">
        <v>440</v>
      </c>
      <c r="G101" s="259"/>
      <c r="H101" s="258" t="s">
        <v>132</v>
      </c>
      <c r="I101" s="258" t="s">
        <v>59</v>
      </c>
      <c r="J101" s="258" t="s">
        <v>441</v>
      </c>
      <c r="K101" s="257"/>
    </row>
    <row r="102" spans="2:11" ht="17.25" customHeight="1">
      <c r="B102" s="256"/>
      <c r="C102" s="260" t="s">
        <v>442</v>
      </c>
      <c r="D102" s="260"/>
      <c r="E102" s="260"/>
      <c r="F102" s="261" t="s">
        <v>443</v>
      </c>
      <c r="G102" s="262"/>
      <c r="H102" s="260"/>
      <c r="I102" s="260"/>
      <c r="J102" s="260" t="s">
        <v>444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55</v>
      </c>
      <c r="D104" s="263"/>
      <c r="E104" s="263"/>
      <c r="F104" s="265" t="s">
        <v>445</v>
      </c>
      <c r="G104" s="274"/>
      <c r="H104" s="246" t="s">
        <v>484</v>
      </c>
      <c r="I104" s="246" t="s">
        <v>447</v>
      </c>
      <c r="J104" s="246">
        <v>20</v>
      </c>
      <c r="K104" s="257"/>
    </row>
    <row r="105" spans="2:11" ht="15" customHeight="1">
      <c r="B105" s="256"/>
      <c r="C105" s="246" t="s">
        <v>448</v>
      </c>
      <c r="D105" s="246"/>
      <c r="E105" s="246"/>
      <c r="F105" s="265" t="s">
        <v>445</v>
      </c>
      <c r="G105" s="246"/>
      <c r="H105" s="246" t="s">
        <v>484</v>
      </c>
      <c r="I105" s="246" t="s">
        <v>447</v>
      </c>
      <c r="J105" s="246">
        <v>120</v>
      </c>
      <c r="K105" s="257"/>
    </row>
    <row r="106" spans="2:11" ht="15" customHeight="1">
      <c r="B106" s="266"/>
      <c r="C106" s="246" t="s">
        <v>450</v>
      </c>
      <c r="D106" s="246"/>
      <c r="E106" s="246"/>
      <c r="F106" s="265" t="s">
        <v>451</v>
      </c>
      <c r="G106" s="246"/>
      <c r="H106" s="246" t="s">
        <v>484</v>
      </c>
      <c r="I106" s="246" t="s">
        <v>447</v>
      </c>
      <c r="J106" s="246">
        <v>50</v>
      </c>
      <c r="K106" s="257"/>
    </row>
    <row r="107" spans="2:11" ht="15" customHeight="1">
      <c r="B107" s="266"/>
      <c r="C107" s="246" t="s">
        <v>453</v>
      </c>
      <c r="D107" s="246"/>
      <c r="E107" s="246"/>
      <c r="F107" s="265" t="s">
        <v>445</v>
      </c>
      <c r="G107" s="246"/>
      <c r="H107" s="246" t="s">
        <v>484</v>
      </c>
      <c r="I107" s="246" t="s">
        <v>455</v>
      </c>
      <c r="J107" s="246"/>
      <c r="K107" s="257"/>
    </row>
    <row r="108" spans="2:11" ht="15" customHeight="1">
      <c r="B108" s="266"/>
      <c r="C108" s="246" t="s">
        <v>464</v>
      </c>
      <c r="D108" s="246"/>
      <c r="E108" s="246"/>
      <c r="F108" s="265" t="s">
        <v>451</v>
      </c>
      <c r="G108" s="246"/>
      <c r="H108" s="246" t="s">
        <v>484</v>
      </c>
      <c r="I108" s="246" t="s">
        <v>447</v>
      </c>
      <c r="J108" s="246">
        <v>50</v>
      </c>
      <c r="K108" s="257"/>
    </row>
    <row r="109" spans="2:11" ht="15" customHeight="1">
      <c r="B109" s="266"/>
      <c r="C109" s="246" t="s">
        <v>472</v>
      </c>
      <c r="D109" s="246"/>
      <c r="E109" s="246"/>
      <c r="F109" s="265" t="s">
        <v>451</v>
      </c>
      <c r="G109" s="246"/>
      <c r="H109" s="246" t="s">
        <v>484</v>
      </c>
      <c r="I109" s="246" t="s">
        <v>447</v>
      </c>
      <c r="J109" s="246">
        <v>50</v>
      </c>
      <c r="K109" s="257"/>
    </row>
    <row r="110" spans="2:11" ht="15" customHeight="1">
      <c r="B110" s="266"/>
      <c r="C110" s="246" t="s">
        <v>470</v>
      </c>
      <c r="D110" s="246"/>
      <c r="E110" s="246"/>
      <c r="F110" s="265" t="s">
        <v>451</v>
      </c>
      <c r="G110" s="246"/>
      <c r="H110" s="246" t="s">
        <v>484</v>
      </c>
      <c r="I110" s="246" t="s">
        <v>447</v>
      </c>
      <c r="J110" s="246">
        <v>50</v>
      </c>
      <c r="K110" s="257"/>
    </row>
    <row r="111" spans="2:11" ht="15" customHeight="1">
      <c r="B111" s="266"/>
      <c r="C111" s="246" t="s">
        <v>55</v>
      </c>
      <c r="D111" s="246"/>
      <c r="E111" s="246"/>
      <c r="F111" s="265" t="s">
        <v>445</v>
      </c>
      <c r="G111" s="246"/>
      <c r="H111" s="246" t="s">
        <v>485</v>
      </c>
      <c r="I111" s="246" t="s">
        <v>447</v>
      </c>
      <c r="J111" s="246">
        <v>20</v>
      </c>
      <c r="K111" s="257"/>
    </row>
    <row r="112" spans="2:11" ht="15" customHeight="1">
      <c r="B112" s="266"/>
      <c r="C112" s="246" t="s">
        <v>486</v>
      </c>
      <c r="D112" s="246"/>
      <c r="E112" s="246"/>
      <c r="F112" s="265" t="s">
        <v>445</v>
      </c>
      <c r="G112" s="246"/>
      <c r="H112" s="246" t="s">
        <v>487</v>
      </c>
      <c r="I112" s="246" t="s">
        <v>447</v>
      </c>
      <c r="J112" s="246">
        <v>120</v>
      </c>
      <c r="K112" s="257"/>
    </row>
    <row r="113" spans="2:11" ht="15" customHeight="1">
      <c r="B113" s="266"/>
      <c r="C113" s="246" t="s">
        <v>40</v>
      </c>
      <c r="D113" s="246"/>
      <c r="E113" s="246"/>
      <c r="F113" s="265" t="s">
        <v>445</v>
      </c>
      <c r="G113" s="246"/>
      <c r="H113" s="246" t="s">
        <v>488</v>
      </c>
      <c r="I113" s="246" t="s">
        <v>479</v>
      </c>
      <c r="J113" s="246"/>
      <c r="K113" s="257"/>
    </row>
    <row r="114" spans="2:11" ht="15" customHeight="1">
      <c r="B114" s="266"/>
      <c r="C114" s="246" t="s">
        <v>50</v>
      </c>
      <c r="D114" s="246"/>
      <c r="E114" s="246"/>
      <c r="F114" s="265" t="s">
        <v>445</v>
      </c>
      <c r="G114" s="246"/>
      <c r="H114" s="246" t="s">
        <v>489</v>
      </c>
      <c r="I114" s="246" t="s">
        <v>479</v>
      </c>
      <c r="J114" s="246"/>
      <c r="K114" s="257"/>
    </row>
    <row r="115" spans="2:11" ht="15" customHeight="1">
      <c r="B115" s="266"/>
      <c r="C115" s="246" t="s">
        <v>59</v>
      </c>
      <c r="D115" s="246"/>
      <c r="E115" s="246"/>
      <c r="F115" s="265" t="s">
        <v>445</v>
      </c>
      <c r="G115" s="246"/>
      <c r="H115" s="246" t="s">
        <v>490</v>
      </c>
      <c r="I115" s="246" t="s">
        <v>491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57" t="s">
        <v>492</v>
      </c>
      <c r="D120" s="357"/>
      <c r="E120" s="357"/>
      <c r="F120" s="357"/>
      <c r="G120" s="357"/>
      <c r="H120" s="357"/>
      <c r="I120" s="357"/>
      <c r="J120" s="357"/>
      <c r="K120" s="282"/>
    </row>
    <row r="121" spans="2:11" ht="17.25" customHeight="1">
      <c r="B121" s="283"/>
      <c r="C121" s="258" t="s">
        <v>439</v>
      </c>
      <c r="D121" s="258"/>
      <c r="E121" s="258"/>
      <c r="F121" s="258" t="s">
        <v>440</v>
      </c>
      <c r="G121" s="259"/>
      <c r="H121" s="258" t="s">
        <v>132</v>
      </c>
      <c r="I121" s="258" t="s">
        <v>59</v>
      </c>
      <c r="J121" s="258" t="s">
        <v>441</v>
      </c>
      <c r="K121" s="284"/>
    </row>
    <row r="122" spans="2:11" ht="17.25" customHeight="1">
      <c r="B122" s="283"/>
      <c r="C122" s="260" t="s">
        <v>442</v>
      </c>
      <c r="D122" s="260"/>
      <c r="E122" s="260"/>
      <c r="F122" s="261" t="s">
        <v>443</v>
      </c>
      <c r="G122" s="262"/>
      <c r="H122" s="260"/>
      <c r="I122" s="260"/>
      <c r="J122" s="260" t="s">
        <v>444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448</v>
      </c>
      <c r="D124" s="263"/>
      <c r="E124" s="263"/>
      <c r="F124" s="265" t="s">
        <v>445</v>
      </c>
      <c r="G124" s="246"/>
      <c r="H124" s="246" t="s">
        <v>484</v>
      </c>
      <c r="I124" s="246" t="s">
        <v>447</v>
      </c>
      <c r="J124" s="246">
        <v>120</v>
      </c>
      <c r="K124" s="287"/>
    </row>
    <row r="125" spans="2:11" ht="15" customHeight="1">
      <c r="B125" s="285"/>
      <c r="C125" s="246" t="s">
        <v>493</v>
      </c>
      <c r="D125" s="246"/>
      <c r="E125" s="246"/>
      <c r="F125" s="265" t="s">
        <v>445</v>
      </c>
      <c r="G125" s="246"/>
      <c r="H125" s="246" t="s">
        <v>494</v>
      </c>
      <c r="I125" s="246" t="s">
        <v>447</v>
      </c>
      <c r="J125" s="246" t="s">
        <v>495</v>
      </c>
      <c r="K125" s="287"/>
    </row>
    <row r="126" spans="2:11" ht="15" customHeight="1">
      <c r="B126" s="285"/>
      <c r="C126" s="246" t="s">
        <v>394</v>
      </c>
      <c r="D126" s="246"/>
      <c r="E126" s="246"/>
      <c r="F126" s="265" t="s">
        <v>445</v>
      </c>
      <c r="G126" s="246"/>
      <c r="H126" s="246" t="s">
        <v>496</v>
      </c>
      <c r="I126" s="246" t="s">
        <v>447</v>
      </c>
      <c r="J126" s="246" t="s">
        <v>495</v>
      </c>
      <c r="K126" s="287"/>
    </row>
    <row r="127" spans="2:11" ht="15" customHeight="1">
      <c r="B127" s="285"/>
      <c r="C127" s="246" t="s">
        <v>456</v>
      </c>
      <c r="D127" s="246"/>
      <c r="E127" s="246"/>
      <c r="F127" s="265" t="s">
        <v>451</v>
      </c>
      <c r="G127" s="246"/>
      <c r="H127" s="246" t="s">
        <v>457</v>
      </c>
      <c r="I127" s="246" t="s">
        <v>447</v>
      </c>
      <c r="J127" s="246">
        <v>15</v>
      </c>
      <c r="K127" s="287"/>
    </row>
    <row r="128" spans="2:11" ht="15" customHeight="1">
      <c r="B128" s="285"/>
      <c r="C128" s="267" t="s">
        <v>458</v>
      </c>
      <c r="D128" s="267"/>
      <c r="E128" s="267"/>
      <c r="F128" s="268" t="s">
        <v>451</v>
      </c>
      <c r="G128" s="267"/>
      <c r="H128" s="267" t="s">
        <v>459</v>
      </c>
      <c r="I128" s="267" t="s">
        <v>447</v>
      </c>
      <c r="J128" s="267">
        <v>15</v>
      </c>
      <c r="K128" s="287"/>
    </row>
    <row r="129" spans="2:11" ht="15" customHeight="1">
      <c r="B129" s="285"/>
      <c r="C129" s="267" t="s">
        <v>460</v>
      </c>
      <c r="D129" s="267"/>
      <c r="E129" s="267"/>
      <c r="F129" s="268" t="s">
        <v>451</v>
      </c>
      <c r="G129" s="267"/>
      <c r="H129" s="267" t="s">
        <v>461</v>
      </c>
      <c r="I129" s="267" t="s">
        <v>447</v>
      </c>
      <c r="J129" s="267">
        <v>20</v>
      </c>
      <c r="K129" s="287"/>
    </row>
    <row r="130" spans="2:11" ht="15" customHeight="1">
      <c r="B130" s="285"/>
      <c r="C130" s="267" t="s">
        <v>462</v>
      </c>
      <c r="D130" s="267"/>
      <c r="E130" s="267"/>
      <c r="F130" s="268" t="s">
        <v>451</v>
      </c>
      <c r="G130" s="267"/>
      <c r="H130" s="267" t="s">
        <v>463</v>
      </c>
      <c r="I130" s="267" t="s">
        <v>447</v>
      </c>
      <c r="J130" s="267">
        <v>20</v>
      </c>
      <c r="K130" s="287"/>
    </row>
    <row r="131" spans="2:11" ht="15" customHeight="1">
      <c r="B131" s="285"/>
      <c r="C131" s="246" t="s">
        <v>450</v>
      </c>
      <c r="D131" s="246"/>
      <c r="E131" s="246"/>
      <c r="F131" s="265" t="s">
        <v>451</v>
      </c>
      <c r="G131" s="246"/>
      <c r="H131" s="246" t="s">
        <v>484</v>
      </c>
      <c r="I131" s="246" t="s">
        <v>447</v>
      </c>
      <c r="J131" s="246">
        <v>50</v>
      </c>
      <c r="K131" s="287"/>
    </row>
    <row r="132" spans="2:11" ht="15" customHeight="1">
      <c r="B132" s="285"/>
      <c r="C132" s="246" t="s">
        <v>464</v>
      </c>
      <c r="D132" s="246"/>
      <c r="E132" s="246"/>
      <c r="F132" s="265" t="s">
        <v>451</v>
      </c>
      <c r="G132" s="246"/>
      <c r="H132" s="246" t="s">
        <v>484</v>
      </c>
      <c r="I132" s="246" t="s">
        <v>447</v>
      </c>
      <c r="J132" s="246">
        <v>50</v>
      </c>
      <c r="K132" s="287"/>
    </row>
    <row r="133" spans="2:11" ht="15" customHeight="1">
      <c r="B133" s="285"/>
      <c r="C133" s="246" t="s">
        <v>470</v>
      </c>
      <c r="D133" s="246"/>
      <c r="E133" s="246"/>
      <c r="F133" s="265" t="s">
        <v>451</v>
      </c>
      <c r="G133" s="246"/>
      <c r="H133" s="246" t="s">
        <v>484</v>
      </c>
      <c r="I133" s="246" t="s">
        <v>447</v>
      </c>
      <c r="J133" s="246">
        <v>50</v>
      </c>
      <c r="K133" s="287"/>
    </row>
    <row r="134" spans="2:11" ht="15" customHeight="1">
      <c r="B134" s="285"/>
      <c r="C134" s="246" t="s">
        <v>472</v>
      </c>
      <c r="D134" s="246"/>
      <c r="E134" s="246"/>
      <c r="F134" s="265" t="s">
        <v>451</v>
      </c>
      <c r="G134" s="246"/>
      <c r="H134" s="246" t="s">
        <v>484</v>
      </c>
      <c r="I134" s="246" t="s">
        <v>447</v>
      </c>
      <c r="J134" s="246">
        <v>50</v>
      </c>
      <c r="K134" s="287"/>
    </row>
    <row r="135" spans="2:11" ht="15" customHeight="1">
      <c r="B135" s="285"/>
      <c r="C135" s="246" t="s">
        <v>137</v>
      </c>
      <c r="D135" s="246"/>
      <c r="E135" s="246"/>
      <c r="F135" s="265" t="s">
        <v>451</v>
      </c>
      <c r="G135" s="246"/>
      <c r="H135" s="246" t="s">
        <v>497</v>
      </c>
      <c r="I135" s="246" t="s">
        <v>447</v>
      </c>
      <c r="J135" s="246">
        <v>255</v>
      </c>
      <c r="K135" s="287"/>
    </row>
    <row r="136" spans="2:11" ht="15" customHeight="1">
      <c r="B136" s="285"/>
      <c r="C136" s="246" t="s">
        <v>474</v>
      </c>
      <c r="D136" s="246"/>
      <c r="E136" s="246"/>
      <c r="F136" s="265" t="s">
        <v>445</v>
      </c>
      <c r="G136" s="246"/>
      <c r="H136" s="246" t="s">
        <v>498</v>
      </c>
      <c r="I136" s="246" t="s">
        <v>476</v>
      </c>
      <c r="J136" s="246"/>
      <c r="K136" s="287"/>
    </row>
    <row r="137" spans="2:11" ht="15" customHeight="1">
      <c r="B137" s="285"/>
      <c r="C137" s="246" t="s">
        <v>477</v>
      </c>
      <c r="D137" s="246"/>
      <c r="E137" s="246"/>
      <c r="F137" s="265" t="s">
        <v>445</v>
      </c>
      <c r="G137" s="246"/>
      <c r="H137" s="246" t="s">
        <v>499</v>
      </c>
      <c r="I137" s="246" t="s">
        <v>479</v>
      </c>
      <c r="J137" s="246"/>
      <c r="K137" s="287"/>
    </row>
    <row r="138" spans="2:11" ht="15" customHeight="1">
      <c r="B138" s="285"/>
      <c r="C138" s="246" t="s">
        <v>480</v>
      </c>
      <c r="D138" s="246"/>
      <c r="E138" s="246"/>
      <c r="F138" s="265" t="s">
        <v>445</v>
      </c>
      <c r="G138" s="246"/>
      <c r="H138" s="246" t="s">
        <v>480</v>
      </c>
      <c r="I138" s="246" t="s">
        <v>479</v>
      </c>
      <c r="J138" s="246"/>
      <c r="K138" s="287"/>
    </row>
    <row r="139" spans="2:11" ht="15" customHeight="1">
      <c r="B139" s="285"/>
      <c r="C139" s="246" t="s">
        <v>40</v>
      </c>
      <c r="D139" s="246"/>
      <c r="E139" s="246"/>
      <c r="F139" s="265" t="s">
        <v>445</v>
      </c>
      <c r="G139" s="246"/>
      <c r="H139" s="246" t="s">
        <v>500</v>
      </c>
      <c r="I139" s="246" t="s">
        <v>479</v>
      </c>
      <c r="J139" s="246"/>
      <c r="K139" s="287"/>
    </row>
    <row r="140" spans="2:11" ht="15" customHeight="1">
      <c r="B140" s="285"/>
      <c r="C140" s="246" t="s">
        <v>501</v>
      </c>
      <c r="D140" s="246"/>
      <c r="E140" s="246"/>
      <c r="F140" s="265" t="s">
        <v>445</v>
      </c>
      <c r="G140" s="246"/>
      <c r="H140" s="246" t="s">
        <v>502</v>
      </c>
      <c r="I140" s="246" t="s">
        <v>479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2" t="s">
        <v>503</v>
      </c>
      <c r="D145" s="362"/>
      <c r="E145" s="362"/>
      <c r="F145" s="362"/>
      <c r="G145" s="362"/>
      <c r="H145" s="362"/>
      <c r="I145" s="362"/>
      <c r="J145" s="362"/>
      <c r="K145" s="257"/>
    </row>
    <row r="146" spans="2:11" ht="17.25" customHeight="1">
      <c r="B146" s="256"/>
      <c r="C146" s="258" t="s">
        <v>439</v>
      </c>
      <c r="D146" s="258"/>
      <c r="E146" s="258"/>
      <c r="F146" s="258" t="s">
        <v>440</v>
      </c>
      <c r="G146" s="259"/>
      <c r="H146" s="258" t="s">
        <v>132</v>
      </c>
      <c r="I146" s="258" t="s">
        <v>59</v>
      </c>
      <c r="J146" s="258" t="s">
        <v>441</v>
      </c>
      <c r="K146" s="257"/>
    </row>
    <row r="147" spans="2:11" ht="17.25" customHeight="1">
      <c r="B147" s="256"/>
      <c r="C147" s="260" t="s">
        <v>442</v>
      </c>
      <c r="D147" s="260"/>
      <c r="E147" s="260"/>
      <c r="F147" s="261" t="s">
        <v>443</v>
      </c>
      <c r="G147" s="262"/>
      <c r="H147" s="260"/>
      <c r="I147" s="260"/>
      <c r="J147" s="260" t="s">
        <v>444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448</v>
      </c>
      <c r="D149" s="246"/>
      <c r="E149" s="246"/>
      <c r="F149" s="292" t="s">
        <v>445</v>
      </c>
      <c r="G149" s="246"/>
      <c r="H149" s="291" t="s">
        <v>484</v>
      </c>
      <c r="I149" s="291" t="s">
        <v>447</v>
      </c>
      <c r="J149" s="291">
        <v>120</v>
      </c>
      <c r="K149" s="287"/>
    </row>
    <row r="150" spans="2:11" ht="15" customHeight="1">
      <c r="B150" s="266"/>
      <c r="C150" s="291" t="s">
        <v>493</v>
      </c>
      <c r="D150" s="246"/>
      <c r="E150" s="246"/>
      <c r="F150" s="292" t="s">
        <v>445</v>
      </c>
      <c r="G150" s="246"/>
      <c r="H150" s="291" t="s">
        <v>504</v>
      </c>
      <c r="I150" s="291" t="s">
        <v>447</v>
      </c>
      <c r="J150" s="291" t="s">
        <v>495</v>
      </c>
      <c r="K150" s="287"/>
    </row>
    <row r="151" spans="2:11" ht="15" customHeight="1">
      <c r="B151" s="266"/>
      <c r="C151" s="291" t="s">
        <v>394</v>
      </c>
      <c r="D151" s="246"/>
      <c r="E151" s="246"/>
      <c r="F151" s="292" t="s">
        <v>445</v>
      </c>
      <c r="G151" s="246"/>
      <c r="H151" s="291" t="s">
        <v>505</v>
      </c>
      <c r="I151" s="291" t="s">
        <v>447</v>
      </c>
      <c r="J151" s="291" t="s">
        <v>495</v>
      </c>
      <c r="K151" s="287"/>
    </row>
    <row r="152" spans="2:11" ht="15" customHeight="1">
      <c r="B152" s="266"/>
      <c r="C152" s="291" t="s">
        <v>450</v>
      </c>
      <c r="D152" s="246"/>
      <c r="E152" s="246"/>
      <c r="F152" s="292" t="s">
        <v>451</v>
      </c>
      <c r="G152" s="246"/>
      <c r="H152" s="291" t="s">
        <v>484</v>
      </c>
      <c r="I152" s="291" t="s">
        <v>447</v>
      </c>
      <c r="J152" s="291">
        <v>50</v>
      </c>
      <c r="K152" s="287"/>
    </row>
    <row r="153" spans="2:11" ht="15" customHeight="1">
      <c r="B153" s="266"/>
      <c r="C153" s="291" t="s">
        <v>453</v>
      </c>
      <c r="D153" s="246"/>
      <c r="E153" s="246"/>
      <c r="F153" s="292" t="s">
        <v>445</v>
      </c>
      <c r="G153" s="246"/>
      <c r="H153" s="291" t="s">
        <v>484</v>
      </c>
      <c r="I153" s="291" t="s">
        <v>455</v>
      </c>
      <c r="J153" s="291"/>
      <c r="K153" s="287"/>
    </row>
    <row r="154" spans="2:11" ht="15" customHeight="1">
      <c r="B154" s="266"/>
      <c r="C154" s="291" t="s">
        <v>464</v>
      </c>
      <c r="D154" s="246"/>
      <c r="E154" s="246"/>
      <c r="F154" s="292" t="s">
        <v>451</v>
      </c>
      <c r="G154" s="246"/>
      <c r="H154" s="291" t="s">
        <v>484</v>
      </c>
      <c r="I154" s="291" t="s">
        <v>447</v>
      </c>
      <c r="J154" s="291">
        <v>50</v>
      </c>
      <c r="K154" s="287"/>
    </row>
    <row r="155" spans="2:11" ht="15" customHeight="1">
      <c r="B155" s="266"/>
      <c r="C155" s="291" t="s">
        <v>472</v>
      </c>
      <c r="D155" s="246"/>
      <c r="E155" s="246"/>
      <c r="F155" s="292" t="s">
        <v>451</v>
      </c>
      <c r="G155" s="246"/>
      <c r="H155" s="291" t="s">
        <v>484</v>
      </c>
      <c r="I155" s="291" t="s">
        <v>447</v>
      </c>
      <c r="J155" s="291">
        <v>50</v>
      </c>
      <c r="K155" s="287"/>
    </row>
    <row r="156" spans="2:11" ht="15" customHeight="1">
      <c r="B156" s="266"/>
      <c r="C156" s="291" t="s">
        <v>470</v>
      </c>
      <c r="D156" s="246"/>
      <c r="E156" s="246"/>
      <c r="F156" s="292" t="s">
        <v>451</v>
      </c>
      <c r="G156" s="246"/>
      <c r="H156" s="291" t="s">
        <v>484</v>
      </c>
      <c r="I156" s="291" t="s">
        <v>447</v>
      </c>
      <c r="J156" s="291">
        <v>50</v>
      </c>
      <c r="K156" s="287"/>
    </row>
    <row r="157" spans="2:11" ht="15" customHeight="1">
      <c r="B157" s="266"/>
      <c r="C157" s="291" t="s">
        <v>121</v>
      </c>
      <c r="D157" s="246"/>
      <c r="E157" s="246"/>
      <c r="F157" s="292" t="s">
        <v>445</v>
      </c>
      <c r="G157" s="246"/>
      <c r="H157" s="291" t="s">
        <v>506</v>
      </c>
      <c r="I157" s="291" t="s">
        <v>447</v>
      </c>
      <c r="J157" s="291" t="s">
        <v>507</v>
      </c>
      <c r="K157" s="287"/>
    </row>
    <row r="158" spans="2:11" ht="15" customHeight="1">
      <c r="B158" s="266"/>
      <c r="C158" s="291" t="s">
        <v>508</v>
      </c>
      <c r="D158" s="246"/>
      <c r="E158" s="246"/>
      <c r="F158" s="292" t="s">
        <v>445</v>
      </c>
      <c r="G158" s="246"/>
      <c r="H158" s="291" t="s">
        <v>509</v>
      </c>
      <c r="I158" s="291" t="s">
        <v>479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57" t="s">
        <v>510</v>
      </c>
      <c r="D163" s="357"/>
      <c r="E163" s="357"/>
      <c r="F163" s="357"/>
      <c r="G163" s="357"/>
      <c r="H163" s="357"/>
      <c r="I163" s="357"/>
      <c r="J163" s="357"/>
      <c r="K163" s="238"/>
    </row>
    <row r="164" spans="2:11" ht="17.25" customHeight="1">
      <c r="B164" s="237"/>
      <c r="C164" s="258" t="s">
        <v>439</v>
      </c>
      <c r="D164" s="258"/>
      <c r="E164" s="258"/>
      <c r="F164" s="258" t="s">
        <v>440</v>
      </c>
      <c r="G164" s="295"/>
      <c r="H164" s="296" t="s">
        <v>132</v>
      </c>
      <c r="I164" s="296" t="s">
        <v>59</v>
      </c>
      <c r="J164" s="258" t="s">
        <v>441</v>
      </c>
      <c r="K164" s="238"/>
    </row>
    <row r="165" spans="2:11" ht="17.25" customHeight="1">
      <c r="B165" s="239"/>
      <c r="C165" s="260" t="s">
        <v>442</v>
      </c>
      <c r="D165" s="260"/>
      <c r="E165" s="260"/>
      <c r="F165" s="261" t="s">
        <v>443</v>
      </c>
      <c r="G165" s="297"/>
      <c r="H165" s="298"/>
      <c r="I165" s="298"/>
      <c r="J165" s="260" t="s">
        <v>444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448</v>
      </c>
      <c r="D167" s="246"/>
      <c r="E167" s="246"/>
      <c r="F167" s="265" t="s">
        <v>445</v>
      </c>
      <c r="G167" s="246"/>
      <c r="H167" s="246" t="s">
        <v>484</v>
      </c>
      <c r="I167" s="246" t="s">
        <v>447</v>
      </c>
      <c r="J167" s="246">
        <v>120</v>
      </c>
      <c r="K167" s="287"/>
    </row>
    <row r="168" spans="2:11" ht="15" customHeight="1">
      <c r="B168" s="266"/>
      <c r="C168" s="246" t="s">
        <v>493</v>
      </c>
      <c r="D168" s="246"/>
      <c r="E168" s="246"/>
      <c r="F168" s="265" t="s">
        <v>445</v>
      </c>
      <c r="G168" s="246"/>
      <c r="H168" s="246" t="s">
        <v>494</v>
      </c>
      <c r="I168" s="246" t="s">
        <v>447</v>
      </c>
      <c r="J168" s="246" t="s">
        <v>495</v>
      </c>
      <c r="K168" s="287"/>
    </row>
    <row r="169" spans="2:11" ht="15" customHeight="1">
      <c r="B169" s="266"/>
      <c r="C169" s="246" t="s">
        <v>394</v>
      </c>
      <c r="D169" s="246"/>
      <c r="E169" s="246"/>
      <c r="F169" s="265" t="s">
        <v>445</v>
      </c>
      <c r="G169" s="246"/>
      <c r="H169" s="246" t="s">
        <v>511</v>
      </c>
      <c r="I169" s="246" t="s">
        <v>447</v>
      </c>
      <c r="J169" s="246" t="s">
        <v>495</v>
      </c>
      <c r="K169" s="287"/>
    </row>
    <row r="170" spans="2:11" ht="15" customHeight="1">
      <c r="B170" s="266"/>
      <c r="C170" s="246" t="s">
        <v>450</v>
      </c>
      <c r="D170" s="246"/>
      <c r="E170" s="246"/>
      <c r="F170" s="265" t="s">
        <v>451</v>
      </c>
      <c r="G170" s="246"/>
      <c r="H170" s="246" t="s">
        <v>511</v>
      </c>
      <c r="I170" s="246" t="s">
        <v>447</v>
      </c>
      <c r="J170" s="246">
        <v>50</v>
      </c>
      <c r="K170" s="287"/>
    </row>
    <row r="171" spans="2:11" ht="15" customHeight="1">
      <c r="B171" s="266"/>
      <c r="C171" s="246" t="s">
        <v>453</v>
      </c>
      <c r="D171" s="246"/>
      <c r="E171" s="246"/>
      <c r="F171" s="265" t="s">
        <v>445</v>
      </c>
      <c r="G171" s="246"/>
      <c r="H171" s="246" t="s">
        <v>511</v>
      </c>
      <c r="I171" s="246" t="s">
        <v>455</v>
      </c>
      <c r="J171" s="246"/>
      <c r="K171" s="287"/>
    </row>
    <row r="172" spans="2:11" ht="15" customHeight="1">
      <c r="B172" s="266"/>
      <c r="C172" s="246" t="s">
        <v>464</v>
      </c>
      <c r="D172" s="246"/>
      <c r="E172" s="246"/>
      <c r="F172" s="265" t="s">
        <v>451</v>
      </c>
      <c r="G172" s="246"/>
      <c r="H172" s="246" t="s">
        <v>511</v>
      </c>
      <c r="I172" s="246" t="s">
        <v>447</v>
      </c>
      <c r="J172" s="246">
        <v>50</v>
      </c>
      <c r="K172" s="287"/>
    </row>
    <row r="173" spans="2:11" ht="15" customHeight="1">
      <c r="B173" s="266"/>
      <c r="C173" s="246" t="s">
        <v>472</v>
      </c>
      <c r="D173" s="246"/>
      <c r="E173" s="246"/>
      <c r="F173" s="265" t="s">
        <v>451</v>
      </c>
      <c r="G173" s="246"/>
      <c r="H173" s="246" t="s">
        <v>511</v>
      </c>
      <c r="I173" s="246" t="s">
        <v>447</v>
      </c>
      <c r="J173" s="246">
        <v>50</v>
      </c>
      <c r="K173" s="287"/>
    </row>
    <row r="174" spans="2:11" ht="15" customHeight="1">
      <c r="B174" s="266"/>
      <c r="C174" s="246" t="s">
        <v>470</v>
      </c>
      <c r="D174" s="246"/>
      <c r="E174" s="246"/>
      <c r="F174" s="265" t="s">
        <v>451</v>
      </c>
      <c r="G174" s="246"/>
      <c r="H174" s="246" t="s">
        <v>511</v>
      </c>
      <c r="I174" s="246" t="s">
        <v>447</v>
      </c>
      <c r="J174" s="246">
        <v>50</v>
      </c>
      <c r="K174" s="287"/>
    </row>
    <row r="175" spans="2:11" ht="15" customHeight="1">
      <c r="B175" s="266"/>
      <c r="C175" s="246" t="s">
        <v>131</v>
      </c>
      <c r="D175" s="246"/>
      <c r="E175" s="246"/>
      <c r="F175" s="265" t="s">
        <v>445</v>
      </c>
      <c r="G175" s="246"/>
      <c r="H175" s="246" t="s">
        <v>512</v>
      </c>
      <c r="I175" s="246" t="s">
        <v>513</v>
      </c>
      <c r="J175" s="246"/>
      <c r="K175" s="287"/>
    </row>
    <row r="176" spans="2:11" ht="15" customHeight="1">
      <c r="B176" s="266"/>
      <c r="C176" s="246" t="s">
        <v>59</v>
      </c>
      <c r="D176" s="246"/>
      <c r="E176" s="246"/>
      <c r="F176" s="265" t="s">
        <v>445</v>
      </c>
      <c r="G176" s="246"/>
      <c r="H176" s="246" t="s">
        <v>514</v>
      </c>
      <c r="I176" s="246" t="s">
        <v>515</v>
      </c>
      <c r="J176" s="246">
        <v>1</v>
      </c>
      <c r="K176" s="287"/>
    </row>
    <row r="177" spans="2:11" ht="15" customHeight="1">
      <c r="B177" s="266"/>
      <c r="C177" s="246" t="s">
        <v>55</v>
      </c>
      <c r="D177" s="246"/>
      <c r="E177" s="246"/>
      <c r="F177" s="265" t="s">
        <v>445</v>
      </c>
      <c r="G177" s="246"/>
      <c r="H177" s="246" t="s">
        <v>516</v>
      </c>
      <c r="I177" s="246" t="s">
        <v>447</v>
      </c>
      <c r="J177" s="246">
        <v>20</v>
      </c>
      <c r="K177" s="287"/>
    </row>
    <row r="178" spans="2:11" ht="15" customHeight="1">
      <c r="B178" s="266"/>
      <c r="C178" s="246" t="s">
        <v>132</v>
      </c>
      <c r="D178" s="246"/>
      <c r="E178" s="246"/>
      <c r="F178" s="265" t="s">
        <v>445</v>
      </c>
      <c r="G178" s="246"/>
      <c r="H178" s="246" t="s">
        <v>517</v>
      </c>
      <c r="I178" s="246" t="s">
        <v>447</v>
      </c>
      <c r="J178" s="246">
        <v>255</v>
      </c>
      <c r="K178" s="287"/>
    </row>
    <row r="179" spans="2:11" ht="15" customHeight="1">
      <c r="B179" s="266"/>
      <c r="C179" s="246" t="s">
        <v>133</v>
      </c>
      <c r="D179" s="246"/>
      <c r="E179" s="246"/>
      <c r="F179" s="265" t="s">
        <v>445</v>
      </c>
      <c r="G179" s="246"/>
      <c r="H179" s="246" t="s">
        <v>410</v>
      </c>
      <c r="I179" s="246" t="s">
        <v>447</v>
      </c>
      <c r="J179" s="246">
        <v>10</v>
      </c>
      <c r="K179" s="287"/>
    </row>
    <row r="180" spans="2:11" ht="15" customHeight="1">
      <c r="B180" s="266"/>
      <c r="C180" s="246" t="s">
        <v>134</v>
      </c>
      <c r="D180" s="246"/>
      <c r="E180" s="246"/>
      <c r="F180" s="265" t="s">
        <v>445</v>
      </c>
      <c r="G180" s="246"/>
      <c r="H180" s="246" t="s">
        <v>518</v>
      </c>
      <c r="I180" s="246" t="s">
        <v>479</v>
      </c>
      <c r="J180" s="246"/>
      <c r="K180" s="287"/>
    </row>
    <row r="181" spans="2:11" ht="15" customHeight="1">
      <c r="B181" s="266"/>
      <c r="C181" s="246" t="s">
        <v>519</v>
      </c>
      <c r="D181" s="246"/>
      <c r="E181" s="246"/>
      <c r="F181" s="265" t="s">
        <v>445</v>
      </c>
      <c r="G181" s="246"/>
      <c r="H181" s="246" t="s">
        <v>520</v>
      </c>
      <c r="I181" s="246" t="s">
        <v>479</v>
      </c>
      <c r="J181" s="246"/>
      <c r="K181" s="287"/>
    </row>
    <row r="182" spans="2:11" ht="15" customHeight="1">
      <c r="B182" s="266"/>
      <c r="C182" s="246" t="s">
        <v>508</v>
      </c>
      <c r="D182" s="246"/>
      <c r="E182" s="246"/>
      <c r="F182" s="265" t="s">
        <v>445</v>
      </c>
      <c r="G182" s="246"/>
      <c r="H182" s="246" t="s">
        <v>521</v>
      </c>
      <c r="I182" s="246" t="s">
        <v>479</v>
      </c>
      <c r="J182" s="246"/>
      <c r="K182" s="287"/>
    </row>
    <row r="183" spans="2:11" ht="15" customHeight="1">
      <c r="B183" s="266"/>
      <c r="C183" s="246" t="s">
        <v>136</v>
      </c>
      <c r="D183" s="246"/>
      <c r="E183" s="246"/>
      <c r="F183" s="265" t="s">
        <v>451</v>
      </c>
      <c r="G183" s="246"/>
      <c r="H183" s="246" t="s">
        <v>522</v>
      </c>
      <c r="I183" s="246" t="s">
        <v>447</v>
      </c>
      <c r="J183" s="246">
        <v>50</v>
      </c>
      <c r="K183" s="287"/>
    </row>
    <row r="184" spans="2:11" ht="15" customHeight="1">
      <c r="B184" s="266"/>
      <c r="C184" s="246" t="s">
        <v>523</v>
      </c>
      <c r="D184" s="246"/>
      <c r="E184" s="246"/>
      <c r="F184" s="265" t="s">
        <v>451</v>
      </c>
      <c r="G184" s="246"/>
      <c r="H184" s="246" t="s">
        <v>524</v>
      </c>
      <c r="I184" s="246" t="s">
        <v>525</v>
      </c>
      <c r="J184" s="246"/>
      <c r="K184" s="287"/>
    </row>
    <row r="185" spans="2:11" ht="15" customHeight="1">
      <c r="B185" s="266"/>
      <c r="C185" s="246" t="s">
        <v>526</v>
      </c>
      <c r="D185" s="246"/>
      <c r="E185" s="246"/>
      <c r="F185" s="265" t="s">
        <v>451</v>
      </c>
      <c r="G185" s="246"/>
      <c r="H185" s="246" t="s">
        <v>527</v>
      </c>
      <c r="I185" s="246" t="s">
        <v>525</v>
      </c>
      <c r="J185" s="246"/>
      <c r="K185" s="287"/>
    </row>
    <row r="186" spans="2:11" ht="15" customHeight="1">
      <c r="B186" s="266"/>
      <c r="C186" s="246" t="s">
        <v>528</v>
      </c>
      <c r="D186" s="246"/>
      <c r="E186" s="246"/>
      <c r="F186" s="265" t="s">
        <v>451</v>
      </c>
      <c r="G186" s="246"/>
      <c r="H186" s="246" t="s">
        <v>529</v>
      </c>
      <c r="I186" s="246" t="s">
        <v>525</v>
      </c>
      <c r="J186" s="246"/>
      <c r="K186" s="287"/>
    </row>
    <row r="187" spans="2:11" ht="15" customHeight="1">
      <c r="B187" s="266"/>
      <c r="C187" s="299" t="s">
        <v>530</v>
      </c>
      <c r="D187" s="246"/>
      <c r="E187" s="246"/>
      <c r="F187" s="265" t="s">
        <v>451</v>
      </c>
      <c r="G187" s="246"/>
      <c r="H187" s="246" t="s">
        <v>531</v>
      </c>
      <c r="I187" s="246" t="s">
        <v>532</v>
      </c>
      <c r="J187" s="300" t="s">
        <v>533</v>
      </c>
      <c r="K187" s="287"/>
    </row>
    <row r="188" spans="2:11" ht="15" customHeight="1">
      <c r="B188" s="266"/>
      <c r="C188" s="251" t="s">
        <v>44</v>
      </c>
      <c r="D188" s="246"/>
      <c r="E188" s="246"/>
      <c r="F188" s="265" t="s">
        <v>445</v>
      </c>
      <c r="G188" s="246"/>
      <c r="H188" s="242" t="s">
        <v>534</v>
      </c>
      <c r="I188" s="246" t="s">
        <v>535</v>
      </c>
      <c r="J188" s="246"/>
      <c r="K188" s="287"/>
    </row>
    <row r="189" spans="2:11" ht="15" customHeight="1">
      <c r="B189" s="266"/>
      <c r="C189" s="251" t="s">
        <v>536</v>
      </c>
      <c r="D189" s="246"/>
      <c r="E189" s="246"/>
      <c r="F189" s="265" t="s">
        <v>445</v>
      </c>
      <c r="G189" s="246"/>
      <c r="H189" s="246" t="s">
        <v>537</v>
      </c>
      <c r="I189" s="246" t="s">
        <v>479</v>
      </c>
      <c r="J189" s="246"/>
      <c r="K189" s="287"/>
    </row>
    <row r="190" spans="2:11" ht="15" customHeight="1">
      <c r="B190" s="266"/>
      <c r="C190" s="251" t="s">
        <v>538</v>
      </c>
      <c r="D190" s="246"/>
      <c r="E190" s="246"/>
      <c r="F190" s="265" t="s">
        <v>445</v>
      </c>
      <c r="G190" s="246"/>
      <c r="H190" s="246" t="s">
        <v>539</v>
      </c>
      <c r="I190" s="246" t="s">
        <v>479</v>
      </c>
      <c r="J190" s="246"/>
      <c r="K190" s="287"/>
    </row>
    <row r="191" spans="2:11" ht="15" customHeight="1">
      <c r="B191" s="266"/>
      <c r="C191" s="251" t="s">
        <v>540</v>
      </c>
      <c r="D191" s="246"/>
      <c r="E191" s="246"/>
      <c r="F191" s="265" t="s">
        <v>451</v>
      </c>
      <c r="G191" s="246"/>
      <c r="H191" s="246" t="s">
        <v>541</v>
      </c>
      <c r="I191" s="246" t="s">
        <v>479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57" t="s">
        <v>542</v>
      </c>
      <c r="D197" s="357"/>
      <c r="E197" s="357"/>
      <c r="F197" s="357"/>
      <c r="G197" s="357"/>
      <c r="H197" s="357"/>
      <c r="I197" s="357"/>
      <c r="J197" s="357"/>
      <c r="K197" s="238"/>
    </row>
    <row r="198" spans="2:11" ht="25.5" customHeight="1">
      <c r="B198" s="237"/>
      <c r="C198" s="302" t="s">
        <v>543</v>
      </c>
      <c r="D198" s="302"/>
      <c r="E198" s="302"/>
      <c r="F198" s="302" t="s">
        <v>544</v>
      </c>
      <c r="G198" s="303"/>
      <c r="H198" s="363" t="s">
        <v>545</v>
      </c>
      <c r="I198" s="363"/>
      <c r="J198" s="363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535</v>
      </c>
      <c r="D200" s="246"/>
      <c r="E200" s="246"/>
      <c r="F200" s="265" t="s">
        <v>45</v>
      </c>
      <c r="G200" s="246"/>
      <c r="H200" s="359" t="s">
        <v>546</v>
      </c>
      <c r="I200" s="359"/>
      <c r="J200" s="359"/>
      <c r="K200" s="287"/>
    </row>
    <row r="201" spans="2:11" ht="15" customHeight="1">
      <c r="B201" s="266"/>
      <c r="C201" s="272"/>
      <c r="D201" s="246"/>
      <c r="E201" s="246"/>
      <c r="F201" s="265" t="s">
        <v>46</v>
      </c>
      <c r="G201" s="246"/>
      <c r="H201" s="359" t="s">
        <v>547</v>
      </c>
      <c r="I201" s="359"/>
      <c r="J201" s="359"/>
      <c r="K201" s="287"/>
    </row>
    <row r="202" spans="2:11" ht="15" customHeight="1">
      <c r="B202" s="266"/>
      <c r="C202" s="272"/>
      <c r="D202" s="246"/>
      <c r="E202" s="246"/>
      <c r="F202" s="265" t="s">
        <v>49</v>
      </c>
      <c r="G202" s="246"/>
      <c r="H202" s="359" t="s">
        <v>548</v>
      </c>
      <c r="I202" s="359"/>
      <c r="J202" s="359"/>
      <c r="K202" s="287"/>
    </row>
    <row r="203" spans="2:11" ht="15" customHeight="1">
      <c r="B203" s="266"/>
      <c r="C203" s="246"/>
      <c r="D203" s="246"/>
      <c r="E203" s="246"/>
      <c r="F203" s="265" t="s">
        <v>47</v>
      </c>
      <c r="G203" s="246"/>
      <c r="H203" s="359" t="s">
        <v>549</v>
      </c>
      <c r="I203" s="359"/>
      <c r="J203" s="359"/>
      <c r="K203" s="287"/>
    </row>
    <row r="204" spans="2:11" ht="15" customHeight="1">
      <c r="B204" s="266"/>
      <c r="C204" s="246"/>
      <c r="D204" s="246"/>
      <c r="E204" s="246"/>
      <c r="F204" s="265" t="s">
        <v>48</v>
      </c>
      <c r="G204" s="246"/>
      <c r="H204" s="359" t="s">
        <v>550</v>
      </c>
      <c r="I204" s="359"/>
      <c r="J204" s="359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491</v>
      </c>
      <c r="D206" s="246"/>
      <c r="E206" s="246"/>
      <c r="F206" s="265" t="s">
        <v>81</v>
      </c>
      <c r="G206" s="246"/>
      <c r="H206" s="359" t="s">
        <v>551</v>
      </c>
      <c r="I206" s="359"/>
      <c r="J206" s="359"/>
      <c r="K206" s="287"/>
    </row>
    <row r="207" spans="2:11" ht="15" customHeight="1">
      <c r="B207" s="266"/>
      <c r="C207" s="272"/>
      <c r="D207" s="246"/>
      <c r="E207" s="246"/>
      <c r="F207" s="265" t="s">
        <v>389</v>
      </c>
      <c r="G207" s="246"/>
      <c r="H207" s="359" t="s">
        <v>390</v>
      </c>
      <c r="I207" s="359"/>
      <c r="J207" s="359"/>
      <c r="K207" s="287"/>
    </row>
    <row r="208" spans="2:11" ht="15" customHeight="1">
      <c r="B208" s="266"/>
      <c r="C208" s="246"/>
      <c r="D208" s="246"/>
      <c r="E208" s="246"/>
      <c r="F208" s="265" t="s">
        <v>387</v>
      </c>
      <c r="G208" s="246"/>
      <c r="H208" s="359" t="s">
        <v>552</v>
      </c>
      <c r="I208" s="359"/>
      <c r="J208" s="359"/>
      <c r="K208" s="287"/>
    </row>
    <row r="209" spans="2:11" ht="15" customHeight="1">
      <c r="B209" s="304"/>
      <c r="C209" s="272"/>
      <c r="D209" s="272"/>
      <c r="E209" s="272"/>
      <c r="F209" s="265" t="s">
        <v>86</v>
      </c>
      <c r="G209" s="251"/>
      <c r="H209" s="358" t="s">
        <v>391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392</v>
      </c>
      <c r="G210" s="251"/>
      <c r="H210" s="358" t="s">
        <v>553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515</v>
      </c>
      <c r="D212" s="272"/>
      <c r="E212" s="272"/>
      <c r="F212" s="265">
        <v>1</v>
      </c>
      <c r="G212" s="251"/>
      <c r="H212" s="358" t="s">
        <v>554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555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556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557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DESKTOP-T7GMRM1\uživatel pc</dc:creator>
  <cp:keywords/>
  <dc:description/>
  <cp:lastModifiedBy>Kamila Ambrožová</cp:lastModifiedBy>
  <cp:lastPrinted>2019-04-09T12:07:54Z</cp:lastPrinted>
  <dcterms:created xsi:type="dcterms:W3CDTF">2018-03-25T14:12:53Z</dcterms:created>
  <dcterms:modified xsi:type="dcterms:W3CDTF">2019-04-09T12:07:56Z</dcterms:modified>
  <cp:category/>
  <cp:version/>
  <cp:contentType/>
  <cp:contentStatus/>
</cp:coreProperties>
</file>