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Bourání domu na ul. Potoční\VŘ\Příloha č. 6 - Soupis prací, dodávek a služeb\"/>
    </mc:Choice>
  </mc:AlternateContent>
  <bookViews>
    <workbookView xWindow="240" yWindow="588" windowWidth="28452" windowHeight="14508"/>
  </bookViews>
  <sheets>
    <sheet name="Rekapitulace stavby" sheetId="1" r:id="rId1"/>
    <sheet name="01 - Odstrannění objektu RD" sheetId="2" r:id="rId2"/>
    <sheet name="02 - Odpojení inženýrskýc..." sheetId="3" r:id="rId3"/>
    <sheet name="03 - Hrubé terénní úpravy" sheetId="4" r:id="rId4"/>
    <sheet name="04 - Inženýrská činnost v..." sheetId="5" r:id="rId5"/>
    <sheet name="Pokyny pro vyplnění" sheetId="6" r:id="rId6"/>
  </sheets>
  <definedNames>
    <definedName name="_xlnm._FilterDatabase" localSheetId="1" hidden="1">'01 - Odstrannění objektu RD'!$C$88:$K$226</definedName>
    <definedName name="_xlnm._FilterDatabase" localSheetId="2" hidden="1">'02 - Odpojení inženýrskýc...'!$C$88:$K$183</definedName>
    <definedName name="_xlnm._FilterDatabase" localSheetId="3" hidden="1">'03 - Hrubé terénní úpravy'!$C$77:$K$87</definedName>
    <definedName name="_xlnm._FilterDatabase" localSheetId="4" hidden="1">'04 - Inženýrská činnost v...'!$C$81:$K$123</definedName>
    <definedName name="_xlnm.Print_Titles" localSheetId="1">'01 - Odstrannění objektu RD'!$88:$88</definedName>
    <definedName name="_xlnm.Print_Titles" localSheetId="2">'02 - Odpojení inženýrskýc...'!$88:$88</definedName>
    <definedName name="_xlnm.Print_Titles" localSheetId="3">'03 - Hrubé terénní úpravy'!$77:$77</definedName>
    <definedName name="_xlnm.Print_Titles" localSheetId="4">'04 - Inženýrská činnost v...'!$81:$81</definedName>
    <definedName name="_xlnm.Print_Titles" localSheetId="0">'Rekapitulace stavby'!$49:$49</definedName>
    <definedName name="_xlnm.Print_Area" localSheetId="1">'01 - Odstrannění objektu RD'!$C$4:$J$36,'01 - Odstrannění objektu RD'!$C$42:$J$70,'01 - Odstrannění objektu RD'!$C$76:$K$226</definedName>
    <definedName name="_xlnm.Print_Area" localSheetId="2">'02 - Odpojení inženýrskýc...'!$C$4:$J$36,'02 - Odpojení inženýrskýc...'!$C$42:$J$70,'02 - Odpojení inženýrskýc...'!$C$76:$K$183</definedName>
    <definedName name="_xlnm.Print_Area" localSheetId="3">'03 - Hrubé terénní úpravy'!$C$4:$J$36,'03 - Hrubé terénní úpravy'!$C$42:$J$59,'03 - Hrubé terénní úpravy'!$C$65:$K$87</definedName>
    <definedName name="_xlnm.Print_Area" localSheetId="4">'04 - Inženýrská činnost v...'!$C$4:$J$36,'04 - Inženýrská činnost v...'!$C$42:$J$63,'04 - Inženýrská činnost v...'!$C$69:$K$123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62913"/>
</workbook>
</file>

<file path=xl/calcChain.xml><?xml version="1.0" encoding="utf-8"?>
<calcChain xmlns="http://schemas.openxmlformats.org/spreadsheetml/2006/main">
  <c r="AY55" i="1" l="1"/>
  <c r="AX55" i="1"/>
  <c r="BI121" i="5"/>
  <c r="BH121" i="5"/>
  <c r="BG121" i="5"/>
  <c r="BF121" i="5"/>
  <c r="T121" i="5"/>
  <c r="R121" i="5"/>
  <c r="P121" i="5"/>
  <c r="BK121" i="5"/>
  <c r="J121" i="5"/>
  <c r="BE121" i="5" s="1"/>
  <c r="BI118" i="5"/>
  <c r="BH118" i="5"/>
  <c r="BG118" i="5"/>
  <c r="BF118" i="5"/>
  <c r="T118" i="5"/>
  <c r="R118" i="5"/>
  <c r="R117" i="5" s="1"/>
  <c r="P118" i="5"/>
  <c r="P117" i="5" s="1"/>
  <c r="BK118" i="5"/>
  <c r="BK117" i="5" s="1"/>
  <c r="J117" i="5" s="1"/>
  <c r="J62" i="5" s="1"/>
  <c r="J118" i="5"/>
  <c r="BE118" i="5" s="1"/>
  <c r="BI114" i="5"/>
  <c r="BH114" i="5"/>
  <c r="BG114" i="5"/>
  <c r="BF114" i="5"/>
  <c r="T114" i="5"/>
  <c r="T113" i="5" s="1"/>
  <c r="R114" i="5"/>
  <c r="R113" i="5" s="1"/>
  <c r="P114" i="5"/>
  <c r="P113" i="5" s="1"/>
  <c r="BK114" i="5"/>
  <c r="BK113" i="5" s="1"/>
  <c r="J113" i="5" s="1"/>
  <c r="J61" i="5" s="1"/>
  <c r="J114" i="5"/>
  <c r="BE114" i="5" s="1"/>
  <c r="BI110" i="5"/>
  <c r="BH110" i="5"/>
  <c r="BG110" i="5"/>
  <c r="BF110" i="5"/>
  <c r="T110" i="5"/>
  <c r="R110" i="5"/>
  <c r="P110" i="5"/>
  <c r="BK110" i="5"/>
  <c r="J110" i="5"/>
  <c r="BE110" i="5" s="1"/>
  <c r="BI107" i="5"/>
  <c r="BH107" i="5"/>
  <c r="BG107" i="5"/>
  <c r="BF107" i="5"/>
  <c r="BE107" i="5"/>
  <c r="T107" i="5"/>
  <c r="R107" i="5"/>
  <c r="P107" i="5"/>
  <c r="BK107" i="5"/>
  <c r="J107" i="5"/>
  <c r="BI104" i="5"/>
  <c r="BH104" i="5"/>
  <c r="BG104" i="5"/>
  <c r="BF104" i="5"/>
  <c r="T104" i="5"/>
  <c r="R104" i="5"/>
  <c r="P104" i="5"/>
  <c r="BK104" i="5"/>
  <c r="J104" i="5"/>
  <c r="BE104" i="5" s="1"/>
  <c r="BI101" i="5"/>
  <c r="BH101" i="5"/>
  <c r="BG101" i="5"/>
  <c r="BF101" i="5"/>
  <c r="T101" i="5"/>
  <c r="R101" i="5"/>
  <c r="P101" i="5"/>
  <c r="BK101" i="5"/>
  <c r="J101" i="5"/>
  <c r="BE101" i="5" s="1"/>
  <c r="BI98" i="5"/>
  <c r="BH98" i="5"/>
  <c r="BG98" i="5"/>
  <c r="BF98" i="5"/>
  <c r="T98" i="5"/>
  <c r="R98" i="5"/>
  <c r="P98" i="5"/>
  <c r="BK98" i="5"/>
  <c r="J98" i="5"/>
  <c r="BE98" i="5" s="1"/>
  <c r="BI95" i="5"/>
  <c r="BH95" i="5"/>
  <c r="BG95" i="5"/>
  <c r="BF95" i="5"/>
  <c r="BE95" i="5"/>
  <c r="T95" i="5"/>
  <c r="R95" i="5"/>
  <c r="R94" i="5" s="1"/>
  <c r="P95" i="5"/>
  <c r="P94" i="5" s="1"/>
  <c r="BK95" i="5"/>
  <c r="BK94" i="5" s="1"/>
  <c r="J94" i="5" s="1"/>
  <c r="J60" i="5" s="1"/>
  <c r="J95" i="5"/>
  <c r="BI92" i="5"/>
  <c r="BH92" i="5"/>
  <c r="BG92" i="5"/>
  <c r="BF92" i="5"/>
  <c r="BE92" i="5"/>
  <c r="T92" i="5"/>
  <c r="T91" i="5" s="1"/>
  <c r="R92" i="5"/>
  <c r="R91" i="5" s="1"/>
  <c r="P92" i="5"/>
  <c r="P91" i="5" s="1"/>
  <c r="BK92" i="5"/>
  <c r="BK91" i="5" s="1"/>
  <c r="J91" i="5" s="1"/>
  <c r="J59" i="5" s="1"/>
  <c r="J92" i="5"/>
  <c r="BI88" i="5"/>
  <c r="BH88" i="5"/>
  <c r="BG88" i="5"/>
  <c r="BF88" i="5"/>
  <c r="T88" i="5"/>
  <c r="T84" i="5" s="1"/>
  <c r="R88" i="5"/>
  <c r="P88" i="5"/>
  <c r="BK88" i="5"/>
  <c r="J88" i="5"/>
  <c r="BE88" i="5" s="1"/>
  <c r="BI85" i="5"/>
  <c r="BH85" i="5"/>
  <c r="F33" i="5" s="1"/>
  <c r="BC55" i="1" s="1"/>
  <c r="BG85" i="5"/>
  <c r="F32" i="5" s="1"/>
  <c r="BB55" i="1" s="1"/>
  <c r="BF85" i="5"/>
  <c r="T85" i="5"/>
  <c r="R85" i="5"/>
  <c r="P85" i="5"/>
  <c r="P84" i="5" s="1"/>
  <c r="BK85" i="5"/>
  <c r="BK84" i="5" s="1"/>
  <c r="J84" i="5" s="1"/>
  <c r="J58" i="5" s="1"/>
  <c r="J85" i="5"/>
  <c r="BE85" i="5" s="1"/>
  <c r="J78" i="5"/>
  <c r="F78" i="5"/>
  <c r="F76" i="5"/>
  <c r="E74" i="5"/>
  <c r="J51" i="5"/>
  <c r="F51" i="5"/>
  <c r="F49" i="5"/>
  <c r="E47" i="5"/>
  <c r="J18" i="5"/>
  <c r="E18" i="5"/>
  <c r="F79" i="5" s="1"/>
  <c r="J17" i="5"/>
  <c r="J12" i="5"/>
  <c r="J49" i="5" s="1"/>
  <c r="E7" i="5"/>
  <c r="E72" i="5" s="1"/>
  <c r="AY54" i="1"/>
  <c r="AX54" i="1"/>
  <c r="BI85" i="4"/>
  <c r="BH85" i="4"/>
  <c r="BG85" i="4"/>
  <c r="BF85" i="4"/>
  <c r="T85" i="4"/>
  <c r="R85" i="4"/>
  <c r="P85" i="4"/>
  <c r="BK85" i="4"/>
  <c r="J85" i="4"/>
  <c r="BE85" i="4" s="1"/>
  <c r="BI83" i="4"/>
  <c r="BH83" i="4"/>
  <c r="BG83" i="4"/>
  <c r="BF83" i="4"/>
  <c r="BE83" i="4"/>
  <c r="T83" i="4"/>
  <c r="R83" i="4"/>
  <c r="P83" i="4"/>
  <c r="BK83" i="4"/>
  <c r="J83" i="4"/>
  <c r="BI81" i="4"/>
  <c r="F34" i="4" s="1"/>
  <c r="BD54" i="1" s="1"/>
  <c r="BH81" i="4"/>
  <c r="F33" i="4" s="1"/>
  <c r="BC54" i="1" s="1"/>
  <c r="BG81" i="4"/>
  <c r="F32" i="4" s="1"/>
  <c r="BB54" i="1" s="1"/>
  <c r="BF81" i="4"/>
  <c r="F31" i="4" s="1"/>
  <c r="BA54" i="1" s="1"/>
  <c r="T81" i="4"/>
  <c r="T80" i="4" s="1"/>
  <c r="T79" i="4" s="1"/>
  <c r="T78" i="4" s="1"/>
  <c r="R81" i="4"/>
  <c r="P81" i="4"/>
  <c r="P80" i="4" s="1"/>
  <c r="P79" i="4" s="1"/>
  <c r="P78" i="4" s="1"/>
  <c r="AU54" i="1" s="1"/>
  <c r="BK81" i="4"/>
  <c r="BK80" i="4" s="1"/>
  <c r="J81" i="4"/>
  <c r="BE81" i="4" s="1"/>
  <c r="F30" i="4" s="1"/>
  <c r="AZ54" i="1" s="1"/>
  <c r="J74" i="4"/>
  <c r="F74" i="4"/>
  <c r="F72" i="4"/>
  <c r="E70" i="4"/>
  <c r="J51" i="4"/>
  <c r="F51" i="4"/>
  <c r="F49" i="4"/>
  <c r="E47" i="4"/>
  <c r="J18" i="4"/>
  <c r="E18" i="4"/>
  <c r="F52" i="4" s="1"/>
  <c r="J17" i="4"/>
  <c r="J12" i="4"/>
  <c r="J72" i="4" s="1"/>
  <c r="E7" i="4"/>
  <c r="E45" i="4" s="1"/>
  <c r="P172" i="3"/>
  <c r="AY53" i="1"/>
  <c r="AX53" i="1"/>
  <c r="BI181" i="3"/>
  <c r="BH181" i="3"/>
  <c r="BG181" i="3"/>
  <c r="BF181" i="3"/>
  <c r="BE181" i="3"/>
  <c r="T181" i="3"/>
  <c r="T180" i="3" s="1"/>
  <c r="R181" i="3"/>
  <c r="R180" i="3" s="1"/>
  <c r="P181" i="3"/>
  <c r="P180" i="3" s="1"/>
  <c r="BK181" i="3"/>
  <c r="BK180" i="3" s="1"/>
  <c r="J180" i="3" s="1"/>
  <c r="J69" i="3" s="1"/>
  <c r="J181" i="3"/>
  <c r="BI177" i="3"/>
  <c r="BH177" i="3"/>
  <c r="BG177" i="3"/>
  <c r="BF177" i="3"/>
  <c r="T177" i="3"/>
  <c r="T176" i="3" s="1"/>
  <c r="R177" i="3"/>
  <c r="R176" i="3" s="1"/>
  <c r="P177" i="3"/>
  <c r="P176" i="3" s="1"/>
  <c r="BK177" i="3"/>
  <c r="BK176" i="3" s="1"/>
  <c r="J176" i="3" s="1"/>
  <c r="J68" i="3" s="1"/>
  <c r="J177" i="3"/>
  <c r="BE177" i="3" s="1"/>
  <c r="BI173" i="3"/>
  <c r="BH173" i="3"/>
  <c r="BG173" i="3"/>
  <c r="BF173" i="3"/>
  <c r="BE173" i="3"/>
  <c r="T173" i="3"/>
  <c r="T172" i="3" s="1"/>
  <c r="R173" i="3"/>
  <c r="R172" i="3" s="1"/>
  <c r="P173" i="3"/>
  <c r="BK173" i="3"/>
  <c r="BK172" i="3" s="1"/>
  <c r="J172" i="3" s="1"/>
  <c r="J67" i="3" s="1"/>
  <c r="J173" i="3"/>
  <c r="BI169" i="3"/>
  <c r="BH169" i="3"/>
  <c r="BG169" i="3"/>
  <c r="BF169" i="3"/>
  <c r="T169" i="3"/>
  <c r="T168" i="3" s="1"/>
  <c r="R169" i="3"/>
  <c r="R168" i="3" s="1"/>
  <c r="R167" i="3" s="1"/>
  <c r="P169" i="3"/>
  <c r="P168" i="3" s="1"/>
  <c r="BK169" i="3"/>
  <c r="BK168" i="3" s="1"/>
  <c r="J169" i="3"/>
  <c r="BE169" i="3" s="1"/>
  <c r="BI165" i="3"/>
  <c r="BH165" i="3"/>
  <c r="BG165" i="3"/>
  <c r="BF165" i="3"/>
  <c r="T165" i="3"/>
  <c r="T164" i="3" s="1"/>
  <c r="R165" i="3"/>
  <c r="R164" i="3" s="1"/>
  <c r="P165" i="3"/>
  <c r="P164" i="3" s="1"/>
  <c r="BK165" i="3"/>
  <c r="BK164" i="3" s="1"/>
  <c r="J164" i="3" s="1"/>
  <c r="J64" i="3" s="1"/>
  <c r="J165" i="3"/>
  <c r="BE165" i="3" s="1"/>
  <c r="BI162" i="3"/>
  <c r="BH162" i="3"/>
  <c r="BG162" i="3"/>
  <c r="BF162" i="3"/>
  <c r="T162" i="3"/>
  <c r="R162" i="3"/>
  <c r="P162" i="3"/>
  <c r="BK162" i="3"/>
  <c r="J162" i="3"/>
  <c r="BE162" i="3" s="1"/>
  <c r="BI159" i="3"/>
  <c r="BH159" i="3"/>
  <c r="BG159" i="3"/>
  <c r="BF159" i="3"/>
  <c r="BE159" i="3"/>
  <c r="T159" i="3"/>
  <c r="R159" i="3"/>
  <c r="P159" i="3"/>
  <c r="BK159" i="3"/>
  <c r="J159" i="3"/>
  <c r="BI157" i="3"/>
  <c r="BH157" i="3"/>
  <c r="BG157" i="3"/>
  <c r="BF157" i="3"/>
  <c r="BE157" i="3"/>
  <c r="T157" i="3"/>
  <c r="R157" i="3"/>
  <c r="P157" i="3"/>
  <c r="BK157" i="3"/>
  <c r="J157" i="3"/>
  <c r="BI155" i="3"/>
  <c r="BH155" i="3"/>
  <c r="BG155" i="3"/>
  <c r="BF155" i="3"/>
  <c r="BE155" i="3"/>
  <c r="T155" i="3"/>
  <c r="T154" i="3" s="1"/>
  <c r="R155" i="3"/>
  <c r="P155" i="3"/>
  <c r="P154" i="3" s="1"/>
  <c r="BK155" i="3"/>
  <c r="J155" i="3"/>
  <c r="BI151" i="3"/>
  <c r="BH151" i="3"/>
  <c r="BG151" i="3"/>
  <c r="BF151" i="3"/>
  <c r="T151" i="3"/>
  <c r="R151" i="3"/>
  <c r="P151" i="3"/>
  <c r="BK151" i="3"/>
  <c r="J151" i="3"/>
  <c r="BE151" i="3" s="1"/>
  <c r="BI148" i="3"/>
  <c r="BH148" i="3"/>
  <c r="BG148" i="3"/>
  <c r="BF148" i="3"/>
  <c r="T148" i="3"/>
  <c r="T147" i="3" s="1"/>
  <c r="R148" i="3"/>
  <c r="R147" i="3" s="1"/>
  <c r="P148" i="3"/>
  <c r="BK148" i="3"/>
  <c r="BK147" i="3" s="1"/>
  <c r="J147" i="3" s="1"/>
  <c r="J62" i="3" s="1"/>
  <c r="J148" i="3"/>
  <c r="BE148" i="3" s="1"/>
  <c r="BI144" i="3"/>
  <c r="BH144" i="3"/>
  <c r="BG144" i="3"/>
  <c r="BF144" i="3"/>
  <c r="T144" i="3"/>
  <c r="R144" i="3"/>
  <c r="P144" i="3"/>
  <c r="BK144" i="3"/>
  <c r="J144" i="3"/>
  <c r="BE144" i="3" s="1"/>
  <c r="BI141" i="3"/>
  <c r="BH141" i="3"/>
  <c r="BG141" i="3"/>
  <c r="BF141" i="3"/>
  <c r="BE141" i="3"/>
  <c r="T141" i="3"/>
  <c r="R141" i="3"/>
  <c r="P141" i="3"/>
  <c r="BK141" i="3"/>
  <c r="J141" i="3"/>
  <c r="BI138" i="3"/>
  <c r="BH138" i="3"/>
  <c r="BG138" i="3"/>
  <c r="BF138" i="3"/>
  <c r="BE138" i="3"/>
  <c r="T138" i="3"/>
  <c r="R138" i="3"/>
  <c r="P138" i="3"/>
  <c r="BK138" i="3"/>
  <c r="J138" i="3"/>
  <c r="BI135" i="3"/>
  <c r="BH135" i="3"/>
  <c r="BG135" i="3"/>
  <c r="BF135" i="3"/>
  <c r="BE135" i="3"/>
  <c r="T135" i="3"/>
  <c r="R135" i="3"/>
  <c r="P135" i="3"/>
  <c r="BK135" i="3"/>
  <c r="J135" i="3"/>
  <c r="BI133" i="3"/>
  <c r="BH133" i="3"/>
  <c r="BG133" i="3"/>
  <c r="BF133" i="3"/>
  <c r="BE133" i="3"/>
  <c r="T133" i="3"/>
  <c r="T132" i="3" s="1"/>
  <c r="R133" i="3"/>
  <c r="R132" i="3" s="1"/>
  <c r="P133" i="3"/>
  <c r="P132" i="3" s="1"/>
  <c r="BK133" i="3"/>
  <c r="J133" i="3"/>
  <c r="BI130" i="3"/>
  <c r="BH130" i="3"/>
  <c r="BG130" i="3"/>
  <c r="BF130" i="3"/>
  <c r="T130" i="3"/>
  <c r="R130" i="3"/>
  <c r="P130" i="3"/>
  <c r="BK130" i="3"/>
  <c r="J130" i="3"/>
  <c r="BE130" i="3" s="1"/>
  <c r="BI128" i="3"/>
  <c r="BH128" i="3"/>
  <c r="BG128" i="3"/>
  <c r="BF128" i="3"/>
  <c r="T128" i="3"/>
  <c r="R128" i="3"/>
  <c r="P128" i="3"/>
  <c r="BK128" i="3"/>
  <c r="J128" i="3"/>
  <c r="BE128" i="3" s="1"/>
  <c r="BI125" i="3"/>
  <c r="BH125" i="3"/>
  <c r="BG125" i="3"/>
  <c r="BF125" i="3"/>
  <c r="T125" i="3"/>
  <c r="R125" i="3"/>
  <c r="P125" i="3"/>
  <c r="BK125" i="3"/>
  <c r="J125" i="3"/>
  <c r="BE125" i="3" s="1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R119" i="3" s="1"/>
  <c r="P120" i="3"/>
  <c r="P119" i="3" s="1"/>
  <c r="BK120" i="3"/>
  <c r="BK119" i="3" s="1"/>
  <c r="J119" i="3" s="1"/>
  <c r="J60" i="3" s="1"/>
  <c r="J120" i="3"/>
  <c r="BE120" i="3" s="1"/>
  <c r="BI116" i="3"/>
  <c r="BH116" i="3"/>
  <c r="BG116" i="3"/>
  <c r="BF116" i="3"/>
  <c r="BE116" i="3"/>
  <c r="T116" i="3"/>
  <c r="T115" i="3" s="1"/>
  <c r="R116" i="3"/>
  <c r="R115" i="3" s="1"/>
  <c r="P116" i="3"/>
  <c r="P115" i="3" s="1"/>
  <c r="BK116" i="3"/>
  <c r="BK115" i="3" s="1"/>
  <c r="J115" i="3" s="1"/>
  <c r="J59" i="3" s="1"/>
  <c r="J116" i="3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T110" i="3"/>
  <c r="R110" i="3"/>
  <c r="P110" i="3"/>
  <c r="BK110" i="3"/>
  <c r="J110" i="3"/>
  <c r="BE110" i="3" s="1"/>
  <c r="BI107" i="3"/>
  <c r="BH107" i="3"/>
  <c r="BG107" i="3"/>
  <c r="BF107" i="3"/>
  <c r="T107" i="3"/>
  <c r="R107" i="3"/>
  <c r="P107" i="3"/>
  <c r="BK107" i="3"/>
  <c r="J107" i="3"/>
  <c r="BE107" i="3" s="1"/>
  <c r="BI104" i="3"/>
  <c r="BH104" i="3"/>
  <c r="BG104" i="3"/>
  <c r="BF104" i="3"/>
  <c r="T104" i="3"/>
  <c r="R104" i="3"/>
  <c r="P104" i="3"/>
  <c r="BK104" i="3"/>
  <c r="J104" i="3"/>
  <c r="BE104" i="3" s="1"/>
  <c r="BI101" i="3"/>
  <c r="BH101" i="3"/>
  <c r="BG101" i="3"/>
  <c r="BF101" i="3"/>
  <c r="T101" i="3"/>
  <c r="R101" i="3"/>
  <c r="P101" i="3"/>
  <c r="BK101" i="3"/>
  <c r="J101" i="3"/>
  <c r="BE101" i="3" s="1"/>
  <c r="BI98" i="3"/>
  <c r="BH98" i="3"/>
  <c r="BG98" i="3"/>
  <c r="BF98" i="3"/>
  <c r="T98" i="3"/>
  <c r="R98" i="3"/>
  <c r="P98" i="3"/>
  <c r="BK98" i="3"/>
  <c r="J98" i="3"/>
  <c r="BE98" i="3" s="1"/>
  <c r="BI95" i="3"/>
  <c r="BH95" i="3"/>
  <c r="BG95" i="3"/>
  <c r="BF95" i="3"/>
  <c r="T95" i="3"/>
  <c r="R95" i="3"/>
  <c r="P95" i="3"/>
  <c r="BK95" i="3"/>
  <c r="J95" i="3"/>
  <c r="BE95" i="3" s="1"/>
  <c r="BI92" i="3"/>
  <c r="BH92" i="3"/>
  <c r="BG92" i="3"/>
  <c r="BF92" i="3"/>
  <c r="T92" i="3"/>
  <c r="R92" i="3"/>
  <c r="R91" i="3" s="1"/>
  <c r="P92" i="3"/>
  <c r="P91" i="3" s="1"/>
  <c r="BK92" i="3"/>
  <c r="J92" i="3"/>
  <c r="BE92" i="3" s="1"/>
  <c r="J85" i="3"/>
  <c r="F85" i="3"/>
  <c r="F83" i="3"/>
  <c r="E81" i="3"/>
  <c r="J51" i="3"/>
  <c r="F51" i="3"/>
  <c r="F49" i="3"/>
  <c r="E47" i="3"/>
  <c r="J18" i="3"/>
  <c r="E18" i="3"/>
  <c r="F86" i="3" s="1"/>
  <c r="J17" i="3"/>
  <c r="J12" i="3"/>
  <c r="J49" i="3" s="1"/>
  <c r="E7" i="3"/>
  <c r="E79" i="3" s="1"/>
  <c r="AY52" i="1"/>
  <c r="AX52" i="1"/>
  <c r="BI224" i="2"/>
  <c r="BH224" i="2"/>
  <c r="BG224" i="2"/>
  <c r="BF224" i="2"/>
  <c r="T224" i="2"/>
  <c r="T223" i="2" s="1"/>
  <c r="R224" i="2"/>
  <c r="R223" i="2" s="1"/>
  <c r="P224" i="2"/>
  <c r="P223" i="2" s="1"/>
  <c r="BK224" i="2"/>
  <c r="BK223" i="2" s="1"/>
  <c r="J223" i="2" s="1"/>
  <c r="J69" i="2" s="1"/>
  <c r="J224" i="2"/>
  <c r="BE224" i="2" s="1"/>
  <c r="BI220" i="2"/>
  <c r="BH220" i="2"/>
  <c r="BG220" i="2"/>
  <c r="BF220" i="2"/>
  <c r="T220" i="2"/>
  <c r="R220" i="2"/>
  <c r="P220" i="2"/>
  <c r="BK220" i="2"/>
  <c r="J220" i="2"/>
  <c r="BE220" i="2" s="1"/>
  <c r="BI217" i="2"/>
  <c r="BH217" i="2"/>
  <c r="BG217" i="2"/>
  <c r="BF217" i="2"/>
  <c r="T217" i="2"/>
  <c r="R217" i="2"/>
  <c r="P217" i="2"/>
  <c r="BK217" i="2"/>
  <c r="J217" i="2"/>
  <c r="BE217" i="2" s="1"/>
  <c r="BI214" i="2"/>
  <c r="BH214" i="2"/>
  <c r="BG214" i="2"/>
  <c r="BF214" i="2"/>
  <c r="BE214" i="2"/>
  <c r="T214" i="2"/>
  <c r="R214" i="2"/>
  <c r="P214" i="2"/>
  <c r="BK214" i="2"/>
  <c r="J214" i="2"/>
  <c r="BI211" i="2"/>
  <c r="BH211" i="2"/>
  <c r="BG211" i="2"/>
  <c r="BF211" i="2"/>
  <c r="T211" i="2"/>
  <c r="R211" i="2"/>
  <c r="P211" i="2"/>
  <c r="BK211" i="2"/>
  <c r="J211" i="2"/>
  <c r="BE211" i="2" s="1"/>
  <c r="BI208" i="2"/>
  <c r="BH208" i="2"/>
  <c r="BG208" i="2"/>
  <c r="BF208" i="2"/>
  <c r="T208" i="2"/>
  <c r="R208" i="2"/>
  <c r="P208" i="2"/>
  <c r="BK208" i="2"/>
  <c r="J208" i="2"/>
  <c r="BE208" i="2" s="1"/>
  <c r="BI205" i="2"/>
  <c r="BH205" i="2"/>
  <c r="BG205" i="2"/>
  <c r="BF205" i="2"/>
  <c r="T205" i="2"/>
  <c r="R205" i="2"/>
  <c r="P205" i="2"/>
  <c r="BK205" i="2"/>
  <c r="J205" i="2"/>
  <c r="BE205" i="2" s="1"/>
  <c r="BI202" i="2"/>
  <c r="BH202" i="2"/>
  <c r="BG202" i="2"/>
  <c r="BF202" i="2"/>
  <c r="BE202" i="2"/>
  <c r="T202" i="2"/>
  <c r="R202" i="2"/>
  <c r="P202" i="2"/>
  <c r="BK202" i="2"/>
  <c r="J202" i="2"/>
  <c r="BI199" i="2"/>
  <c r="BH199" i="2"/>
  <c r="BG199" i="2"/>
  <c r="BF199" i="2"/>
  <c r="BE199" i="2"/>
  <c r="T199" i="2"/>
  <c r="R199" i="2"/>
  <c r="P199" i="2"/>
  <c r="BK199" i="2"/>
  <c r="J199" i="2"/>
  <c r="BI196" i="2"/>
  <c r="BH196" i="2"/>
  <c r="BG196" i="2"/>
  <c r="BF196" i="2"/>
  <c r="BE196" i="2"/>
  <c r="T196" i="2"/>
  <c r="R196" i="2"/>
  <c r="P196" i="2"/>
  <c r="BK196" i="2"/>
  <c r="J196" i="2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BE190" i="2"/>
  <c r="T190" i="2"/>
  <c r="R190" i="2"/>
  <c r="P190" i="2"/>
  <c r="BK190" i="2"/>
  <c r="J190" i="2"/>
  <c r="BI187" i="2"/>
  <c r="BH187" i="2"/>
  <c r="BG187" i="2"/>
  <c r="BF187" i="2"/>
  <c r="BE187" i="2"/>
  <c r="T187" i="2"/>
  <c r="R187" i="2"/>
  <c r="P187" i="2"/>
  <c r="BK187" i="2"/>
  <c r="J187" i="2"/>
  <c r="BI184" i="2"/>
  <c r="BH184" i="2"/>
  <c r="BG184" i="2"/>
  <c r="BF184" i="2"/>
  <c r="BE184" i="2"/>
  <c r="T184" i="2"/>
  <c r="T183" i="2" s="1"/>
  <c r="R184" i="2"/>
  <c r="R183" i="2" s="1"/>
  <c r="P184" i="2"/>
  <c r="BK184" i="2"/>
  <c r="J184" i="2"/>
  <c r="BI180" i="2"/>
  <c r="BH180" i="2"/>
  <c r="BG180" i="2"/>
  <c r="BF180" i="2"/>
  <c r="T180" i="2"/>
  <c r="T179" i="2" s="1"/>
  <c r="R180" i="2"/>
  <c r="R179" i="2" s="1"/>
  <c r="P180" i="2"/>
  <c r="P179" i="2" s="1"/>
  <c r="BK180" i="2"/>
  <c r="BK179" i="2" s="1"/>
  <c r="J179" i="2" s="1"/>
  <c r="J67" i="2" s="1"/>
  <c r="J180" i="2"/>
  <c r="BE180" i="2" s="1"/>
  <c r="BI176" i="2"/>
  <c r="BH176" i="2"/>
  <c r="BG176" i="2"/>
  <c r="BF176" i="2"/>
  <c r="T176" i="2"/>
  <c r="R176" i="2"/>
  <c r="P176" i="2"/>
  <c r="BK176" i="2"/>
  <c r="J176" i="2"/>
  <c r="BE176" i="2" s="1"/>
  <c r="BI173" i="2"/>
  <c r="BH173" i="2"/>
  <c r="BG173" i="2"/>
  <c r="BF173" i="2"/>
  <c r="T173" i="2"/>
  <c r="R173" i="2"/>
  <c r="P173" i="2"/>
  <c r="BK173" i="2"/>
  <c r="J173" i="2"/>
  <c r="BE173" i="2" s="1"/>
  <c r="BI170" i="2"/>
  <c r="BH170" i="2"/>
  <c r="BG170" i="2"/>
  <c r="BF170" i="2"/>
  <c r="BE170" i="2"/>
  <c r="T170" i="2"/>
  <c r="R170" i="2"/>
  <c r="P170" i="2"/>
  <c r="BK170" i="2"/>
  <c r="J170" i="2"/>
  <c r="BI167" i="2"/>
  <c r="BH167" i="2"/>
  <c r="BG167" i="2"/>
  <c r="BF167" i="2"/>
  <c r="T167" i="2"/>
  <c r="T166" i="2" s="1"/>
  <c r="R167" i="2"/>
  <c r="P167" i="2"/>
  <c r="P166" i="2" s="1"/>
  <c r="BK167" i="2"/>
  <c r="J167" i="2"/>
  <c r="BE167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T156" i="2" s="1"/>
  <c r="R157" i="2"/>
  <c r="R156" i="2" s="1"/>
  <c r="P157" i="2"/>
  <c r="P156" i="2" s="1"/>
  <c r="BK157" i="2"/>
  <c r="J157" i="2"/>
  <c r="BE157" i="2" s="1"/>
  <c r="BI153" i="2"/>
  <c r="BH153" i="2"/>
  <c r="BG153" i="2"/>
  <c r="BF153" i="2"/>
  <c r="BE153" i="2"/>
  <c r="T153" i="2"/>
  <c r="R153" i="2"/>
  <c r="P153" i="2"/>
  <c r="BK153" i="2"/>
  <c r="J153" i="2"/>
  <c r="BI150" i="2"/>
  <c r="BH150" i="2"/>
  <c r="BG150" i="2"/>
  <c r="BF150" i="2"/>
  <c r="BE150" i="2"/>
  <c r="T150" i="2"/>
  <c r="R150" i="2"/>
  <c r="P150" i="2"/>
  <c r="BK150" i="2"/>
  <c r="J150" i="2"/>
  <c r="BI147" i="2"/>
  <c r="BH147" i="2"/>
  <c r="BG147" i="2"/>
  <c r="BF147" i="2"/>
  <c r="T147" i="2"/>
  <c r="R147" i="2"/>
  <c r="P147" i="2"/>
  <c r="BK147" i="2"/>
  <c r="J147" i="2"/>
  <c r="BE147" i="2" s="1"/>
  <c r="BI144" i="2"/>
  <c r="BH144" i="2"/>
  <c r="BG144" i="2"/>
  <c r="BF144" i="2"/>
  <c r="T144" i="2"/>
  <c r="R144" i="2"/>
  <c r="P144" i="2"/>
  <c r="BK144" i="2"/>
  <c r="J144" i="2"/>
  <c r="BE144" i="2" s="1"/>
  <c r="BI141" i="2"/>
  <c r="BH141" i="2"/>
  <c r="BG141" i="2"/>
  <c r="BF141" i="2"/>
  <c r="BE141" i="2"/>
  <c r="T141" i="2"/>
  <c r="R141" i="2"/>
  <c r="P141" i="2"/>
  <c r="BK141" i="2"/>
  <c r="J141" i="2"/>
  <c r="BI137" i="2"/>
  <c r="BH137" i="2"/>
  <c r="BG137" i="2"/>
  <c r="BF137" i="2"/>
  <c r="BE137" i="2"/>
  <c r="T137" i="2"/>
  <c r="T136" i="2" s="1"/>
  <c r="R137" i="2"/>
  <c r="R136" i="2" s="1"/>
  <c r="P137" i="2"/>
  <c r="BK137" i="2"/>
  <c r="J137" i="2"/>
  <c r="BI133" i="2"/>
  <c r="BH133" i="2"/>
  <c r="BG133" i="2"/>
  <c r="BF133" i="2"/>
  <c r="T133" i="2"/>
  <c r="T132" i="2" s="1"/>
  <c r="R133" i="2"/>
  <c r="R132" i="2" s="1"/>
  <c r="P133" i="2"/>
  <c r="P132" i="2" s="1"/>
  <c r="BK133" i="2"/>
  <c r="BK132" i="2" s="1"/>
  <c r="J132" i="2" s="1"/>
  <c r="J63" i="2" s="1"/>
  <c r="J133" i="2"/>
  <c r="BE133" i="2" s="1"/>
  <c r="BI129" i="2"/>
  <c r="BH129" i="2"/>
  <c r="BG129" i="2"/>
  <c r="BF129" i="2"/>
  <c r="T129" i="2"/>
  <c r="T128" i="2" s="1"/>
  <c r="R129" i="2"/>
  <c r="R128" i="2" s="1"/>
  <c r="P129" i="2"/>
  <c r="P128" i="2" s="1"/>
  <c r="BK129" i="2"/>
  <c r="BK128" i="2" s="1"/>
  <c r="J129" i="2"/>
  <c r="BE129" i="2" s="1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BE123" i="2"/>
  <c r="T123" i="2"/>
  <c r="R123" i="2"/>
  <c r="P123" i="2"/>
  <c r="BK123" i="2"/>
  <c r="J123" i="2"/>
  <c r="BI120" i="2"/>
  <c r="BH120" i="2"/>
  <c r="BG120" i="2"/>
  <c r="BF120" i="2"/>
  <c r="T120" i="2"/>
  <c r="T117" i="2" s="1"/>
  <c r="R120" i="2"/>
  <c r="P120" i="2"/>
  <c r="BK120" i="2"/>
  <c r="J120" i="2"/>
  <c r="BE120" i="2" s="1"/>
  <c r="BI118" i="2"/>
  <c r="BH118" i="2"/>
  <c r="BG118" i="2"/>
  <c r="BF118" i="2"/>
  <c r="T118" i="2"/>
  <c r="R118" i="2"/>
  <c r="P118" i="2"/>
  <c r="BK118" i="2"/>
  <c r="BK117" i="2" s="1"/>
  <c r="J117" i="2" s="1"/>
  <c r="J60" i="2" s="1"/>
  <c r="J118" i="2"/>
  <c r="BE118" i="2" s="1"/>
  <c r="BI114" i="2"/>
  <c r="BH114" i="2"/>
  <c r="BG114" i="2"/>
  <c r="BF114" i="2"/>
  <c r="T114" i="2"/>
  <c r="R114" i="2"/>
  <c r="P114" i="2"/>
  <c r="BK114" i="2"/>
  <c r="J114" i="2"/>
  <c r="BE114" i="2" s="1"/>
  <c r="BI111" i="2"/>
  <c r="BH111" i="2"/>
  <c r="BG111" i="2"/>
  <c r="BF111" i="2"/>
  <c r="T111" i="2"/>
  <c r="R111" i="2"/>
  <c r="P111" i="2"/>
  <c r="BK111" i="2"/>
  <c r="J111" i="2"/>
  <c r="BE111" i="2" s="1"/>
  <c r="BI108" i="2"/>
  <c r="BH108" i="2"/>
  <c r="BG108" i="2"/>
  <c r="BF108" i="2"/>
  <c r="T108" i="2"/>
  <c r="R108" i="2"/>
  <c r="P108" i="2"/>
  <c r="BK108" i="2"/>
  <c r="J108" i="2"/>
  <c r="BE108" i="2" s="1"/>
  <c r="BI105" i="2"/>
  <c r="BH105" i="2"/>
  <c r="BG105" i="2"/>
  <c r="BF105" i="2"/>
  <c r="T105" i="2"/>
  <c r="R105" i="2"/>
  <c r="P105" i="2"/>
  <c r="BK105" i="2"/>
  <c r="J105" i="2"/>
  <c r="BE105" i="2" s="1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6" i="2"/>
  <c r="BH96" i="2"/>
  <c r="BG96" i="2"/>
  <c r="BF96" i="2"/>
  <c r="T96" i="2"/>
  <c r="R96" i="2"/>
  <c r="P96" i="2"/>
  <c r="BK96" i="2"/>
  <c r="J96" i="2"/>
  <c r="BE96" i="2" s="1"/>
  <c r="BI92" i="2"/>
  <c r="BH92" i="2"/>
  <c r="BG92" i="2"/>
  <c r="BF92" i="2"/>
  <c r="BE92" i="2"/>
  <c r="T92" i="2"/>
  <c r="T91" i="2" s="1"/>
  <c r="R92" i="2"/>
  <c r="R91" i="2" s="1"/>
  <c r="P92" i="2"/>
  <c r="P91" i="2" s="1"/>
  <c r="BK92" i="2"/>
  <c r="BK91" i="2" s="1"/>
  <c r="J92" i="2"/>
  <c r="J85" i="2"/>
  <c r="F85" i="2"/>
  <c r="F83" i="2"/>
  <c r="E81" i="2"/>
  <c r="J51" i="2"/>
  <c r="F51" i="2"/>
  <c r="F49" i="2"/>
  <c r="E47" i="2"/>
  <c r="J18" i="2"/>
  <c r="E18" i="2"/>
  <c r="F86" i="2" s="1"/>
  <c r="J17" i="2"/>
  <c r="J12" i="2"/>
  <c r="J83" i="2" s="1"/>
  <c r="E7" i="2"/>
  <c r="E45" i="2" s="1"/>
  <c r="AS51" i="1"/>
  <c r="L47" i="1"/>
  <c r="AM46" i="1"/>
  <c r="L46" i="1"/>
  <c r="AM44" i="1"/>
  <c r="L44" i="1"/>
  <c r="L42" i="1"/>
  <c r="L41" i="1"/>
  <c r="E79" i="2" l="1"/>
  <c r="BK95" i="2"/>
  <c r="J95" i="2" s="1"/>
  <c r="J59" i="2" s="1"/>
  <c r="P117" i="2"/>
  <c r="P147" i="3"/>
  <c r="P90" i="3" s="1"/>
  <c r="P95" i="2"/>
  <c r="P90" i="2" s="1"/>
  <c r="R117" i="2"/>
  <c r="BK166" i="2"/>
  <c r="J166" i="2" s="1"/>
  <c r="J66" i="2" s="1"/>
  <c r="T91" i="3"/>
  <c r="BK154" i="3"/>
  <c r="J154" i="3" s="1"/>
  <c r="J63" i="3" s="1"/>
  <c r="T94" i="5"/>
  <c r="R95" i="2"/>
  <c r="R90" i="2" s="1"/>
  <c r="R89" i="2" s="1"/>
  <c r="T127" i="2"/>
  <c r="BK136" i="2"/>
  <c r="J136" i="2" s="1"/>
  <c r="J64" i="2" s="1"/>
  <c r="BK183" i="2"/>
  <c r="J183" i="2" s="1"/>
  <c r="J68" i="2" s="1"/>
  <c r="J83" i="3"/>
  <c r="F31" i="3"/>
  <c r="BA53" i="1" s="1"/>
  <c r="F52" i="5"/>
  <c r="P83" i="5"/>
  <c r="P82" i="5" s="1"/>
  <c r="AU55" i="1" s="1"/>
  <c r="F31" i="2"/>
  <c r="BA52" i="1" s="1"/>
  <c r="BA51" i="1" s="1"/>
  <c r="T95" i="2"/>
  <c r="T90" i="2" s="1"/>
  <c r="T89" i="2" s="1"/>
  <c r="P136" i="2"/>
  <c r="R166" i="2"/>
  <c r="P183" i="2"/>
  <c r="E45" i="3"/>
  <c r="F32" i="3"/>
  <c r="BB53" i="1" s="1"/>
  <c r="T119" i="3"/>
  <c r="R154" i="3"/>
  <c r="R90" i="3" s="1"/>
  <c r="R89" i="3" s="1"/>
  <c r="E68" i="4"/>
  <c r="R80" i="4"/>
  <c r="R79" i="4" s="1"/>
  <c r="R78" i="4" s="1"/>
  <c r="R84" i="5"/>
  <c r="R83" i="5" s="1"/>
  <c r="R82" i="5" s="1"/>
  <c r="F33" i="3"/>
  <c r="BC53" i="1" s="1"/>
  <c r="F34" i="5"/>
  <c r="BD55" i="1" s="1"/>
  <c r="F32" i="2"/>
  <c r="BB52" i="1" s="1"/>
  <c r="BB51" i="1" s="1"/>
  <c r="F33" i="2"/>
  <c r="BC52" i="1" s="1"/>
  <c r="BC51" i="1" s="1"/>
  <c r="F34" i="3"/>
  <c r="BD53" i="1" s="1"/>
  <c r="BK132" i="3"/>
  <c r="J132" i="3" s="1"/>
  <c r="J61" i="3" s="1"/>
  <c r="J76" i="5"/>
  <c r="T117" i="5"/>
  <c r="F34" i="2"/>
  <c r="BD52" i="1" s="1"/>
  <c r="BK156" i="2"/>
  <c r="J156" i="2" s="1"/>
  <c r="J65" i="2" s="1"/>
  <c r="BK91" i="3"/>
  <c r="J31" i="4"/>
  <c r="AW54" i="1" s="1"/>
  <c r="J31" i="5"/>
  <c r="AW55" i="1" s="1"/>
  <c r="BK90" i="2"/>
  <c r="J91" i="2"/>
  <c r="J58" i="2" s="1"/>
  <c r="W29" i="1"/>
  <c r="AY51" i="1"/>
  <c r="F30" i="3"/>
  <c r="AZ53" i="1" s="1"/>
  <c r="J30" i="3"/>
  <c r="AV53" i="1" s="1"/>
  <c r="BK79" i="4"/>
  <c r="J80" i="4"/>
  <c r="J58" i="4" s="1"/>
  <c r="T83" i="5"/>
  <c r="T82" i="5" s="1"/>
  <c r="R127" i="2"/>
  <c r="T90" i="3"/>
  <c r="T167" i="3"/>
  <c r="F30" i="5"/>
  <c r="AZ55" i="1" s="1"/>
  <c r="W28" i="1"/>
  <c r="AX51" i="1"/>
  <c r="P127" i="2"/>
  <c r="J91" i="3"/>
  <c r="J58" i="3" s="1"/>
  <c r="J168" i="3"/>
  <c r="J66" i="3" s="1"/>
  <c r="BK167" i="3"/>
  <c r="J167" i="3" s="1"/>
  <c r="J65" i="3" s="1"/>
  <c r="BK127" i="2"/>
  <c r="J127" i="2" s="1"/>
  <c r="J61" i="2" s="1"/>
  <c r="J128" i="2"/>
  <c r="J62" i="2" s="1"/>
  <c r="J30" i="2"/>
  <c r="AV52" i="1" s="1"/>
  <c r="F30" i="2"/>
  <c r="AZ52" i="1" s="1"/>
  <c r="P167" i="3"/>
  <c r="J49" i="2"/>
  <c r="F75" i="4"/>
  <c r="F31" i="5"/>
  <c r="BA55" i="1" s="1"/>
  <c r="F52" i="2"/>
  <c r="J31" i="2"/>
  <c r="AW52" i="1" s="1"/>
  <c r="J30" i="5"/>
  <c r="AV55" i="1" s="1"/>
  <c r="BK83" i="5"/>
  <c r="F52" i="3"/>
  <c r="J31" i="3"/>
  <c r="AW53" i="1" s="1"/>
  <c r="J49" i="4"/>
  <c r="J30" i="4"/>
  <c r="AV54" i="1" s="1"/>
  <c r="AT54" i="1" s="1"/>
  <c r="E45" i="5"/>
  <c r="BK90" i="3" l="1"/>
  <c r="P89" i="2"/>
  <c r="AU52" i="1" s="1"/>
  <c r="AT55" i="1"/>
  <c r="T89" i="3"/>
  <c r="BD51" i="1"/>
  <c r="W30" i="1" s="1"/>
  <c r="AU51" i="1"/>
  <c r="J90" i="2"/>
  <c r="J57" i="2" s="1"/>
  <c r="BK89" i="2"/>
  <c r="J89" i="2" s="1"/>
  <c r="BK82" i="5"/>
  <c r="J82" i="5" s="1"/>
  <c r="J83" i="5"/>
  <c r="J57" i="5" s="1"/>
  <c r="AZ51" i="1"/>
  <c r="P89" i="3"/>
  <c r="AU53" i="1" s="1"/>
  <c r="AT52" i="1"/>
  <c r="AT53" i="1"/>
  <c r="BK78" i="4"/>
  <c r="J78" i="4" s="1"/>
  <c r="J79" i="4"/>
  <c r="J57" i="4" s="1"/>
  <c r="W27" i="1"/>
  <c r="AW51" i="1"/>
  <c r="AK27" i="1" s="1"/>
  <c r="J90" i="3"/>
  <c r="J57" i="3" s="1"/>
  <c r="BK89" i="3"/>
  <c r="J89" i="3" s="1"/>
  <c r="J56" i="4" l="1"/>
  <c r="J27" i="4"/>
  <c r="W26" i="1"/>
  <c r="AV51" i="1"/>
  <c r="J27" i="3"/>
  <c r="J56" i="3"/>
  <c r="J56" i="2"/>
  <c r="J27" i="2"/>
  <c r="J27" i="5"/>
  <c r="J56" i="5"/>
  <c r="J36" i="3" l="1"/>
  <c r="AG53" i="1"/>
  <c r="AN53" i="1" s="1"/>
  <c r="AG54" i="1"/>
  <c r="AN54" i="1" s="1"/>
  <c r="J36" i="4"/>
  <c r="J36" i="5"/>
  <c r="AG55" i="1"/>
  <c r="AN55" i="1" s="1"/>
  <c r="AG52" i="1"/>
  <c r="J36" i="2"/>
  <c r="AK26" i="1"/>
  <c r="AT51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<sst xmlns="http://schemas.openxmlformats.org/spreadsheetml/2006/main" count="3584" uniqueCount="800">
  <si>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</si>
  <si>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</si>
  <si>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</si>
  <si>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</si>
  <si>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</si>
  <si>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</si>
  <si>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</si>
  <si>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{a6788917-3384-4edb-898c-fb1d8c16bc18}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</si>
  <si>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</si>
  <si>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</si>
  <si>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</si>
  <si>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</si>
  <si>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</si>
  <si>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</si>
  <si>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</si>
  <si>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</si>
  <si>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</si>
  <si>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</si>
  <si>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</si>
  <si>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Demolice objektu č. p. 168 na ulici Potoční v Odrách</t>
  </si>
  <si>
    <t>KSO:</t>
  </si>
  <si>
    <t/>
  </si>
  <si>
    <t>CC-CZ:</t>
  </si>
  <si>
    <t>Místo:</t>
  </si>
  <si>
    <t>Město Odry</t>
  </si>
  <si>
    <t>Datum:</t>
  </si>
  <si>
    <t>21. 11. 2020</t>
  </si>
  <si>
    <t>Zadavatel:</t>
  </si>
  <si>
    <t>IČ:</t>
  </si>
  <si>
    <t>00298221</t>
  </si>
  <si>
    <t>DIČ:</t>
  </si>
  <si>
    <t>CZ00298221</t>
  </si>
  <si>
    <t>Uchazeč:</t>
  </si>
  <si>
    <t>Vyplň údaj</t>
  </si>
  <si>
    <t>Projektant:</t>
  </si>
  <si>
    <t>05511071</t>
  </si>
  <si>
    <t>Hydroelko, s.r.o.</t>
  </si>
  <si>
    <t>CZ05511071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</si>
  <si>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</si>
  <si>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</si>
  <si>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</si>
  <si>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</si>
  <si>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</si>
  <si>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</si>
  <si>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</si>
  <si>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</si>
  <si>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</si>
  <si>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</si>
  <si>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</si>
  <si>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</si>
  <si>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</si>
  <si>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</si>
  <si>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</si>
  <si>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</si>
  <si>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</si>
  <si>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</si>
  <si>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</si>
  <si>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</si>
  <si>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</si>
  <si>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</si>
  <si>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</si>
  <si>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</si>
  <si>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</si>
  <si>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</si>
  <si>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</si>
  <si>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</si>
  <si>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</si>
  <si>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</si>
  <si>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</si>
  <si>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</si>
  <si>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</si>
  <si>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</si>
  <si>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</si>
  <si>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</si>
  <si>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</si>
  <si>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</si>
  <si>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</si>
  <si>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</si>
  <si>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</si>
  <si>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</si>
  <si>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</si>
  <si>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Odstrannění objektu RD</t>
  </si>
  <si>
    <t>STA</t>
  </si>
  <si>
    <t>1</t>
  </si>
  <si>
    <t>{0ea5c444-fd1f-433e-be8d-daab5932f150}</t>
  </si>
  <si>
    <t>2</t>
  </si>
  <si>
    <t>02</t>
  </si>
  <si>
    <t>Odpojení inženýrských sítí</t>
  </si>
  <si>
    <t>{9f3cb902-6461-424b-849f-b6034d2f3d66}</t>
  </si>
  <si>
    <t>03</t>
  </si>
  <si>
    <t>Hrubé terénní úpravy</t>
  </si>
  <si>
    <t>{32386dfe-6bee-4d78-b483-4dac6c522204}</t>
  </si>
  <si>
    <t>04</t>
  </si>
  <si>
    <t>Inženýrská činnost ve výstavbě a vedlejší náklady</t>
  </si>
  <si>
    <t>{b646c6dd-b86f-466c-9657-f36dc4bc0bce}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</si>
  <si>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</si>
  <si>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</si>
  <si>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</si>
  <si>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</si>
  <si>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</si>
  <si>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</si>
  <si>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</si>
  <si>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Odstrannění objektu RD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</si>
  <si>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</si>
  <si>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</si>
  <si>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</si>
  <si>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</si>
  <si>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</si>
  <si>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</si>
  <si>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</si>
  <si>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</si>
  <si>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</si>
  <si>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</si>
  <si>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</si>
  <si>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</si>
  <si>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</si>
  <si>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</si>
  <si>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</si>
  <si>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735 - Ústřední vytápění - otopná tělesa</t>
  </si>
  <si>
    <t xml:space="preserve">    764 - Konstrukce klempířské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</si>
  <si>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</si>
  <si>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</si>
  <si>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</si>
  <si>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</si>
  <si>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</si>
  <si>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</si>
  <si>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</si>
  <si>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</si>
  <si>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</si>
  <si>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</si>
  <si>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</si>
  <si>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</si>
  <si>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</si>
  <si>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</si>
  <si>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</si>
  <si>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</si>
  <si>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</si>
  <si>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</si>
  <si>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</si>
  <si>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</si>
  <si>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113107131</t>
  </si>
  <si>
    <t>Odstranění podkladu pl do 50 m2 z betonu prostého tl 150 mm</t>
  </si>
  <si>
    <t>m2</t>
  </si>
  <si>
    <t>CS ÚRS 2017 01</t>
  </si>
  <si>
    <t>4</t>
  </si>
  <si>
    <t>1540092079</t>
  </si>
  <si>
    <t>PP</t>
  </si>
  <si>
    <t>Odstranění podkladů nebo krytů s přemístěním hmot na skládku na vzdálenost do 3 m nebo s naložením na dopravní prostředek v ploše jednotlivě do 50 m2 z betonu prostého, o tl. vrstvy přes 100 do 150 mm</t>
  </si>
  <si>
    <t>VV</t>
  </si>
  <si>
    <t>1,4*1,5</t>
  </si>
  <si>
    <t>9</t>
  </si>
  <si>
    <t>Ostatní konstrukce a práce, bourání</t>
  </si>
  <si>
    <t>962081141</t>
  </si>
  <si>
    <t>Bourání příček ze skleněných tvárnic tl do 150 mm</t>
  </si>
  <si>
    <t>-712236172</t>
  </si>
  <si>
    <t>Bourání zdiva příček nebo vybourání otvorů ze skleněných tvárnic, tl. do 150 mm</t>
  </si>
  <si>
    <t>(0,15*3)*(0,15*4)*4</t>
  </si>
  <si>
    <t>3</t>
  </si>
  <si>
    <t>963053937</t>
  </si>
  <si>
    <t>Bourání ŽB schodišťových ramen monolitických na schodnicích</t>
  </si>
  <si>
    <t>-1919675542</t>
  </si>
  <si>
    <t>Bourání železobetonových monolitických schodišťových ramen na schodnicích s vybouráním schodnic</t>
  </si>
  <si>
    <t>2,5*1,5</t>
  </si>
  <si>
    <t>968062374</t>
  </si>
  <si>
    <t>Vybourání dřevěných rámů oken zdvojených včetně křídel pl do 1 m2</t>
  </si>
  <si>
    <t>1274727745</t>
  </si>
  <si>
    <t>Vybourání dřevěných rámů oken s křídly, dveřních zárubní, vrat, stěn, ostění nebo obkladů rámů oken s křídly zdvojených, plochy do 1 m2</t>
  </si>
  <si>
    <t>0,8*2*0,6+0,5*2*0,7</t>
  </si>
  <si>
    <t>5</t>
  </si>
  <si>
    <t>968062375</t>
  </si>
  <si>
    <t>Vybourání dřevěných rámů oken zdvojených včetně křídel pl do 2 m2</t>
  </si>
  <si>
    <t>-579496153</t>
  </si>
  <si>
    <t>Vybourání dřevěných rámů oken s křídly, dveřních zárubní, vrat, stěn, ostění nebo obkladů rámů oken s křídly zdvojených, plochy do 2 m2</t>
  </si>
  <si>
    <t>1,15*1,4*10+1,15*1,70*3+1,5*1,4*2+1*1,2*2+1,05*1,4*2</t>
  </si>
  <si>
    <t>6</t>
  </si>
  <si>
    <t>968062455</t>
  </si>
  <si>
    <t>Vybourání dřevěných dveřních zárubní pl do 2 m2</t>
  </si>
  <si>
    <t>-1311483191</t>
  </si>
  <si>
    <t>Vybourání dřevěných rámů oken s křídly, dveřních zárubní, vrat, stěn, ostění nebo obkladů dveřních zárubní, plochy do 2 m2</t>
  </si>
  <si>
    <t>0,8*2*9+0,7*2*7+0,9*2*1+1*2*1</t>
  </si>
  <si>
    <t>7</t>
  </si>
  <si>
    <t>968062456</t>
  </si>
  <si>
    <t>Vybourání dřevěných dveřních zárubní pl přes 2 m2</t>
  </si>
  <si>
    <t>1417968978</t>
  </si>
  <si>
    <t>Vybourání dřevěných rámů oken s křídly, dveřních zárubní, vrat, stěn, ostění nebo obkladů dveřních zárubní, plochy přes 2 m2</t>
  </si>
  <si>
    <t>1,4*2,02*2</t>
  </si>
  <si>
    <t>8</t>
  </si>
  <si>
    <t>981011416</t>
  </si>
  <si>
    <t>Demolice budov zděných na MC nebo z betonu podíl konstrukcí do 35 % postupným rozebíráním</t>
  </si>
  <si>
    <t>m3</t>
  </si>
  <si>
    <t>-1133295763</t>
  </si>
  <si>
    <t>Demolice budov postupným rozebíráním z cihel, kamene, tvárnic na maltu cementovou nebo z betonu prostého s podílem konstrukcí přes 30 do 35 %</t>
  </si>
  <si>
    <t>1384</t>
  </si>
  <si>
    <t>997</t>
  </si>
  <si>
    <t>Přesun sutě</t>
  </si>
  <si>
    <t>997006512</t>
  </si>
  <si>
    <t>Vodorovné doprava suti s naložením a složením na skládku do 1 km</t>
  </si>
  <si>
    <t>t</t>
  </si>
  <si>
    <t>1568806793</t>
  </si>
  <si>
    <t>Vodorovná doprava suti na skládku s naložením na dopravní prostředek a složením přes 100 m do 1 km</t>
  </si>
  <si>
    <t>10</t>
  </si>
  <si>
    <t>997006519</t>
  </si>
  <si>
    <t>Příplatek k vodorovnému přemístění suti na skládku ZKD 1 km přes 1 km</t>
  </si>
  <si>
    <t>969776829</t>
  </si>
  <si>
    <t>Vodorovná doprava suti na skládku s naložením na dopravní prostředek a složením Příplatek k ceně za každý další i započatý 1 km</t>
  </si>
  <si>
    <t>951,51*14 'Přepočtené koeficientem množství</t>
  </si>
  <si>
    <t>11</t>
  </si>
  <si>
    <t>997006551</t>
  </si>
  <si>
    <t>Hrubé urovnání suti na skládce bez zhutnění</t>
  </si>
  <si>
    <t>-679067892</t>
  </si>
  <si>
    <t>12</t>
  </si>
  <si>
    <t>997013831</t>
  </si>
  <si>
    <t>Poplatek za uložení stavebního směsného odpadu na skládce (skládkovné)</t>
  </si>
  <si>
    <t>2026309334</t>
  </si>
  <si>
    <t>Poplatek za uložení stavebního odpadu na skládce (skládkovné) směsného</t>
  </si>
  <si>
    <t>PSV</t>
  </si>
  <si>
    <t>Práce a dodávky PSV</t>
  </si>
  <si>
    <t>722</t>
  </si>
  <si>
    <t>Zdravotechnika - vnitřní vodovod</t>
  </si>
  <si>
    <t>13</t>
  </si>
  <si>
    <t>722260801</t>
  </si>
  <si>
    <t>Demontáž vodoměrů přírubových do DN 50</t>
  </si>
  <si>
    <t>kus</t>
  </si>
  <si>
    <t>16</t>
  </si>
  <si>
    <t>-328359259</t>
  </si>
  <si>
    <t>724</t>
  </si>
  <si>
    <t>Zdravotechnika - strojní vybavení</t>
  </si>
  <si>
    <t>14</t>
  </si>
  <si>
    <t>724311814</t>
  </si>
  <si>
    <t>Demontáž nádrží tlakových přes 300 do 750 litrů</t>
  </si>
  <si>
    <t>soubor</t>
  </si>
  <si>
    <t>468727936</t>
  </si>
  <si>
    <t>Demontáž tlakových nádrží objemu přes 300 do 750 l</t>
  </si>
  <si>
    <t>725</t>
  </si>
  <si>
    <t>Zdravotechnika - zařizovací předměty</t>
  </si>
  <si>
    <t>725110811</t>
  </si>
  <si>
    <t>Demontáž klozetů splachovací s nádrží</t>
  </si>
  <si>
    <t>53733547</t>
  </si>
  <si>
    <t>Demontáž klozetů splachovacích s nádrží nebo tlakovým splachovačem</t>
  </si>
  <si>
    <t>725210821</t>
  </si>
  <si>
    <t>Demontáž umyvadel bez výtokových armatur</t>
  </si>
  <si>
    <t>1947192626</t>
  </si>
  <si>
    <t>Demontáž umyvadel bez výtokových armatur umyvadel</t>
  </si>
  <si>
    <t>17</t>
  </si>
  <si>
    <t>725220841</t>
  </si>
  <si>
    <t>Demontáž van ocelová rohová</t>
  </si>
  <si>
    <t>-1783306449</t>
  </si>
  <si>
    <t>Demontáž van ocelových rohových</t>
  </si>
  <si>
    <t>18</t>
  </si>
  <si>
    <t>725530823</t>
  </si>
  <si>
    <t>Demontáž ohřívač elektrický tlakový do 200 litrů</t>
  </si>
  <si>
    <t>-1143824799</t>
  </si>
  <si>
    <t>Demontáž elektrických zásobníkových ohřívačů vody tlakových od 50 do 200 l</t>
  </si>
  <si>
    <t>19</t>
  </si>
  <si>
    <t>725820801</t>
  </si>
  <si>
    <t>Demontáž baterie nástěnné do G 3 / 4</t>
  </si>
  <si>
    <t>441405741</t>
  </si>
  <si>
    <t>Demontáž baterií nástěnných do G 3/4</t>
  </si>
  <si>
    <t>20</t>
  </si>
  <si>
    <t>725840860</t>
  </si>
  <si>
    <t>Demontáž ramen sprchových nebo sprch táhlových</t>
  </si>
  <si>
    <t>-369723260</t>
  </si>
  <si>
    <t>Demontáž baterií sprchových diferenciálních T 1954 sprchových ramen T 1305 nebo sprch táhlových T 2772</t>
  </si>
  <si>
    <t>731</t>
  </si>
  <si>
    <t>Ústřední vytápění - kotelny</t>
  </si>
  <si>
    <t>731200813</t>
  </si>
  <si>
    <t>Demontáž kotle ocelového na tuhá paliva výkon do 25 kW</t>
  </si>
  <si>
    <t>792247567</t>
  </si>
  <si>
    <t>Demontáž kotlů ocelových na tuhá paliva, o výkonu do 25 kW</t>
  </si>
  <si>
    <t>22</t>
  </si>
  <si>
    <t>731200815</t>
  </si>
  <si>
    <t>Demontáž kotle ocelového na tuhá paliva výkon do 40 kW</t>
  </si>
  <si>
    <t>424969040</t>
  </si>
  <si>
    <t>Demontáž kotlů ocelových na tuhá paliva, o výkonu přes 25 do 40 kW</t>
  </si>
  <si>
    <t>23</t>
  </si>
  <si>
    <t>731890801</t>
  </si>
  <si>
    <t>Přemístění demontovaných kotelen umístěných ve výšce nebo hloubce objektu do 6 m</t>
  </si>
  <si>
    <t>1591439924</t>
  </si>
  <si>
    <t>Vnitrostaveništní přemístění vybouraných (demontovaných) hmot kotelen vodorovně do 100 m umístěných ve výšce (hloubce) do 6 m</t>
  </si>
  <si>
    <t>0,533</t>
  </si>
  <si>
    <t>732</t>
  </si>
  <si>
    <t>Ústřední vytápění - strojovny</t>
  </si>
  <si>
    <t>24</t>
  </si>
  <si>
    <t>732211815</t>
  </si>
  <si>
    <t>Demontáž ohříváku zásobníkového ležatého obsah do 1600 litrů</t>
  </si>
  <si>
    <t>1348986449</t>
  </si>
  <si>
    <t>Demontáž ohříváků zásobníkových ležatých o obsahu přes 630 do 1600 l</t>
  </si>
  <si>
    <t>25</t>
  </si>
  <si>
    <t>732213814</t>
  </si>
  <si>
    <t>Rozřezání demontovaného ohříváku obsah do 1600 litrů</t>
  </si>
  <si>
    <t>577788384</t>
  </si>
  <si>
    <t>Demontáž ohříváků zásobníkových rozřezání demontovaných ohříváků o obsahu přes 630 do 1 600 l</t>
  </si>
  <si>
    <t>26</t>
  </si>
  <si>
    <t>732291811</t>
  </si>
  <si>
    <t>Demontáž tělesa topného elektrického 220/380 V výkon do 3500 W</t>
  </si>
  <si>
    <t>-1008518841</t>
  </si>
  <si>
    <t>Demontáž ostatní topných těles elektrických 220 V/380 V o výkonu do 3500 W</t>
  </si>
  <si>
    <t>27</t>
  </si>
  <si>
    <t>732890801</t>
  </si>
  <si>
    <t>Přesun demontovaných strojoven vodorovně 100 m v objektech výšky do 6 m</t>
  </si>
  <si>
    <t>364914420</t>
  </si>
  <si>
    <t>Vnitrostaveništní přemístění vybouraných (demontovaných) hmot strojoven vodorovně do 100 m v objektech výšky do 6 m</t>
  </si>
  <si>
    <t>0,711</t>
  </si>
  <si>
    <t>735</t>
  </si>
  <si>
    <t>Ústřední vytápění - otopná tělesa</t>
  </si>
  <si>
    <t>28</t>
  </si>
  <si>
    <t>735121810</t>
  </si>
  <si>
    <t>Demontáž otopného tělesa ocelového článkového</t>
  </si>
  <si>
    <t>1289630637</t>
  </si>
  <si>
    <t>Demontáž otopných těles ocelových článkových</t>
  </si>
  <si>
    <t>1,2*0,6*17</t>
  </si>
  <si>
    <t>764</t>
  </si>
  <si>
    <t>Konstrukce klempířské</t>
  </si>
  <si>
    <t>29</t>
  </si>
  <si>
    <t>764001831</t>
  </si>
  <si>
    <t>Demontáž krytiny z taškových tabulí do suti</t>
  </si>
  <si>
    <t>-1137488908</t>
  </si>
  <si>
    <t>Demontáž klempířských konstrukcí krytiny z taškových tabulí do suti</t>
  </si>
  <si>
    <t>6,525*17,08*2+1,2*2</t>
  </si>
  <si>
    <t>30</t>
  </si>
  <si>
    <t>764001861</t>
  </si>
  <si>
    <t>Demontáž hřebene z hřebenáčů do suti</t>
  </si>
  <si>
    <t>m</t>
  </si>
  <si>
    <t>1114259287</t>
  </si>
  <si>
    <t>Demontáž klempířských konstrukcí oplechování hřebene z hřebenáčů do suti</t>
  </si>
  <si>
    <t>17,08+1,8*4</t>
  </si>
  <si>
    <t>31</t>
  </si>
  <si>
    <t>764002801</t>
  </si>
  <si>
    <t>Demontáž závětrné lišty do suti</t>
  </si>
  <si>
    <t>-921633315</t>
  </si>
  <si>
    <t>Demontáž klempířských konstrukcí závětrné lišty do suti</t>
  </si>
  <si>
    <t>4,97*4</t>
  </si>
  <si>
    <t>32</t>
  </si>
  <si>
    <t>764002812</t>
  </si>
  <si>
    <t>Demontáž okapového plechu do suti v krytině skládané</t>
  </si>
  <si>
    <t>-1948255924</t>
  </si>
  <si>
    <t>Demontáž klempířských konstrukcí okapového plechu do suti, v krytině skládané</t>
  </si>
  <si>
    <t>17,38*2+9,89*2+2,39*2</t>
  </si>
  <si>
    <t>33</t>
  </si>
  <si>
    <t>764002821</t>
  </si>
  <si>
    <t>Demontáž střešního výlezu do suti</t>
  </si>
  <si>
    <t>-282897653</t>
  </si>
  <si>
    <t>Demontáž klempířských konstrukcí střešního výlezu do suti</t>
  </si>
  <si>
    <t>34</t>
  </si>
  <si>
    <t>764002831</t>
  </si>
  <si>
    <t>Demontáž sněhového zachytávače do suti</t>
  </si>
  <si>
    <t>-142166609</t>
  </si>
  <si>
    <t>Demontáž klempířských konstrukcí sněhového zachytávače do suti</t>
  </si>
  <si>
    <t>35</t>
  </si>
  <si>
    <t>764002851</t>
  </si>
  <si>
    <t>Demontáž oplechování parapetů do suti</t>
  </si>
  <si>
    <t>1991551769</t>
  </si>
  <si>
    <t>Demontáž klempířských konstrukcí oplechování parapetů do suti</t>
  </si>
  <si>
    <t>1,15*13+1,5*2+0,8*2+1*2+1,05*2+0,5*2</t>
  </si>
  <si>
    <t>36</t>
  </si>
  <si>
    <t>764002861</t>
  </si>
  <si>
    <t>Demontáž oplechování říms a ozdobných prvků do suti</t>
  </si>
  <si>
    <t>1393565125</t>
  </si>
  <si>
    <t>Demontáž klempířských konstrukcí oplechování říms do suti</t>
  </si>
  <si>
    <t>9,8*2</t>
  </si>
  <si>
    <t>37</t>
  </si>
  <si>
    <t>764002881</t>
  </si>
  <si>
    <t>Demontáž lemování střešních prostupů do suti</t>
  </si>
  <si>
    <t>1601134760</t>
  </si>
  <si>
    <t>Demontáž klempířských konstrukcí lemování střešních prostupů do suti</t>
  </si>
  <si>
    <t>0,6*0,6+0,9*0,9</t>
  </si>
  <si>
    <t>38</t>
  </si>
  <si>
    <t>764002891</t>
  </si>
  <si>
    <t>Demontáž lemování sloupků komínových lávek do suti</t>
  </si>
  <si>
    <t>-163552879</t>
  </si>
  <si>
    <t>Demontáž klempířských konstrukcí lemování sloupků komínových lávek do suti</t>
  </si>
  <si>
    <t>39</t>
  </si>
  <si>
    <t>764003801</t>
  </si>
  <si>
    <t>Demontáž lemování trub, konzol, držáků, ventilačních nástavců a jiných kusových prvků do suti</t>
  </si>
  <si>
    <t>-1679976062</t>
  </si>
  <si>
    <t>Demontáž klempířských konstrukcí lemování trub, konzol, držáků, ventilačních nástavců a ostatních kusových prvků do suti</t>
  </si>
  <si>
    <t>40</t>
  </si>
  <si>
    <t>764004801</t>
  </si>
  <si>
    <t>Demontáž podokapního žlabu do suti</t>
  </si>
  <si>
    <t>-2008955166</t>
  </si>
  <si>
    <t>Demontáž klempířských konstrukcí žlabu podokapního do suti</t>
  </si>
  <si>
    <t>17,38*2+9,9*2+2,4*2</t>
  </si>
  <si>
    <t>41</t>
  </si>
  <si>
    <t>764004861</t>
  </si>
  <si>
    <t>Demontáž svodu do suti</t>
  </si>
  <si>
    <t>-1541200713</t>
  </si>
  <si>
    <t>Demontáž klempířských konstrukcí svodu do suti</t>
  </si>
  <si>
    <t>7,35*2</t>
  </si>
  <si>
    <t>767</t>
  </si>
  <si>
    <t>Konstrukce zámečnické</t>
  </si>
  <si>
    <t>42</t>
  </si>
  <si>
    <t>767996701</t>
  </si>
  <si>
    <t>Demontáž atypických zámečnických konstrukcí řezáním hmotnosti jednotlivých dílů do 50 kg</t>
  </si>
  <si>
    <t>kg</t>
  </si>
  <si>
    <t>81986571</t>
  </si>
  <si>
    <t>Demontáž ostatních zámečnických konstrukcí o hmotnosti jednotlivých dílů řezáním do 50 kg</t>
  </si>
  <si>
    <t>02 - Odpojení inženýrských sítí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</si>
  <si>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</si>
  <si>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</si>
  <si>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</si>
  <si>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998 - Přesun hmot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</si>
  <si>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</si>
  <si>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</si>
  <si>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</si>
  <si>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>113107042</t>
  </si>
  <si>
    <t>Odstranění podkladu plochy do 15 m2 živičných tl 100 mm při překopech inž sítí</t>
  </si>
  <si>
    <t>1500865916</t>
  </si>
  <si>
    <t>Odstranění podkladů nebo krytů při překopech inženýrských sítí v ploše jednotlivě do 15 m2 s přemístěním hmot na skládku ve vzdálenosti do 3 m nebo s naložením na dopravní prostředek živičných, o tl. vrstvy přes 50 do 100 mm</t>
  </si>
  <si>
    <t>2,6+7,5</t>
  </si>
  <si>
    <t>113107123</t>
  </si>
  <si>
    <t>Odstranění podkladu pl do 50 m2 z kameniva drceného tl 300 mm</t>
  </si>
  <si>
    <t>756498868</t>
  </si>
  <si>
    <t>Odstranění podkladů nebo krytů s přemístěním hmot na skládku na vzdálenost do 3 m nebo s naložením na dopravní prostředek v ploše jednotlivě do 50 m2 z kameniva hrubého drceného, o tl. vrstvy přes 200 do 300 mm</t>
  </si>
  <si>
    <t>132251009</t>
  </si>
  <si>
    <t>Příplatek za lepivost, hloubení rýh do 15 m3 šířky do 2 m v hornině tř. 3 při překopech inž sítí</t>
  </si>
  <si>
    <t>1686309576</t>
  </si>
  <si>
    <t>Hloubení rýh šířky přes 600 do 2 000 mm při překopech inženýrských sítí strojně objemu do 15 m3 zapažených nebo nezapažených s urovnáním dna do předepsaného profilu a spádu Příplatek k cenám za lepivost horniny tř. 3</t>
  </si>
  <si>
    <t>(2,1+0,5)*0,9*0,6+16,2*0,6*1,2</t>
  </si>
  <si>
    <t>132251011</t>
  </si>
  <si>
    <t>Hloubení rýh do 15 m3 šířky do 2 m v hornině tř. 3 při překopech inženýrských sítí</t>
  </si>
  <si>
    <t>-263808441</t>
  </si>
  <si>
    <t>Hloubení rýh šířky přes 600 do 2 000 mm při překopech inženýrských sítí strojně objemu do 15 m3 zapažených nebo nezapažených s urovnáním dna do předepsaného profilu a spádu v hornině tř. 3</t>
  </si>
  <si>
    <t>151102101</t>
  </si>
  <si>
    <t>Zřízení příložného pažení a rozepření stěn rýh do 20 m2 hl do 2 m při překopech inženýrských sítí</t>
  </si>
  <si>
    <t>1173463986</t>
  </si>
  <si>
    <t>Zřízení pažení a rozepření stěn rýh při překopech inženýrských sítí plochy do 20 m2 pro jakoukoliv mezerovitost příložné, hloubky do 2 m</t>
  </si>
  <si>
    <t>1,5*1,3*2+5*2*1,6</t>
  </si>
  <si>
    <t>151102111</t>
  </si>
  <si>
    <t>Odstranění příložného pažení a rozepření stěn rýh do 20 m2 hl do 2 m při překopech inženýrských sítí</t>
  </si>
  <si>
    <t>-1237314403</t>
  </si>
  <si>
    <t>Odstranění pažení a rozepření stěn rýh při překopech inženýrských sítí plochy do 20 m2 s uložením materiálu na vzdálenost do 3 m od kraje výkopu příložné, hloubky do 2 m</t>
  </si>
  <si>
    <t>162201101</t>
  </si>
  <si>
    <t>Vodorovné přemístění do 20 m výkopku/sypaniny z horniny tř. 1 až 4</t>
  </si>
  <si>
    <t>1201817733</t>
  </si>
  <si>
    <t>Vodorovné přemístění výkopku nebo sypaniny po suchu na obvyklém dopravním prostředku, bez naložení výkopku, avšak se složením bez rozhrnutí z horniny tř. 1 až 4 na vzdálenost do 20 m</t>
  </si>
  <si>
    <t>174102101</t>
  </si>
  <si>
    <t>Zásyp jam, šachet a rýh do 30 m3 sypaninou se zhutněním při překopech inženýrských sítí</t>
  </si>
  <si>
    <t>309380684</t>
  </si>
  <si>
    <t>Zásyp sypaninou z jakékoliv horniny při překopech inženýrských sítí objemu do 30 m3 s uložením výkopku ve vrstvách se zhutněním jam, šachet, rýh nebo kolem objektů v těchto vykopávkách</t>
  </si>
  <si>
    <t>Svislé a kompletní konstrukce</t>
  </si>
  <si>
    <t>358325114</t>
  </si>
  <si>
    <t>Bourání šachty, stoky kompletní nebo otvorů z železobetonu plochy do 4 m2</t>
  </si>
  <si>
    <t>890059740</t>
  </si>
  <si>
    <t>Bourání šachty, stoky kompletní nebo vybourání otvorů průřezové plochy do 4 m2 ve stokách ze zdiva z železobetonu</t>
  </si>
  <si>
    <t>2,6*0,2*2,5*2+2,05*0,2*2*2,5+2,6*2,05*0,2</t>
  </si>
  <si>
    <t>Komunikace pozemní</t>
  </si>
  <si>
    <t>566901134</t>
  </si>
  <si>
    <t>Vyspravení podkladu po překopech ing sítí plochy do 15 m2 štěrkodrtí tl. 250 mm</t>
  </si>
  <si>
    <t>1429169636</t>
  </si>
  <si>
    <t>Vyspravení podkladu po překopech inženýrských sítí plochy do 15 m2 s rozprostřením a zhutněním štěrkodrtí tl. 250 mm</t>
  </si>
  <si>
    <t>566901161</t>
  </si>
  <si>
    <t>Vyspravení podkladu po překopech ing sítí plochy do 15 m2 obalovaným kamenivem ACP (OK) tl. 100 mm</t>
  </si>
  <si>
    <t>275039534</t>
  </si>
  <si>
    <t>Vyspravení podkladu po překopech inženýrských sítí plochy do 15 m2 s rozprostřením a zhutněním obalovaným kamenivem ACP (OK) tl. 100 mm</t>
  </si>
  <si>
    <t>572340111</t>
  </si>
  <si>
    <t>Vyspravení krytu komunikací po překopech plochy do 15 m2 asfaltovým betonem ACO (AB) tl 50 mm</t>
  </si>
  <si>
    <t>-50955880</t>
  </si>
  <si>
    <t>Vyspravení krytu komunikací po překopech inženýrských sítí plochy do 15 m2 asfaltovým betonem ACO (AB), po zhutnění tl. přes 30 do 50 mm</t>
  </si>
  <si>
    <t>573111111</t>
  </si>
  <si>
    <t>Postřik živičný infiltrační s posypem z asfaltu množství 0,60 kg/m2</t>
  </si>
  <si>
    <t>1389925344</t>
  </si>
  <si>
    <t>Postřik infiltrační PI z asfaltu silničního s posypem kamenivem, v množství 0,60 kg/m2</t>
  </si>
  <si>
    <t>573211107</t>
  </si>
  <si>
    <t>Postřik živičný spojovací z asfaltu v množství 0,30 kg/m2</t>
  </si>
  <si>
    <t>-1404645745</t>
  </si>
  <si>
    <t>Postřik spojovací PS bez posypu kamenivem z asfaltu silničního, v množství 0,30 kg/m2</t>
  </si>
  <si>
    <t>Trubní vedení</t>
  </si>
  <si>
    <t>837312221</t>
  </si>
  <si>
    <t>Montáž kameninových tvarovek jednoosých s integrovaným těsněním otevřený výkop DN 150</t>
  </si>
  <si>
    <t>568140635</t>
  </si>
  <si>
    <t>Montáž kameninových tvarovek na potrubí z trub kameninových v otevřeném výkopu s integrovaným těsněním jednoosých DN 150</t>
  </si>
  <si>
    <t>M</t>
  </si>
  <si>
    <t>597118520</t>
  </si>
  <si>
    <t>ucpávka kameninová glazovaná DN150mm spojovací systém F</t>
  </si>
  <si>
    <t>-387531600</t>
  </si>
  <si>
    <t>1*1,015 'Přepočtené koeficientem množství</t>
  </si>
  <si>
    <t>891181811</t>
  </si>
  <si>
    <t>Demontáž vodovodních šoupátek otevřený výkop DN 40</t>
  </si>
  <si>
    <t>-1200482583</t>
  </si>
  <si>
    <t>Demontáž vodovodních armatur na potrubí šoupátek nebo klapek uzavíracích v otevřeném výkopu nebo v šachtách DN 40</t>
  </si>
  <si>
    <t>891219931</t>
  </si>
  <si>
    <t>Montáž opravných pasů na potrubí z jakýchkoli trub DN 50</t>
  </si>
  <si>
    <t>1822227229</t>
  </si>
  <si>
    <t>Montáž opravných armatur opravných pasů na potrubí z trub litinových, ocelových nebo plastických hmot DN 50</t>
  </si>
  <si>
    <t>422713100</t>
  </si>
  <si>
    <t>třmen opravný z tvárné litiny PN16 DN 50 (66 - 75)</t>
  </si>
  <si>
    <t>647870628</t>
  </si>
  <si>
    <t>919735112</t>
  </si>
  <si>
    <t>Řezání stávajícího živičného krytu hl do 100 mm</t>
  </si>
  <si>
    <t>1922397019</t>
  </si>
  <si>
    <t>Řezání stávajícího živičného krytu nebo podkladu hloubky přes 50 do 100 mm</t>
  </si>
  <si>
    <t>4,5+12,6</t>
  </si>
  <si>
    <t>963015131</t>
  </si>
  <si>
    <t>Demontáž prefabrikovaných krycích desek kanálů, šachet nebo žump do hmotnosti 0,12 t</t>
  </si>
  <si>
    <t>710570943</t>
  </si>
  <si>
    <t>Demontáž prefabrikovaných krycích desek kanálů, šachet nebo žump hmotnosti do 0,12 t</t>
  </si>
  <si>
    <t>196861800</t>
  </si>
  <si>
    <t>997221571</t>
  </si>
  <si>
    <t>Vodorovná doprava vybouraných hmot do 1 km</t>
  </si>
  <si>
    <t>-429745672</t>
  </si>
  <si>
    <t>Vodorovná doprava vybouraných hmot bez naložení, ale se složením a s hrubým urovnáním na vzdálenost do 1 km</t>
  </si>
  <si>
    <t>997221579</t>
  </si>
  <si>
    <t>Příplatek ZKD 1 km u vodorovné dopravy vybouraných hmot</t>
  </si>
  <si>
    <t>-816597681</t>
  </si>
  <si>
    <t>Vodorovná doprava vybouraných hmot bez naložení, ale se složením a s hrubým urovnáním na vzdálenost Příplatek k ceně za každý další i započatý 1 km přes 1 km</t>
  </si>
  <si>
    <t>21,479*14 'Přepočtené koeficientem množství</t>
  </si>
  <si>
    <t>997221612</t>
  </si>
  <si>
    <t>Nakládání vybouraných hmot na dopravní prostředky pro vodorovnou dopravu</t>
  </si>
  <si>
    <t>-1915126841</t>
  </si>
  <si>
    <t>Nakládání na dopravní prostředky pro vodorovnou dopravu vybouraných hmot</t>
  </si>
  <si>
    <t>998</t>
  </si>
  <si>
    <t>Přesun hmot</t>
  </si>
  <si>
    <t>998225111</t>
  </si>
  <si>
    <t>Přesun hmot pro pozemní komunikace s krytem z kamene, monolitickým betonovým nebo živičným</t>
  </si>
  <si>
    <t>265484639</t>
  </si>
  <si>
    <t>Přesun hmot pro komunikace s krytem z kameniva, monolitickým betonovým nebo živičným dopravní vzdálenost do 200 m jakékoliv délky objektu</t>
  </si>
  <si>
    <t>721</t>
  </si>
  <si>
    <t>Zdravotechnika - vnitřní kanalizace</t>
  </si>
  <si>
    <t>721110806</t>
  </si>
  <si>
    <t>Demontáž potrubí kameninové do DN 200</t>
  </si>
  <si>
    <t>854730688</t>
  </si>
  <si>
    <t>Demontáž potrubí z kameninových trub normálních nebo kyselinovzdorných přes 100 do DN 200</t>
  </si>
  <si>
    <t>16,2</t>
  </si>
  <si>
    <t>722170804</t>
  </si>
  <si>
    <t>Demontáž rozvodů vody z plastů do D 50</t>
  </si>
  <si>
    <t>2111379498</t>
  </si>
  <si>
    <t>Demontáž rozvodů vody z plastů přes 25 do D 50 mm</t>
  </si>
  <si>
    <t>2,1</t>
  </si>
  <si>
    <t>741</t>
  </si>
  <si>
    <t>Elektroinstalace - silnoproud</t>
  </si>
  <si>
    <t>R01</t>
  </si>
  <si>
    <t>Demontáž rozváděčů litinových, hliníkových nebo plastových sestava do 50 kg, vč. odpojení a odmontování vystrojení. Napojení na dopravní prostředek a odvozu.</t>
  </si>
  <si>
    <t>1179908149</t>
  </si>
  <si>
    <t>742</t>
  </si>
  <si>
    <t>Elektroinstalace - slaboproud</t>
  </si>
  <si>
    <t>R02</t>
  </si>
  <si>
    <t>Demontáž skříní plastových sestava do, vč. odpojení a odmontování vystrojení. Napojení na dopravní prostředek a odvozu.</t>
  </si>
  <si>
    <t>-1482681898</t>
  </si>
  <si>
    <t>03 - Hrubé terénní úpravy</t>
  </si>
  <si>
    <t>162501102</t>
  </si>
  <si>
    <t>Vodorovné přemístění do 3000 m výkopku/sypaniny z horniny tř. 1 až 4</t>
  </si>
  <si>
    <t>1659048491</t>
  </si>
  <si>
    <t>Vodorovné přemístění výkopku nebo sypaniny po suchu na obvyklém dopravním prostředku, bez naložení výkopku, avšak se složením bez rozhrnutí z horniny tř. 1 až 4 na vzdálenost přes 2 500 do 3 000 m</t>
  </si>
  <si>
    <t>167101102</t>
  </si>
  <si>
    <t>Nakládání výkopku z hornin tř. 1 až 4 přes 100 m3</t>
  </si>
  <si>
    <t>-771939531</t>
  </si>
  <si>
    <t>Nakládání, skládání a překládání neulehlého výkopku nebo sypaniny nakládání, množství přes 100 m3, z hornin tř. 1 až 4</t>
  </si>
  <si>
    <t>174101101</t>
  </si>
  <si>
    <t>Zásyp jam, šachet rýh nebo kolem objektů sypaninou se zhutněním</t>
  </si>
  <si>
    <t>-1042276815</t>
  </si>
  <si>
    <t>Zásyp sypaninou z jakékoliv horniny s uložením výkopku ve vrstvách se zhutněním jam, šachet, rýh nebo kolem objektů v těchto vykopávkách</t>
  </si>
  <si>
    <t>17,6*10,6*0,5+2,8*2,25*2,5</t>
  </si>
  <si>
    <t>04 - Inženýrská činnost ve výstavbě a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</si>
  <si>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</si>
  <si>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</si>
  <si>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</si>
  <si>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</si>
  <si>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</si>
  <si>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</si>
  <si>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</si>
  <si>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</si>
  <si>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</si>
  <si>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</si>
  <si>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011002000</t>
  </si>
  <si>
    <t>Průzkumné práce - vytyčení stávajících inž. sítí</t>
  </si>
  <si>
    <t>kpl</t>
  </si>
  <si>
    <t>1024</t>
  </si>
  <si>
    <t>-1979755087</t>
  </si>
  <si>
    <t>012103000</t>
  </si>
  <si>
    <t>Geodetické práce před výstavbou</t>
  </si>
  <si>
    <t>-2146830642</t>
  </si>
  <si>
    <t>Průzkumné, geodetické a projektové práce geodetické práce před výstavbou</t>
  </si>
  <si>
    <t>VRN2</t>
  </si>
  <si>
    <t>Příprava staveniště</t>
  </si>
  <si>
    <t>022002000R02</t>
  </si>
  <si>
    <t xml:space="preserve">Přeložení konstrukcí - Přeložka VO </t>
  </si>
  <si>
    <t>-341707565</t>
  </si>
  <si>
    <t>VRN3</t>
  </si>
  <si>
    <t>Zařízení staveniště</t>
  </si>
  <si>
    <t>032103000</t>
  </si>
  <si>
    <t>Náklady na stavební buňky</t>
  </si>
  <si>
    <t>-1414890582</t>
  </si>
  <si>
    <t>Zařízení staveniště vybavení staveniště náklady na stavební buňky</t>
  </si>
  <si>
    <t>032903000</t>
  </si>
  <si>
    <t>Náklady na provoz a údržbu vybavení staveniště</t>
  </si>
  <si>
    <t>1411338976</t>
  </si>
  <si>
    <t>Zařízení staveniště vybavení staveniště náklady na provoz a údržbu vybavení staveniště</t>
  </si>
  <si>
    <t>034103000</t>
  </si>
  <si>
    <t>Energie pro zařízení staveniště</t>
  </si>
  <si>
    <t>724313568</t>
  </si>
  <si>
    <t>Zařízení staveniště zabezpečení staveniště energie pro zařízení staveniště</t>
  </si>
  <si>
    <t>034203000</t>
  </si>
  <si>
    <t>Oplocení staveniště</t>
  </si>
  <si>
    <t>-209633616</t>
  </si>
  <si>
    <t>Zařízení staveniště zabezpečení staveniště oplocení staveniště</t>
  </si>
  <si>
    <t>034403000</t>
  </si>
  <si>
    <t>Dopravní značení na staveništi</t>
  </si>
  <si>
    <t>-1965003469</t>
  </si>
  <si>
    <t>Zařízení staveniště zabezpečení staveniště dopravní značení na staveništi</t>
  </si>
  <si>
    <t>039103000</t>
  </si>
  <si>
    <t>Rozebrání, bourání a odvoz zařízení staveniště</t>
  </si>
  <si>
    <t>-1528531352</t>
  </si>
  <si>
    <t>Zařízení staveniště zrušení zařízení staveniště rozebrání, bourání a odvoz</t>
  </si>
  <si>
    <t>VRN4</t>
  </si>
  <si>
    <t>Inženýrská činnost</t>
  </si>
  <si>
    <t>042503000</t>
  </si>
  <si>
    <t>Plán BOZP na staveništi</t>
  </si>
  <si>
    <t>-1342331622</t>
  </si>
  <si>
    <t>Inženýrská činnost posudky plán BOZP na staveništi</t>
  </si>
  <si>
    <t>VRN9</t>
  </si>
  <si>
    <t>Ostatní náklady</t>
  </si>
  <si>
    <t>090001000</t>
  </si>
  <si>
    <t>Ostatní náklady - Náklady na publicitu</t>
  </si>
  <si>
    <t>…</t>
  </si>
  <si>
    <t>2121047647</t>
  </si>
  <si>
    <t>091002000</t>
  </si>
  <si>
    <t>Ostatní náklady související s objektem - dočasná přeložka nadzemního vedení NN</t>
  </si>
  <si>
    <t>2014726431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</si>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</sst>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1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 wrapText="1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21" t="s">
        <v>8</v>
      </c>
      <c r="BT2" s="21" t="s">
        <v>9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41" t="s">
        <v>16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6"/>
      <c r="AQ5" s="28"/>
      <c r="BE5" s="339" t="s">
        <v>17</v>
      </c>
      <c r="BS5" s="21" t="s">
        <v>8</v>
      </c>
    </row>
    <row r="6" spans="1:74" ht="36.9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43" t="s">
        <v>19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6"/>
      <c r="AQ6" s="28"/>
      <c r="BE6" s="340"/>
      <c r="BS6" s="21" t="s">
        <v>8</v>
      </c>
    </row>
    <row r="7" spans="1:74" ht="14.4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40"/>
      <c r="BS7" s="21" t="s">
        <v>8</v>
      </c>
    </row>
    <row r="8" spans="1:74" ht="14.4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40"/>
      <c r="BS8" s="21" t="s">
        <v>8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40"/>
      <c r="BS9" s="21" t="s">
        <v>8</v>
      </c>
    </row>
    <row r="10" spans="1:74" ht="14.4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40"/>
      <c r="BS10" s="21" t="s">
        <v>8</v>
      </c>
    </row>
    <row r="11" spans="1:74" ht="18.45" customHeight="1">
      <c r="B11" s="25"/>
      <c r="C11" s="26"/>
      <c r="D11" s="26"/>
      <c r="E11" s="32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31</v>
      </c>
      <c r="AO11" s="26"/>
      <c r="AP11" s="26"/>
      <c r="AQ11" s="28"/>
      <c r="BE11" s="340"/>
      <c r="BS11" s="21" t="s">
        <v>8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40"/>
      <c r="BS12" s="21" t="s">
        <v>8</v>
      </c>
    </row>
    <row r="13" spans="1:74" ht="14.4" customHeight="1">
      <c r="B13" s="25"/>
      <c r="C13" s="26"/>
      <c r="D13" s="34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33</v>
      </c>
      <c r="AO13" s="26"/>
      <c r="AP13" s="26"/>
      <c r="AQ13" s="28"/>
      <c r="BE13" s="340"/>
      <c r="BS13" s="21" t="s">
        <v>8</v>
      </c>
    </row>
    <row r="14" spans="1:74" ht="13.2">
      <c r="B14" s="25"/>
      <c r="C14" s="26"/>
      <c r="D14" s="26"/>
      <c r="E14" s="344" t="s">
        <v>33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" t="s">
        <v>30</v>
      </c>
      <c r="AL14" s="26"/>
      <c r="AM14" s="26"/>
      <c r="AN14" s="36" t="s">
        <v>33</v>
      </c>
      <c r="AO14" s="26"/>
      <c r="AP14" s="26"/>
      <c r="AQ14" s="28"/>
      <c r="BE14" s="340"/>
      <c r="BS14" s="21" t="s">
        <v>8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40"/>
      <c r="BS15" s="21" t="s">
        <v>6</v>
      </c>
    </row>
    <row r="16" spans="1:74" ht="14.4" customHeight="1">
      <c r="B16" s="25"/>
      <c r="C16" s="26"/>
      <c r="D16" s="34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35</v>
      </c>
      <c r="AO16" s="26"/>
      <c r="AP16" s="26"/>
      <c r="AQ16" s="28"/>
      <c r="BE16" s="340"/>
      <c r="BS16" s="21" t="s">
        <v>6</v>
      </c>
    </row>
    <row r="17" spans="2:71" ht="18.45" customHeight="1">
      <c r="B17" s="25"/>
      <c r="C17" s="26"/>
      <c r="D17" s="26"/>
      <c r="E17" s="32" t="s">
        <v>36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37</v>
      </c>
      <c r="AO17" s="26"/>
      <c r="AP17" s="26"/>
      <c r="AQ17" s="28"/>
      <c r="BE17" s="340"/>
      <c r="BS17" s="21" t="s">
        <v>38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40"/>
      <c r="BS18" s="21" t="s">
        <v>8</v>
      </c>
    </row>
    <row r="19" spans="2:71" ht="14.4" customHeight="1">
      <c r="B19" s="25"/>
      <c r="C19" s="26"/>
      <c r="D19" s="34" t="s">
        <v>39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40"/>
      <c r="BS19" s="21" t="s">
        <v>8</v>
      </c>
    </row>
    <row r="20" spans="2:71" ht="48.75" customHeight="1">
      <c r="B20" s="25"/>
      <c r="C20" s="26"/>
      <c r="D20" s="26"/>
      <c r="E20" s="346" t="s">
        <v>40</v>
      </c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26"/>
      <c r="AP20" s="26"/>
      <c r="AQ20" s="28"/>
      <c r="BE20" s="340"/>
      <c r="BS20" s="21" t="s">
        <v>6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40"/>
    </row>
    <row r="22" spans="2:71" ht="6.9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40"/>
    </row>
    <row r="23" spans="2:71" s="1" customFormat="1" ht="25.95" customHeight="1">
      <c r="B23" s="38"/>
      <c r="C23" s="39"/>
      <c r="D23" s="40" t="s">
        <v>41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47">
        <f>ROUND(AG51,2)</f>
        <v>0</v>
      </c>
      <c r="AL23" s="348"/>
      <c r="AM23" s="348"/>
      <c r="AN23" s="348"/>
      <c r="AO23" s="348"/>
      <c r="AP23" s="39"/>
      <c r="AQ23" s="42"/>
      <c r="BE23" s="340"/>
    </row>
    <row r="24" spans="2:71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40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49" t="s">
        <v>42</v>
      </c>
      <c r="M25" s="349"/>
      <c r="N25" s="349"/>
      <c r="O25" s="349"/>
      <c r="P25" s="39"/>
      <c r="Q25" s="39"/>
      <c r="R25" s="39"/>
      <c r="S25" s="39"/>
      <c r="T25" s="39"/>
      <c r="U25" s="39"/>
      <c r="V25" s="39"/>
      <c r="W25" s="349" t="s">
        <v>43</v>
      </c>
      <c r="X25" s="349"/>
      <c r="Y25" s="349"/>
      <c r="Z25" s="349"/>
      <c r="AA25" s="349"/>
      <c r="AB25" s="349"/>
      <c r="AC25" s="349"/>
      <c r="AD25" s="349"/>
      <c r="AE25" s="349"/>
      <c r="AF25" s="39"/>
      <c r="AG25" s="39"/>
      <c r="AH25" s="39"/>
      <c r="AI25" s="39"/>
      <c r="AJ25" s="39"/>
      <c r="AK25" s="349" t="s">
        <v>44</v>
      </c>
      <c r="AL25" s="349"/>
      <c r="AM25" s="349"/>
      <c r="AN25" s="349"/>
      <c r="AO25" s="349"/>
      <c r="AP25" s="39"/>
      <c r="AQ25" s="42"/>
      <c r="BE25" s="340"/>
    </row>
    <row r="26" spans="2:71" s="2" customFormat="1" ht="14.4" customHeight="1">
      <c r="B26" s="44"/>
      <c r="C26" s="45"/>
      <c r="D26" s="46" t="s">
        <v>45</v>
      </c>
      <c r="E26" s="45"/>
      <c r="F26" s="46" t="s">
        <v>46</v>
      </c>
      <c r="G26" s="45"/>
      <c r="H26" s="45"/>
      <c r="I26" s="45"/>
      <c r="J26" s="45"/>
      <c r="K26" s="45"/>
      <c r="L26" s="332">
        <v>0.21</v>
      </c>
      <c r="M26" s="333"/>
      <c r="N26" s="333"/>
      <c r="O26" s="333"/>
      <c r="P26" s="45"/>
      <c r="Q26" s="45"/>
      <c r="R26" s="45"/>
      <c r="S26" s="45"/>
      <c r="T26" s="45"/>
      <c r="U26" s="45"/>
      <c r="V26" s="45"/>
      <c r="W26" s="334">
        <f>ROUND(AZ51,2)</f>
        <v>0</v>
      </c>
      <c r="X26" s="333"/>
      <c r="Y26" s="333"/>
      <c r="Z26" s="333"/>
      <c r="AA26" s="333"/>
      <c r="AB26" s="333"/>
      <c r="AC26" s="333"/>
      <c r="AD26" s="333"/>
      <c r="AE26" s="333"/>
      <c r="AF26" s="45"/>
      <c r="AG26" s="45"/>
      <c r="AH26" s="45"/>
      <c r="AI26" s="45"/>
      <c r="AJ26" s="45"/>
      <c r="AK26" s="334">
        <f>ROUND(AV51,2)</f>
        <v>0</v>
      </c>
      <c r="AL26" s="333"/>
      <c r="AM26" s="333"/>
      <c r="AN26" s="333"/>
      <c r="AO26" s="333"/>
      <c r="AP26" s="45"/>
      <c r="AQ26" s="47"/>
      <c r="BE26" s="340"/>
    </row>
    <row r="27" spans="2:71" s="2" customFormat="1" ht="14.4" customHeight="1">
      <c r="B27" s="44"/>
      <c r="C27" s="45"/>
      <c r="D27" s="45"/>
      <c r="E27" s="45"/>
      <c r="F27" s="46" t="s">
        <v>47</v>
      </c>
      <c r="G27" s="45"/>
      <c r="H27" s="45"/>
      <c r="I27" s="45"/>
      <c r="J27" s="45"/>
      <c r="K27" s="45"/>
      <c r="L27" s="332">
        <v>0.15</v>
      </c>
      <c r="M27" s="333"/>
      <c r="N27" s="333"/>
      <c r="O27" s="333"/>
      <c r="P27" s="45"/>
      <c r="Q27" s="45"/>
      <c r="R27" s="45"/>
      <c r="S27" s="45"/>
      <c r="T27" s="45"/>
      <c r="U27" s="45"/>
      <c r="V27" s="45"/>
      <c r="W27" s="334">
        <f>ROUND(BA51,2)</f>
        <v>0</v>
      </c>
      <c r="X27" s="333"/>
      <c r="Y27" s="333"/>
      <c r="Z27" s="333"/>
      <c r="AA27" s="333"/>
      <c r="AB27" s="333"/>
      <c r="AC27" s="333"/>
      <c r="AD27" s="333"/>
      <c r="AE27" s="333"/>
      <c r="AF27" s="45"/>
      <c r="AG27" s="45"/>
      <c r="AH27" s="45"/>
      <c r="AI27" s="45"/>
      <c r="AJ27" s="45"/>
      <c r="AK27" s="334">
        <f>ROUND(AW51,2)</f>
        <v>0</v>
      </c>
      <c r="AL27" s="333"/>
      <c r="AM27" s="333"/>
      <c r="AN27" s="333"/>
      <c r="AO27" s="333"/>
      <c r="AP27" s="45"/>
      <c r="AQ27" s="47"/>
      <c r="BE27" s="340"/>
    </row>
    <row r="28" spans="2:71" s="2" customFormat="1" ht="14.4" hidden="1" customHeight="1">
      <c r="B28" s="44"/>
      <c r="C28" s="45"/>
      <c r="D28" s="45"/>
      <c r="E28" s="45"/>
      <c r="F28" s="46" t="s">
        <v>48</v>
      </c>
      <c r="G28" s="45"/>
      <c r="H28" s="45"/>
      <c r="I28" s="45"/>
      <c r="J28" s="45"/>
      <c r="K28" s="45"/>
      <c r="L28" s="332">
        <v>0.21</v>
      </c>
      <c r="M28" s="333"/>
      <c r="N28" s="333"/>
      <c r="O28" s="333"/>
      <c r="P28" s="45"/>
      <c r="Q28" s="45"/>
      <c r="R28" s="45"/>
      <c r="S28" s="45"/>
      <c r="T28" s="45"/>
      <c r="U28" s="45"/>
      <c r="V28" s="45"/>
      <c r="W28" s="334">
        <f>ROUND(BB51,2)</f>
        <v>0</v>
      </c>
      <c r="X28" s="333"/>
      <c r="Y28" s="333"/>
      <c r="Z28" s="333"/>
      <c r="AA28" s="333"/>
      <c r="AB28" s="333"/>
      <c r="AC28" s="333"/>
      <c r="AD28" s="333"/>
      <c r="AE28" s="333"/>
      <c r="AF28" s="45"/>
      <c r="AG28" s="45"/>
      <c r="AH28" s="45"/>
      <c r="AI28" s="45"/>
      <c r="AJ28" s="45"/>
      <c r="AK28" s="334">
        <v>0</v>
      </c>
      <c r="AL28" s="333"/>
      <c r="AM28" s="333"/>
      <c r="AN28" s="333"/>
      <c r="AO28" s="333"/>
      <c r="AP28" s="45"/>
      <c r="AQ28" s="47"/>
      <c r="BE28" s="340"/>
    </row>
    <row r="29" spans="2:71" s="2" customFormat="1" ht="14.4" hidden="1" customHeight="1">
      <c r="B29" s="44"/>
      <c r="C29" s="45"/>
      <c r="D29" s="45"/>
      <c r="E29" s="45"/>
      <c r="F29" s="46" t="s">
        <v>49</v>
      </c>
      <c r="G29" s="45"/>
      <c r="H29" s="45"/>
      <c r="I29" s="45"/>
      <c r="J29" s="45"/>
      <c r="K29" s="45"/>
      <c r="L29" s="332">
        <v>0.15</v>
      </c>
      <c r="M29" s="333"/>
      <c r="N29" s="333"/>
      <c r="O29" s="333"/>
      <c r="P29" s="45"/>
      <c r="Q29" s="45"/>
      <c r="R29" s="45"/>
      <c r="S29" s="45"/>
      <c r="T29" s="45"/>
      <c r="U29" s="45"/>
      <c r="V29" s="45"/>
      <c r="W29" s="334">
        <f>ROUND(BC51,2)</f>
        <v>0</v>
      </c>
      <c r="X29" s="333"/>
      <c r="Y29" s="333"/>
      <c r="Z29" s="333"/>
      <c r="AA29" s="333"/>
      <c r="AB29" s="333"/>
      <c r="AC29" s="333"/>
      <c r="AD29" s="333"/>
      <c r="AE29" s="333"/>
      <c r="AF29" s="45"/>
      <c r="AG29" s="45"/>
      <c r="AH29" s="45"/>
      <c r="AI29" s="45"/>
      <c r="AJ29" s="45"/>
      <c r="AK29" s="334">
        <v>0</v>
      </c>
      <c r="AL29" s="333"/>
      <c r="AM29" s="333"/>
      <c r="AN29" s="333"/>
      <c r="AO29" s="333"/>
      <c r="AP29" s="45"/>
      <c r="AQ29" s="47"/>
      <c r="BE29" s="340"/>
    </row>
    <row r="30" spans="2:71" s="2" customFormat="1" ht="14.4" hidden="1" customHeight="1">
      <c r="B30" s="44"/>
      <c r="C30" s="45"/>
      <c r="D30" s="45"/>
      <c r="E30" s="45"/>
      <c r="F30" s="46" t="s">
        <v>50</v>
      </c>
      <c r="G30" s="45"/>
      <c r="H30" s="45"/>
      <c r="I30" s="45"/>
      <c r="J30" s="45"/>
      <c r="K30" s="45"/>
      <c r="L30" s="332">
        <v>0</v>
      </c>
      <c r="M30" s="333"/>
      <c r="N30" s="333"/>
      <c r="O30" s="333"/>
      <c r="P30" s="45"/>
      <c r="Q30" s="45"/>
      <c r="R30" s="45"/>
      <c r="S30" s="45"/>
      <c r="T30" s="45"/>
      <c r="U30" s="45"/>
      <c r="V30" s="45"/>
      <c r="W30" s="334">
        <f>ROUND(BD51,2)</f>
        <v>0</v>
      </c>
      <c r="X30" s="333"/>
      <c r="Y30" s="333"/>
      <c r="Z30" s="333"/>
      <c r="AA30" s="333"/>
      <c r="AB30" s="333"/>
      <c r="AC30" s="333"/>
      <c r="AD30" s="333"/>
      <c r="AE30" s="333"/>
      <c r="AF30" s="45"/>
      <c r="AG30" s="45"/>
      <c r="AH30" s="45"/>
      <c r="AI30" s="45"/>
      <c r="AJ30" s="45"/>
      <c r="AK30" s="334">
        <v>0</v>
      </c>
      <c r="AL30" s="333"/>
      <c r="AM30" s="333"/>
      <c r="AN30" s="333"/>
      <c r="AO30" s="333"/>
      <c r="AP30" s="45"/>
      <c r="AQ30" s="47"/>
      <c r="BE30" s="340"/>
    </row>
    <row r="31" spans="2:71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40"/>
    </row>
    <row r="32" spans="2:71" s="1" customFormat="1" ht="25.95" customHeight="1">
      <c r="B32" s="38"/>
      <c r="C32" s="48"/>
      <c r="D32" s="49" t="s">
        <v>51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52</v>
      </c>
      <c r="U32" s="50"/>
      <c r="V32" s="50"/>
      <c r="W32" s="50"/>
      <c r="X32" s="335" t="s">
        <v>53</v>
      </c>
      <c r="Y32" s="336"/>
      <c r="Z32" s="336"/>
      <c r="AA32" s="336"/>
      <c r="AB32" s="336"/>
      <c r="AC32" s="50"/>
      <c r="AD32" s="50"/>
      <c r="AE32" s="50"/>
      <c r="AF32" s="50"/>
      <c r="AG32" s="50"/>
      <c r="AH32" s="50"/>
      <c r="AI32" s="50"/>
      <c r="AJ32" s="50"/>
      <c r="AK32" s="337">
        <f>SUM(AK23:AK30)</f>
        <v>0</v>
      </c>
      <c r="AL32" s="336"/>
      <c r="AM32" s="336"/>
      <c r="AN32" s="336"/>
      <c r="AO32" s="338"/>
      <c r="AP32" s="48"/>
      <c r="AQ32" s="52"/>
      <c r="BE32" s="340"/>
    </row>
    <row r="33" spans="2:56" s="1" customFormat="1" ht="6.9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" customHeight="1">
      <c r="B39" s="38"/>
      <c r="C39" s="59" t="s">
        <v>54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2020/12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18" t="str">
        <f>K6</f>
        <v>Demolice objektu č. p. 168 na ulici Potoční v Odrách</v>
      </c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19"/>
      <c r="AC42" s="319"/>
      <c r="AD42" s="319"/>
      <c r="AE42" s="319"/>
      <c r="AF42" s="319"/>
      <c r="AG42" s="319"/>
      <c r="AH42" s="319"/>
      <c r="AI42" s="319"/>
      <c r="AJ42" s="319"/>
      <c r="AK42" s="319"/>
      <c r="AL42" s="319"/>
      <c r="AM42" s="319"/>
      <c r="AN42" s="319"/>
      <c r="AO42" s="319"/>
      <c r="AP42" s="67"/>
      <c r="AQ42" s="67"/>
      <c r="AR42" s="68"/>
    </row>
    <row r="43" spans="2:56" s="1" customFormat="1" ht="6.9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3.2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Město Odry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20" t="str">
        <f>IF(AN8= "","",AN8)</f>
        <v>21. 11. 2020</v>
      </c>
      <c r="AN44" s="320"/>
      <c r="AO44" s="60"/>
      <c r="AP44" s="60"/>
      <c r="AQ44" s="60"/>
      <c r="AR44" s="58"/>
    </row>
    <row r="45" spans="2:56" s="1" customFormat="1" ht="6.9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3.2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Odry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34</v>
      </c>
      <c r="AJ46" s="60"/>
      <c r="AK46" s="60"/>
      <c r="AL46" s="60"/>
      <c r="AM46" s="321" t="str">
        <f>IF(E17="","",E17)</f>
        <v>Hydroelko, s.r.o.</v>
      </c>
      <c r="AN46" s="321"/>
      <c r="AO46" s="321"/>
      <c r="AP46" s="321"/>
      <c r="AQ46" s="60"/>
      <c r="AR46" s="58"/>
      <c r="AS46" s="322" t="s">
        <v>55</v>
      </c>
      <c r="AT46" s="323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3.2">
      <c r="B47" s="38"/>
      <c r="C47" s="62" t="s">
        <v>32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24"/>
      <c r="AT47" s="325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5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26"/>
      <c r="AT48" s="327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28" t="s">
        <v>56</v>
      </c>
      <c r="D49" s="329"/>
      <c r="E49" s="329"/>
      <c r="F49" s="329"/>
      <c r="G49" s="329"/>
      <c r="H49" s="76"/>
      <c r="I49" s="330" t="s">
        <v>57</v>
      </c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29"/>
      <c r="W49" s="329"/>
      <c r="X49" s="329"/>
      <c r="Y49" s="329"/>
      <c r="Z49" s="329"/>
      <c r="AA49" s="329"/>
      <c r="AB49" s="329"/>
      <c r="AC49" s="329"/>
      <c r="AD49" s="329"/>
      <c r="AE49" s="329"/>
      <c r="AF49" s="329"/>
      <c r="AG49" s="331" t="s">
        <v>58</v>
      </c>
      <c r="AH49" s="329"/>
      <c r="AI49" s="329"/>
      <c r="AJ49" s="329"/>
      <c r="AK49" s="329"/>
      <c r="AL49" s="329"/>
      <c r="AM49" s="329"/>
      <c r="AN49" s="330" t="s">
        <v>59</v>
      </c>
      <c r="AO49" s="329"/>
      <c r="AP49" s="329"/>
      <c r="AQ49" s="77" t="s">
        <v>60</v>
      </c>
      <c r="AR49" s="58"/>
      <c r="AS49" s="78" t="s">
        <v>61</v>
      </c>
      <c r="AT49" s="79" t="s">
        <v>62</v>
      </c>
      <c r="AU49" s="79" t="s">
        <v>63</v>
      </c>
      <c r="AV49" s="79" t="s">
        <v>64</v>
      </c>
      <c r="AW49" s="79" t="s">
        <v>65</v>
      </c>
      <c r="AX49" s="79" t="s">
        <v>66</v>
      </c>
      <c r="AY49" s="79" t="s">
        <v>67</v>
      </c>
      <c r="AZ49" s="79" t="s">
        <v>68</v>
      </c>
      <c r="BA49" s="79" t="s">
        <v>69</v>
      </c>
      <c r="BB49" s="79" t="s">
        <v>70</v>
      </c>
      <c r="BC49" s="79" t="s">
        <v>71</v>
      </c>
      <c r="BD49" s="80" t="s">
        <v>72</v>
      </c>
    </row>
    <row r="50" spans="1:91" s="1" customFormat="1" ht="10.95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" customHeight="1">
      <c r="B51" s="65"/>
      <c r="C51" s="84" t="s">
        <v>73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12">
        <f>ROUND(SUM(AG52:AG55),2)</f>
        <v>0</v>
      </c>
      <c r="AH51" s="312"/>
      <c r="AI51" s="312"/>
      <c r="AJ51" s="312"/>
      <c r="AK51" s="312"/>
      <c r="AL51" s="312"/>
      <c r="AM51" s="312"/>
      <c r="AN51" s="313">
        <f>SUM(AG51,AT51)</f>
        <v>0</v>
      </c>
      <c r="AO51" s="313"/>
      <c r="AP51" s="313"/>
      <c r="AQ51" s="86" t="s">
        <v>21</v>
      </c>
      <c r="AR51" s="68"/>
      <c r="AS51" s="87">
        <f>ROUND(SUM(AS52:AS55),2)</f>
        <v>0</v>
      </c>
      <c r="AT51" s="88">
        <f>ROUND(SUM(AV51:AW51),2)</f>
        <v>0</v>
      </c>
      <c r="AU51" s="89">
        <f>ROUND(SUM(AU52:AU55),5)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ROUND(SUM(AZ52:AZ55),2)</f>
        <v>0</v>
      </c>
      <c r="BA51" s="88">
        <f>ROUND(SUM(BA52:BA55),2)</f>
        <v>0</v>
      </c>
      <c r="BB51" s="88">
        <f>ROUND(SUM(BB52:BB55),2)</f>
        <v>0</v>
      </c>
      <c r="BC51" s="88">
        <f>ROUND(SUM(BC52:BC55),2)</f>
        <v>0</v>
      </c>
      <c r="BD51" s="90">
        <f>ROUND(SUM(BD52:BD55),2)</f>
        <v>0</v>
      </c>
      <c r="BS51" s="91" t="s">
        <v>74</v>
      </c>
      <c r="BT51" s="91" t="s">
        <v>75</v>
      </c>
      <c r="BU51" s="92" t="s">
        <v>76</v>
      </c>
      <c r="BV51" s="91" t="s">
        <v>77</v>
      </c>
      <c r="BW51" s="91" t="s">
        <v>7</v>
      </c>
      <c r="BX51" s="91" t="s">
        <v>78</v>
      </c>
      <c r="CL51" s="91" t="s">
        <v>21</v>
      </c>
    </row>
    <row r="52" spans="1:91" s="5" customFormat="1" ht="22.5" customHeight="1">
      <c r="A52" s="93" t="s">
        <v>79</v>
      </c>
      <c r="B52" s="94"/>
      <c r="C52" s="95"/>
      <c r="D52" s="317" t="s">
        <v>80</v>
      </c>
      <c r="E52" s="317"/>
      <c r="F52" s="317"/>
      <c r="G52" s="317"/>
      <c r="H52" s="317"/>
      <c r="I52" s="96"/>
      <c r="J52" s="317" t="s">
        <v>81</v>
      </c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5">
        <f>'01 - Odstrannění objektu RD'!J27</f>
        <v>0</v>
      </c>
      <c r="AH52" s="316"/>
      <c r="AI52" s="316"/>
      <c r="AJ52" s="316"/>
      <c r="AK52" s="316"/>
      <c r="AL52" s="316"/>
      <c r="AM52" s="316"/>
      <c r="AN52" s="315">
        <f>SUM(AG52,AT52)</f>
        <v>0</v>
      </c>
      <c r="AO52" s="316"/>
      <c r="AP52" s="316"/>
      <c r="AQ52" s="97" t="s">
        <v>82</v>
      </c>
      <c r="AR52" s="98"/>
      <c r="AS52" s="99">
        <v>0</v>
      </c>
      <c r="AT52" s="100">
        <f>ROUND(SUM(AV52:AW52),2)</f>
        <v>0</v>
      </c>
      <c r="AU52" s="101">
        <f>'01 - Odstrannění objektu RD'!P89</f>
        <v>0</v>
      </c>
      <c r="AV52" s="100">
        <f>'01 - Odstrannění objektu RD'!J30</f>
        <v>0</v>
      </c>
      <c r="AW52" s="100">
        <f>'01 - Odstrannění objektu RD'!J31</f>
        <v>0</v>
      </c>
      <c r="AX52" s="100">
        <f>'01 - Odstrannění objektu RD'!J32</f>
        <v>0</v>
      </c>
      <c r="AY52" s="100">
        <f>'01 - Odstrannění objektu RD'!J33</f>
        <v>0</v>
      </c>
      <c r="AZ52" s="100">
        <f>'01 - Odstrannění objektu RD'!F30</f>
        <v>0</v>
      </c>
      <c r="BA52" s="100">
        <f>'01 - Odstrannění objektu RD'!F31</f>
        <v>0</v>
      </c>
      <c r="BB52" s="100">
        <f>'01 - Odstrannění objektu RD'!F32</f>
        <v>0</v>
      </c>
      <c r="BC52" s="100">
        <f>'01 - Odstrannění objektu RD'!F33</f>
        <v>0</v>
      </c>
      <c r="BD52" s="102">
        <f>'01 - Odstrannění objektu RD'!F34</f>
        <v>0</v>
      </c>
      <c r="BT52" s="103" t="s">
        <v>83</v>
      </c>
      <c r="BV52" s="103" t="s">
        <v>77</v>
      </c>
      <c r="BW52" s="103" t="s">
        <v>84</v>
      </c>
      <c r="BX52" s="103" t="s">
        <v>7</v>
      </c>
      <c r="CL52" s="103" t="s">
        <v>21</v>
      </c>
      <c r="CM52" s="103" t="s">
        <v>85</v>
      </c>
    </row>
    <row r="53" spans="1:91" s="5" customFormat="1" ht="22.5" customHeight="1">
      <c r="A53" s="93" t="s">
        <v>79</v>
      </c>
      <c r="B53" s="94"/>
      <c r="C53" s="95"/>
      <c r="D53" s="317" t="s">
        <v>86</v>
      </c>
      <c r="E53" s="317"/>
      <c r="F53" s="317"/>
      <c r="G53" s="317"/>
      <c r="H53" s="317"/>
      <c r="I53" s="96"/>
      <c r="J53" s="317" t="s">
        <v>87</v>
      </c>
      <c r="K53" s="317"/>
      <c r="L53" s="317"/>
      <c r="M53" s="317"/>
      <c r="N53" s="317"/>
      <c r="O53" s="317"/>
      <c r="P53" s="317"/>
      <c r="Q53" s="317"/>
      <c r="R53" s="317"/>
      <c r="S53" s="317"/>
      <c r="T53" s="317"/>
      <c r="U53" s="317"/>
      <c r="V53" s="317"/>
      <c r="W53" s="317"/>
      <c r="X53" s="317"/>
      <c r="Y53" s="317"/>
      <c r="Z53" s="317"/>
      <c r="AA53" s="317"/>
      <c r="AB53" s="317"/>
      <c r="AC53" s="317"/>
      <c r="AD53" s="317"/>
      <c r="AE53" s="317"/>
      <c r="AF53" s="317"/>
      <c r="AG53" s="315">
        <f>'02 - Odpojení inženýrskýc...'!J27</f>
        <v>0</v>
      </c>
      <c r="AH53" s="316"/>
      <c r="AI53" s="316"/>
      <c r="AJ53" s="316"/>
      <c r="AK53" s="316"/>
      <c r="AL53" s="316"/>
      <c r="AM53" s="316"/>
      <c r="AN53" s="315">
        <f>SUM(AG53,AT53)</f>
        <v>0</v>
      </c>
      <c r="AO53" s="316"/>
      <c r="AP53" s="316"/>
      <c r="AQ53" s="97" t="s">
        <v>82</v>
      </c>
      <c r="AR53" s="98"/>
      <c r="AS53" s="99">
        <v>0</v>
      </c>
      <c r="AT53" s="100">
        <f>ROUND(SUM(AV53:AW53),2)</f>
        <v>0</v>
      </c>
      <c r="AU53" s="101">
        <f>'02 - Odpojení inženýrskýc...'!P89</f>
        <v>0</v>
      </c>
      <c r="AV53" s="100">
        <f>'02 - Odpojení inženýrskýc...'!J30</f>
        <v>0</v>
      </c>
      <c r="AW53" s="100">
        <f>'02 - Odpojení inženýrskýc...'!J31</f>
        <v>0</v>
      </c>
      <c r="AX53" s="100">
        <f>'02 - Odpojení inženýrskýc...'!J32</f>
        <v>0</v>
      </c>
      <c r="AY53" s="100">
        <f>'02 - Odpojení inženýrskýc...'!J33</f>
        <v>0</v>
      </c>
      <c r="AZ53" s="100">
        <f>'02 - Odpojení inženýrskýc...'!F30</f>
        <v>0</v>
      </c>
      <c r="BA53" s="100">
        <f>'02 - Odpojení inženýrskýc...'!F31</f>
        <v>0</v>
      </c>
      <c r="BB53" s="100">
        <f>'02 - Odpojení inženýrskýc...'!F32</f>
        <v>0</v>
      </c>
      <c r="BC53" s="100">
        <f>'02 - Odpojení inženýrskýc...'!F33</f>
        <v>0</v>
      </c>
      <c r="BD53" s="102">
        <f>'02 - Odpojení inženýrskýc...'!F34</f>
        <v>0</v>
      </c>
      <c r="BT53" s="103" t="s">
        <v>83</v>
      </c>
      <c r="BV53" s="103" t="s">
        <v>77</v>
      </c>
      <c r="BW53" s="103" t="s">
        <v>88</v>
      </c>
      <c r="BX53" s="103" t="s">
        <v>7</v>
      </c>
      <c r="CL53" s="103" t="s">
        <v>21</v>
      </c>
      <c r="CM53" s="103" t="s">
        <v>85</v>
      </c>
    </row>
    <row r="54" spans="1:91" s="5" customFormat="1" ht="22.5" customHeight="1">
      <c r="A54" s="93" t="s">
        <v>79</v>
      </c>
      <c r="B54" s="94"/>
      <c r="C54" s="95"/>
      <c r="D54" s="317" t="s">
        <v>89</v>
      </c>
      <c r="E54" s="317"/>
      <c r="F54" s="317"/>
      <c r="G54" s="317"/>
      <c r="H54" s="317"/>
      <c r="I54" s="96"/>
      <c r="J54" s="317" t="s">
        <v>90</v>
      </c>
      <c r="K54" s="317"/>
      <c r="L54" s="317"/>
      <c r="M54" s="317"/>
      <c r="N54" s="317"/>
      <c r="O54" s="317"/>
      <c r="P54" s="317"/>
      <c r="Q54" s="317"/>
      <c r="R54" s="317"/>
      <c r="S54" s="317"/>
      <c r="T54" s="317"/>
      <c r="U54" s="317"/>
      <c r="V54" s="317"/>
      <c r="W54" s="317"/>
      <c r="X54" s="317"/>
      <c r="Y54" s="317"/>
      <c r="Z54" s="317"/>
      <c r="AA54" s="317"/>
      <c r="AB54" s="317"/>
      <c r="AC54" s="317"/>
      <c r="AD54" s="317"/>
      <c r="AE54" s="317"/>
      <c r="AF54" s="317"/>
      <c r="AG54" s="315">
        <f>'03 - Hrubé terénní úpravy'!J27</f>
        <v>0</v>
      </c>
      <c r="AH54" s="316"/>
      <c r="AI54" s="316"/>
      <c r="AJ54" s="316"/>
      <c r="AK54" s="316"/>
      <c r="AL54" s="316"/>
      <c r="AM54" s="316"/>
      <c r="AN54" s="315">
        <f>SUM(AG54,AT54)</f>
        <v>0</v>
      </c>
      <c r="AO54" s="316"/>
      <c r="AP54" s="316"/>
      <c r="AQ54" s="97" t="s">
        <v>82</v>
      </c>
      <c r="AR54" s="98"/>
      <c r="AS54" s="99">
        <v>0</v>
      </c>
      <c r="AT54" s="100">
        <f>ROUND(SUM(AV54:AW54),2)</f>
        <v>0</v>
      </c>
      <c r="AU54" s="101">
        <f>'03 - Hrubé terénní úpravy'!P78</f>
        <v>0</v>
      </c>
      <c r="AV54" s="100">
        <f>'03 - Hrubé terénní úpravy'!J30</f>
        <v>0</v>
      </c>
      <c r="AW54" s="100">
        <f>'03 - Hrubé terénní úpravy'!J31</f>
        <v>0</v>
      </c>
      <c r="AX54" s="100">
        <f>'03 - Hrubé terénní úpravy'!J32</f>
        <v>0</v>
      </c>
      <c r="AY54" s="100">
        <f>'03 - Hrubé terénní úpravy'!J33</f>
        <v>0</v>
      </c>
      <c r="AZ54" s="100">
        <f>'03 - Hrubé terénní úpravy'!F30</f>
        <v>0</v>
      </c>
      <c r="BA54" s="100">
        <f>'03 - Hrubé terénní úpravy'!F31</f>
        <v>0</v>
      </c>
      <c r="BB54" s="100">
        <f>'03 - Hrubé terénní úpravy'!F32</f>
        <v>0</v>
      </c>
      <c r="BC54" s="100">
        <f>'03 - Hrubé terénní úpravy'!F33</f>
        <v>0</v>
      </c>
      <c r="BD54" s="102">
        <f>'03 - Hrubé terénní úpravy'!F34</f>
        <v>0</v>
      </c>
      <c r="BT54" s="103" t="s">
        <v>83</v>
      </c>
      <c r="BV54" s="103" t="s">
        <v>77</v>
      </c>
      <c r="BW54" s="103" t="s">
        <v>91</v>
      </c>
      <c r="BX54" s="103" t="s">
        <v>7</v>
      </c>
      <c r="CL54" s="103" t="s">
        <v>21</v>
      </c>
      <c r="CM54" s="103" t="s">
        <v>85</v>
      </c>
    </row>
    <row r="55" spans="1:91" s="5" customFormat="1" ht="37.5" customHeight="1">
      <c r="A55" s="93" t="s">
        <v>79</v>
      </c>
      <c r="B55" s="94"/>
      <c r="C55" s="95"/>
      <c r="D55" s="317" t="s">
        <v>92</v>
      </c>
      <c r="E55" s="317"/>
      <c r="F55" s="317"/>
      <c r="G55" s="317"/>
      <c r="H55" s="317"/>
      <c r="I55" s="96"/>
      <c r="J55" s="317" t="s">
        <v>93</v>
      </c>
      <c r="K55" s="317"/>
      <c r="L55" s="317"/>
      <c r="M55" s="317"/>
      <c r="N55" s="317"/>
      <c r="O55" s="317"/>
      <c r="P55" s="317"/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15">
        <f>'04 - Inženýrská činnost v...'!J27</f>
        <v>0</v>
      </c>
      <c r="AH55" s="316"/>
      <c r="AI55" s="316"/>
      <c r="AJ55" s="316"/>
      <c r="AK55" s="316"/>
      <c r="AL55" s="316"/>
      <c r="AM55" s="316"/>
      <c r="AN55" s="315">
        <f>SUM(AG55,AT55)</f>
        <v>0</v>
      </c>
      <c r="AO55" s="316"/>
      <c r="AP55" s="316"/>
      <c r="AQ55" s="97" t="s">
        <v>82</v>
      </c>
      <c r="AR55" s="98"/>
      <c r="AS55" s="104">
        <v>0</v>
      </c>
      <c r="AT55" s="105">
        <f>ROUND(SUM(AV55:AW55),2)</f>
        <v>0</v>
      </c>
      <c r="AU55" s="106">
        <f>'04 - Inženýrská činnost v...'!P82</f>
        <v>0</v>
      </c>
      <c r="AV55" s="105">
        <f>'04 - Inženýrská činnost v...'!J30</f>
        <v>0</v>
      </c>
      <c r="AW55" s="105">
        <f>'04 - Inženýrská činnost v...'!J31</f>
        <v>0</v>
      </c>
      <c r="AX55" s="105">
        <f>'04 - Inženýrská činnost v...'!J32</f>
        <v>0</v>
      </c>
      <c r="AY55" s="105">
        <f>'04 - Inženýrská činnost v...'!J33</f>
        <v>0</v>
      </c>
      <c r="AZ55" s="105">
        <f>'04 - Inženýrská činnost v...'!F30</f>
        <v>0</v>
      </c>
      <c r="BA55" s="105">
        <f>'04 - Inženýrská činnost v...'!F31</f>
        <v>0</v>
      </c>
      <c r="BB55" s="105">
        <f>'04 - Inženýrská činnost v...'!F32</f>
        <v>0</v>
      </c>
      <c r="BC55" s="105">
        <f>'04 - Inženýrská činnost v...'!F33</f>
        <v>0</v>
      </c>
      <c r="BD55" s="107">
        <f>'04 - Inženýrská činnost v...'!F34</f>
        <v>0</v>
      </c>
      <c r="BT55" s="103" t="s">
        <v>83</v>
      </c>
      <c r="BV55" s="103" t="s">
        <v>77</v>
      </c>
      <c r="BW55" s="103" t="s">
        <v>94</v>
      </c>
      <c r="BX55" s="103" t="s">
        <v>7</v>
      </c>
      <c r="CL55" s="103" t="s">
        <v>21</v>
      </c>
      <c r="CM55" s="103" t="s">
        <v>85</v>
      </c>
    </row>
    <row r="56" spans="1:91" s="1" customFormat="1" ht="30" customHeight="1">
      <c r="B56" s="38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58"/>
    </row>
    <row r="57" spans="1:91" s="1" customFormat="1" ht="6.9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8"/>
    </row>
  </sheetData>
  <sheetProtection password="CC35" sheet="1" objects="1" scenarios="1" formatCells="0" formatColumns="0" formatRows="0" sort="0" autoFilter="0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01 - Odstrannění objektu RD'!C2" display="/"/>
    <hyperlink ref="A53" location="'02 - Odpojení inženýrskýc...'!C2" display="/"/>
    <hyperlink ref="A54" location="'03 - Hrubé terénní úpravy'!C2" display="/"/>
    <hyperlink ref="A55" location="'04 - Inženýrská činnost v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95</v>
      </c>
      <c r="G1" s="353" t="s">
        <v>96</v>
      </c>
      <c r="H1" s="353"/>
      <c r="I1" s="112"/>
      <c r="J1" s="111" t="s">
        <v>97</v>
      </c>
      <c r="K1" s="110" t="s">
        <v>98</v>
      </c>
      <c r="L1" s="111" t="s">
        <v>99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1" t="s">
        <v>84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100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4" t="str">
        <f>'Rekapitulace stavby'!K6</f>
        <v>Demolice objektu č. p. 168 na ulici Potoční v Odrách</v>
      </c>
      <c r="F7" s="355"/>
      <c r="G7" s="355"/>
      <c r="H7" s="355"/>
      <c r="I7" s="114"/>
      <c r="J7" s="26"/>
      <c r="K7" s="28"/>
    </row>
    <row r="8" spans="1:70" s="1" customFormat="1" ht="13.2">
      <c r="B8" s="38"/>
      <c r="C8" s="39"/>
      <c r="D8" s="34" t="s">
        <v>101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6" t="s">
        <v>102</v>
      </c>
      <c r="F9" s="357"/>
      <c r="G9" s="357"/>
      <c r="H9" s="357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21. 11. 2020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24</v>
      </c>
      <c r="F15" s="39"/>
      <c r="G15" s="39"/>
      <c r="H15" s="39"/>
      <c r="I15" s="116" t="s">
        <v>30</v>
      </c>
      <c r="J15" s="32" t="s">
        <v>31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32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34</v>
      </c>
      <c r="E20" s="39"/>
      <c r="F20" s="39"/>
      <c r="G20" s="39"/>
      <c r="H20" s="39"/>
      <c r="I20" s="116" t="s">
        <v>28</v>
      </c>
      <c r="J20" s="32" t="s">
        <v>35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6" t="s">
        <v>30</v>
      </c>
      <c r="J21" s="32" t="s">
        <v>37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39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46" t="s">
        <v>21</v>
      </c>
      <c r="F24" s="346"/>
      <c r="G24" s="346"/>
      <c r="H24" s="346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ROUND(J89,2)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ROUND(SUM(BE89:BE226), 2)</f>
        <v>0</v>
      </c>
      <c r="G30" s="39"/>
      <c r="H30" s="39"/>
      <c r="I30" s="128">
        <v>0.21</v>
      </c>
      <c r="J30" s="127">
        <f>ROUND(ROUND((SUM(BE89:BE226)),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ROUND(SUM(BF89:BF226), 2)</f>
        <v>0</v>
      </c>
      <c r="G31" s="39"/>
      <c r="H31" s="39"/>
      <c r="I31" s="128">
        <v>0.15</v>
      </c>
      <c r="J31" s="127">
        <f>ROUND(ROUND((SUM(BF89:BF226)),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ROUND(SUM(BG89:BG226),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ROUND(SUM(BH89:BH226),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ROUND(SUM(BI89:BI226),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103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Demolice objektu č. p. 168 na ulici Potoční v Odrách</v>
      </c>
      <c r="F45" s="355"/>
      <c r="G45" s="355"/>
      <c r="H45" s="355"/>
      <c r="I45" s="115"/>
      <c r="J45" s="39"/>
      <c r="K45" s="42"/>
    </row>
    <row r="46" spans="2:11" s="1" customFormat="1" ht="14.4" customHeight="1">
      <c r="B46" s="38"/>
      <c r="C46" s="34" t="s">
        <v>101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01 - Odstrannění objektu RD</v>
      </c>
      <c r="F47" s="357"/>
      <c r="G47" s="357"/>
      <c r="H47" s="357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Město Odry</v>
      </c>
      <c r="G49" s="39"/>
      <c r="H49" s="39"/>
      <c r="I49" s="116" t="s">
        <v>25</v>
      </c>
      <c r="J49" s="117" t="str">
        <f>IF(J12="","",J12)</f>
        <v>21. 11. 2020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6" t="s">
        <v>34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104</v>
      </c>
      <c r="D54" s="129"/>
      <c r="E54" s="129"/>
      <c r="F54" s="129"/>
      <c r="G54" s="129"/>
      <c r="H54" s="129"/>
      <c r="I54" s="142"/>
      <c r="J54" s="143" t="s">
        <v>105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106</v>
      </c>
      <c r="D56" s="39"/>
      <c r="E56" s="39"/>
      <c r="F56" s="39"/>
      <c r="G56" s="39"/>
      <c r="H56" s="39"/>
      <c r="I56" s="115"/>
      <c r="J56" s="125">
        <f>J89</f>
        <v>0</v>
      </c>
      <c r="K56" s="42"/>
      <c r="AU56" s="21" t="s">
        <v>107</v>
      </c>
    </row>
    <row r="57" spans="2:47" s="7" customFormat="1" ht="24.9" customHeight="1">
      <c r="B57" s="146"/>
      <c r="C57" s="147"/>
      <c r="D57" s="148" t="s">
        <v>108</v>
      </c>
      <c r="E57" s="149"/>
      <c r="F57" s="149"/>
      <c r="G57" s="149"/>
      <c r="H57" s="149"/>
      <c r="I57" s="150"/>
      <c r="J57" s="151">
        <f>J90</f>
        <v>0</v>
      </c>
      <c r="K57" s="152"/>
    </row>
    <row r="58" spans="2:47" s="8" customFormat="1" ht="19.95" customHeight="1">
      <c r="B58" s="153"/>
      <c r="C58" s="154"/>
      <c r="D58" s="155" t="s">
        <v>109</v>
      </c>
      <c r="E58" s="156"/>
      <c r="F58" s="156"/>
      <c r="G58" s="156"/>
      <c r="H58" s="156"/>
      <c r="I58" s="157"/>
      <c r="J58" s="158">
        <f>J91</f>
        <v>0</v>
      </c>
      <c r="K58" s="159"/>
    </row>
    <row r="59" spans="2:47" s="8" customFormat="1" ht="19.95" customHeight="1">
      <c r="B59" s="153"/>
      <c r="C59" s="154"/>
      <c r="D59" s="155" t="s">
        <v>110</v>
      </c>
      <c r="E59" s="156"/>
      <c r="F59" s="156"/>
      <c r="G59" s="156"/>
      <c r="H59" s="156"/>
      <c r="I59" s="157"/>
      <c r="J59" s="158">
        <f>J95</f>
        <v>0</v>
      </c>
      <c r="K59" s="159"/>
    </row>
    <row r="60" spans="2:47" s="8" customFormat="1" ht="19.95" customHeight="1">
      <c r="B60" s="153"/>
      <c r="C60" s="154"/>
      <c r="D60" s="155" t="s">
        <v>111</v>
      </c>
      <c r="E60" s="156"/>
      <c r="F60" s="156"/>
      <c r="G60" s="156"/>
      <c r="H60" s="156"/>
      <c r="I60" s="157"/>
      <c r="J60" s="158">
        <f>J117</f>
        <v>0</v>
      </c>
      <c r="K60" s="159"/>
    </row>
    <row r="61" spans="2:47" s="7" customFormat="1" ht="24.9" customHeight="1">
      <c r="B61" s="146"/>
      <c r="C61" s="147"/>
      <c r="D61" s="148" t="s">
        <v>112</v>
      </c>
      <c r="E61" s="149"/>
      <c r="F61" s="149"/>
      <c r="G61" s="149"/>
      <c r="H61" s="149"/>
      <c r="I61" s="150"/>
      <c r="J61" s="151">
        <f>J127</f>
        <v>0</v>
      </c>
      <c r="K61" s="152"/>
    </row>
    <row r="62" spans="2:47" s="8" customFormat="1" ht="19.95" customHeight="1">
      <c r="B62" s="153"/>
      <c r="C62" s="154"/>
      <c r="D62" s="155" t="s">
        <v>113</v>
      </c>
      <c r="E62" s="156"/>
      <c r="F62" s="156"/>
      <c r="G62" s="156"/>
      <c r="H62" s="156"/>
      <c r="I62" s="157"/>
      <c r="J62" s="158">
        <f>J128</f>
        <v>0</v>
      </c>
      <c r="K62" s="159"/>
    </row>
    <row r="63" spans="2:47" s="8" customFormat="1" ht="19.95" customHeight="1">
      <c r="B63" s="153"/>
      <c r="C63" s="154"/>
      <c r="D63" s="155" t="s">
        <v>114</v>
      </c>
      <c r="E63" s="156"/>
      <c r="F63" s="156"/>
      <c r="G63" s="156"/>
      <c r="H63" s="156"/>
      <c r="I63" s="157"/>
      <c r="J63" s="158">
        <f>J132</f>
        <v>0</v>
      </c>
      <c r="K63" s="159"/>
    </row>
    <row r="64" spans="2:47" s="8" customFormat="1" ht="19.95" customHeight="1">
      <c r="B64" s="153"/>
      <c r="C64" s="154"/>
      <c r="D64" s="155" t="s">
        <v>115</v>
      </c>
      <c r="E64" s="156"/>
      <c r="F64" s="156"/>
      <c r="G64" s="156"/>
      <c r="H64" s="156"/>
      <c r="I64" s="157"/>
      <c r="J64" s="158">
        <f>J136</f>
        <v>0</v>
      </c>
      <c r="K64" s="159"/>
    </row>
    <row r="65" spans="2:12" s="8" customFormat="1" ht="19.95" customHeight="1">
      <c r="B65" s="153"/>
      <c r="C65" s="154"/>
      <c r="D65" s="155" t="s">
        <v>116</v>
      </c>
      <c r="E65" s="156"/>
      <c r="F65" s="156"/>
      <c r="G65" s="156"/>
      <c r="H65" s="156"/>
      <c r="I65" s="157"/>
      <c r="J65" s="158">
        <f>J156</f>
        <v>0</v>
      </c>
      <c r="K65" s="159"/>
    </row>
    <row r="66" spans="2:12" s="8" customFormat="1" ht="19.95" customHeight="1">
      <c r="B66" s="153"/>
      <c r="C66" s="154"/>
      <c r="D66" s="155" t="s">
        <v>117</v>
      </c>
      <c r="E66" s="156"/>
      <c r="F66" s="156"/>
      <c r="G66" s="156"/>
      <c r="H66" s="156"/>
      <c r="I66" s="157"/>
      <c r="J66" s="158">
        <f>J166</f>
        <v>0</v>
      </c>
      <c r="K66" s="159"/>
    </row>
    <row r="67" spans="2:12" s="8" customFormat="1" ht="19.95" customHeight="1">
      <c r="B67" s="153"/>
      <c r="C67" s="154"/>
      <c r="D67" s="155" t="s">
        <v>118</v>
      </c>
      <c r="E67" s="156"/>
      <c r="F67" s="156"/>
      <c r="G67" s="156"/>
      <c r="H67" s="156"/>
      <c r="I67" s="157"/>
      <c r="J67" s="158">
        <f>J179</f>
        <v>0</v>
      </c>
      <c r="K67" s="159"/>
    </row>
    <row r="68" spans="2:12" s="8" customFormat="1" ht="19.95" customHeight="1">
      <c r="B68" s="153"/>
      <c r="C68" s="154"/>
      <c r="D68" s="155" t="s">
        <v>119</v>
      </c>
      <c r="E68" s="156"/>
      <c r="F68" s="156"/>
      <c r="G68" s="156"/>
      <c r="H68" s="156"/>
      <c r="I68" s="157"/>
      <c r="J68" s="158">
        <f>J183</f>
        <v>0</v>
      </c>
      <c r="K68" s="159"/>
    </row>
    <row r="69" spans="2:12" s="8" customFormat="1" ht="19.95" customHeight="1">
      <c r="B69" s="153"/>
      <c r="C69" s="154"/>
      <c r="D69" s="155" t="s">
        <v>120</v>
      </c>
      <c r="E69" s="156"/>
      <c r="F69" s="156"/>
      <c r="G69" s="156"/>
      <c r="H69" s="156"/>
      <c r="I69" s="157"/>
      <c r="J69" s="158">
        <f>J223</f>
        <v>0</v>
      </c>
      <c r="K69" s="159"/>
    </row>
    <row r="70" spans="2:12" s="1" customFormat="1" ht="21.75" customHeight="1">
      <c r="B70" s="38"/>
      <c r="C70" s="39"/>
      <c r="D70" s="39"/>
      <c r="E70" s="39"/>
      <c r="F70" s="39"/>
      <c r="G70" s="39"/>
      <c r="H70" s="39"/>
      <c r="I70" s="115"/>
      <c r="J70" s="39"/>
      <c r="K70" s="42"/>
    </row>
    <row r="71" spans="2:12" s="1" customFormat="1" ht="6.9" customHeight="1">
      <c r="B71" s="53"/>
      <c r="C71" s="54"/>
      <c r="D71" s="54"/>
      <c r="E71" s="54"/>
      <c r="F71" s="54"/>
      <c r="G71" s="54"/>
      <c r="H71" s="54"/>
      <c r="I71" s="136"/>
      <c r="J71" s="54"/>
      <c r="K71" s="55"/>
    </row>
    <row r="75" spans="2:12" s="1" customFormat="1" ht="6.9" customHeight="1">
      <c r="B75" s="56"/>
      <c r="C75" s="57"/>
      <c r="D75" s="57"/>
      <c r="E75" s="57"/>
      <c r="F75" s="57"/>
      <c r="G75" s="57"/>
      <c r="H75" s="57"/>
      <c r="I75" s="139"/>
      <c r="J75" s="57"/>
      <c r="K75" s="57"/>
      <c r="L75" s="58"/>
    </row>
    <row r="76" spans="2:12" s="1" customFormat="1" ht="36.9" customHeight="1">
      <c r="B76" s="38"/>
      <c r="C76" s="59" t="s">
        <v>121</v>
      </c>
      <c r="D76" s="60"/>
      <c r="E76" s="60"/>
      <c r="F76" s="60"/>
      <c r="G76" s="60"/>
      <c r="H76" s="60"/>
      <c r="I76" s="160"/>
      <c r="J76" s="60"/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4.4" customHeight="1">
      <c r="B78" s="38"/>
      <c r="C78" s="62" t="s">
        <v>18</v>
      </c>
      <c r="D78" s="60"/>
      <c r="E78" s="60"/>
      <c r="F78" s="60"/>
      <c r="G78" s="60"/>
      <c r="H78" s="60"/>
      <c r="I78" s="160"/>
      <c r="J78" s="60"/>
      <c r="K78" s="60"/>
      <c r="L78" s="58"/>
    </row>
    <row r="79" spans="2:12" s="1" customFormat="1" ht="22.5" customHeight="1">
      <c r="B79" s="38"/>
      <c r="C79" s="60"/>
      <c r="D79" s="60"/>
      <c r="E79" s="350" t="str">
        <f>E7</f>
        <v>Demolice objektu č. p. 168 na ulici Potoční v Odrách</v>
      </c>
      <c r="F79" s="351"/>
      <c r="G79" s="351"/>
      <c r="H79" s="351"/>
      <c r="I79" s="160"/>
      <c r="J79" s="60"/>
      <c r="K79" s="60"/>
      <c r="L79" s="58"/>
    </row>
    <row r="80" spans="2:12" s="1" customFormat="1" ht="14.4" customHeight="1">
      <c r="B80" s="38"/>
      <c r="C80" s="62" t="s">
        <v>101</v>
      </c>
      <c r="D80" s="60"/>
      <c r="E80" s="60"/>
      <c r="F80" s="60"/>
      <c r="G80" s="60"/>
      <c r="H80" s="60"/>
      <c r="I80" s="160"/>
      <c r="J80" s="60"/>
      <c r="K80" s="60"/>
      <c r="L80" s="58"/>
    </row>
    <row r="81" spans="2:65" s="1" customFormat="1" ht="23.25" customHeight="1">
      <c r="B81" s="38"/>
      <c r="C81" s="60"/>
      <c r="D81" s="60"/>
      <c r="E81" s="318" t="str">
        <f>E9</f>
        <v>01 - Odstrannění objektu RD</v>
      </c>
      <c r="F81" s="352"/>
      <c r="G81" s="352"/>
      <c r="H81" s="352"/>
      <c r="I81" s="160"/>
      <c r="J81" s="60"/>
      <c r="K81" s="60"/>
      <c r="L81" s="58"/>
    </row>
    <row r="82" spans="2:65" s="1" customFormat="1" ht="6.9" customHeight="1">
      <c r="B82" s="38"/>
      <c r="C82" s="60"/>
      <c r="D82" s="60"/>
      <c r="E82" s="60"/>
      <c r="F82" s="60"/>
      <c r="G82" s="60"/>
      <c r="H82" s="60"/>
      <c r="I82" s="160"/>
      <c r="J82" s="60"/>
      <c r="K82" s="60"/>
      <c r="L82" s="58"/>
    </row>
    <row r="83" spans="2:65" s="1" customFormat="1" ht="18" customHeight="1">
      <c r="B83" s="38"/>
      <c r="C83" s="62" t="s">
        <v>23</v>
      </c>
      <c r="D83" s="60"/>
      <c r="E83" s="60"/>
      <c r="F83" s="161" t="str">
        <f>F12</f>
        <v>Město Odry</v>
      </c>
      <c r="G83" s="60"/>
      <c r="H83" s="60"/>
      <c r="I83" s="162" t="s">
        <v>25</v>
      </c>
      <c r="J83" s="70" t="str">
        <f>IF(J12="","",J12)</f>
        <v>21. 11. 2020</v>
      </c>
      <c r="K83" s="60"/>
      <c r="L83" s="58"/>
    </row>
    <row r="84" spans="2:65" s="1" customFormat="1" ht="6.9" customHeight="1">
      <c r="B84" s="38"/>
      <c r="C84" s="60"/>
      <c r="D84" s="60"/>
      <c r="E84" s="60"/>
      <c r="F84" s="60"/>
      <c r="G84" s="60"/>
      <c r="H84" s="60"/>
      <c r="I84" s="160"/>
      <c r="J84" s="60"/>
      <c r="K84" s="60"/>
      <c r="L84" s="58"/>
    </row>
    <row r="85" spans="2:65" s="1" customFormat="1" ht="13.2">
      <c r="B85" s="38"/>
      <c r="C85" s="62" t="s">
        <v>27</v>
      </c>
      <c r="D85" s="60"/>
      <c r="E85" s="60"/>
      <c r="F85" s="161" t="str">
        <f>E15</f>
        <v>Město Odry</v>
      </c>
      <c r="G85" s="60"/>
      <c r="H85" s="60"/>
      <c r="I85" s="162" t="s">
        <v>34</v>
      </c>
      <c r="J85" s="161" t="str">
        <f>E21</f>
        <v>Hydroelko, s.r.o.</v>
      </c>
      <c r="K85" s="60"/>
      <c r="L85" s="58"/>
    </row>
    <row r="86" spans="2:65" s="1" customFormat="1" ht="14.4" customHeight="1">
      <c r="B86" s="38"/>
      <c r="C86" s="62" t="s">
        <v>32</v>
      </c>
      <c r="D86" s="60"/>
      <c r="E86" s="60"/>
      <c r="F86" s="161" t="str">
        <f>IF(E18="","",E18)</f>
        <v/>
      </c>
      <c r="G86" s="60"/>
      <c r="H86" s="60"/>
      <c r="I86" s="160"/>
      <c r="J86" s="60"/>
      <c r="K86" s="60"/>
      <c r="L86" s="58"/>
    </row>
    <row r="87" spans="2:65" s="1" customFormat="1" ht="10.35" customHeight="1">
      <c r="B87" s="38"/>
      <c r="C87" s="60"/>
      <c r="D87" s="60"/>
      <c r="E87" s="60"/>
      <c r="F87" s="60"/>
      <c r="G87" s="60"/>
      <c r="H87" s="60"/>
      <c r="I87" s="160"/>
      <c r="J87" s="60"/>
      <c r="K87" s="60"/>
      <c r="L87" s="58"/>
    </row>
    <row r="88" spans="2:65" s="9" customFormat="1" ht="29.25" customHeight="1">
      <c r="B88" s="163"/>
      <c r="C88" s="164" t="s">
        <v>122</v>
      </c>
      <c r="D88" s="165" t="s">
        <v>60</v>
      </c>
      <c r="E88" s="165" t="s">
        <v>56</v>
      </c>
      <c r="F88" s="165" t="s">
        <v>123</v>
      </c>
      <c r="G88" s="165" t="s">
        <v>124</v>
      </c>
      <c r="H88" s="165" t="s">
        <v>125</v>
      </c>
      <c r="I88" s="166" t="s">
        <v>126</v>
      </c>
      <c r="J88" s="165" t="s">
        <v>105</v>
      </c>
      <c r="K88" s="167" t="s">
        <v>127</v>
      </c>
      <c r="L88" s="168"/>
      <c r="M88" s="78" t="s">
        <v>128</v>
      </c>
      <c r="N88" s="79" t="s">
        <v>45</v>
      </c>
      <c r="O88" s="79" t="s">
        <v>129</v>
      </c>
      <c r="P88" s="79" t="s">
        <v>130</v>
      </c>
      <c r="Q88" s="79" t="s">
        <v>131</v>
      </c>
      <c r="R88" s="79" t="s">
        <v>132</v>
      </c>
      <c r="S88" s="79" t="s">
        <v>133</v>
      </c>
      <c r="T88" s="80" t="s">
        <v>134</v>
      </c>
    </row>
    <row r="89" spans="2:65" s="1" customFormat="1" ht="29.25" customHeight="1">
      <c r="B89" s="38"/>
      <c r="C89" s="84" t="s">
        <v>106</v>
      </c>
      <c r="D89" s="60"/>
      <c r="E89" s="60"/>
      <c r="F89" s="60"/>
      <c r="G89" s="60"/>
      <c r="H89" s="60"/>
      <c r="I89" s="160"/>
      <c r="J89" s="169">
        <f>BK89</f>
        <v>0</v>
      </c>
      <c r="K89" s="60"/>
      <c r="L89" s="58"/>
      <c r="M89" s="81"/>
      <c r="N89" s="82"/>
      <c r="O89" s="82"/>
      <c r="P89" s="170">
        <f>P90+P127</f>
        <v>0</v>
      </c>
      <c r="Q89" s="82"/>
      <c r="R89" s="170">
        <f>R90+R127</f>
        <v>6.4600000000000005E-3</v>
      </c>
      <c r="S89" s="82"/>
      <c r="T89" s="171">
        <f>T90+T127</f>
        <v>951.51042384000016</v>
      </c>
      <c r="AT89" s="21" t="s">
        <v>74</v>
      </c>
      <c r="AU89" s="21" t="s">
        <v>107</v>
      </c>
      <c r="BK89" s="172">
        <f>BK90+BK127</f>
        <v>0</v>
      </c>
    </row>
    <row r="90" spans="2:65" s="10" customFormat="1" ht="37.35" customHeight="1">
      <c r="B90" s="173"/>
      <c r="C90" s="174"/>
      <c r="D90" s="175" t="s">
        <v>74</v>
      </c>
      <c r="E90" s="176" t="s">
        <v>135</v>
      </c>
      <c r="F90" s="176" t="s">
        <v>136</v>
      </c>
      <c r="G90" s="174"/>
      <c r="H90" s="174"/>
      <c r="I90" s="177"/>
      <c r="J90" s="178">
        <f>BK90</f>
        <v>0</v>
      </c>
      <c r="K90" s="174"/>
      <c r="L90" s="179"/>
      <c r="M90" s="180"/>
      <c r="N90" s="181"/>
      <c r="O90" s="181"/>
      <c r="P90" s="182">
        <f>P91+P95+P117</f>
        <v>0</v>
      </c>
      <c r="Q90" s="181"/>
      <c r="R90" s="182">
        <f>R91+R95+R117</f>
        <v>0</v>
      </c>
      <c r="S90" s="181"/>
      <c r="T90" s="183">
        <f>T91+T95+T117</f>
        <v>947.44713200000012</v>
      </c>
      <c r="AR90" s="184" t="s">
        <v>83</v>
      </c>
      <c r="AT90" s="185" t="s">
        <v>74</v>
      </c>
      <c r="AU90" s="185" t="s">
        <v>75</v>
      </c>
      <c r="AY90" s="184" t="s">
        <v>137</v>
      </c>
      <c r="BK90" s="186">
        <f>BK91+BK95+BK117</f>
        <v>0</v>
      </c>
    </row>
    <row r="91" spans="2:65" s="10" customFormat="1" ht="19.95" customHeight="1">
      <c r="B91" s="173"/>
      <c r="C91" s="174"/>
      <c r="D91" s="187" t="s">
        <v>74</v>
      </c>
      <c r="E91" s="188" t="s">
        <v>83</v>
      </c>
      <c r="F91" s="188" t="s">
        <v>138</v>
      </c>
      <c r="G91" s="174"/>
      <c r="H91" s="174"/>
      <c r="I91" s="177"/>
      <c r="J91" s="189">
        <f>BK91</f>
        <v>0</v>
      </c>
      <c r="K91" s="174"/>
      <c r="L91" s="179"/>
      <c r="M91" s="180"/>
      <c r="N91" s="181"/>
      <c r="O91" s="181"/>
      <c r="P91" s="182">
        <f>SUM(P92:P94)</f>
        <v>0</v>
      </c>
      <c r="Q91" s="181"/>
      <c r="R91" s="182">
        <f>SUM(R92:R94)</f>
        <v>0</v>
      </c>
      <c r="S91" s="181"/>
      <c r="T91" s="183">
        <f>SUM(T92:T94)</f>
        <v>0.68250000000000011</v>
      </c>
      <c r="AR91" s="184" t="s">
        <v>83</v>
      </c>
      <c r="AT91" s="185" t="s">
        <v>74</v>
      </c>
      <c r="AU91" s="185" t="s">
        <v>83</v>
      </c>
      <c r="AY91" s="184" t="s">
        <v>137</v>
      </c>
      <c r="BK91" s="186">
        <f>SUM(BK92:BK94)</f>
        <v>0</v>
      </c>
    </row>
    <row r="92" spans="2:65" s="1" customFormat="1" ht="22.5" customHeight="1">
      <c r="B92" s="38"/>
      <c r="C92" s="190" t="s">
        <v>83</v>
      </c>
      <c r="D92" s="190" t="s">
        <v>139</v>
      </c>
      <c r="E92" s="191" t="s">
        <v>140</v>
      </c>
      <c r="F92" s="192" t="s">
        <v>141</v>
      </c>
      <c r="G92" s="193" t="s">
        <v>142</v>
      </c>
      <c r="H92" s="194">
        <v>2.1</v>
      </c>
      <c r="I92" s="195"/>
      <c r="J92" s="196">
        <f>ROUND(I92*H92,2)</f>
        <v>0</v>
      </c>
      <c r="K92" s="192" t="s">
        <v>143</v>
      </c>
      <c r="L92" s="58"/>
      <c r="M92" s="197" t="s">
        <v>21</v>
      </c>
      <c r="N92" s="198" t="s">
        <v>46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0.32500000000000001</v>
      </c>
      <c r="T92" s="200">
        <f>S92*H92</f>
        <v>0.68250000000000011</v>
      </c>
      <c r="AR92" s="21" t="s">
        <v>144</v>
      </c>
      <c r="AT92" s="21" t="s">
        <v>139</v>
      </c>
      <c r="AU92" s="21" t="s">
        <v>85</v>
      </c>
      <c r="AY92" s="21" t="s">
        <v>137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83</v>
      </c>
      <c r="BK92" s="201">
        <f>ROUND(I92*H92,2)</f>
        <v>0</v>
      </c>
      <c r="BL92" s="21" t="s">
        <v>144</v>
      </c>
      <c r="BM92" s="21" t="s">
        <v>145</v>
      </c>
    </row>
    <row r="93" spans="2:65" s="1" customFormat="1" ht="36">
      <c r="B93" s="38"/>
      <c r="C93" s="60"/>
      <c r="D93" s="202" t="s">
        <v>146</v>
      </c>
      <c r="E93" s="60"/>
      <c r="F93" s="203" t="s">
        <v>147</v>
      </c>
      <c r="G93" s="60"/>
      <c r="H93" s="60"/>
      <c r="I93" s="160"/>
      <c r="J93" s="60"/>
      <c r="K93" s="60"/>
      <c r="L93" s="58"/>
      <c r="M93" s="204"/>
      <c r="N93" s="39"/>
      <c r="O93" s="39"/>
      <c r="P93" s="39"/>
      <c r="Q93" s="39"/>
      <c r="R93" s="39"/>
      <c r="S93" s="39"/>
      <c r="T93" s="75"/>
      <c r="AT93" s="21" t="s">
        <v>146</v>
      </c>
      <c r="AU93" s="21" t="s">
        <v>85</v>
      </c>
    </row>
    <row r="94" spans="2:65" s="11" customFormat="1">
      <c r="B94" s="205"/>
      <c r="C94" s="206"/>
      <c r="D94" s="202" t="s">
        <v>148</v>
      </c>
      <c r="E94" s="207" t="s">
        <v>21</v>
      </c>
      <c r="F94" s="208" t="s">
        <v>149</v>
      </c>
      <c r="G94" s="206"/>
      <c r="H94" s="209">
        <v>2.1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148</v>
      </c>
      <c r="AU94" s="215" t="s">
        <v>85</v>
      </c>
      <c r="AV94" s="11" t="s">
        <v>85</v>
      </c>
      <c r="AW94" s="11" t="s">
        <v>38</v>
      </c>
      <c r="AX94" s="11" t="s">
        <v>83</v>
      </c>
      <c r="AY94" s="215" t="s">
        <v>137</v>
      </c>
    </row>
    <row r="95" spans="2:65" s="10" customFormat="1" ht="29.85" customHeight="1">
      <c r="B95" s="173"/>
      <c r="C95" s="174"/>
      <c r="D95" s="187" t="s">
        <v>74</v>
      </c>
      <c r="E95" s="188" t="s">
        <v>150</v>
      </c>
      <c r="F95" s="188" t="s">
        <v>151</v>
      </c>
      <c r="G95" s="174"/>
      <c r="H95" s="174"/>
      <c r="I95" s="177"/>
      <c r="J95" s="189">
        <f>BK95</f>
        <v>0</v>
      </c>
      <c r="K95" s="174"/>
      <c r="L95" s="179"/>
      <c r="M95" s="180"/>
      <c r="N95" s="181"/>
      <c r="O95" s="181"/>
      <c r="P95" s="182">
        <f>SUM(P96:P116)</f>
        <v>0</v>
      </c>
      <c r="Q95" s="181"/>
      <c r="R95" s="182">
        <f>SUM(R96:R116)</f>
        <v>0</v>
      </c>
      <c r="S95" s="181"/>
      <c r="T95" s="183">
        <f>SUM(T96:T116)</f>
        <v>946.76463200000012</v>
      </c>
      <c r="AR95" s="184" t="s">
        <v>83</v>
      </c>
      <c r="AT95" s="185" t="s">
        <v>74</v>
      </c>
      <c r="AU95" s="185" t="s">
        <v>83</v>
      </c>
      <c r="AY95" s="184" t="s">
        <v>137</v>
      </c>
      <c r="BK95" s="186">
        <f>SUM(BK96:BK116)</f>
        <v>0</v>
      </c>
    </row>
    <row r="96" spans="2:65" s="1" customFormat="1" ht="22.5" customHeight="1">
      <c r="B96" s="38"/>
      <c r="C96" s="190" t="s">
        <v>85</v>
      </c>
      <c r="D96" s="190" t="s">
        <v>139</v>
      </c>
      <c r="E96" s="191" t="s">
        <v>152</v>
      </c>
      <c r="F96" s="192" t="s">
        <v>153</v>
      </c>
      <c r="G96" s="193" t="s">
        <v>142</v>
      </c>
      <c r="H96" s="194">
        <v>1.08</v>
      </c>
      <c r="I96" s="195"/>
      <c r="J96" s="196">
        <f>ROUND(I96*H96,2)</f>
        <v>0</v>
      </c>
      <c r="K96" s="192" t="s">
        <v>143</v>
      </c>
      <c r="L96" s="58"/>
      <c r="M96" s="197" t="s">
        <v>21</v>
      </c>
      <c r="N96" s="198" t="s">
        <v>46</v>
      </c>
      <c r="O96" s="39"/>
      <c r="P96" s="199">
        <f>O96*H96</f>
        <v>0</v>
      </c>
      <c r="Q96" s="199">
        <v>0</v>
      </c>
      <c r="R96" s="199">
        <f>Q96*H96</f>
        <v>0</v>
      </c>
      <c r="S96" s="199">
        <v>8.2000000000000003E-2</v>
      </c>
      <c r="T96" s="200">
        <f>S96*H96</f>
        <v>8.8560000000000014E-2</v>
      </c>
      <c r="AR96" s="21" t="s">
        <v>144</v>
      </c>
      <c r="AT96" s="21" t="s">
        <v>139</v>
      </c>
      <c r="AU96" s="21" t="s">
        <v>85</v>
      </c>
      <c r="AY96" s="21" t="s">
        <v>137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1" t="s">
        <v>83</v>
      </c>
      <c r="BK96" s="201">
        <f>ROUND(I96*H96,2)</f>
        <v>0</v>
      </c>
      <c r="BL96" s="21" t="s">
        <v>144</v>
      </c>
      <c r="BM96" s="21" t="s">
        <v>154</v>
      </c>
    </row>
    <row r="97" spans="2:65" s="1" customFormat="1">
      <c r="B97" s="38"/>
      <c r="C97" s="60"/>
      <c r="D97" s="202" t="s">
        <v>146</v>
      </c>
      <c r="E97" s="60"/>
      <c r="F97" s="203" t="s">
        <v>155</v>
      </c>
      <c r="G97" s="60"/>
      <c r="H97" s="60"/>
      <c r="I97" s="160"/>
      <c r="J97" s="60"/>
      <c r="K97" s="60"/>
      <c r="L97" s="58"/>
      <c r="M97" s="204"/>
      <c r="N97" s="39"/>
      <c r="O97" s="39"/>
      <c r="P97" s="39"/>
      <c r="Q97" s="39"/>
      <c r="R97" s="39"/>
      <c r="S97" s="39"/>
      <c r="T97" s="75"/>
      <c r="AT97" s="21" t="s">
        <v>146</v>
      </c>
      <c r="AU97" s="21" t="s">
        <v>85</v>
      </c>
    </row>
    <row r="98" spans="2:65" s="11" customFormat="1">
      <c r="B98" s="205"/>
      <c r="C98" s="206"/>
      <c r="D98" s="216" t="s">
        <v>148</v>
      </c>
      <c r="E98" s="217" t="s">
        <v>21</v>
      </c>
      <c r="F98" s="218" t="s">
        <v>156</v>
      </c>
      <c r="G98" s="206"/>
      <c r="H98" s="219">
        <v>1.08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148</v>
      </c>
      <c r="AU98" s="215" t="s">
        <v>85</v>
      </c>
      <c r="AV98" s="11" t="s">
        <v>85</v>
      </c>
      <c r="AW98" s="11" t="s">
        <v>38</v>
      </c>
      <c r="AX98" s="11" t="s">
        <v>83</v>
      </c>
      <c r="AY98" s="215" t="s">
        <v>137</v>
      </c>
    </row>
    <row r="99" spans="2:65" s="1" customFormat="1" ht="22.5" customHeight="1">
      <c r="B99" s="38"/>
      <c r="C99" s="190" t="s">
        <v>157</v>
      </c>
      <c r="D99" s="190" t="s">
        <v>139</v>
      </c>
      <c r="E99" s="191" t="s">
        <v>158</v>
      </c>
      <c r="F99" s="192" t="s">
        <v>159</v>
      </c>
      <c r="G99" s="193" t="s">
        <v>142</v>
      </c>
      <c r="H99" s="194">
        <v>3.75</v>
      </c>
      <c r="I99" s="195"/>
      <c r="J99" s="196">
        <f>ROUND(I99*H99,2)</f>
        <v>0</v>
      </c>
      <c r="K99" s="192" t="s">
        <v>143</v>
      </c>
      <c r="L99" s="58"/>
      <c r="M99" s="197" t="s">
        <v>21</v>
      </c>
      <c r="N99" s="198" t="s">
        <v>46</v>
      </c>
      <c r="O99" s="39"/>
      <c r="P99" s="199">
        <f>O99*H99</f>
        <v>0</v>
      </c>
      <c r="Q99" s="199">
        <v>0</v>
      </c>
      <c r="R99" s="199">
        <f>Q99*H99</f>
        <v>0</v>
      </c>
      <c r="S99" s="199">
        <v>0.38300000000000001</v>
      </c>
      <c r="T99" s="200">
        <f>S99*H99</f>
        <v>1.43625</v>
      </c>
      <c r="AR99" s="21" t="s">
        <v>144</v>
      </c>
      <c r="AT99" s="21" t="s">
        <v>139</v>
      </c>
      <c r="AU99" s="21" t="s">
        <v>85</v>
      </c>
      <c r="AY99" s="21" t="s">
        <v>137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1" t="s">
        <v>83</v>
      </c>
      <c r="BK99" s="201">
        <f>ROUND(I99*H99,2)</f>
        <v>0</v>
      </c>
      <c r="BL99" s="21" t="s">
        <v>144</v>
      </c>
      <c r="BM99" s="21" t="s">
        <v>160</v>
      </c>
    </row>
    <row r="100" spans="2:65" s="1" customFormat="1" ht="24">
      <c r="B100" s="38"/>
      <c r="C100" s="60"/>
      <c r="D100" s="202" t="s">
        <v>146</v>
      </c>
      <c r="E100" s="60"/>
      <c r="F100" s="203" t="s">
        <v>161</v>
      </c>
      <c r="G100" s="60"/>
      <c r="H100" s="60"/>
      <c r="I100" s="160"/>
      <c r="J100" s="60"/>
      <c r="K100" s="60"/>
      <c r="L100" s="58"/>
      <c r="M100" s="204"/>
      <c r="N100" s="39"/>
      <c r="O100" s="39"/>
      <c r="P100" s="39"/>
      <c r="Q100" s="39"/>
      <c r="R100" s="39"/>
      <c r="S100" s="39"/>
      <c r="T100" s="75"/>
      <c r="AT100" s="21" t="s">
        <v>146</v>
      </c>
      <c r="AU100" s="21" t="s">
        <v>85</v>
      </c>
    </row>
    <row r="101" spans="2:65" s="11" customFormat="1">
      <c r="B101" s="205"/>
      <c r="C101" s="206"/>
      <c r="D101" s="216" t="s">
        <v>148</v>
      </c>
      <c r="E101" s="217" t="s">
        <v>21</v>
      </c>
      <c r="F101" s="218" t="s">
        <v>162</v>
      </c>
      <c r="G101" s="206"/>
      <c r="H101" s="219">
        <v>3.75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148</v>
      </c>
      <c r="AU101" s="215" t="s">
        <v>85</v>
      </c>
      <c r="AV101" s="11" t="s">
        <v>85</v>
      </c>
      <c r="AW101" s="11" t="s">
        <v>38</v>
      </c>
      <c r="AX101" s="11" t="s">
        <v>83</v>
      </c>
      <c r="AY101" s="215" t="s">
        <v>137</v>
      </c>
    </row>
    <row r="102" spans="2:65" s="1" customFormat="1" ht="22.5" customHeight="1">
      <c r="B102" s="38"/>
      <c r="C102" s="190" t="s">
        <v>144</v>
      </c>
      <c r="D102" s="190" t="s">
        <v>139</v>
      </c>
      <c r="E102" s="191" t="s">
        <v>163</v>
      </c>
      <c r="F102" s="192" t="s">
        <v>164</v>
      </c>
      <c r="G102" s="193" t="s">
        <v>142</v>
      </c>
      <c r="H102" s="194">
        <v>1.66</v>
      </c>
      <c r="I102" s="195"/>
      <c r="J102" s="196">
        <f>ROUND(I102*H102,2)</f>
        <v>0</v>
      </c>
      <c r="K102" s="192" t="s">
        <v>143</v>
      </c>
      <c r="L102" s="58"/>
      <c r="M102" s="197" t="s">
        <v>21</v>
      </c>
      <c r="N102" s="198" t="s">
        <v>46</v>
      </c>
      <c r="O102" s="39"/>
      <c r="P102" s="199">
        <f>O102*H102</f>
        <v>0</v>
      </c>
      <c r="Q102" s="199">
        <v>0</v>
      </c>
      <c r="R102" s="199">
        <f>Q102*H102</f>
        <v>0</v>
      </c>
      <c r="S102" s="199">
        <v>4.8000000000000001E-2</v>
      </c>
      <c r="T102" s="200">
        <f>S102*H102</f>
        <v>7.9680000000000001E-2</v>
      </c>
      <c r="AR102" s="21" t="s">
        <v>144</v>
      </c>
      <c r="AT102" s="21" t="s">
        <v>139</v>
      </c>
      <c r="AU102" s="21" t="s">
        <v>85</v>
      </c>
      <c r="AY102" s="21" t="s">
        <v>137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1" t="s">
        <v>83</v>
      </c>
      <c r="BK102" s="201">
        <f>ROUND(I102*H102,2)</f>
        <v>0</v>
      </c>
      <c r="BL102" s="21" t="s">
        <v>144</v>
      </c>
      <c r="BM102" s="21" t="s">
        <v>165</v>
      </c>
    </row>
    <row r="103" spans="2:65" s="1" customFormat="1" ht="24">
      <c r="B103" s="38"/>
      <c r="C103" s="60"/>
      <c r="D103" s="202" t="s">
        <v>146</v>
      </c>
      <c r="E103" s="60"/>
      <c r="F103" s="203" t="s">
        <v>166</v>
      </c>
      <c r="G103" s="60"/>
      <c r="H103" s="60"/>
      <c r="I103" s="160"/>
      <c r="J103" s="60"/>
      <c r="K103" s="60"/>
      <c r="L103" s="58"/>
      <c r="M103" s="204"/>
      <c r="N103" s="39"/>
      <c r="O103" s="39"/>
      <c r="P103" s="39"/>
      <c r="Q103" s="39"/>
      <c r="R103" s="39"/>
      <c r="S103" s="39"/>
      <c r="T103" s="75"/>
      <c r="AT103" s="21" t="s">
        <v>146</v>
      </c>
      <c r="AU103" s="21" t="s">
        <v>85</v>
      </c>
    </row>
    <row r="104" spans="2:65" s="11" customFormat="1">
      <c r="B104" s="205"/>
      <c r="C104" s="206"/>
      <c r="D104" s="216" t="s">
        <v>148</v>
      </c>
      <c r="E104" s="217" t="s">
        <v>21</v>
      </c>
      <c r="F104" s="218" t="s">
        <v>167</v>
      </c>
      <c r="G104" s="206"/>
      <c r="H104" s="219">
        <v>1.66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148</v>
      </c>
      <c r="AU104" s="215" t="s">
        <v>85</v>
      </c>
      <c r="AV104" s="11" t="s">
        <v>85</v>
      </c>
      <c r="AW104" s="11" t="s">
        <v>38</v>
      </c>
      <c r="AX104" s="11" t="s">
        <v>83</v>
      </c>
      <c r="AY104" s="215" t="s">
        <v>137</v>
      </c>
    </row>
    <row r="105" spans="2:65" s="1" customFormat="1" ht="22.5" customHeight="1">
      <c r="B105" s="38"/>
      <c r="C105" s="190" t="s">
        <v>168</v>
      </c>
      <c r="D105" s="190" t="s">
        <v>139</v>
      </c>
      <c r="E105" s="191" t="s">
        <v>169</v>
      </c>
      <c r="F105" s="192" t="s">
        <v>170</v>
      </c>
      <c r="G105" s="193" t="s">
        <v>142</v>
      </c>
      <c r="H105" s="194">
        <v>31.504999999999999</v>
      </c>
      <c r="I105" s="195"/>
      <c r="J105" s="196">
        <f>ROUND(I105*H105,2)</f>
        <v>0</v>
      </c>
      <c r="K105" s="192" t="s">
        <v>143</v>
      </c>
      <c r="L105" s="58"/>
      <c r="M105" s="197" t="s">
        <v>21</v>
      </c>
      <c r="N105" s="198" t="s">
        <v>46</v>
      </c>
      <c r="O105" s="39"/>
      <c r="P105" s="199">
        <f>O105*H105</f>
        <v>0</v>
      </c>
      <c r="Q105" s="199">
        <v>0</v>
      </c>
      <c r="R105" s="199">
        <f>Q105*H105</f>
        <v>0</v>
      </c>
      <c r="S105" s="199">
        <v>3.7999999999999999E-2</v>
      </c>
      <c r="T105" s="200">
        <f>S105*H105</f>
        <v>1.19719</v>
      </c>
      <c r="AR105" s="21" t="s">
        <v>144</v>
      </c>
      <c r="AT105" s="21" t="s">
        <v>139</v>
      </c>
      <c r="AU105" s="21" t="s">
        <v>85</v>
      </c>
      <c r="AY105" s="21" t="s">
        <v>137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1" t="s">
        <v>83</v>
      </c>
      <c r="BK105" s="201">
        <f>ROUND(I105*H105,2)</f>
        <v>0</v>
      </c>
      <c r="BL105" s="21" t="s">
        <v>144</v>
      </c>
      <c r="BM105" s="21" t="s">
        <v>171</v>
      </c>
    </row>
    <row r="106" spans="2:65" s="1" customFormat="1" ht="24">
      <c r="B106" s="38"/>
      <c r="C106" s="60"/>
      <c r="D106" s="202" t="s">
        <v>146</v>
      </c>
      <c r="E106" s="60"/>
      <c r="F106" s="203" t="s">
        <v>172</v>
      </c>
      <c r="G106" s="60"/>
      <c r="H106" s="60"/>
      <c r="I106" s="160"/>
      <c r="J106" s="60"/>
      <c r="K106" s="60"/>
      <c r="L106" s="58"/>
      <c r="M106" s="204"/>
      <c r="N106" s="39"/>
      <c r="O106" s="39"/>
      <c r="P106" s="39"/>
      <c r="Q106" s="39"/>
      <c r="R106" s="39"/>
      <c r="S106" s="39"/>
      <c r="T106" s="75"/>
      <c r="AT106" s="21" t="s">
        <v>146</v>
      </c>
      <c r="AU106" s="21" t="s">
        <v>85</v>
      </c>
    </row>
    <row r="107" spans="2:65" s="11" customFormat="1">
      <c r="B107" s="205"/>
      <c r="C107" s="206"/>
      <c r="D107" s="216" t="s">
        <v>148</v>
      </c>
      <c r="E107" s="217" t="s">
        <v>21</v>
      </c>
      <c r="F107" s="218" t="s">
        <v>173</v>
      </c>
      <c r="G107" s="206"/>
      <c r="H107" s="219">
        <v>31.504999999999999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148</v>
      </c>
      <c r="AU107" s="215" t="s">
        <v>85</v>
      </c>
      <c r="AV107" s="11" t="s">
        <v>85</v>
      </c>
      <c r="AW107" s="11" t="s">
        <v>38</v>
      </c>
      <c r="AX107" s="11" t="s">
        <v>83</v>
      </c>
      <c r="AY107" s="215" t="s">
        <v>137</v>
      </c>
    </row>
    <row r="108" spans="2:65" s="1" customFormat="1" ht="22.5" customHeight="1">
      <c r="B108" s="38"/>
      <c r="C108" s="190" t="s">
        <v>174</v>
      </c>
      <c r="D108" s="190" t="s">
        <v>139</v>
      </c>
      <c r="E108" s="191" t="s">
        <v>175</v>
      </c>
      <c r="F108" s="192" t="s">
        <v>176</v>
      </c>
      <c r="G108" s="193" t="s">
        <v>142</v>
      </c>
      <c r="H108" s="194">
        <v>28</v>
      </c>
      <c r="I108" s="195"/>
      <c r="J108" s="196">
        <f>ROUND(I108*H108,2)</f>
        <v>0</v>
      </c>
      <c r="K108" s="192" t="s">
        <v>143</v>
      </c>
      <c r="L108" s="58"/>
      <c r="M108" s="197" t="s">
        <v>21</v>
      </c>
      <c r="N108" s="198" t="s">
        <v>46</v>
      </c>
      <c r="O108" s="39"/>
      <c r="P108" s="199">
        <f>O108*H108</f>
        <v>0</v>
      </c>
      <c r="Q108" s="199">
        <v>0</v>
      </c>
      <c r="R108" s="199">
        <f>Q108*H108</f>
        <v>0</v>
      </c>
      <c r="S108" s="199">
        <v>8.7999999999999995E-2</v>
      </c>
      <c r="T108" s="200">
        <f>S108*H108</f>
        <v>2.464</v>
      </c>
      <c r="AR108" s="21" t="s">
        <v>144</v>
      </c>
      <c r="AT108" s="21" t="s">
        <v>139</v>
      </c>
      <c r="AU108" s="21" t="s">
        <v>85</v>
      </c>
      <c r="AY108" s="21" t="s">
        <v>137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1" t="s">
        <v>83</v>
      </c>
      <c r="BK108" s="201">
        <f>ROUND(I108*H108,2)</f>
        <v>0</v>
      </c>
      <c r="BL108" s="21" t="s">
        <v>144</v>
      </c>
      <c r="BM108" s="21" t="s">
        <v>177</v>
      </c>
    </row>
    <row r="109" spans="2:65" s="1" customFormat="1" ht="24">
      <c r="B109" s="38"/>
      <c r="C109" s="60"/>
      <c r="D109" s="202" t="s">
        <v>146</v>
      </c>
      <c r="E109" s="60"/>
      <c r="F109" s="203" t="s">
        <v>178</v>
      </c>
      <c r="G109" s="60"/>
      <c r="H109" s="60"/>
      <c r="I109" s="160"/>
      <c r="J109" s="60"/>
      <c r="K109" s="60"/>
      <c r="L109" s="58"/>
      <c r="M109" s="204"/>
      <c r="N109" s="39"/>
      <c r="O109" s="39"/>
      <c r="P109" s="39"/>
      <c r="Q109" s="39"/>
      <c r="R109" s="39"/>
      <c r="S109" s="39"/>
      <c r="T109" s="75"/>
      <c r="AT109" s="21" t="s">
        <v>146</v>
      </c>
      <c r="AU109" s="21" t="s">
        <v>85</v>
      </c>
    </row>
    <row r="110" spans="2:65" s="11" customFormat="1">
      <c r="B110" s="205"/>
      <c r="C110" s="206"/>
      <c r="D110" s="216" t="s">
        <v>148</v>
      </c>
      <c r="E110" s="217" t="s">
        <v>21</v>
      </c>
      <c r="F110" s="218" t="s">
        <v>179</v>
      </c>
      <c r="G110" s="206"/>
      <c r="H110" s="219">
        <v>28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148</v>
      </c>
      <c r="AU110" s="215" t="s">
        <v>85</v>
      </c>
      <c r="AV110" s="11" t="s">
        <v>85</v>
      </c>
      <c r="AW110" s="11" t="s">
        <v>38</v>
      </c>
      <c r="AX110" s="11" t="s">
        <v>83</v>
      </c>
      <c r="AY110" s="215" t="s">
        <v>137</v>
      </c>
    </row>
    <row r="111" spans="2:65" s="1" customFormat="1" ht="22.5" customHeight="1">
      <c r="B111" s="38"/>
      <c r="C111" s="190" t="s">
        <v>180</v>
      </c>
      <c r="D111" s="190" t="s">
        <v>139</v>
      </c>
      <c r="E111" s="191" t="s">
        <v>181</v>
      </c>
      <c r="F111" s="192" t="s">
        <v>182</v>
      </c>
      <c r="G111" s="193" t="s">
        <v>142</v>
      </c>
      <c r="H111" s="194">
        <v>5.6559999999999997</v>
      </c>
      <c r="I111" s="195"/>
      <c r="J111" s="196">
        <f>ROUND(I111*H111,2)</f>
        <v>0</v>
      </c>
      <c r="K111" s="192" t="s">
        <v>143</v>
      </c>
      <c r="L111" s="58"/>
      <c r="M111" s="197" t="s">
        <v>21</v>
      </c>
      <c r="N111" s="198" t="s">
        <v>46</v>
      </c>
      <c r="O111" s="39"/>
      <c r="P111" s="199">
        <f>O111*H111</f>
        <v>0</v>
      </c>
      <c r="Q111" s="199">
        <v>0</v>
      </c>
      <c r="R111" s="199">
        <f>Q111*H111</f>
        <v>0</v>
      </c>
      <c r="S111" s="199">
        <v>6.7000000000000004E-2</v>
      </c>
      <c r="T111" s="200">
        <f>S111*H111</f>
        <v>0.37895200000000001</v>
      </c>
      <c r="AR111" s="21" t="s">
        <v>144</v>
      </c>
      <c r="AT111" s="21" t="s">
        <v>139</v>
      </c>
      <c r="AU111" s="21" t="s">
        <v>85</v>
      </c>
      <c r="AY111" s="21" t="s">
        <v>137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1" t="s">
        <v>83</v>
      </c>
      <c r="BK111" s="201">
        <f>ROUND(I111*H111,2)</f>
        <v>0</v>
      </c>
      <c r="BL111" s="21" t="s">
        <v>144</v>
      </c>
      <c r="BM111" s="21" t="s">
        <v>183</v>
      </c>
    </row>
    <row r="112" spans="2:65" s="1" customFormat="1" ht="24">
      <c r="B112" s="38"/>
      <c r="C112" s="60"/>
      <c r="D112" s="202" t="s">
        <v>146</v>
      </c>
      <c r="E112" s="60"/>
      <c r="F112" s="203" t="s">
        <v>184</v>
      </c>
      <c r="G112" s="60"/>
      <c r="H112" s="60"/>
      <c r="I112" s="160"/>
      <c r="J112" s="60"/>
      <c r="K112" s="60"/>
      <c r="L112" s="58"/>
      <c r="M112" s="204"/>
      <c r="N112" s="39"/>
      <c r="O112" s="39"/>
      <c r="P112" s="39"/>
      <c r="Q112" s="39"/>
      <c r="R112" s="39"/>
      <c r="S112" s="39"/>
      <c r="T112" s="75"/>
      <c r="AT112" s="21" t="s">
        <v>146</v>
      </c>
      <c r="AU112" s="21" t="s">
        <v>85</v>
      </c>
    </row>
    <row r="113" spans="2:65" s="11" customFormat="1">
      <c r="B113" s="205"/>
      <c r="C113" s="206"/>
      <c r="D113" s="216" t="s">
        <v>148</v>
      </c>
      <c r="E113" s="217" t="s">
        <v>21</v>
      </c>
      <c r="F113" s="218" t="s">
        <v>185</v>
      </c>
      <c r="G113" s="206"/>
      <c r="H113" s="219">
        <v>5.6559999999999997</v>
      </c>
      <c r="I113" s="210"/>
      <c r="J113" s="206"/>
      <c r="K113" s="206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148</v>
      </c>
      <c r="AU113" s="215" t="s">
        <v>85</v>
      </c>
      <c r="AV113" s="11" t="s">
        <v>85</v>
      </c>
      <c r="AW113" s="11" t="s">
        <v>38</v>
      </c>
      <c r="AX113" s="11" t="s">
        <v>83</v>
      </c>
      <c r="AY113" s="215" t="s">
        <v>137</v>
      </c>
    </row>
    <row r="114" spans="2:65" s="1" customFormat="1" ht="31.5" customHeight="1">
      <c r="B114" s="38"/>
      <c r="C114" s="190" t="s">
        <v>186</v>
      </c>
      <c r="D114" s="190" t="s">
        <v>139</v>
      </c>
      <c r="E114" s="191" t="s">
        <v>187</v>
      </c>
      <c r="F114" s="192" t="s">
        <v>188</v>
      </c>
      <c r="G114" s="193" t="s">
        <v>189</v>
      </c>
      <c r="H114" s="194">
        <v>1384</v>
      </c>
      <c r="I114" s="195"/>
      <c r="J114" s="196">
        <f>ROUND(I114*H114,2)</f>
        <v>0</v>
      </c>
      <c r="K114" s="192" t="s">
        <v>143</v>
      </c>
      <c r="L114" s="58"/>
      <c r="M114" s="197" t="s">
        <v>21</v>
      </c>
      <c r="N114" s="198" t="s">
        <v>46</v>
      </c>
      <c r="O114" s="39"/>
      <c r="P114" s="199">
        <f>O114*H114</f>
        <v>0</v>
      </c>
      <c r="Q114" s="199">
        <v>0</v>
      </c>
      <c r="R114" s="199">
        <f>Q114*H114</f>
        <v>0</v>
      </c>
      <c r="S114" s="199">
        <v>0.68</v>
      </c>
      <c r="T114" s="200">
        <f>S114*H114</f>
        <v>941.12000000000012</v>
      </c>
      <c r="AR114" s="21" t="s">
        <v>144</v>
      </c>
      <c r="AT114" s="21" t="s">
        <v>139</v>
      </c>
      <c r="AU114" s="21" t="s">
        <v>85</v>
      </c>
      <c r="AY114" s="21" t="s">
        <v>137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1" t="s">
        <v>83</v>
      </c>
      <c r="BK114" s="201">
        <f>ROUND(I114*H114,2)</f>
        <v>0</v>
      </c>
      <c r="BL114" s="21" t="s">
        <v>144</v>
      </c>
      <c r="BM114" s="21" t="s">
        <v>190</v>
      </c>
    </row>
    <row r="115" spans="2:65" s="1" customFormat="1" ht="24">
      <c r="B115" s="38"/>
      <c r="C115" s="60"/>
      <c r="D115" s="202" t="s">
        <v>146</v>
      </c>
      <c r="E115" s="60"/>
      <c r="F115" s="203" t="s">
        <v>191</v>
      </c>
      <c r="G115" s="60"/>
      <c r="H115" s="60"/>
      <c r="I115" s="160"/>
      <c r="J115" s="60"/>
      <c r="K115" s="60"/>
      <c r="L115" s="58"/>
      <c r="M115" s="204"/>
      <c r="N115" s="39"/>
      <c r="O115" s="39"/>
      <c r="P115" s="39"/>
      <c r="Q115" s="39"/>
      <c r="R115" s="39"/>
      <c r="S115" s="39"/>
      <c r="T115" s="75"/>
      <c r="AT115" s="21" t="s">
        <v>146</v>
      </c>
      <c r="AU115" s="21" t="s">
        <v>85</v>
      </c>
    </row>
    <row r="116" spans="2:65" s="11" customFormat="1">
      <c r="B116" s="205"/>
      <c r="C116" s="206"/>
      <c r="D116" s="202" t="s">
        <v>148</v>
      </c>
      <c r="E116" s="207" t="s">
        <v>21</v>
      </c>
      <c r="F116" s="208" t="s">
        <v>192</v>
      </c>
      <c r="G116" s="206"/>
      <c r="H116" s="209">
        <v>1384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148</v>
      </c>
      <c r="AU116" s="215" t="s">
        <v>85</v>
      </c>
      <c r="AV116" s="11" t="s">
        <v>85</v>
      </c>
      <c r="AW116" s="11" t="s">
        <v>38</v>
      </c>
      <c r="AX116" s="11" t="s">
        <v>83</v>
      </c>
      <c r="AY116" s="215" t="s">
        <v>137</v>
      </c>
    </row>
    <row r="117" spans="2:65" s="10" customFormat="1" ht="29.85" customHeight="1">
      <c r="B117" s="173"/>
      <c r="C117" s="174"/>
      <c r="D117" s="187" t="s">
        <v>74</v>
      </c>
      <c r="E117" s="188" t="s">
        <v>193</v>
      </c>
      <c r="F117" s="188" t="s">
        <v>194</v>
      </c>
      <c r="G117" s="174"/>
      <c r="H117" s="174"/>
      <c r="I117" s="177"/>
      <c r="J117" s="189">
        <f>BK117</f>
        <v>0</v>
      </c>
      <c r="K117" s="174"/>
      <c r="L117" s="179"/>
      <c r="M117" s="180"/>
      <c r="N117" s="181"/>
      <c r="O117" s="181"/>
      <c r="P117" s="182">
        <f>SUM(P118:P126)</f>
        <v>0</v>
      </c>
      <c r="Q117" s="181"/>
      <c r="R117" s="182">
        <f>SUM(R118:R126)</f>
        <v>0</v>
      </c>
      <c r="S117" s="181"/>
      <c r="T117" s="183">
        <f>SUM(T118:T126)</f>
        <v>0</v>
      </c>
      <c r="AR117" s="184" t="s">
        <v>83</v>
      </c>
      <c r="AT117" s="185" t="s">
        <v>74</v>
      </c>
      <c r="AU117" s="185" t="s">
        <v>83</v>
      </c>
      <c r="AY117" s="184" t="s">
        <v>137</v>
      </c>
      <c r="BK117" s="186">
        <f>SUM(BK118:BK126)</f>
        <v>0</v>
      </c>
    </row>
    <row r="118" spans="2:65" s="1" customFormat="1" ht="22.5" customHeight="1">
      <c r="B118" s="38"/>
      <c r="C118" s="190" t="s">
        <v>150</v>
      </c>
      <c r="D118" s="190" t="s">
        <v>139</v>
      </c>
      <c r="E118" s="191" t="s">
        <v>195</v>
      </c>
      <c r="F118" s="192" t="s">
        <v>196</v>
      </c>
      <c r="G118" s="193" t="s">
        <v>197</v>
      </c>
      <c r="H118" s="194">
        <v>951.51</v>
      </c>
      <c r="I118" s="195"/>
      <c r="J118" s="196">
        <f>ROUND(I118*H118,2)</f>
        <v>0</v>
      </c>
      <c r="K118" s="192" t="s">
        <v>143</v>
      </c>
      <c r="L118" s="58"/>
      <c r="M118" s="197" t="s">
        <v>21</v>
      </c>
      <c r="N118" s="198" t="s">
        <v>46</v>
      </c>
      <c r="O118" s="39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1" t="s">
        <v>144</v>
      </c>
      <c r="AT118" s="21" t="s">
        <v>139</v>
      </c>
      <c r="AU118" s="21" t="s">
        <v>85</v>
      </c>
      <c r="AY118" s="21" t="s">
        <v>137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1" t="s">
        <v>83</v>
      </c>
      <c r="BK118" s="201">
        <f>ROUND(I118*H118,2)</f>
        <v>0</v>
      </c>
      <c r="BL118" s="21" t="s">
        <v>144</v>
      </c>
      <c r="BM118" s="21" t="s">
        <v>198</v>
      </c>
    </row>
    <row r="119" spans="2:65" s="1" customFormat="1" ht="24">
      <c r="B119" s="38"/>
      <c r="C119" s="60"/>
      <c r="D119" s="216" t="s">
        <v>146</v>
      </c>
      <c r="E119" s="60"/>
      <c r="F119" s="220" t="s">
        <v>199</v>
      </c>
      <c r="G119" s="60"/>
      <c r="H119" s="60"/>
      <c r="I119" s="160"/>
      <c r="J119" s="60"/>
      <c r="K119" s="60"/>
      <c r="L119" s="58"/>
      <c r="M119" s="204"/>
      <c r="N119" s="39"/>
      <c r="O119" s="39"/>
      <c r="P119" s="39"/>
      <c r="Q119" s="39"/>
      <c r="R119" s="39"/>
      <c r="S119" s="39"/>
      <c r="T119" s="75"/>
      <c r="AT119" s="21" t="s">
        <v>146</v>
      </c>
      <c r="AU119" s="21" t="s">
        <v>85</v>
      </c>
    </row>
    <row r="120" spans="2:65" s="1" customFormat="1" ht="22.5" customHeight="1">
      <c r="B120" s="38"/>
      <c r="C120" s="190" t="s">
        <v>200</v>
      </c>
      <c r="D120" s="190" t="s">
        <v>139</v>
      </c>
      <c r="E120" s="191" t="s">
        <v>201</v>
      </c>
      <c r="F120" s="192" t="s">
        <v>202</v>
      </c>
      <c r="G120" s="193" t="s">
        <v>197</v>
      </c>
      <c r="H120" s="194">
        <v>13321.14</v>
      </c>
      <c r="I120" s="195"/>
      <c r="J120" s="196">
        <f>ROUND(I120*H120,2)</f>
        <v>0</v>
      </c>
      <c r="K120" s="192" t="s">
        <v>143</v>
      </c>
      <c r="L120" s="58"/>
      <c r="M120" s="197" t="s">
        <v>21</v>
      </c>
      <c r="N120" s="198" t="s">
        <v>46</v>
      </c>
      <c r="O120" s="39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1" t="s">
        <v>144</v>
      </c>
      <c r="AT120" s="21" t="s">
        <v>139</v>
      </c>
      <c r="AU120" s="21" t="s">
        <v>85</v>
      </c>
      <c r="AY120" s="21" t="s">
        <v>137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1" t="s">
        <v>83</v>
      </c>
      <c r="BK120" s="201">
        <f>ROUND(I120*H120,2)</f>
        <v>0</v>
      </c>
      <c r="BL120" s="21" t="s">
        <v>144</v>
      </c>
      <c r="BM120" s="21" t="s">
        <v>203</v>
      </c>
    </row>
    <row r="121" spans="2:65" s="1" customFormat="1" ht="24">
      <c r="B121" s="38"/>
      <c r="C121" s="60"/>
      <c r="D121" s="202" t="s">
        <v>146</v>
      </c>
      <c r="E121" s="60"/>
      <c r="F121" s="203" t="s">
        <v>204</v>
      </c>
      <c r="G121" s="60"/>
      <c r="H121" s="60"/>
      <c r="I121" s="160"/>
      <c r="J121" s="60"/>
      <c r="K121" s="60"/>
      <c r="L121" s="58"/>
      <c r="M121" s="204"/>
      <c r="N121" s="39"/>
      <c r="O121" s="39"/>
      <c r="P121" s="39"/>
      <c r="Q121" s="39"/>
      <c r="R121" s="39"/>
      <c r="S121" s="39"/>
      <c r="T121" s="75"/>
      <c r="AT121" s="21" t="s">
        <v>146</v>
      </c>
      <c r="AU121" s="21" t="s">
        <v>85</v>
      </c>
    </row>
    <row r="122" spans="2:65" s="11" customFormat="1">
      <c r="B122" s="205"/>
      <c r="C122" s="206"/>
      <c r="D122" s="216" t="s">
        <v>148</v>
      </c>
      <c r="E122" s="206"/>
      <c r="F122" s="218" t="s">
        <v>205</v>
      </c>
      <c r="G122" s="206"/>
      <c r="H122" s="219">
        <v>13321.14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148</v>
      </c>
      <c r="AU122" s="215" t="s">
        <v>85</v>
      </c>
      <c r="AV122" s="11" t="s">
        <v>85</v>
      </c>
      <c r="AW122" s="11" t="s">
        <v>6</v>
      </c>
      <c r="AX122" s="11" t="s">
        <v>83</v>
      </c>
      <c r="AY122" s="215" t="s">
        <v>137</v>
      </c>
    </row>
    <row r="123" spans="2:65" s="1" customFormat="1" ht="22.5" customHeight="1">
      <c r="B123" s="38"/>
      <c r="C123" s="190" t="s">
        <v>206</v>
      </c>
      <c r="D123" s="190" t="s">
        <v>139</v>
      </c>
      <c r="E123" s="191" t="s">
        <v>207</v>
      </c>
      <c r="F123" s="192" t="s">
        <v>208</v>
      </c>
      <c r="G123" s="193" t="s">
        <v>197</v>
      </c>
      <c r="H123" s="194">
        <v>951.51</v>
      </c>
      <c r="I123" s="195"/>
      <c r="J123" s="196">
        <f>ROUND(I123*H123,2)</f>
        <v>0</v>
      </c>
      <c r="K123" s="192" t="s">
        <v>143</v>
      </c>
      <c r="L123" s="58"/>
      <c r="M123" s="197" t="s">
        <v>21</v>
      </c>
      <c r="N123" s="198" t="s">
        <v>46</v>
      </c>
      <c r="O123" s="39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1" t="s">
        <v>144</v>
      </c>
      <c r="AT123" s="21" t="s">
        <v>139</v>
      </c>
      <c r="AU123" s="21" t="s">
        <v>85</v>
      </c>
      <c r="AY123" s="21" t="s">
        <v>137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1" t="s">
        <v>83</v>
      </c>
      <c r="BK123" s="201">
        <f>ROUND(I123*H123,2)</f>
        <v>0</v>
      </c>
      <c r="BL123" s="21" t="s">
        <v>144</v>
      </c>
      <c r="BM123" s="21" t="s">
        <v>209</v>
      </c>
    </row>
    <row r="124" spans="2:65" s="1" customFormat="1">
      <c r="B124" s="38"/>
      <c r="C124" s="60"/>
      <c r="D124" s="216" t="s">
        <v>146</v>
      </c>
      <c r="E124" s="60"/>
      <c r="F124" s="220" t="s">
        <v>208</v>
      </c>
      <c r="G124" s="60"/>
      <c r="H124" s="60"/>
      <c r="I124" s="160"/>
      <c r="J124" s="60"/>
      <c r="K124" s="60"/>
      <c r="L124" s="58"/>
      <c r="M124" s="204"/>
      <c r="N124" s="39"/>
      <c r="O124" s="39"/>
      <c r="P124" s="39"/>
      <c r="Q124" s="39"/>
      <c r="R124" s="39"/>
      <c r="S124" s="39"/>
      <c r="T124" s="75"/>
      <c r="AT124" s="21" t="s">
        <v>146</v>
      </c>
      <c r="AU124" s="21" t="s">
        <v>85</v>
      </c>
    </row>
    <row r="125" spans="2:65" s="1" customFormat="1" ht="22.5" customHeight="1">
      <c r="B125" s="38"/>
      <c r="C125" s="190" t="s">
        <v>210</v>
      </c>
      <c r="D125" s="190" t="s">
        <v>139</v>
      </c>
      <c r="E125" s="191" t="s">
        <v>211</v>
      </c>
      <c r="F125" s="192" t="s">
        <v>212</v>
      </c>
      <c r="G125" s="193" t="s">
        <v>197</v>
      </c>
      <c r="H125" s="194">
        <v>951.51</v>
      </c>
      <c r="I125" s="195"/>
      <c r="J125" s="196">
        <f>ROUND(I125*H125,2)</f>
        <v>0</v>
      </c>
      <c r="K125" s="192" t="s">
        <v>143</v>
      </c>
      <c r="L125" s="58"/>
      <c r="M125" s="197" t="s">
        <v>21</v>
      </c>
      <c r="N125" s="198" t="s">
        <v>46</v>
      </c>
      <c r="O125" s="39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1" t="s">
        <v>144</v>
      </c>
      <c r="AT125" s="21" t="s">
        <v>139</v>
      </c>
      <c r="AU125" s="21" t="s">
        <v>85</v>
      </c>
      <c r="AY125" s="21" t="s">
        <v>137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1" t="s">
        <v>83</v>
      </c>
      <c r="BK125" s="201">
        <f>ROUND(I125*H125,2)</f>
        <v>0</v>
      </c>
      <c r="BL125" s="21" t="s">
        <v>144</v>
      </c>
      <c r="BM125" s="21" t="s">
        <v>213</v>
      </c>
    </row>
    <row r="126" spans="2:65" s="1" customFormat="1">
      <c r="B126" s="38"/>
      <c r="C126" s="60"/>
      <c r="D126" s="202" t="s">
        <v>146</v>
      </c>
      <c r="E126" s="60"/>
      <c r="F126" s="203" t="s">
        <v>214</v>
      </c>
      <c r="G126" s="60"/>
      <c r="H126" s="60"/>
      <c r="I126" s="160"/>
      <c r="J126" s="60"/>
      <c r="K126" s="60"/>
      <c r="L126" s="58"/>
      <c r="M126" s="204"/>
      <c r="N126" s="39"/>
      <c r="O126" s="39"/>
      <c r="P126" s="39"/>
      <c r="Q126" s="39"/>
      <c r="R126" s="39"/>
      <c r="S126" s="39"/>
      <c r="T126" s="75"/>
      <c r="AT126" s="21" t="s">
        <v>146</v>
      </c>
      <c r="AU126" s="21" t="s">
        <v>85</v>
      </c>
    </row>
    <row r="127" spans="2:65" s="10" customFormat="1" ht="37.35" customHeight="1">
      <c r="B127" s="173"/>
      <c r="C127" s="174"/>
      <c r="D127" s="175" t="s">
        <v>74</v>
      </c>
      <c r="E127" s="176" t="s">
        <v>215</v>
      </c>
      <c r="F127" s="176" t="s">
        <v>216</v>
      </c>
      <c r="G127" s="174"/>
      <c r="H127" s="174"/>
      <c r="I127" s="177"/>
      <c r="J127" s="178">
        <f>BK127</f>
        <v>0</v>
      </c>
      <c r="K127" s="174"/>
      <c r="L127" s="179"/>
      <c r="M127" s="180"/>
      <c r="N127" s="181"/>
      <c r="O127" s="181"/>
      <c r="P127" s="182">
        <f>P128+P132+P136+P156+P166+P179+P183+P223</f>
        <v>0</v>
      </c>
      <c r="Q127" s="181"/>
      <c r="R127" s="182">
        <f>R128+R132+R136+R156+R166+R179+R183+R223</f>
        <v>6.4600000000000005E-3</v>
      </c>
      <c r="S127" s="181"/>
      <c r="T127" s="183">
        <f>T128+T132+T136+T156+T166+T179+T183+T223</f>
        <v>4.0632918400000007</v>
      </c>
      <c r="AR127" s="184" t="s">
        <v>85</v>
      </c>
      <c r="AT127" s="185" t="s">
        <v>74</v>
      </c>
      <c r="AU127" s="185" t="s">
        <v>75</v>
      </c>
      <c r="AY127" s="184" t="s">
        <v>137</v>
      </c>
      <c r="BK127" s="186">
        <f>BK128+BK132+BK136+BK156+BK166+BK179+BK183+BK223</f>
        <v>0</v>
      </c>
    </row>
    <row r="128" spans="2:65" s="10" customFormat="1" ht="19.95" customHeight="1">
      <c r="B128" s="173"/>
      <c r="C128" s="174"/>
      <c r="D128" s="187" t="s">
        <v>74</v>
      </c>
      <c r="E128" s="188" t="s">
        <v>217</v>
      </c>
      <c r="F128" s="188" t="s">
        <v>218</v>
      </c>
      <c r="G128" s="174"/>
      <c r="H128" s="174"/>
      <c r="I128" s="177"/>
      <c r="J128" s="189">
        <f>BK128</f>
        <v>0</v>
      </c>
      <c r="K128" s="174"/>
      <c r="L128" s="179"/>
      <c r="M128" s="180"/>
      <c r="N128" s="181"/>
      <c r="O128" s="181"/>
      <c r="P128" s="182">
        <f>SUM(P129:P131)</f>
        <v>0</v>
      </c>
      <c r="Q128" s="181"/>
      <c r="R128" s="182">
        <f>SUM(R129:R131)</f>
        <v>0</v>
      </c>
      <c r="S128" s="181"/>
      <c r="T128" s="183">
        <f>SUM(T129:T131)</f>
        <v>1.1650000000000001E-2</v>
      </c>
      <c r="AR128" s="184" t="s">
        <v>85</v>
      </c>
      <c r="AT128" s="185" t="s">
        <v>74</v>
      </c>
      <c r="AU128" s="185" t="s">
        <v>83</v>
      </c>
      <c r="AY128" s="184" t="s">
        <v>137</v>
      </c>
      <c r="BK128" s="186">
        <f>SUM(BK129:BK131)</f>
        <v>0</v>
      </c>
    </row>
    <row r="129" spans="2:65" s="1" customFormat="1" ht="22.5" customHeight="1">
      <c r="B129" s="38"/>
      <c r="C129" s="190" t="s">
        <v>219</v>
      </c>
      <c r="D129" s="190" t="s">
        <v>139</v>
      </c>
      <c r="E129" s="191" t="s">
        <v>220</v>
      </c>
      <c r="F129" s="192" t="s">
        <v>221</v>
      </c>
      <c r="G129" s="193" t="s">
        <v>222</v>
      </c>
      <c r="H129" s="194">
        <v>1</v>
      </c>
      <c r="I129" s="195"/>
      <c r="J129" s="196">
        <f>ROUND(I129*H129,2)</f>
        <v>0</v>
      </c>
      <c r="K129" s="192" t="s">
        <v>143</v>
      </c>
      <c r="L129" s="58"/>
      <c r="M129" s="197" t="s">
        <v>21</v>
      </c>
      <c r="N129" s="198" t="s">
        <v>46</v>
      </c>
      <c r="O129" s="39"/>
      <c r="P129" s="199">
        <f>O129*H129</f>
        <v>0</v>
      </c>
      <c r="Q129" s="199">
        <v>0</v>
      </c>
      <c r="R129" s="199">
        <f>Q129*H129</f>
        <v>0</v>
      </c>
      <c r="S129" s="199">
        <v>1.1650000000000001E-2</v>
      </c>
      <c r="T129" s="200">
        <f>S129*H129</f>
        <v>1.1650000000000001E-2</v>
      </c>
      <c r="AR129" s="21" t="s">
        <v>223</v>
      </c>
      <c r="AT129" s="21" t="s">
        <v>139</v>
      </c>
      <c r="AU129" s="21" t="s">
        <v>85</v>
      </c>
      <c r="AY129" s="21" t="s">
        <v>137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1" t="s">
        <v>83</v>
      </c>
      <c r="BK129" s="201">
        <f>ROUND(I129*H129,2)</f>
        <v>0</v>
      </c>
      <c r="BL129" s="21" t="s">
        <v>223</v>
      </c>
      <c r="BM129" s="21" t="s">
        <v>224</v>
      </c>
    </row>
    <row r="130" spans="2:65" s="1" customFormat="1">
      <c r="B130" s="38"/>
      <c r="C130" s="60"/>
      <c r="D130" s="202" t="s">
        <v>146</v>
      </c>
      <c r="E130" s="60"/>
      <c r="F130" s="203" t="s">
        <v>221</v>
      </c>
      <c r="G130" s="60"/>
      <c r="H130" s="60"/>
      <c r="I130" s="160"/>
      <c r="J130" s="60"/>
      <c r="K130" s="60"/>
      <c r="L130" s="58"/>
      <c r="M130" s="204"/>
      <c r="N130" s="39"/>
      <c r="O130" s="39"/>
      <c r="P130" s="39"/>
      <c r="Q130" s="39"/>
      <c r="R130" s="39"/>
      <c r="S130" s="39"/>
      <c r="T130" s="75"/>
      <c r="AT130" s="21" t="s">
        <v>146</v>
      </c>
      <c r="AU130" s="21" t="s">
        <v>85</v>
      </c>
    </row>
    <row r="131" spans="2:65" s="11" customFormat="1">
      <c r="B131" s="205"/>
      <c r="C131" s="206"/>
      <c r="D131" s="202" t="s">
        <v>148</v>
      </c>
      <c r="E131" s="207" t="s">
        <v>21</v>
      </c>
      <c r="F131" s="208" t="s">
        <v>83</v>
      </c>
      <c r="G131" s="206"/>
      <c r="H131" s="209">
        <v>1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148</v>
      </c>
      <c r="AU131" s="215" t="s">
        <v>85</v>
      </c>
      <c r="AV131" s="11" t="s">
        <v>85</v>
      </c>
      <c r="AW131" s="11" t="s">
        <v>38</v>
      </c>
      <c r="AX131" s="11" t="s">
        <v>83</v>
      </c>
      <c r="AY131" s="215" t="s">
        <v>137</v>
      </c>
    </row>
    <row r="132" spans="2:65" s="10" customFormat="1" ht="29.85" customHeight="1">
      <c r="B132" s="173"/>
      <c r="C132" s="174"/>
      <c r="D132" s="187" t="s">
        <v>74</v>
      </c>
      <c r="E132" s="188" t="s">
        <v>225</v>
      </c>
      <c r="F132" s="188" t="s">
        <v>226</v>
      </c>
      <c r="G132" s="174"/>
      <c r="H132" s="174"/>
      <c r="I132" s="177"/>
      <c r="J132" s="189">
        <f>BK132</f>
        <v>0</v>
      </c>
      <c r="K132" s="174"/>
      <c r="L132" s="179"/>
      <c r="M132" s="180"/>
      <c r="N132" s="181"/>
      <c r="O132" s="181"/>
      <c r="P132" s="182">
        <f>SUM(P133:P135)</f>
        <v>0</v>
      </c>
      <c r="Q132" s="181"/>
      <c r="R132" s="182">
        <f>SUM(R133:R135)</f>
        <v>0</v>
      </c>
      <c r="S132" s="181"/>
      <c r="T132" s="183">
        <f>SUM(T133:T135)</f>
        <v>0.315</v>
      </c>
      <c r="AR132" s="184" t="s">
        <v>85</v>
      </c>
      <c r="AT132" s="185" t="s">
        <v>74</v>
      </c>
      <c r="AU132" s="185" t="s">
        <v>83</v>
      </c>
      <c r="AY132" s="184" t="s">
        <v>137</v>
      </c>
      <c r="BK132" s="186">
        <f>SUM(BK133:BK135)</f>
        <v>0</v>
      </c>
    </row>
    <row r="133" spans="2:65" s="1" customFormat="1" ht="22.5" customHeight="1">
      <c r="B133" s="38"/>
      <c r="C133" s="190" t="s">
        <v>227</v>
      </c>
      <c r="D133" s="190" t="s">
        <v>139</v>
      </c>
      <c r="E133" s="191" t="s">
        <v>228</v>
      </c>
      <c r="F133" s="192" t="s">
        <v>229</v>
      </c>
      <c r="G133" s="193" t="s">
        <v>230</v>
      </c>
      <c r="H133" s="194">
        <v>1</v>
      </c>
      <c r="I133" s="195"/>
      <c r="J133" s="196">
        <f>ROUND(I133*H133,2)</f>
        <v>0</v>
      </c>
      <c r="K133" s="192" t="s">
        <v>143</v>
      </c>
      <c r="L133" s="58"/>
      <c r="M133" s="197" t="s">
        <v>21</v>
      </c>
      <c r="N133" s="198" t="s">
        <v>46</v>
      </c>
      <c r="O133" s="39"/>
      <c r="P133" s="199">
        <f>O133*H133</f>
        <v>0</v>
      </c>
      <c r="Q133" s="199">
        <v>0</v>
      </c>
      <c r="R133" s="199">
        <f>Q133*H133</f>
        <v>0</v>
      </c>
      <c r="S133" s="199">
        <v>0.315</v>
      </c>
      <c r="T133" s="200">
        <f>S133*H133</f>
        <v>0.315</v>
      </c>
      <c r="AR133" s="21" t="s">
        <v>223</v>
      </c>
      <c r="AT133" s="21" t="s">
        <v>139</v>
      </c>
      <c r="AU133" s="21" t="s">
        <v>85</v>
      </c>
      <c r="AY133" s="21" t="s">
        <v>137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1" t="s">
        <v>83</v>
      </c>
      <c r="BK133" s="201">
        <f>ROUND(I133*H133,2)</f>
        <v>0</v>
      </c>
      <c r="BL133" s="21" t="s">
        <v>223</v>
      </c>
      <c r="BM133" s="21" t="s">
        <v>231</v>
      </c>
    </row>
    <row r="134" spans="2:65" s="1" customFormat="1">
      <c r="B134" s="38"/>
      <c r="C134" s="60"/>
      <c r="D134" s="202" t="s">
        <v>146</v>
      </c>
      <c r="E134" s="60"/>
      <c r="F134" s="203" t="s">
        <v>232</v>
      </c>
      <c r="G134" s="60"/>
      <c r="H134" s="60"/>
      <c r="I134" s="160"/>
      <c r="J134" s="60"/>
      <c r="K134" s="60"/>
      <c r="L134" s="58"/>
      <c r="M134" s="204"/>
      <c r="N134" s="39"/>
      <c r="O134" s="39"/>
      <c r="P134" s="39"/>
      <c r="Q134" s="39"/>
      <c r="R134" s="39"/>
      <c r="S134" s="39"/>
      <c r="T134" s="75"/>
      <c r="AT134" s="21" t="s">
        <v>146</v>
      </c>
      <c r="AU134" s="21" t="s">
        <v>85</v>
      </c>
    </row>
    <row r="135" spans="2:65" s="11" customFormat="1">
      <c r="B135" s="205"/>
      <c r="C135" s="206"/>
      <c r="D135" s="202" t="s">
        <v>148</v>
      </c>
      <c r="E135" s="207" t="s">
        <v>21</v>
      </c>
      <c r="F135" s="208" t="s">
        <v>83</v>
      </c>
      <c r="G135" s="206"/>
      <c r="H135" s="209">
        <v>1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148</v>
      </c>
      <c r="AU135" s="215" t="s">
        <v>85</v>
      </c>
      <c r="AV135" s="11" t="s">
        <v>85</v>
      </c>
      <c r="AW135" s="11" t="s">
        <v>38</v>
      </c>
      <c r="AX135" s="11" t="s">
        <v>83</v>
      </c>
      <c r="AY135" s="215" t="s">
        <v>137</v>
      </c>
    </row>
    <row r="136" spans="2:65" s="10" customFormat="1" ht="29.85" customHeight="1">
      <c r="B136" s="173"/>
      <c r="C136" s="174"/>
      <c r="D136" s="187" t="s">
        <v>74</v>
      </c>
      <c r="E136" s="188" t="s">
        <v>233</v>
      </c>
      <c r="F136" s="188" t="s">
        <v>234</v>
      </c>
      <c r="G136" s="174"/>
      <c r="H136" s="174"/>
      <c r="I136" s="177"/>
      <c r="J136" s="189">
        <f>BK136</f>
        <v>0</v>
      </c>
      <c r="K136" s="174"/>
      <c r="L136" s="179"/>
      <c r="M136" s="180"/>
      <c r="N136" s="181"/>
      <c r="O136" s="181"/>
      <c r="P136" s="182">
        <f>SUM(P137:P155)</f>
        <v>0</v>
      </c>
      <c r="Q136" s="181"/>
      <c r="R136" s="182">
        <f>SUM(R137:R155)</f>
        <v>0</v>
      </c>
      <c r="S136" s="181"/>
      <c r="T136" s="183">
        <f>SUM(T137:T155)</f>
        <v>0.48756999999999995</v>
      </c>
      <c r="AR136" s="184" t="s">
        <v>85</v>
      </c>
      <c r="AT136" s="185" t="s">
        <v>74</v>
      </c>
      <c r="AU136" s="185" t="s">
        <v>83</v>
      </c>
      <c r="AY136" s="184" t="s">
        <v>137</v>
      </c>
      <c r="BK136" s="186">
        <f>SUM(BK137:BK155)</f>
        <v>0</v>
      </c>
    </row>
    <row r="137" spans="2:65" s="1" customFormat="1" ht="22.5" customHeight="1">
      <c r="B137" s="38"/>
      <c r="C137" s="190" t="s">
        <v>10</v>
      </c>
      <c r="D137" s="190" t="s">
        <v>139</v>
      </c>
      <c r="E137" s="191" t="s">
        <v>235</v>
      </c>
      <c r="F137" s="192" t="s">
        <v>236</v>
      </c>
      <c r="G137" s="193" t="s">
        <v>230</v>
      </c>
      <c r="H137" s="194">
        <v>3</v>
      </c>
      <c r="I137" s="195"/>
      <c r="J137" s="196">
        <f>ROUND(I137*H137,2)</f>
        <v>0</v>
      </c>
      <c r="K137" s="192" t="s">
        <v>143</v>
      </c>
      <c r="L137" s="58"/>
      <c r="M137" s="197" t="s">
        <v>21</v>
      </c>
      <c r="N137" s="198" t="s">
        <v>46</v>
      </c>
      <c r="O137" s="39"/>
      <c r="P137" s="199">
        <f>O137*H137</f>
        <v>0</v>
      </c>
      <c r="Q137" s="199">
        <v>0</v>
      </c>
      <c r="R137" s="199">
        <f>Q137*H137</f>
        <v>0</v>
      </c>
      <c r="S137" s="199">
        <v>1.933E-2</v>
      </c>
      <c r="T137" s="200">
        <f>S137*H137</f>
        <v>5.799E-2</v>
      </c>
      <c r="AR137" s="21" t="s">
        <v>223</v>
      </c>
      <c r="AT137" s="21" t="s">
        <v>139</v>
      </c>
      <c r="AU137" s="21" t="s">
        <v>85</v>
      </c>
      <c r="AY137" s="21" t="s">
        <v>137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1" t="s">
        <v>83</v>
      </c>
      <c r="BK137" s="201">
        <f>ROUND(I137*H137,2)</f>
        <v>0</v>
      </c>
      <c r="BL137" s="21" t="s">
        <v>223</v>
      </c>
      <c r="BM137" s="21" t="s">
        <v>237</v>
      </c>
    </row>
    <row r="138" spans="2:65" s="1" customFormat="1">
      <c r="B138" s="38"/>
      <c r="C138" s="60"/>
      <c r="D138" s="202" t="s">
        <v>146</v>
      </c>
      <c r="E138" s="60"/>
      <c r="F138" s="203" t="s">
        <v>238</v>
      </c>
      <c r="G138" s="60"/>
      <c r="H138" s="60"/>
      <c r="I138" s="160"/>
      <c r="J138" s="60"/>
      <c r="K138" s="60"/>
      <c r="L138" s="58"/>
      <c r="M138" s="204"/>
      <c r="N138" s="39"/>
      <c r="O138" s="39"/>
      <c r="P138" s="39"/>
      <c r="Q138" s="39"/>
      <c r="R138" s="39"/>
      <c r="S138" s="39"/>
      <c r="T138" s="75"/>
      <c r="AT138" s="21" t="s">
        <v>146</v>
      </c>
      <c r="AU138" s="21" t="s">
        <v>85</v>
      </c>
    </row>
    <row r="139" spans="2:65" s="11" customFormat="1">
      <c r="B139" s="205"/>
      <c r="C139" s="206"/>
      <c r="D139" s="202" t="s">
        <v>148</v>
      </c>
      <c r="E139" s="207" t="s">
        <v>21</v>
      </c>
      <c r="F139" s="208" t="s">
        <v>21</v>
      </c>
      <c r="G139" s="206"/>
      <c r="H139" s="209">
        <v>0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148</v>
      </c>
      <c r="AU139" s="215" t="s">
        <v>85</v>
      </c>
      <c r="AV139" s="11" t="s">
        <v>85</v>
      </c>
      <c r="AW139" s="11" t="s">
        <v>38</v>
      </c>
      <c r="AX139" s="11" t="s">
        <v>75</v>
      </c>
      <c r="AY139" s="215" t="s">
        <v>137</v>
      </c>
    </row>
    <row r="140" spans="2:65" s="11" customFormat="1">
      <c r="B140" s="205"/>
      <c r="C140" s="206"/>
      <c r="D140" s="216" t="s">
        <v>148</v>
      </c>
      <c r="E140" s="217" t="s">
        <v>21</v>
      </c>
      <c r="F140" s="218" t="s">
        <v>157</v>
      </c>
      <c r="G140" s="206"/>
      <c r="H140" s="219">
        <v>3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148</v>
      </c>
      <c r="AU140" s="215" t="s">
        <v>85</v>
      </c>
      <c r="AV140" s="11" t="s">
        <v>85</v>
      </c>
      <c r="AW140" s="11" t="s">
        <v>38</v>
      </c>
      <c r="AX140" s="11" t="s">
        <v>83</v>
      </c>
      <c r="AY140" s="215" t="s">
        <v>137</v>
      </c>
    </row>
    <row r="141" spans="2:65" s="1" customFormat="1" ht="22.5" customHeight="1">
      <c r="B141" s="38"/>
      <c r="C141" s="190" t="s">
        <v>223</v>
      </c>
      <c r="D141" s="190" t="s">
        <v>139</v>
      </c>
      <c r="E141" s="191" t="s">
        <v>239</v>
      </c>
      <c r="F141" s="192" t="s">
        <v>240</v>
      </c>
      <c r="G141" s="193" t="s">
        <v>230</v>
      </c>
      <c r="H141" s="194">
        <v>4</v>
      </c>
      <c r="I141" s="195"/>
      <c r="J141" s="196">
        <f>ROUND(I141*H141,2)</f>
        <v>0</v>
      </c>
      <c r="K141" s="192" t="s">
        <v>143</v>
      </c>
      <c r="L141" s="58"/>
      <c r="M141" s="197" t="s">
        <v>21</v>
      </c>
      <c r="N141" s="198" t="s">
        <v>46</v>
      </c>
      <c r="O141" s="39"/>
      <c r="P141" s="199">
        <f>O141*H141</f>
        <v>0</v>
      </c>
      <c r="Q141" s="199">
        <v>0</v>
      </c>
      <c r="R141" s="199">
        <f>Q141*H141</f>
        <v>0</v>
      </c>
      <c r="S141" s="199">
        <v>1.9460000000000002E-2</v>
      </c>
      <c r="T141" s="200">
        <f>S141*H141</f>
        <v>7.7840000000000006E-2</v>
      </c>
      <c r="AR141" s="21" t="s">
        <v>223</v>
      </c>
      <c r="AT141" s="21" t="s">
        <v>139</v>
      </c>
      <c r="AU141" s="21" t="s">
        <v>85</v>
      </c>
      <c r="AY141" s="21" t="s">
        <v>137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1" t="s">
        <v>83</v>
      </c>
      <c r="BK141" s="201">
        <f>ROUND(I141*H141,2)</f>
        <v>0</v>
      </c>
      <c r="BL141" s="21" t="s">
        <v>223</v>
      </c>
      <c r="BM141" s="21" t="s">
        <v>241</v>
      </c>
    </row>
    <row r="142" spans="2:65" s="1" customFormat="1">
      <c r="B142" s="38"/>
      <c r="C142" s="60"/>
      <c r="D142" s="202" t="s">
        <v>146</v>
      </c>
      <c r="E142" s="60"/>
      <c r="F142" s="203" t="s">
        <v>242</v>
      </c>
      <c r="G142" s="60"/>
      <c r="H142" s="60"/>
      <c r="I142" s="160"/>
      <c r="J142" s="60"/>
      <c r="K142" s="60"/>
      <c r="L142" s="58"/>
      <c r="M142" s="204"/>
      <c r="N142" s="39"/>
      <c r="O142" s="39"/>
      <c r="P142" s="39"/>
      <c r="Q142" s="39"/>
      <c r="R142" s="39"/>
      <c r="S142" s="39"/>
      <c r="T142" s="75"/>
      <c r="AT142" s="21" t="s">
        <v>146</v>
      </c>
      <c r="AU142" s="21" t="s">
        <v>85</v>
      </c>
    </row>
    <row r="143" spans="2:65" s="11" customFormat="1">
      <c r="B143" s="205"/>
      <c r="C143" s="206"/>
      <c r="D143" s="216" t="s">
        <v>148</v>
      </c>
      <c r="E143" s="217" t="s">
        <v>21</v>
      </c>
      <c r="F143" s="218" t="s">
        <v>144</v>
      </c>
      <c r="G143" s="206"/>
      <c r="H143" s="219">
        <v>4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148</v>
      </c>
      <c r="AU143" s="215" t="s">
        <v>85</v>
      </c>
      <c r="AV143" s="11" t="s">
        <v>85</v>
      </c>
      <c r="AW143" s="11" t="s">
        <v>38</v>
      </c>
      <c r="AX143" s="11" t="s">
        <v>83</v>
      </c>
      <c r="AY143" s="215" t="s">
        <v>137</v>
      </c>
    </row>
    <row r="144" spans="2:65" s="1" customFormat="1" ht="22.5" customHeight="1">
      <c r="B144" s="38"/>
      <c r="C144" s="190" t="s">
        <v>243</v>
      </c>
      <c r="D144" s="190" t="s">
        <v>139</v>
      </c>
      <c r="E144" s="191" t="s">
        <v>244</v>
      </c>
      <c r="F144" s="192" t="s">
        <v>245</v>
      </c>
      <c r="G144" s="193" t="s">
        <v>230</v>
      </c>
      <c r="H144" s="194">
        <v>1</v>
      </c>
      <c r="I144" s="195"/>
      <c r="J144" s="196">
        <f>ROUND(I144*H144,2)</f>
        <v>0</v>
      </c>
      <c r="K144" s="192" t="s">
        <v>143</v>
      </c>
      <c r="L144" s="58"/>
      <c r="M144" s="197" t="s">
        <v>21</v>
      </c>
      <c r="N144" s="198" t="s">
        <v>46</v>
      </c>
      <c r="O144" s="39"/>
      <c r="P144" s="199">
        <f>O144*H144</f>
        <v>0</v>
      </c>
      <c r="Q144" s="199">
        <v>0</v>
      </c>
      <c r="R144" s="199">
        <f>Q144*H144</f>
        <v>0</v>
      </c>
      <c r="S144" s="199">
        <v>3.2899999999999999E-2</v>
      </c>
      <c r="T144" s="200">
        <f>S144*H144</f>
        <v>3.2899999999999999E-2</v>
      </c>
      <c r="AR144" s="21" t="s">
        <v>223</v>
      </c>
      <c r="AT144" s="21" t="s">
        <v>139</v>
      </c>
      <c r="AU144" s="21" t="s">
        <v>85</v>
      </c>
      <c r="AY144" s="21" t="s">
        <v>137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1" t="s">
        <v>83</v>
      </c>
      <c r="BK144" s="201">
        <f>ROUND(I144*H144,2)</f>
        <v>0</v>
      </c>
      <c r="BL144" s="21" t="s">
        <v>223</v>
      </c>
      <c r="BM144" s="21" t="s">
        <v>246</v>
      </c>
    </row>
    <row r="145" spans="2:65" s="1" customFormat="1">
      <c r="B145" s="38"/>
      <c r="C145" s="60"/>
      <c r="D145" s="202" t="s">
        <v>146</v>
      </c>
      <c r="E145" s="60"/>
      <c r="F145" s="203" t="s">
        <v>247</v>
      </c>
      <c r="G145" s="60"/>
      <c r="H145" s="60"/>
      <c r="I145" s="160"/>
      <c r="J145" s="60"/>
      <c r="K145" s="60"/>
      <c r="L145" s="58"/>
      <c r="M145" s="204"/>
      <c r="N145" s="39"/>
      <c r="O145" s="39"/>
      <c r="P145" s="39"/>
      <c r="Q145" s="39"/>
      <c r="R145" s="39"/>
      <c r="S145" s="39"/>
      <c r="T145" s="75"/>
      <c r="AT145" s="21" t="s">
        <v>146</v>
      </c>
      <c r="AU145" s="21" t="s">
        <v>85</v>
      </c>
    </row>
    <row r="146" spans="2:65" s="11" customFormat="1">
      <c r="B146" s="205"/>
      <c r="C146" s="206"/>
      <c r="D146" s="216" t="s">
        <v>148</v>
      </c>
      <c r="E146" s="217" t="s">
        <v>21</v>
      </c>
      <c r="F146" s="218" t="s">
        <v>83</v>
      </c>
      <c r="G146" s="206"/>
      <c r="H146" s="219">
        <v>1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148</v>
      </c>
      <c r="AU146" s="215" t="s">
        <v>85</v>
      </c>
      <c r="AV146" s="11" t="s">
        <v>85</v>
      </c>
      <c r="AW146" s="11" t="s">
        <v>38</v>
      </c>
      <c r="AX146" s="11" t="s">
        <v>83</v>
      </c>
      <c r="AY146" s="215" t="s">
        <v>137</v>
      </c>
    </row>
    <row r="147" spans="2:65" s="1" customFormat="1" ht="22.5" customHeight="1">
      <c r="B147" s="38"/>
      <c r="C147" s="190" t="s">
        <v>248</v>
      </c>
      <c r="D147" s="190" t="s">
        <v>139</v>
      </c>
      <c r="E147" s="191" t="s">
        <v>249</v>
      </c>
      <c r="F147" s="192" t="s">
        <v>250</v>
      </c>
      <c r="G147" s="193" t="s">
        <v>230</v>
      </c>
      <c r="H147" s="194">
        <v>2</v>
      </c>
      <c r="I147" s="195"/>
      <c r="J147" s="196">
        <f>ROUND(I147*H147,2)</f>
        <v>0</v>
      </c>
      <c r="K147" s="192" t="s">
        <v>143</v>
      </c>
      <c r="L147" s="58"/>
      <c r="M147" s="197" t="s">
        <v>21</v>
      </c>
      <c r="N147" s="198" t="s">
        <v>46</v>
      </c>
      <c r="O147" s="39"/>
      <c r="P147" s="199">
        <f>O147*H147</f>
        <v>0</v>
      </c>
      <c r="Q147" s="199">
        <v>0</v>
      </c>
      <c r="R147" s="199">
        <f>Q147*H147</f>
        <v>0</v>
      </c>
      <c r="S147" s="199">
        <v>0.155</v>
      </c>
      <c r="T147" s="200">
        <f>S147*H147</f>
        <v>0.31</v>
      </c>
      <c r="AR147" s="21" t="s">
        <v>223</v>
      </c>
      <c r="AT147" s="21" t="s">
        <v>139</v>
      </c>
      <c r="AU147" s="21" t="s">
        <v>85</v>
      </c>
      <c r="AY147" s="21" t="s">
        <v>137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1" t="s">
        <v>83</v>
      </c>
      <c r="BK147" s="201">
        <f>ROUND(I147*H147,2)</f>
        <v>0</v>
      </c>
      <c r="BL147" s="21" t="s">
        <v>223</v>
      </c>
      <c r="BM147" s="21" t="s">
        <v>251</v>
      </c>
    </row>
    <row r="148" spans="2:65" s="1" customFormat="1">
      <c r="B148" s="38"/>
      <c r="C148" s="60"/>
      <c r="D148" s="202" t="s">
        <v>146</v>
      </c>
      <c r="E148" s="60"/>
      <c r="F148" s="203" t="s">
        <v>252</v>
      </c>
      <c r="G148" s="60"/>
      <c r="H148" s="60"/>
      <c r="I148" s="160"/>
      <c r="J148" s="60"/>
      <c r="K148" s="60"/>
      <c r="L148" s="58"/>
      <c r="M148" s="204"/>
      <c r="N148" s="39"/>
      <c r="O148" s="39"/>
      <c r="P148" s="39"/>
      <c r="Q148" s="39"/>
      <c r="R148" s="39"/>
      <c r="S148" s="39"/>
      <c r="T148" s="75"/>
      <c r="AT148" s="21" t="s">
        <v>146</v>
      </c>
      <c r="AU148" s="21" t="s">
        <v>85</v>
      </c>
    </row>
    <row r="149" spans="2:65" s="11" customFormat="1">
      <c r="B149" s="205"/>
      <c r="C149" s="206"/>
      <c r="D149" s="216" t="s">
        <v>148</v>
      </c>
      <c r="E149" s="217" t="s">
        <v>21</v>
      </c>
      <c r="F149" s="218" t="s">
        <v>85</v>
      </c>
      <c r="G149" s="206"/>
      <c r="H149" s="219">
        <v>2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148</v>
      </c>
      <c r="AU149" s="215" t="s">
        <v>85</v>
      </c>
      <c r="AV149" s="11" t="s">
        <v>85</v>
      </c>
      <c r="AW149" s="11" t="s">
        <v>38</v>
      </c>
      <c r="AX149" s="11" t="s">
        <v>83</v>
      </c>
      <c r="AY149" s="215" t="s">
        <v>137</v>
      </c>
    </row>
    <row r="150" spans="2:65" s="1" customFormat="1" ht="22.5" customHeight="1">
      <c r="B150" s="38"/>
      <c r="C150" s="190" t="s">
        <v>253</v>
      </c>
      <c r="D150" s="190" t="s">
        <v>139</v>
      </c>
      <c r="E150" s="191" t="s">
        <v>254</v>
      </c>
      <c r="F150" s="192" t="s">
        <v>255</v>
      </c>
      <c r="G150" s="193" t="s">
        <v>230</v>
      </c>
      <c r="H150" s="194">
        <v>5</v>
      </c>
      <c r="I150" s="195"/>
      <c r="J150" s="196">
        <f>ROUND(I150*H150,2)</f>
        <v>0</v>
      </c>
      <c r="K150" s="192" t="s">
        <v>143</v>
      </c>
      <c r="L150" s="58"/>
      <c r="M150" s="197" t="s">
        <v>21</v>
      </c>
      <c r="N150" s="198" t="s">
        <v>46</v>
      </c>
      <c r="O150" s="39"/>
      <c r="P150" s="199">
        <f>O150*H150</f>
        <v>0</v>
      </c>
      <c r="Q150" s="199">
        <v>0</v>
      </c>
      <c r="R150" s="199">
        <f>Q150*H150</f>
        <v>0</v>
      </c>
      <c r="S150" s="199">
        <v>1.56E-3</v>
      </c>
      <c r="T150" s="200">
        <f>S150*H150</f>
        <v>7.7999999999999996E-3</v>
      </c>
      <c r="AR150" s="21" t="s">
        <v>223</v>
      </c>
      <c r="AT150" s="21" t="s">
        <v>139</v>
      </c>
      <c r="AU150" s="21" t="s">
        <v>85</v>
      </c>
      <c r="AY150" s="21" t="s">
        <v>137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1" t="s">
        <v>83</v>
      </c>
      <c r="BK150" s="201">
        <f>ROUND(I150*H150,2)</f>
        <v>0</v>
      </c>
      <c r="BL150" s="21" t="s">
        <v>223</v>
      </c>
      <c r="BM150" s="21" t="s">
        <v>256</v>
      </c>
    </row>
    <row r="151" spans="2:65" s="1" customFormat="1">
      <c r="B151" s="38"/>
      <c r="C151" s="60"/>
      <c r="D151" s="202" t="s">
        <v>146</v>
      </c>
      <c r="E151" s="60"/>
      <c r="F151" s="203" t="s">
        <v>257</v>
      </c>
      <c r="G151" s="60"/>
      <c r="H151" s="60"/>
      <c r="I151" s="160"/>
      <c r="J151" s="60"/>
      <c r="K151" s="60"/>
      <c r="L151" s="58"/>
      <c r="M151" s="204"/>
      <c r="N151" s="39"/>
      <c r="O151" s="39"/>
      <c r="P151" s="39"/>
      <c r="Q151" s="39"/>
      <c r="R151" s="39"/>
      <c r="S151" s="39"/>
      <c r="T151" s="75"/>
      <c r="AT151" s="21" t="s">
        <v>146</v>
      </c>
      <c r="AU151" s="21" t="s">
        <v>85</v>
      </c>
    </row>
    <row r="152" spans="2:65" s="11" customFormat="1">
      <c r="B152" s="205"/>
      <c r="C152" s="206"/>
      <c r="D152" s="216" t="s">
        <v>148</v>
      </c>
      <c r="E152" s="217" t="s">
        <v>21</v>
      </c>
      <c r="F152" s="218" t="s">
        <v>168</v>
      </c>
      <c r="G152" s="206"/>
      <c r="H152" s="219">
        <v>5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148</v>
      </c>
      <c r="AU152" s="215" t="s">
        <v>85</v>
      </c>
      <c r="AV152" s="11" t="s">
        <v>85</v>
      </c>
      <c r="AW152" s="11" t="s">
        <v>38</v>
      </c>
      <c r="AX152" s="11" t="s">
        <v>83</v>
      </c>
      <c r="AY152" s="215" t="s">
        <v>137</v>
      </c>
    </row>
    <row r="153" spans="2:65" s="1" customFormat="1" ht="22.5" customHeight="1">
      <c r="B153" s="38"/>
      <c r="C153" s="190" t="s">
        <v>258</v>
      </c>
      <c r="D153" s="190" t="s">
        <v>139</v>
      </c>
      <c r="E153" s="191" t="s">
        <v>259</v>
      </c>
      <c r="F153" s="192" t="s">
        <v>260</v>
      </c>
      <c r="G153" s="193" t="s">
        <v>222</v>
      </c>
      <c r="H153" s="194">
        <v>2</v>
      </c>
      <c r="I153" s="195"/>
      <c r="J153" s="196">
        <f>ROUND(I153*H153,2)</f>
        <v>0</v>
      </c>
      <c r="K153" s="192" t="s">
        <v>143</v>
      </c>
      <c r="L153" s="58"/>
      <c r="M153" s="197" t="s">
        <v>21</v>
      </c>
      <c r="N153" s="198" t="s">
        <v>46</v>
      </c>
      <c r="O153" s="39"/>
      <c r="P153" s="199">
        <f>O153*H153</f>
        <v>0</v>
      </c>
      <c r="Q153" s="199">
        <v>0</v>
      </c>
      <c r="R153" s="199">
        <f>Q153*H153</f>
        <v>0</v>
      </c>
      <c r="S153" s="199">
        <v>5.1999999999999995E-4</v>
      </c>
      <c r="T153" s="200">
        <f>S153*H153</f>
        <v>1.0399999999999999E-3</v>
      </c>
      <c r="AR153" s="21" t="s">
        <v>223</v>
      </c>
      <c r="AT153" s="21" t="s">
        <v>139</v>
      </c>
      <c r="AU153" s="21" t="s">
        <v>85</v>
      </c>
      <c r="AY153" s="21" t="s">
        <v>137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1" t="s">
        <v>83</v>
      </c>
      <c r="BK153" s="201">
        <f>ROUND(I153*H153,2)</f>
        <v>0</v>
      </c>
      <c r="BL153" s="21" t="s">
        <v>223</v>
      </c>
      <c r="BM153" s="21" t="s">
        <v>261</v>
      </c>
    </row>
    <row r="154" spans="2:65" s="1" customFormat="1" ht="24">
      <c r="B154" s="38"/>
      <c r="C154" s="60"/>
      <c r="D154" s="202" t="s">
        <v>146</v>
      </c>
      <c r="E154" s="60"/>
      <c r="F154" s="203" t="s">
        <v>262</v>
      </c>
      <c r="G154" s="60"/>
      <c r="H154" s="60"/>
      <c r="I154" s="160"/>
      <c r="J154" s="60"/>
      <c r="K154" s="60"/>
      <c r="L154" s="58"/>
      <c r="M154" s="204"/>
      <c r="N154" s="39"/>
      <c r="O154" s="39"/>
      <c r="P154" s="39"/>
      <c r="Q154" s="39"/>
      <c r="R154" s="39"/>
      <c r="S154" s="39"/>
      <c r="T154" s="75"/>
      <c r="AT154" s="21" t="s">
        <v>146</v>
      </c>
      <c r="AU154" s="21" t="s">
        <v>85</v>
      </c>
    </row>
    <row r="155" spans="2:65" s="11" customFormat="1">
      <c r="B155" s="205"/>
      <c r="C155" s="206"/>
      <c r="D155" s="202" t="s">
        <v>148</v>
      </c>
      <c r="E155" s="207" t="s">
        <v>21</v>
      </c>
      <c r="F155" s="208" t="s">
        <v>85</v>
      </c>
      <c r="G155" s="206"/>
      <c r="H155" s="209">
        <v>2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148</v>
      </c>
      <c r="AU155" s="215" t="s">
        <v>85</v>
      </c>
      <c r="AV155" s="11" t="s">
        <v>85</v>
      </c>
      <c r="AW155" s="11" t="s">
        <v>38</v>
      </c>
      <c r="AX155" s="11" t="s">
        <v>83</v>
      </c>
      <c r="AY155" s="215" t="s">
        <v>137</v>
      </c>
    </row>
    <row r="156" spans="2:65" s="10" customFormat="1" ht="29.85" customHeight="1">
      <c r="B156" s="173"/>
      <c r="C156" s="174"/>
      <c r="D156" s="187" t="s">
        <v>74</v>
      </c>
      <c r="E156" s="188" t="s">
        <v>263</v>
      </c>
      <c r="F156" s="188" t="s">
        <v>264</v>
      </c>
      <c r="G156" s="174"/>
      <c r="H156" s="174"/>
      <c r="I156" s="177"/>
      <c r="J156" s="189">
        <f>BK156</f>
        <v>0</v>
      </c>
      <c r="K156" s="174"/>
      <c r="L156" s="179"/>
      <c r="M156" s="180"/>
      <c r="N156" s="181"/>
      <c r="O156" s="181"/>
      <c r="P156" s="182">
        <f>SUM(P157:P165)</f>
        <v>0</v>
      </c>
      <c r="Q156" s="181"/>
      <c r="R156" s="182">
        <f>SUM(R157:R165)</f>
        <v>3.4000000000000002E-4</v>
      </c>
      <c r="S156" s="181"/>
      <c r="T156" s="183">
        <f>SUM(T157:T165)</f>
        <v>0.53249999999999997</v>
      </c>
      <c r="AR156" s="184" t="s">
        <v>85</v>
      </c>
      <c r="AT156" s="185" t="s">
        <v>74</v>
      </c>
      <c r="AU156" s="185" t="s">
        <v>83</v>
      </c>
      <c r="AY156" s="184" t="s">
        <v>137</v>
      </c>
      <c r="BK156" s="186">
        <f>SUM(BK157:BK165)</f>
        <v>0</v>
      </c>
    </row>
    <row r="157" spans="2:65" s="1" customFormat="1" ht="22.5" customHeight="1">
      <c r="B157" s="38"/>
      <c r="C157" s="190" t="s">
        <v>9</v>
      </c>
      <c r="D157" s="190" t="s">
        <v>139</v>
      </c>
      <c r="E157" s="191" t="s">
        <v>265</v>
      </c>
      <c r="F157" s="192" t="s">
        <v>266</v>
      </c>
      <c r="G157" s="193" t="s">
        <v>222</v>
      </c>
      <c r="H157" s="194">
        <v>1</v>
      </c>
      <c r="I157" s="195"/>
      <c r="J157" s="196">
        <f>ROUND(I157*H157,2)</f>
        <v>0</v>
      </c>
      <c r="K157" s="192" t="s">
        <v>143</v>
      </c>
      <c r="L157" s="58"/>
      <c r="M157" s="197" t="s">
        <v>21</v>
      </c>
      <c r="N157" s="198" t="s">
        <v>46</v>
      </c>
      <c r="O157" s="39"/>
      <c r="P157" s="199">
        <f>O157*H157</f>
        <v>0</v>
      </c>
      <c r="Q157" s="199">
        <v>1.7000000000000001E-4</v>
      </c>
      <c r="R157" s="199">
        <f>Q157*H157</f>
        <v>1.7000000000000001E-4</v>
      </c>
      <c r="S157" s="199">
        <v>0.22625000000000001</v>
      </c>
      <c r="T157" s="200">
        <f>S157*H157</f>
        <v>0.22625000000000001</v>
      </c>
      <c r="AR157" s="21" t="s">
        <v>223</v>
      </c>
      <c r="AT157" s="21" t="s">
        <v>139</v>
      </c>
      <c r="AU157" s="21" t="s">
        <v>85</v>
      </c>
      <c r="AY157" s="21" t="s">
        <v>137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1" t="s">
        <v>83</v>
      </c>
      <c r="BK157" s="201">
        <f>ROUND(I157*H157,2)</f>
        <v>0</v>
      </c>
      <c r="BL157" s="21" t="s">
        <v>223</v>
      </c>
      <c r="BM157" s="21" t="s">
        <v>267</v>
      </c>
    </row>
    <row r="158" spans="2:65" s="1" customFormat="1">
      <c r="B158" s="38"/>
      <c r="C158" s="60"/>
      <c r="D158" s="202" t="s">
        <v>146</v>
      </c>
      <c r="E158" s="60"/>
      <c r="F158" s="203" t="s">
        <v>268</v>
      </c>
      <c r="G158" s="60"/>
      <c r="H158" s="60"/>
      <c r="I158" s="160"/>
      <c r="J158" s="60"/>
      <c r="K158" s="60"/>
      <c r="L158" s="58"/>
      <c r="M158" s="204"/>
      <c r="N158" s="39"/>
      <c r="O158" s="39"/>
      <c r="P158" s="39"/>
      <c r="Q158" s="39"/>
      <c r="R158" s="39"/>
      <c r="S158" s="39"/>
      <c r="T158" s="75"/>
      <c r="AT158" s="21" t="s">
        <v>146</v>
      </c>
      <c r="AU158" s="21" t="s">
        <v>85</v>
      </c>
    </row>
    <row r="159" spans="2:65" s="11" customFormat="1">
      <c r="B159" s="205"/>
      <c r="C159" s="206"/>
      <c r="D159" s="216" t="s">
        <v>148</v>
      </c>
      <c r="E159" s="217" t="s">
        <v>21</v>
      </c>
      <c r="F159" s="218" t="s">
        <v>83</v>
      </c>
      <c r="G159" s="206"/>
      <c r="H159" s="219">
        <v>1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148</v>
      </c>
      <c r="AU159" s="215" t="s">
        <v>85</v>
      </c>
      <c r="AV159" s="11" t="s">
        <v>85</v>
      </c>
      <c r="AW159" s="11" t="s">
        <v>38</v>
      </c>
      <c r="AX159" s="11" t="s">
        <v>83</v>
      </c>
      <c r="AY159" s="215" t="s">
        <v>137</v>
      </c>
    </row>
    <row r="160" spans="2:65" s="1" customFormat="1" ht="22.5" customHeight="1">
      <c r="B160" s="38"/>
      <c r="C160" s="190" t="s">
        <v>269</v>
      </c>
      <c r="D160" s="190" t="s">
        <v>139</v>
      </c>
      <c r="E160" s="191" t="s">
        <v>270</v>
      </c>
      <c r="F160" s="192" t="s">
        <v>271</v>
      </c>
      <c r="G160" s="193" t="s">
        <v>222</v>
      </c>
      <c r="H160" s="194">
        <v>1</v>
      </c>
      <c r="I160" s="195"/>
      <c r="J160" s="196">
        <f>ROUND(I160*H160,2)</f>
        <v>0</v>
      </c>
      <c r="K160" s="192" t="s">
        <v>143</v>
      </c>
      <c r="L160" s="58"/>
      <c r="M160" s="197" t="s">
        <v>21</v>
      </c>
      <c r="N160" s="198" t="s">
        <v>46</v>
      </c>
      <c r="O160" s="39"/>
      <c r="P160" s="199">
        <f>O160*H160</f>
        <v>0</v>
      </c>
      <c r="Q160" s="199">
        <v>1.7000000000000001E-4</v>
      </c>
      <c r="R160" s="199">
        <f>Q160*H160</f>
        <v>1.7000000000000001E-4</v>
      </c>
      <c r="S160" s="199">
        <v>0.30625000000000002</v>
      </c>
      <c r="T160" s="200">
        <f>S160*H160</f>
        <v>0.30625000000000002</v>
      </c>
      <c r="AR160" s="21" t="s">
        <v>223</v>
      </c>
      <c r="AT160" s="21" t="s">
        <v>139</v>
      </c>
      <c r="AU160" s="21" t="s">
        <v>85</v>
      </c>
      <c r="AY160" s="21" t="s">
        <v>137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1" t="s">
        <v>83</v>
      </c>
      <c r="BK160" s="201">
        <f>ROUND(I160*H160,2)</f>
        <v>0</v>
      </c>
      <c r="BL160" s="21" t="s">
        <v>223</v>
      </c>
      <c r="BM160" s="21" t="s">
        <v>272</v>
      </c>
    </row>
    <row r="161" spans="2:65" s="1" customFormat="1">
      <c r="B161" s="38"/>
      <c r="C161" s="60"/>
      <c r="D161" s="202" t="s">
        <v>146</v>
      </c>
      <c r="E161" s="60"/>
      <c r="F161" s="203" t="s">
        <v>273</v>
      </c>
      <c r="G161" s="60"/>
      <c r="H161" s="60"/>
      <c r="I161" s="160"/>
      <c r="J161" s="60"/>
      <c r="K161" s="60"/>
      <c r="L161" s="58"/>
      <c r="M161" s="204"/>
      <c r="N161" s="39"/>
      <c r="O161" s="39"/>
      <c r="P161" s="39"/>
      <c r="Q161" s="39"/>
      <c r="R161" s="39"/>
      <c r="S161" s="39"/>
      <c r="T161" s="75"/>
      <c r="AT161" s="21" t="s">
        <v>146</v>
      </c>
      <c r="AU161" s="21" t="s">
        <v>85</v>
      </c>
    </row>
    <row r="162" spans="2:65" s="11" customFormat="1">
      <c r="B162" s="205"/>
      <c r="C162" s="206"/>
      <c r="D162" s="216" t="s">
        <v>148</v>
      </c>
      <c r="E162" s="217" t="s">
        <v>21</v>
      </c>
      <c r="F162" s="218" t="s">
        <v>83</v>
      </c>
      <c r="G162" s="206"/>
      <c r="H162" s="219">
        <v>1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148</v>
      </c>
      <c r="AU162" s="215" t="s">
        <v>85</v>
      </c>
      <c r="AV162" s="11" t="s">
        <v>85</v>
      </c>
      <c r="AW162" s="11" t="s">
        <v>38</v>
      </c>
      <c r="AX162" s="11" t="s">
        <v>83</v>
      </c>
      <c r="AY162" s="215" t="s">
        <v>137</v>
      </c>
    </row>
    <row r="163" spans="2:65" s="1" customFormat="1" ht="22.5" customHeight="1">
      <c r="B163" s="38"/>
      <c r="C163" s="190" t="s">
        <v>274</v>
      </c>
      <c r="D163" s="190" t="s">
        <v>139</v>
      </c>
      <c r="E163" s="191" t="s">
        <v>275</v>
      </c>
      <c r="F163" s="192" t="s">
        <v>276</v>
      </c>
      <c r="G163" s="193" t="s">
        <v>197</v>
      </c>
      <c r="H163" s="194">
        <v>0.53300000000000003</v>
      </c>
      <c r="I163" s="195"/>
      <c r="J163" s="196">
        <f>ROUND(I163*H163,2)</f>
        <v>0</v>
      </c>
      <c r="K163" s="192" t="s">
        <v>143</v>
      </c>
      <c r="L163" s="58"/>
      <c r="M163" s="197" t="s">
        <v>21</v>
      </c>
      <c r="N163" s="198" t="s">
        <v>46</v>
      </c>
      <c r="O163" s="39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21" t="s">
        <v>223</v>
      </c>
      <c r="AT163" s="21" t="s">
        <v>139</v>
      </c>
      <c r="AU163" s="21" t="s">
        <v>85</v>
      </c>
      <c r="AY163" s="21" t="s">
        <v>137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1" t="s">
        <v>83</v>
      </c>
      <c r="BK163" s="201">
        <f>ROUND(I163*H163,2)</f>
        <v>0</v>
      </c>
      <c r="BL163" s="21" t="s">
        <v>223</v>
      </c>
      <c r="BM163" s="21" t="s">
        <v>277</v>
      </c>
    </row>
    <row r="164" spans="2:65" s="1" customFormat="1" ht="24">
      <c r="B164" s="38"/>
      <c r="C164" s="60"/>
      <c r="D164" s="202" t="s">
        <v>146</v>
      </c>
      <c r="E164" s="60"/>
      <c r="F164" s="203" t="s">
        <v>278</v>
      </c>
      <c r="G164" s="60"/>
      <c r="H164" s="60"/>
      <c r="I164" s="160"/>
      <c r="J164" s="60"/>
      <c r="K164" s="60"/>
      <c r="L164" s="58"/>
      <c r="M164" s="204"/>
      <c r="N164" s="39"/>
      <c r="O164" s="39"/>
      <c r="P164" s="39"/>
      <c r="Q164" s="39"/>
      <c r="R164" s="39"/>
      <c r="S164" s="39"/>
      <c r="T164" s="75"/>
      <c r="AT164" s="21" t="s">
        <v>146</v>
      </c>
      <c r="AU164" s="21" t="s">
        <v>85</v>
      </c>
    </row>
    <row r="165" spans="2:65" s="11" customFormat="1">
      <c r="B165" s="205"/>
      <c r="C165" s="206"/>
      <c r="D165" s="202" t="s">
        <v>148</v>
      </c>
      <c r="E165" s="207" t="s">
        <v>21</v>
      </c>
      <c r="F165" s="208" t="s">
        <v>279</v>
      </c>
      <c r="G165" s="206"/>
      <c r="H165" s="209">
        <v>0.53300000000000003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148</v>
      </c>
      <c r="AU165" s="215" t="s">
        <v>85</v>
      </c>
      <c r="AV165" s="11" t="s">
        <v>85</v>
      </c>
      <c r="AW165" s="11" t="s">
        <v>38</v>
      </c>
      <c r="AX165" s="11" t="s">
        <v>83</v>
      </c>
      <c r="AY165" s="215" t="s">
        <v>137</v>
      </c>
    </row>
    <row r="166" spans="2:65" s="10" customFormat="1" ht="29.85" customHeight="1">
      <c r="B166" s="173"/>
      <c r="C166" s="174"/>
      <c r="D166" s="187" t="s">
        <v>74</v>
      </c>
      <c r="E166" s="188" t="s">
        <v>280</v>
      </c>
      <c r="F166" s="188" t="s">
        <v>281</v>
      </c>
      <c r="G166" s="174"/>
      <c r="H166" s="174"/>
      <c r="I166" s="177"/>
      <c r="J166" s="189">
        <f>BK166</f>
        <v>0</v>
      </c>
      <c r="K166" s="174"/>
      <c r="L166" s="179"/>
      <c r="M166" s="180"/>
      <c r="N166" s="181"/>
      <c r="O166" s="181"/>
      <c r="P166" s="182">
        <f>SUM(P167:P178)</f>
        <v>0</v>
      </c>
      <c r="Q166" s="181"/>
      <c r="R166" s="182">
        <f>SUM(R167:R178)</f>
        <v>6.1200000000000004E-3</v>
      </c>
      <c r="S166" s="181"/>
      <c r="T166" s="183">
        <f>SUM(T167:T178)</f>
        <v>0.71123000000000003</v>
      </c>
      <c r="AR166" s="184" t="s">
        <v>85</v>
      </c>
      <c r="AT166" s="185" t="s">
        <v>74</v>
      </c>
      <c r="AU166" s="185" t="s">
        <v>83</v>
      </c>
      <c r="AY166" s="184" t="s">
        <v>137</v>
      </c>
      <c r="BK166" s="186">
        <f>SUM(BK167:BK178)</f>
        <v>0</v>
      </c>
    </row>
    <row r="167" spans="2:65" s="1" customFormat="1" ht="22.5" customHeight="1">
      <c r="B167" s="38"/>
      <c r="C167" s="190" t="s">
        <v>282</v>
      </c>
      <c r="D167" s="190" t="s">
        <v>139</v>
      </c>
      <c r="E167" s="191" t="s">
        <v>283</v>
      </c>
      <c r="F167" s="192" t="s">
        <v>284</v>
      </c>
      <c r="G167" s="193" t="s">
        <v>222</v>
      </c>
      <c r="H167" s="194">
        <v>1</v>
      </c>
      <c r="I167" s="195"/>
      <c r="J167" s="196">
        <f>ROUND(I167*H167,2)</f>
        <v>0</v>
      </c>
      <c r="K167" s="192" t="s">
        <v>143</v>
      </c>
      <c r="L167" s="58"/>
      <c r="M167" s="197" t="s">
        <v>21</v>
      </c>
      <c r="N167" s="198" t="s">
        <v>46</v>
      </c>
      <c r="O167" s="39"/>
      <c r="P167" s="199">
        <f>O167*H167</f>
        <v>0</v>
      </c>
      <c r="Q167" s="199">
        <v>0</v>
      </c>
      <c r="R167" s="199">
        <f>Q167*H167</f>
        <v>0</v>
      </c>
      <c r="S167" s="199">
        <v>0.70920000000000005</v>
      </c>
      <c r="T167" s="200">
        <f>S167*H167</f>
        <v>0.70920000000000005</v>
      </c>
      <c r="AR167" s="21" t="s">
        <v>223</v>
      </c>
      <c r="AT167" s="21" t="s">
        <v>139</v>
      </c>
      <c r="AU167" s="21" t="s">
        <v>85</v>
      </c>
      <c r="AY167" s="21" t="s">
        <v>137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1" t="s">
        <v>83</v>
      </c>
      <c r="BK167" s="201">
        <f>ROUND(I167*H167,2)</f>
        <v>0</v>
      </c>
      <c r="BL167" s="21" t="s">
        <v>223</v>
      </c>
      <c r="BM167" s="21" t="s">
        <v>285</v>
      </c>
    </row>
    <row r="168" spans="2:65" s="1" customFormat="1">
      <c r="B168" s="38"/>
      <c r="C168" s="60"/>
      <c r="D168" s="202" t="s">
        <v>146</v>
      </c>
      <c r="E168" s="60"/>
      <c r="F168" s="203" t="s">
        <v>286</v>
      </c>
      <c r="G168" s="60"/>
      <c r="H168" s="60"/>
      <c r="I168" s="160"/>
      <c r="J168" s="60"/>
      <c r="K168" s="60"/>
      <c r="L168" s="58"/>
      <c r="M168" s="204"/>
      <c r="N168" s="39"/>
      <c r="O168" s="39"/>
      <c r="P168" s="39"/>
      <c r="Q168" s="39"/>
      <c r="R168" s="39"/>
      <c r="S168" s="39"/>
      <c r="T168" s="75"/>
      <c r="AT168" s="21" t="s">
        <v>146</v>
      </c>
      <c r="AU168" s="21" t="s">
        <v>85</v>
      </c>
    </row>
    <row r="169" spans="2:65" s="11" customFormat="1">
      <c r="B169" s="205"/>
      <c r="C169" s="206"/>
      <c r="D169" s="216" t="s">
        <v>148</v>
      </c>
      <c r="E169" s="217" t="s">
        <v>21</v>
      </c>
      <c r="F169" s="218" t="s">
        <v>83</v>
      </c>
      <c r="G169" s="206"/>
      <c r="H169" s="219">
        <v>1</v>
      </c>
      <c r="I169" s="210"/>
      <c r="J169" s="206"/>
      <c r="K169" s="206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148</v>
      </c>
      <c r="AU169" s="215" t="s">
        <v>85</v>
      </c>
      <c r="AV169" s="11" t="s">
        <v>85</v>
      </c>
      <c r="AW169" s="11" t="s">
        <v>38</v>
      </c>
      <c r="AX169" s="11" t="s">
        <v>83</v>
      </c>
      <c r="AY169" s="215" t="s">
        <v>137</v>
      </c>
    </row>
    <row r="170" spans="2:65" s="1" customFormat="1" ht="22.5" customHeight="1">
      <c r="B170" s="38"/>
      <c r="C170" s="190" t="s">
        <v>287</v>
      </c>
      <c r="D170" s="190" t="s">
        <v>139</v>
      </c>
      <c r="E170" s="191" t="s">
        <v>288</v>
      </c>
      <c r="F170" s="192" t="s">
        <v>289</v>
      </c>
      <c r="G170" s="193" t="s">
        <v>222</v>
      </c>
      <c r="H170" s="194">
        <v>1</v>
      </c>
      <c r="I170" s="195"/>
      <c r="J170" s="196">
        <f>ROUND(I170*H170,2)</f>
        <v>0</v>
      </c>
      <c r="K170" s="192" t="s">
        <v>143</v>
      </c>
      <c r="L170" s="58"/>
      <c r="M170" s="197" t="s">
        <v>21</v>
      </c>
      <c r="N170" s="198" t="s">
        <v>46</v>
      </c>
      <c r="O170" s="39"/>
      <c r="P170" s="199">
        <f>O170*H170</f>
        <v>0</v>
      </c>
      <c r="Q170" s="199">
        <v>6.0800000000000003E-3</v>
      </c>
      <c r="R170" s="199">
        <f>Q170*H170</f>
        <v>6.0800000000000003E-3</v>
      </c>
      <c r="S170" s="199">
        <v>0</v>
      </c>
      <c r="T170" s="200">
        <f>S170*H170</f>
        <v>0</v>
      </c>
      <c r="AR170" s="21" t="s">
        <v>223</v>
      </c>
      <c r="AT170" s="21" t="s">
        <v>139</v>
      </c>
      <c r="AU170" s="21" t="s">
        <v>85</v>
      </c>
      <c r="AY170" s="21" t="s">
        <v>137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1" t="s">
        <v>83</v>
      </c>
      <c r="BK170" s="201">
        <f>ROUND(I170*H170,2)</f>
        <v>0</v>
      </c>
      <c r="BL170" s="21" t="s">
        <v>223</v>
      </c>
      <c r="BM170" s="21" t="s">
        <v>290</v>
      </c>
    </row>
    <row r="171" spans="2:65" s="1" customFormat="1" ht="24">
      <c r="B171" s="38"/>
      <c r="C171" s="60"/>
      <c r="D171" s="202" t="s">
        <v>146</v>
      </c>
      <c r="E171" s="60"/>
      <c r="F171" s="203" t="s">
        <v>291</v>
      </c>
      <c r="G171" s="60"/>
      <c r="H171" s="60"/>
      <c r="I171" s="160"/>
      <c r="J171" s="60"/>
      <c r="K171" s="60"/>
      <c r="L171" s="58"/>
      <c r="M171" s="204"/>
      <c r="N171" s="39"/>
      <c r="O171" s="39"/>
      <c r="P171" s="39"/>
      <c r="Q171" s="39"/>
      <c r="R171" s="39"/>
      <c r="S171" s="39"/>
      <c r="T171" s="75"/>
      <c r="AT171" s="21" t="s">
        <v>146</v>
      </c>
      <c r="AU171" s="21" t="s">
        <v>85</v>
      </c>
    </row>
    <row r="172" spans="2:65" s="11" customFormat="1">
      <c r="B172" s="205"/>
      <c r="C172" s="206"/>
      <c r="D172" s="216" t="s">
        <v>148</v>
      </c>
      <c r="E172" s="217" t="s">
        <v>21</v>
      </c>
      <c r="F172" s="218" t="s">
        <v>83</v>
      </c>
      <c r="G172" s="206"/>
      <c r="H172" s="219">
        <v>1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148</v>
      </c>
      <c r="AU172" s="215" t="s">
        <v>85</v>
      </c>
      <c r="AV172" s="11" t="s">
        <v>85</v>
      </c>
      <c r="AW172" s="11" t="s">
        <v>38</v>
      </c>
      <c r="AX172" s="11" t="s">
        <v>83</v>
      </c>
      <c r="AY172" s="215" t="s">
        <v>137</v>
      </c>
    </row>
    <row r="173" spans="2:65" s="1" customFormat="1" ht="22.5" customHeight="1">
      <c r="B173" s="38"/>
      <c r="C173" s="190" t="s">
        <v>292</v>
      </c>
      <c r="D173" s="190" t="s">
        <v>139</v>
      </c>
      <c r="E173" s="191" t="s">
        <v>293</v>
      </c>
      <c r="F173" s="192" t="s">
        <v>294</v>
      </c>
      <c r="G173" s="193" t="s">
        <v>222</v>
      </c>
      <c r="H173" s="194">
        <v>1</v>
      </c>
      <c r="I173" s="195"/>
      <c r="J173" s="196">
        <f>ROUND(I173*H173,2)</f>
        <v>0</v>
      </c>
      <c r="K173" s="192" t="s">
        <v>143</v>
      </c>
      <c r="L173" s="58"/>
      <c r="M173" s="197" t="s">
        <v>21</v>
      </c>
      <c r="N173" s="198" t="s">
        <v>46</v>
      </c>
      <c r="O173" s="39"/>
      <c r="P173" s="199">
        <f>O173*H173</f>
        <v>0</v>
      </c>
      <c r="Q173" s="199">
        <v>4.0000000000000003E-5</v>
      </c>
      <c r="R173" s="199">
        <f>Q173*H173</f>
        <v>4.0000000000000003E-5</v>
      </c>
      <c r="S173" s="199">
        <v>2.0300000000000001E-3</v>
      </c>
      <c r="T173" s="200">
        <f>S173*H173</f>
        <v>2.0300000000000001E-3</v>
      </c>
      <c r="AR173" s="21" t="s">
        <v>223</v>
      </c>
      <c r="AT173" s="21" t="s">
        <v>139</v>
      </c>
      <c r="AU173" s="21" t="s">
        <v>85</v>
      </c>
      <c r="AY173" s="21" t="s">
        <v>137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1" t="s">
        <v>83</v>
      </c>
      <c r="BK173" s="201">
        <f>ROUND(I173*H173,2)</f>
        <v>0</v>
      </c>
      <c r="BL173" s="21" t="s">
        <v>223</v>
      </c>
      <c r="BM173" s="21" t="s">
        <v>295</v>
      </c>
    </row>
    <row r="174" spans="2:65" s="1" customFormat="1">
      <c r="B174" s="38"/>
      <c r="C174" s="60"/>
      <c r="D174" s="202" t="s">
        <v>146</v>
      </c>
      <c r="E174" s="60"/>
      <c r="F174" s="203" t="s">
        <v>296</v>
      </c>
      <c r="G174" s="60"/>
      <c r="H174" s="60"/>
      <c r="I174" s="160"/>
      <c r="J174" s="60"/>
      <c r="K174" s="60"/>
      <c r="L174" s="58"/>
      <c r="M174" s="204"/>
      <c r="N174" s="39"/>
      <c r="O174" s="39"/>
      <c r="P174" s="39"/>
      <c r="Q174" s="39"/>
      <c r="R174" s="39"/>
      <c r="S174" s="39"/>
      <c r="T174" s="75"/>
      <c r="AT174" s="21" t="s">
        <v>146</v>
      </c>
      <c r="AU174" s="21" t="s">
        <v>85</v>
      </c>
    </row>
    <row r="175" spans="2:65" s="11" customFormat="1">
      <c r="B175" s="205"/>
      <c r="C175" s="206"/>
      <c r="D175" s="216" t="s">
        <v>148</v>
      </c>
      <c r="E175" s="217" t="s">
        <v>21</v>
      </c>
      <c r="F175" s="218" t="s">
        <v>83</v>
      </c>
      <c r="G175" s="206"/>
      <c r="H175" s="219">
        <v>1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148</v>
      </c>
      <c r="AU175" s="215" t="s">
        <v>85</v>
      </c>
      <c r="AV175" s="11" t="s">
        <v>85</v>
      </c>
      <c r="AW175" s="11" t="s">
        <v>38</v>
      </c>
      <c r="AX175" s="11" t="s">
        <v>83</v>
      </c>
      <c r="AY175" s="215" t="s">
        <v>137</v>
      </c>
    </row>
    <row r="176" spans="2:65" s="1" customFormat="1" ht="22.5" customHeight="1">
      <c r="B176" s="38"/>
      <c r="C176" s="190" t="s">
        <v>297</v>
      </c>
      <c r="D176" s="190" t="s">
        <v>139</v>
      </c>
      <c r="E176" s="191" t="s">
        <v>298</v>
      </c>
      <c r="F176" s="192" t="s">
        <v>299</v>
      </c>
      <c r="G176" s="193" t="s">
        <v>197</v>
      </c>
      <c r="H176" s="194">
        <v>0.71099999999999997</v>
      </c>
      <c r="I176" s="195"/>
      <c r="J176" s="196">
        <f>ROUND(I176*H176,2)</f>
        <v>0</v>
      </c>
      <c r="K176" s="192" t="s">
        <v>143</v>
      </c>
      <c r="L176" s="58"/>
      <c r="M176" s="197" t="s">
        <v>21</v>
      </c>
      <c r="N176" s="198" t="s">
        <v>46</v>
      </c>
      <c r="O176" s="39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AR176" s="21" t="s">
        <v>223</v>
      </c>
      <c r="AT176" s="21" t="s">
        <v>139</v>
      </c>
      <c r="AU176" s="21" t="s">
        <v>85</v>
      </c>
      <c r="AY176" s="21" t="s">
        <v>137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21" t="s">
        <v>83</v>
      </c>
      <c r="BK176" s="201">
        <f>ROUND(I176*H176,2)</f>
        <v>0</v>
      </c>
      <c r="BL176" s="21" t="s">
        <v>223</v>
      </c>
      <c r="BM176" s="21" t="s">
        <v>300</v>
      </c>
    </row>
    <row r="177" spans="2:65" s="1" customFormat="1" ht="24">
      <c r="B177" s="38"/>
      <c r="C177" s="60"/>
      <c r="D177" s="202" t="s">
        <v>146</v>
      </c>
      <c r="E177" s="60"/>
      <c r="F177" s="203" t="s">
        <v>301</v>
      </c>
      <c r="G177" s="60"/>
      <c r="H177" s="60"/>
      <c r="I177" s="160"/>
      <c r="J177" s="60"/>
      <c r="K177" s="60"/>
      <c r="L177" s="58"/>
      <c r="M177" s="204"/>
      <c r="N177" s="39"/>
      <c r="O177" s="39"/>
      <c r="P177" s="39"/>
      <c r="Q177" s="39"/>
      <c r="R177" s="39"/>
      <c r="S177" s="39"/>
      <c r="T177" s="75"/>
      <c r="AT177" s="21" t="s">
        <v>146</v>
      </c>
      <c r="AU177" s="21" t="s">
        <v>85</v>
      </c>
    </row>
    <row r="178" spans="2:65" s="11" customFormat="1">
      <c r="B178" s="205"/>
      <c r="C178" s="206"/>
      <c r="D178" s="202" t="s">
        <v>148</v>
      </c>
      <c r="E178" s="207" t="s">
        <v>21</v>
      </c>
      <c r="F178" s="208" t="s">
        <v>302</v>
      </c>
      <c r="G178" s="206"/>
      <c r="H178" s="209">
        <v>0.71099999999999997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148</v>
      </c>
      <c r="AU178" s="215" t="s">
        <v>85</v>
      </c>
      <c r="AV178" s="11" t="s">
        <v>85</v>
      </c>
      <c r="AW178" s="11" t="s">
        <v>38</v>
      </c>
      <c r="AX178" s="11" t="s">
        <v>83</v>
      </c>
      <c r="AY178" s="215" t="s">
        <v>137</v>
      </c>
    </row>
    <row r="179" spans="2:65" s="10" customFormat="1" ht="29.85" customHeight="1">
      <c r="B179" s="173"/>
      <c r="C179" s="174"/>
      <c r="D179" s="187" t="s">
        <v>74</v>
      </c>
      <c r="E179" s="188" t="s">
        <v>303</v>
      </c>
      <c r="F179" s="188" t="s">
        <v>304</v>
      </c>
      <c r="G179" s="174"/>
      <c r="H179" s="174"/>
      <c r="I179" s="177"/>
      <c r="J179" s="189">
        <f>BK179</f>
        <v>0</v>
      </c>
      <c r="K179" s="174"/>
      <c r="L179" s="179"/>
      <c r="M179" s="180"/>
      <c r="N179" s="181"/>
      <c r="O179" s="181"/>
      <c r="P179" s="182">
        <f>SUM(P180:P182)</f>
        <v>0</v>
      </c>
      <c r="Q179" s="181"/>
      <c r="R179" s="182">
        <f>SUM(R180:R182)</f>
        <v>0</v>
      </c>
      <c r="S179" s="181"/>
      <c r="T179" s="183">
        <f>SUM(T180:T182)</f>
        <v>0.12937679999999999</v>
      </c>
      <c r="AR179" s="184" t="s">
        <v>85</v>
      </c>
      <c r="AT179" s="185" t="s">
        <v>74</v>
      </c>
      <c r="AU179" s="185" t="s">
        <v>83</v>
      </c>
      <c r="AY179" s="184" t="s">
        <v>137</v>
      </c>
      <c r="BK179" s="186">
        <f>SUM(BK180:BK182)</f>
        <v>0</v>
      </c>
    </row>
    <row r="180" spans="2:65" s="1" customFormat="1" ht="22.5" customHeight="1">
      <c r="B180" s="38"/>
      <c r="C180" s="190" t="s">
        <v>305</v>
      </c>
      <c r="D180" s="190" t="s">
        <v>139</v>
      </c>
      <c r="E180" s="191" t="s">
        <v>306</v>
      </c>
      <c r="F180" s="192" t="s">
        <v>307</v>
      </c>
      <c r="G180" s="193" t="s">
        <v>142</v>
      </c>
      <c r="H180" s="194">
        <v>12.24</v>
      </c>
      <c r="I180" s="195"/>
      <c r="J180" s="196">
        <f>ROUND(I180*H180,2)</f>
        <v>0</v>
      </c>
      <c r="K180" s="192" t="s">
        <v>143</v>
      </c>
      <c r="L180" s="58"/>
      <c r="M180" s="197" t="s">
        <v>21</v>
      </c>
      <c r="N180" s="198" t="s">
        <v>46</v>
      </c>
      <c r="O180" s="39"/>
      <c r="P180" s="199">
        <f>O180*H180</f>
        <v>0</v>
      </c>
      <c r="Q180" s="199">
        <v>0</v>
      </c>
      <c r="R180" s="199">
        <f>Q180*H180</f>
        <v>0</v>
      </c>
      <c r="S180" s="199">
        <v>1.057E-2</v>
      </c>
      <c r="T180" s="200">
        <f>S180*H180</f>
        <v>0.12937679999999999</v>
      </c>
      <c r="AR180" s="21" t="s">
        <v>223</v>
      </c>
      <c r="AT180" s="21" t="s">
        <v>139</v>
      </c>
      <c r="AU180" s="21" t="s">
        <v>85</v>
      </c>
      <c r="AY180" s="21" t="s">
        <v>137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1" t="s">
        <v>83</v>
      </c>
      <c r="BK180" s="201">
        <f>ROUND(I180*H180,2)</f>
        <v>0</v>
      </c>
      <c r="BL180" s="21" t="s">
        <v>223</v>
      </c>
      <c r="BM180" s="21" t="s">
        <v>308</v>
      </c>
    </row>
    <row r="181" spans="2:65" s="1" customFormat="1">
      <c r="B181" s="38"/>
      <c r="C181" s="60"/>
      <c r="D181" s="202" t="s">
        <v>146</v>
      </c>
      <c r="E181" s="60"/>
      <c r="F181" s="203" t="s">
        <v>309</v>
      </c>
      <c r="G181" s="60"/>
      <c r="H181" s="60"/>
      <c r="I181" s="160"/>
      <c r="J181" s="60"/>
      <c r="K181" s="60"/>
      <c r="L181" s="58"/>
      <c r="M181" s="204"/>
      <c r="N181" s="39"/>
      <c r="O181" s="39"/>
      <c r="P181" s="39"/>
      <c r="Q181" s="39"/>
      <c r="R181" s="39"/>
      <c r="S181" s="39"/>
      <c r="T181" s="75"/>
      <c r="AT181" s="21" t="s">
        <v>146</v>
      </c>
      <c r="AU181" s="21" t="s">
        <v>85</v>
      </c>
    </row>
    <row r="182" spans="2:65" s="11" customFormat="1">
      <c r="B182" s="205"/>
      <c r="C182" s="206"/>
      <c r="D182" s="202" t="s">
        <v>148</v>
      </c>
      <c r="E182" s="207" t="s">
        <v>21</v>
      </c>
      <c r="F182" s="208" t="s">
        <v>310</v>
      </c>
      <c r="G182" s="206"/>
      <c r="H182" s="209">
        <v>12.24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148</v>
      </c>
      <c r="AU182" s="215" t="s">
        <v>85</v>
      </c>
      <c r="AV182" s="11" t="s">
        <v>85</v>
      </c>
      <c r="AW182" s="11" t="s">
        <v>38</v>
      </c>
      <c r="AX182" s="11" t="s">
        <v>83</v>
      </c>
      <c r="AY182" s="215" t="s">
        <v>137</v>
      </c>
    </row>
    <row r="183" spans="2:65" s="10" customFormat="1" ht="29.85" customHeight="1">
      <c r="B183" s="173"/>
      <c r="C183" s="174"/>
      <c r="D183" s="187" t="s">
        <v>74</v>
      </c>
      <c r="E183" s="188" t="s">
        <v>311</v>
      </c>
      <c r="F183" s="188" t="s">
        <v>312</v>
      </c>
      <c r="G183" s="174"/>
      <c r="H183" s="174"/>
      <c r="I183" s="177"/>
      <c r="J183" s="189">
        <f>BK183</f>
        <v>0</v>
      </c>
      <c r="K183" s="174"/>
      <c r="L183" s="179"/>
      <c r="M183" s="180"/>
      <c r="N183" s="181"/>
      <c r="O183" s="181"/>
      <c r="P183" s="182">
        <f>SUM(P184:P222)</f>
        <v>0</v>
      </c>
      <c r="Q183" s="181"/>
      <c r="R183" s="182">
        <f>SUM(R184:R222)</f>
        <v>0</v>
      </c>
      <c r="S183" s="181"/>
      <c r="T183" s="183">
        <f>SUM(T184:T222)</f>
        <v>1.8459650400000003</v>
      </c>
      <c r="AR183" s="184" t="s">
        <v>85</v>
      </c>
      <c r="AT183" s="185" t="s">
        <v>74</v>
      </c>
      <c r="AU183" s="185" t="s">
        <v>83</v>
      </c>
      <c r="AY183" s="184" t="s">
        <v>137</v>
      </c>
      <c r="BK183" s="186">
        <f>SUM(BK184:BK222)</f>
        <v>0</v>
      </c>
    </row>
    <row r="184" spans="2:65" s="1" customFormat="1" ht="22.5" customHeight="1">
      <c r="B184" s="38"/>
      <c r="C184" s="190" t="s">
        <v>313</v>
      </c>
      <c r="D184" s="190" t="s">
        <v>139</v>
      </c>
      <c r="E184" s="191" t="s">
        <v>314</v>
      </c>
      <c r="F184" s="192" t="s">
        <v>315</v>
      </c>
      <c r="G184" s="193" t="s">
        <v>142</v>
      </c>
      <c r="H184" s="194">
        <v>225.29400000000001</v>
      </c>
      <c r="I184" s="195"/>
      <c r="J184" s="196">
        <f>ROUND(I184*H184,2)</f>
        <v>0</v>
      </c>
      <c r="K184" s="192" t="s">
        <v>143</v>
      </c>
      <c r="L184" s="58"/>
      <c r="M184" s="197" t="s">
        <v>21</v>
      </c>
      <c r="N184" s="198" t="s">
        <v>46</v>
      </c>
      <c r="O184" s="39"/>
      <c r="P184" s="199">
        <f>O184*H184</f>
        <v>0</v>
      </c>
      <c r="Q184" s="199">
        <v>0</v>
      </c>
      <c r="R184" s="199">
        <f>Q184*H184</f>
        <v>0</v>
      </c>
      <c r="S184" s="199">
        <v>5.7099999999999998E-3</v>
      </c>
      <c r="T184" s="200">
        <f>S184*H184</f>
        <v>1.2864287400000001</v>
      </c>
      <c r="AR184" s="21" t="s">
        <v>223</v>
      </c>
      <c r="AT184" s="21" t="s">
        <v>139</v>
      </c>
      <c r="AU184" s="21" t="s">
        <v>85</v>
      </c>
      <c r="AY184" s="21" t="s">
        <v>137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1" t="s">
        <v>83</v>
      </c>
      <c r="BK184" s="201">
        <f>ROUND(I184*H184,2)</f>
        <v>0</v>
      </c>
      <c r="BL184" s="21" t="s">
        <v>223</v>
      </c>
      <c r="BM184" s="21" t="s">
        <v>316</v>
      </c>
    </row>
    <row r="185" spans="2:65" s="1" customFormat="1">
      <c r="B185" s="38"/>
      <c r="C185" s="60"/>
      <c r="D185" s="202" t="s">
        <v>146</v>
      </c>
      <c r="E185" s="60"/>
      <c r="F185" s="203" t="s">
        <v>317</v>
      </c>
      <c r="G185" s="60"/>
      <c r="H185" s="60"/>
      <c r="I185" s="160"/>
      <c r="J185" s="60"/>
      <c r="K185" s="60"/>
      <c r="L185" s="58"/>
      <c r="M185" s="204"/>
      <c r="N185" s="39"/>
      <c r="O185" s="39"/>
      <c r="P185" s="39"/>
      <c r="Q185" s="39"/>
      <c r="R185" s="39"/>
      <c r="S185" s="39"/>
      <c r="T185" s="75"/>
      <c r="AT185" s="21" t="s">
        <v>146</v>
      </c>
      <c r="AU185" s="21" t="s">
        <v>85</v>
      </c>
    </row>
    <row r="186" spans="2:65" s="11" customFormat="1">
      <c r="B186" s="205"/>
      <c r="C186" s="206"/>
      <c r="D186" s="216" t="s">
        <v>148</v>
      </c>
      <c r="E186" s="217" t="s">
        <v>21</v>
      </c>
      <c r="F186" s="218" t="s">
        <v>318</v>
      </c>
      <c r="G186" s="206"/>
      <c r="H186" s="219">
        <v>225.29400000000001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148</v>
      </c>
      <c r="AU186" s="215" t="s">
        <v>85</v>
      </c>
      <c r="AV186" s="11" t="s">
        <v>85</v>
      </c>
      <c r="AW186" s="11" t="s">
        <v>38</v>
      </c>
      <c r="AX186" s="11" t="s">
        <v>83</v>
      </c>
      <c r="AY186" s="215" t="s">
        <v>137</v>
      </c>
    </row>
    <row r="187" spans="2:65" s="1" customFormat="1" ht="22.5" customHeight="1">
      <c r="B187" s="38"/>
      <c r="C187" s="190" t="s">
        <v>319</v>
      </c>
      <c r="D187" s="190" t="s">
        <v>139</v>
      </c>
      <c r="E187" s="191" t="s">
        <v>320</v>
      </c>
      <c r="F187" s="192" t="s">
        <v>321</v>
      </c>
      <c r="G187" s="193" t="s">
        <v>322</v>
      </c>
      <c r="H187" s="194">
        <v>24.28</v>
      </c>
      <c r="I187" s="195"/>
      <c r="J187" s="196">
        <f>ROUND(I187*H187,2)</f>
        <v>0</v>
      </c>
      <c r="K187" s="192" t="s">
        <v>143</v>
      </c>
      <c r="L187" s="58"/>
      <c r="M187" s="197" t="s">
        <v>21</v>
      </c>
      <c r="N187" s="198" t="s">
        <v>46</v>
      </c>
      <c r="O187" s="39"/>
      <c r="P187" s="199">
        <f>O187*H187</f>
        <v>0</v>
      </c>
      <c r="Q187" s="199">
        <v>0</v>
      </c>
      <c r="R187" s="199">
        <f>Q187*H187</f>
        <v>0</v>
      </c>
      <c r="S187" s="199">
        <v>1.8699999999999999E-3</v>
      </c>
      <c r="T187" s="200">
        <f>S187*H187</f>
        <v>4.5403600000000002E-2</v>
      </c>
      <c r="AR187" s="21" t="s">
        <v>223</v>
      </c>
      <c r="AT187" s="21" t="s">
        <v>139</v>
      </c>
      <c r="AU187" s="21" t="s">
        <v>85</v>
      </c>
      <c r="AY187" s="21" t="s">
        <v>137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1" t="s">
        <v>83</v>
      </c>
      <c r="BK187" s="201">
        <f>ROUND(I187*H187,2)</f>
        <v>0</v>
      </c>
      <c r="BL187" s="21" t="s">
        <v>223</v>
      </c>
      <c r="BM187" s="21" t="s">
        <v>323</v>
      </c>
    </row>
    <row r="188" spans="2:65" s="1" customFormat="1">
      <c r="B188" s="38"/>
      <c r="C188" s="60"/>
      <c r="D188" s="202" t="s">
        <v>146</v>
      </c>
      <c r="E188" s="60"/>
      <c r="F188" s="203" t="s">
        <v>324</v>
      </c>
      <c r="G188" s="60"/>
      <c r="H188" s="60"/>
      <c r="I188" s="160"/>
      <c r="J188" s="60"/>
      <c r="K188" s="60"/>
      <c r="L188" s="58"/>
      <c r="M188" s="204"/>
      <c r="N188" s="39"/>
      <c r="O188" s="39"/>
      <c r="P188" s="39"/>
      <c r="Q188" s="39"/>
      <c r="R188" s="39"/>
      <c r="S188" s="39"/>
      <c r="T188" s="75"/>
      <c r="AT188" s="21" t="s">
        <v>146</v>
      </c>
      <c r="AU188" s="21" t="s">
        <v>85</v>
      </c>
    </row>
    <row r="189" spans="2:65" s="11" customFormat="1">
      <c r="B189" s="205"/>
      <c r="C189" s="206"/>
      <c r="D189" s="216" t="s">
        <v>148</v>
      </c>
      <c r="E189" s="217" t="s">
        <v>21</v>
      </c>
      <c r="F189" s="218" t="s">
        <v>325</v>
      </c>
      <c r="G189" s="206"/>
      <c r="H189" s="219">
        <v>24.28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148</v>
      </c>
      <c r="AU189" s="215" t="s">
        <v>85</v>
      </c>
      <c r="AV189" s="11" t="s">
        <v>85</v>
      </c>
      <c r="AW189" s="11" t="s">
        <v>38</v>
      </c>
      <c r="AX189" s="11" t="s">
        <v>83</v>
      </c>
      <c r="AY189" s="215" t="s">
        <v>137</v>
      </c>
    </row>
    <row r="190" spans="2:65" s="1" customFormat="1" ht="22.5" customHeight="1">
      <c r="B190" s="38"/>
      <c r="C190" s="190" t="s">
        <v>326</v>
      </c>
      <c r="D190" s="190" t="s">
        <v>139</v>
      </c>
      <c r="E190" s="191" t="s">
        <v>327</v>
      </c>
      <c r="F190" s="192" t="s">
        <v>328</v>
      </c>
      <c r="G190" s="193" t="s">
        <v>322</v>
      </c>
      <c r="H190" s="194">
        <v>19.88</v>
      </c>
      <c r="I190" s="195"/>
      <c r="J190" s="196">
        <f>ROUND(I190*H190,2)</f>
        <v>0</v>
      </c>
      <c r="K190" s="192" t="s">
        <v>143</v>
      </c>
      <c r="L190" s="58"/>
      <c r="M190" s="197" t="s">
        <v>21</v>
      </c>
      <c r="N190" s="198" t="s">
        <v>46</v>
      </c>
      <c r="O190" s="39"/>
      <c r="P190" s="199">
        <f>O190*H190</f>
        <v>0</v>
      </c>
      <c r="Q190" s="199">
        <v>0</v>
      </c>
      <c r="R190" s="199">
        <f>Q190*H190</f>
        <v>0</v>
      </c>
      <c r="S190" s="199">
        <v>1.6999999999999999E-3</v>
      </c>
      <c r="T190" s="200">
        <f>S190*H190</f>
        <v>3.3796E-2</v>
      </c>
      <c r="AR190" s="21" t="s">
        <v>223</v>
      </c>
      <c r="AT190" s="21" t="s">
        <v>139</v>
      </c>
      <c r="AU190" s="21" t="s">
        <v>85</v>
      </c>
      <c r="AY190" s="21" t="s">
        <v>137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1" t="s">
        <v>83</v>
      </c>
      <c r="BK190" s="201">
        <f>ROUND(I190*H190,2)</f>
        <v>0</v>
      </c>
      <c r="BL190" s="21" t="s">
        <v>223</v>
      </c>
      <c r="BM190" s="21" t="s">
        <v>329</v>
      </c>
    </row>
    <row r="191" spans="2:65" s="1" customFormat="1">
      <c r="B191" s="38"/>
      <c r="C191" s="60"/>
      <c r="D191" s="202" t="s">
        <v>146</v>
      </c>
      <c r="E191" s="60"/>
      <c r="F191" s="203" t="s">
        <v>330</v>
      </c>
      <c r="G191" s="60"/>
      <c r="H191" s="60"/>
      <c r="I191" s="160"/>
      <c r="J191" s="60"/>
      <c r="K191" s="60"/>
      <c r="L191" s="58"/>
      <c r="M191" s="204"/>
      <c r="N191" s="39"/>
      <c r="O191" s="39"/>
      <c r="P191" s="39"/>
      <c r="Q191" s="39"/>
      <c r="R191" s="39"/>
      <c r="S191" s="39"/>
      <c r="T191" s="75"/>
      <c r="AT191" s="21" t="s">
        <v>146</v>
      </c>
      <c r="AU191" s="21" t="s">
        <v>85</v>
      </c>
    </row>
    <row r="192" spans="2:65" s="11" customFormat="1">
      <c r="B192" s="205"/>
      <c r="C192" s="206"/>
      <c r="D192" s="216" t="s">
        <v>148</v>
      </c>
      <c r="E192" s="217" t="s">
        <v>21</v>
      </c>
      <c r="F192" s="218" t="s">
        <v>331</v>
      </c>
      <c r="G192" s="206"/>
      <c r="H192" s="219">
        <v>19.88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148</v>
      </c>
      <c r="AU192" s="215" t="s">
        <v>85</v>
      </c>
      <c r="AV192" s="11" t="s">
        <v>85</v>
      </c>
      <c r="AW192" s="11" t="s">
        <v>38</v>
      </c>
      <c r="AX192" s="11" t="s">
        <v>83</v>
      </c>
      <c r="AY192" s="215" t="s">
        <v>137</v>
      </c>
    </row>
    <row r="193" spans="2:65" s="1" customFormat="1" ht="22.5" customHeight="1">
      <c r="B193" s="38"/>
      <c r="C193" s="190" t="s">
        <v>332</v>
      </c>
      <c r="D193" s="190" t="s">
        <v>139</v>
      </c>
      <c r="E193" s="191" t="s">
        <v>333</v>
      </c>
      <c r="F193" s="192" t="s">
        <v>334</v>
      </c>
      <c r="G193" s="193" t="s">
        <v>322</v>
      </c>
      <c r="H193" s="194">
        <v>59.32</v>
      </c>
      <c r="I193" s="195"/>
      <c r="J193" s="196">
        <f>ROUND(I193*H193,2)</f>
        <v>0</v>
      </c>
      <c r="K193" s="192" t="s">
        <v>143</v>
      </c>
      <c r="L193" s="58"/>
      <c r="M193" s="197" t="s">
        <v>21</v>
      </c>
      <c r="N193" s="198" t="s">
        <v>46</v>
      </c>
      <c r="O193" s="39"/>
      <c r="P193" s="199">
        <f>O193*H193</f>
        <v>0</v>
      </c>
      <c r="Q193" s="199">
        <v>0</v>
      </c>
      <c r="R193" s="199">
        <f>Q193*H193</f>
        <v>0</v>
      </c>
      <c r="S193" s="199">
        <v>1.7700000000000001E-3</v>
      </c>
      <c r="T193" s="200">
        <f>S193*H193</f>
        <v>0.1049964</v>
      </c>
      <c r="AR193" s="21" t="s">
        <v>223</v>
      </c>
      <c r="AT193" s="21" t="s">
        <v>139</v>
      </c>
      <c r="AU193" s="21" t="s">
        <v>85</v>
      </c>
      <c r="AY193" s="21" t="s">
        <v>137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1" t="s">
        <v>83</v>
      </c>
      <c r="BK193" s="201">
        <f>ROUND(I193*H193,2)</f>
        <v>0</v>
      </c>
      <c r="BL193" s="21" t="s">
        <v>223</v>
      </c>
      <c r="BM193" s="21" t="s">
        <v>335</v>
      </c>
    </row>
    <row r="194" spans="2:65" s="1" customFormat="1">
      <c r="B194" s="38"/>
      <c r="C194" s="60"/>
      <c r="D194" s="202" t="s">
        <v>146</v>
      </c>
      <c r="E194" s="60"/>
      <c r="F194" s="203" t="s">
        <v>336</v>
      </c>
      <c r="G194" s="60"/>
      <c r="H194" s="60"/>
      <c r="I194" s="160"/>
      <c r="J194" s="60"/>
      <c r="K194" s="60"/>
      <c r="L194" s="58"/>
      <c r="M194" s="204"/>
      <c r="N194" s="39"/>
      <c r="O194" s="39"/>
      <c r="P194" s="39"/>
      <c r="Q194" s="39"/>
      <c r="R194" s="39"/>
      <c r="S194" s="39"/>
      <c r="T194" s="75"/>
      <c r="AT194" s="21" t="s">
        <v>146</v>
      </c>
      <c r="AU194" s="21" t="s">
        <v>85</v>
      </c>
    </row>
    <row r="195" spans="2:65" s="11" customFormat="1">
      <c r="B195" s="205"/>
      <c r="C195" s="206"/>
      <c r="D195" s="216" t="s">
        <v>148</v>
      </c>
      <c r="E195" s="217" t="s">
        <v>21</v>
      </c>
      <c r="F195" s="218" t="s">
        <v>337</v>
      </c>
      <c r="G195" s="206"/>
      <c r="H195" s="219">
        <v>59.32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148</v>
      </c>
      <c r="AU195" s="215" t="s">
        <v>85</v>
      </c>
      <c r="AV195" s="11" t="s">
        <v>85</v>
      </c>
      <c r="AW195" s="11" t="s">
        <v>38</v>
      </c>
      <c r="AX195" s="11" t="s">
        <v>83</v>
      </c>
      <c r="AY195" s="215" t="s">
        <v>137</v>
      </c>
    </row>
    <row r="196" spans="2:65" s="1" customFormat="1" ht="22.5" customHeight="1">
      <c r="B196" s="38"/>
      <c r="C196" s="190" t="s">
        <v>338</v>
      </c>
      <c r="D196" s="190" t="s">
        <v>139</v>
      </c>
      <c r="E196" s="191" t="s">
        <v>339</v>
      </c>
      <c r="F196" s="192" t="s">
        <v>340</v>
      </c>
      <c r="G196" s="193" t="s">
        <v>222</v>
      </c>
      <c r="H196" s="194">
        <v>1</v>
      </c>
      <c r="I196" s="195"/>
      <c r="J196" s="196">
        <f>ROUND(I196*H196,2)</f>
        <v>0</v>
      </c>
      <c r="K196" s="192" t="s">
        <v>143</v>
      </c>
      <c r="L196" s="58"/>
      <c r="M196" s="197" t="s">
        <v>21</v>
      </c>
      <c r="N196" s="198" t="s">
        <v>46</v>
      </c>
      <c r="O196" s="39"/>
      <c r="P196" s="199">
        <f>O196*H196</f>
        <v>0</v>
      </c>
      <c r="Q196" s="199">
        <v>0</v>
      </c>
      <c r="R196" s="199">
        <f>Q196*H196</f>
        <v>0</v>
      </c>
      <c r="S196" s="199">
        <v>9.0600000000000003E-3</v>
      </c>
      <c r="T196" s="200">
        <f>S196*H196</f>
        <v>9.0600000000000003E-3</v>
      </c>
      <c r="AR196" s="21" t="s">
        <v>223</v>
      </c>
      <c r="AT196" s="21" t="s">
        <v>139</v>
      </c>
      <c r="AU196" s="21" t="s">
        <v>85</v>
      </c>
      <c r="AY196" s="21" t="s">
        <v>137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1" t="s">
        <v>83</v>
      </c>
      <c r="BK196" s="201">
        <f>ROUND(I196*H196,2)</f>
        <v>0</v>
      </c>
      <c r="BL196" s="21" t="s">
        <v>223</v>
      </c>
      <c r="BM196" s="21" t="s">
        <v>341</v>
      </c>
    </row>
    <row r="197" spans="2:65" s="1" customFormat="1">
      <c r="B197" s="38"/>
      <c r="C197" s="60"/>
      <c r="D197" s="202" t="s">
        <v>146</v>
      </c>
      <c r="E197" s="60"/>
      <c r="F197" s="203" t="s">
        <v>342</v>
      </c>
      <c r="G197" s="60"/>
      <c r="H197" s="60"/>
      <c r="I197" s="160"/>
      <c r="J197" s="60"/>
      <c r="K197" s="60"/>
      <c r="L197" s="58"/>
      <c r="M197" s="204"/>
      <c r="N197" s="39"/>
      <c r="O197" s="39"/>
      <c r="P197" s="39"/>
      <c r="Q197" s="39"/>
      <c r="R197" s="39"/>
      <c r="S197" s="39"/>
      <c r="T197" s="75"/>
      <c r="AT197" s="21" t="s">
        <v>146</v>
      </c>
      <c r="AU197" s="21" t="s">
        <v>85</v>
      </c>
    </row>
    <row r="198" spans="2:65" s="11" customFormat="1">
      <c r="B198" s="205"/>
      <c r="C198" s="206"/>
      <c r="D198" s="216" t="s">
        <v>148</v>
      </c>
      <c r="E198" s="217" t="s">
        <v>21</v>
      </c>
      <c r="F198" s="218" t="s">
        <v>83</v>
      </c>
      <c r="G198" s="206"/>
      <c r="H198" s="219">
        <v>1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148</v>
      </c>
      <c r="AU198" s="215" t="s">
        <v>85</v>
      </c>
      <c r="AV198" s="11" t="s">
        <v>85</v>
      </c>
      <c r="AW198" s="11" t="s">
        <v>38</v>
      </c>
      <c r="AX198" s="11" t="s">
        <v>83</v>
      </c>
      <c r="AY198" s="215" t="s">
        <v>137</v>
      </c>
    </row>
    <row r="199" spans="2:65" s="1" customFormat="1" ht="22.5" customHeight="1">
      <c r="B199" s="38"/>
      <c r="C199" s="190" t="s">
        <v>343</v>
      </c>
      <c r="D199" s="190" t="s">
        <v>139</v>
      </c>
      <c r="E199" s="191" t="s">
        <v>344</v>
      </c>
      <c r="F199" s="192" t="s">
        <v>345</v>
      </c>
      <c r="G199" s="193" t="s">
        <v>322</v>
      </c>
      <c r="H199" s="194">
        <v>30</v>
      </c>
      <c r="I199" s="195"/>
      <c r="J199" s="196">
        <f>ROUND(I199*H199,2)</f>
        <v>0</v>
      </c>
      <c r="K199" s="192" t="s">
        <v>143</v>
      </c>
      <c r="L199" s="58"/>
      <c r="M199" s="197" t="s">
        <v>21</v>
      </c>
      <c r="N199" s="198" t="s">
        <v>46</v>
      </c>
      <c r="O199" s="39"/>
      <c r="P199" s="199">
        <f>O199*H199</f>
        <v>0</v>
      </c>
      <c r="Q199" s="199">
        <v>0</v>
      </c>
      <c r="R199" s="199">
        <f>Q199*H199</f>
        <v>0</v>
      </c>
      <c r="S199" s="199">
        <v>2E-3</v>
      </c>
      <c r="T199" s="200">
        <f>S199*H199</f>
        <v>0.06</v>
      </c>
      <c r="AR199" s="21" t="s">
        <v>223</v>
      </c>
      <c r="AT199" s="21" t="s">
        <v>139</v>
      </c>
      <c r="AU199" s="21" t="s">
        <v>85</v>
      </c>
      <c r="AY199" s="21" t="s">
        <v>137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1" t="s">
        <v>83</v>
      </c>
      <c r="BK199" s="201">
        <f>ROUND(I199*H199,2)</f>
        <v>0</v>
      </c>
      <c r="BL199" s="21" t="s">
        <v>223</v>
      </c>
      <c r="BM199" s="21" t="s">
        <v>346</v>
      </c>
    </row>
    <row r="200" spans="2:65" s="1" customFormat="1">
      <c r="B200" s="38"/>
      <c r="C200" s="60"/>
      <c r="D200" s="202" t="s">
        <v>146</v>
      </c>
      <c r="E200" s="60"/>
      <c r="F200" s="203" t="s">
        <v>347</v>
      </c>
      <c r="G200" s="60"/>
      <c r="H200" s="60"/>
      <c r="I200" s="160"/>
      <c r="J200" s="60"/>
      <c r="K200" s="60"/>
      <c r="L200" s="58"/>
      <c r="M200" s="204"/>
      <c r="N200" s="39"/>
      <c r="O200" s="39"/>
      <c r="P200" s="39"/>
      <c r="Q200" s="39"/>
      <c r="R200" s="39"/>
      <c r="S200" s="39"/>
      <c r="T200" s="75"/>
      <c r="AT200" s="21" t="s">
        <v>146</v>
      </c>
      <c r="AU200" s="21" t="s">
        <v>85</v>
      </c>
    </row>
    <row r="201" spans="2:65" s="11" customFormat="1">
      <c r="B201" s="205"/>
      <c r="C201" s="206"/>
      <c r="D201" s="216" t="s">
        <v>148</v>
      </c>
      <c r="E201" s="217" t="s">
        <v>21</v>
      </c>
      <c r="F201" s="218" t="s">
        <v>319</v>
      </c>
      <c r="G201" s="206"/>
      <c r="H201" s="219">
        <v>30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148</v>
      </c>
      <c r="AU201" s="215" t="s">
        <v>85</v>
      </c>
      <c r="AV201" s="11" t="s">
        <v>85</v>
      </c>
      <c r="AW201" s="11" t="s">
        <v>38</v>
      </c>
      <c r="AX201" s="11" t="s">
        <v>83</v>
      </c>
      <c r="AY201" s="215" t="s">
        <v>137</v>
      </c>
    </row>
    <row r="202" spans="2:65" s="1" customFormat="1" ht="22.5" customHeight="1">
      <c r="B202" s="38"/>
      <c r="C202" s="190" t="s">
        <v>348</v>
      </c>
      <c r="D202" s="190" t="s">
        <v>139</v>
      </c>
      <c r="E202" s="191" t="s">
        <v>349</v>
      </c>
      <c r="F202" s="192" t="s">
        <v>350</v>
      </c>
      <c r="G202" s="193" t="s">
        <v>322</v>
      </c>
      <c r="H202" s="194">
        <v>24.65</v>
      </c>
      <c r="I202" s="195"/>
      <c r="J202" s="196">
        <f>ROUND(I202*H202,2)</f>
        <v>0</v>
      </c>
      <c r="K202" s="192" t="s">
        <v>143</v>
      </c>
      <c r="L202" s="58"/>
      <c r="M202" s="197" t="s">
        <v>21</v>
      </c>
      <c r="N202" s="198" t="s">
        <v>46</v>
      </c>
      <c r="O202" s="39"/>
      <c r="P202" s="199">
        <f>O202*H202</f>
        <v>0</v>
      </c>
      <c r="Q202" s="199">
        <v>0</v>
      </c>
      <c r="R202" s="199">
        <f>Q202*H202</f>
        <v>0</v>
      </c>
      <c r="S202" s="199">
        <v>1.67E-3</v>
      </c>
      <c r="T202" s="200">
        <f>S202*H202</f>
        <v>4.1165500000000001E-2</v>
      </c>
      <c r="AR202" s="21" t="s">
        <v>223</v>
      </c>
      <c r="AT202" s="21" t="s">
        <v>139</v>
      </c>
      <c r="AU202" s="21" t="s">
        <v>85</v>
      </c>
      <c r="AY202" s="21" t="s">
        <v>137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1" t="s">
        <v>83</v>
      </c>
      <c r="BK202" s="201">
        <f>ROUND(I202*H202,2)</f>
        <v>0</v>
      </c>
      <c r="BL202" s="21" t="s">
        <v>223</v>
      </c>
      <c r="BM202" s="21" t="s">
        <v>351</v>
      </c>
    </row>
    <row r="203" spans="2:65" s="1" customFormat="1">
      <c r="B203" s="38"/>
      <c r="C203" s="60"/>
      <c r="D203" s="202" t="s">
        <v>146</v>
      </c>
      <c r="E203" s="60"/>
      <c r="F203" s="203" t="s">
        <v>352</v>
      </c>
      <c r="G203" s="60"/>
      <c r="H203" s="60"/>
      <c r="I203" s="160"/>
      <c r="J203" s="60"/>
      <c r="K203" s="60"/>
      <c r="L203" s="58"/>
      <c r="M203" s="204"/>
      <c r="N203" s="39"/>
      <c r="O203" s="39"/>
      <c r="P203" s="39"/>
      <c r="Q203" s="39"/>
      <c r="R203" s="39"/>
      <c r="S203" s="39"/>
      <c r="T203" s="75"/>
      <c r="AT203" s="21" t="s">
        <v>146</v>
      </c>
      <c r="AU203" s="21" t="s">
        <v>85</v>
      </c>
    </row>
    <row r="204" spans="2:65" s="11" customFormat="1">
      <c r="B204" s="205"/>
      <c r="C204" s="206"/>
      <c r="D204" s="216" t="s">
        <v>148</v>
      </c>
      <c r="E204" s="217" t="s">
        <v>21</v>
      </c>
      <c r="F204" s="218" t="s">
        <v>353</v>
      </c>
      <c r="G204" s="206"/>
      <c r="H204" s="219">
        <v>24.65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148</v>
      </c>
      <c r="AU204" s="215" t="s">
        <v>85</v>
      </c>
      <c r="AV204" s="11" t="s">
        <v>85</v>
      </c>
      <c r="AW204" s="11" t="s">
        <v>38</v>
      </c>
      <c r="AX204" s="11" t="s">
        <v>83</v>
      </c>
      <c r="AY204" s="215" t="s">
        <v>137</v>
      </c>
    </row>
    <row r="205" spans="2:65" s="1" customFormat="1" ht="22.5" customHeight="1">
      <c r="B205" s="38"/>
      <c r="C205" s="190" t="s">
        <v>354</v>
      </c>
      <c r="D205" s="190" t="s">
        <v>139</v>
      </c>
      <c r="E205" s="191" t="s">
        <v>355</v>
      </c>
      <c r="F205" s="192" t="s">
        <v>356</v>
      </c>
      <c r="G205" s="193" t="s">
        <v>322</v>
      </c>
      <c r="H205" s="194">
        <v>19.600000000000001</v>
      </c>
      <c r="I205" s="195"/>
      <c r="J205" s="196">
        <f>ROUND(I205*H205,2)</f>
        <v>0</v>
      </c>
      <c r="K205" s="192" t="s">
        <v>143</v>
      </c>
      <c r="L205" s="58"/>
      <c r="M205" s="197" t="s">
        <v>21</v>
      </c>
      <c r="N205" s="198" t="s">
        <v>46</v>
      </c>
      <c r="O205" s="39"/>
      <c r="P205" s="199">
        <f>O205*H205</f>
        <v>0</v>
      </c>
      <c r="Q205" s="199">
        <v>0</v>
      </c>
      <c r="R205" s="199">
        <f>Q205*H205</f>
        <v>0</v>
      </c>
      <c r="S205" s="199">
        <v>2.2300000000000002E-3</v>
      </c>
      <c r="T205" s="200">
        <f>S205*H205</f>
        <v>4.3708000000000011E-2</v>
      </c>
      <c r="AR205" s="21" t="s">
        <v>223</v>
      </c>
      <c r="AT205" s="21" t="s">
        <v>139</v>
      </c>
      <c r="AU205" s="21" t="s">
        <v>85</v>
      </c>
      <c r="AY205" s="21" t="s">
        <v>137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21" t="s">
        <v>83</v>
      </c>
      <c r="BK205" s="201">
        <f>ROUND(I205*H205,2)</f>
        <v>0</v>
      </c>
      <c r="BL205" s="21" t="s">
        <v>223</v>
      </c>
      <c r="BM205" s="21" t="s">
        <v>357</v>
      </c>
    </row>
    <row r="206" spans="2:65" s="1" customFormat="1">
      <c r="B206" s="38"/>
      <c r="C206" s="60"/>
      <c r="D206" s="202" t="s">
        <v>146</v>
      </c>
      <c r="E206" s="60"/>
      <c r="F206" s="203" t="s">
        <v>358</v>
      </c>
      <c r="G206" s="60"/>
      <c r="H206" s="60"/>
      <c r="I206" s="160"/>
      <c r="J206" s="60"/>
      <c r="K206" s="60"/>
      <c r="L206" s="58"/>
      <c r="M206" s="204"/>
      <c r="N206" s="39"/>
      <c r="O206" s="39"/>
      <c r="P206" s="39"/>
      <c r="Q206" s="39"/>
      <c r="R206" s="39"/>
      <c r="S206" s="39"/>
      <c r="T206" s="75"/>
      <c r="AT206" s="21" t="s">
        <v>146</v>
      </c>
      <c r="AU206" s="21" t="s">
        <v>85</v>
      </c>
    </row>
    <row r="207" spans="2:65" s="11" customFormat="1">
      <c r="B207" s="205"/>
      <c r="C207" s="206"/>
      <c r="D207" s="216" t="s">
        <v>148</v>
      </c>
      <c r="E207" s="217" t="s">
        <v>21</v>
      </c>
      <c r="F207" s="218" t="s">
        <v>359</v>
      </c>
      <c r="G207" s="206"/>
      <c r="H207" s="219">
        <v>19.600000000000001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148</v>
      </c>
      <c r="AU207" s="215" t="s">
        <v>85</v>
      </c>
      <c r="AV207" s="11" t="s">
        <v>85</v>
      </c>
      <c r="AW207" s="11" t="s">
        <v>38</v>
      </c>
      <c r="AX207" s="11" t="s">
        <v>83</v>
      </c>
      <c r="AY207" s="215" t="s">
        <v>137</v>
      </c>
    </row>
    <row r="208" spans="2:65" s="1" customFormat="1" ht="22.5" customHeight="1">
      <c r="B208" s="38"/>
      <c r="C208" s="190" t="s">
        <v>360</v>
      </c>
      <c r="D208" s="190" t="s">
        <v>139</v>
      </c>
      <c r="E208" s="191" t="s">
        <v>361</v>
      </c>
      <c r="F208" s="192" t="s">
        <v>362</v>
      </c>
      <c r="G208" s="193" t="s">
        <v>142</v>
      </c>
      <c r="H208" s="194">
        <v>1.17</v>
      </c>
      <c r="I208" s="195"/>
      <c r="J208" s="196">
        <f>ROUND(I208*H208,2)</f>
        <v>0</v>
      </c>
      <c r="K208" s="192" t="s">
        <v>143</v>
      </c>
      <c r="L208" s="58"/>
      <c r="M208" s="197" t="s">
        <v>21</v>
      </c>
      <c r="N208" s="198" t="s">
        <v>46</v>
      </c>
      <c r="O208" s="39"/>
      <c r="P208" s="199">
        <f>O208*H208</f>
        <v>0</v>
      </c>
      <c r="Q208" s="199">
        <v>0</v>
      </c>
      <c r="R208" s="199">
        <f>Q208*H208</f>
        <v>0</v>
      </c>
      <c r="S208" s="199">
        <v>5.8399999999999997E-3</v>
      </c>
      <c r="T208" s="200">
        <f>S208*H208</f>
        <v>6.8327999999999991E-3</v>
      </c>
      <c r="AR208" s="21" t="s">
        <v>223</v>
      </c>
      <c r="AT208" s="21" t="s">
        <v>139</v>
      </c>
      <c r="AU208" s="21" t="s">
        <v>85</v>
      </c>
      <c r="AY208" s="21" t="s">
        <v>137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21" t="s">
        <v>83</v>
      </c>
      <c r="BK208" s="201">
        <f>ROUND(I208*H208,2)</f>
        <v>0</v>
      </c>
      <c r="BL208" s="21" t="s">
        <v>223</v>
      </c>
      <c r="BM208" s="21" t="s">
        <v>363</v>
      </c>
    </row>
    <row r="209" spans="2:65" s="1" customFormat="1">
      <c r="B209" s="38"/>
      <c r="C209" s="60"/>
      <c r="D209" s="202" t="s">
        <v>146</v>
      </c>
      <c r="E209" s="60"/>
      <c r="F209" s="203" t="s">
        <v>364</v>
      </c>
      <c r="G209" s="60"/>
      <c r="H209" s="60"/>
      <c r="I209" s="160"/>
      <c r="J209" s="60"/>
      <c r="K209" s="60"/>
      <c r="L209" s="58"/>
      <c r="M209" s="204"/>
      <c r="N209" s="39"/>
      <c r="O209" s="39"/>
      <c r="P209" s="39"/>
      <c r="Q209" s="39"/>
      <c r="R209" s="39"/>
      <c r="S209" s="39"/>
      <c r="T209" s="75"/>
      <c r="AT209" s="21" t="s">
        <v>146</v>
      </c>
      <c r="AU209" s="21" t="s">
        <v>85</v>
      </c>
    </row>
    <row r="210" spans="2:65" s="11" customFormat="1">
      <c r="B210" s="205"/>
      <c r="C210" s="206"/>
      <c r="D210" s="216" t="s">
        <v>148</v>
      </c>
      <c r="E210" s="217" t="s">
        <v>21</v>
      </c>
      <c r="F210" s="218" t="s">
        <v>365</v>
      </c>
      <c r="G210" s="206"/>
      <c r="H210" s="219">
        <v>1.17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148</v>
      </c>
      <c r="AU210" s="215" t="s">
        <v>85</v>
      </c>
      <c r="AV210" s="11" t="s">
        <v>85</v>
      </c>
      <c r="AW210" s="11" t="s">
        <v>38</v>
      </c>
      <c r="AX210" s="11" t="s">
        <v>83</v>
      </c>
      <c r="AY210" s="215" t="s">
        <v>137</v>
      </c>
    </row>
    <row r="211" spans="2:65" s="1" customFormat="1" ht="22.5" customHeight="1">
      <c r="B211" s="38"/>
      <c r="C211" s="190" t="s">
        <v>366</v>
      </c>
      <c r="D211" s="190" t="s">
        <v>139</v>
      </c>
      <c r="E211" s="191" t="s">
        <v>367</v>
      </c>
      <c r="F211" s="192" t="s">
        <v>368</v>
      </c>
      <c r="G211" s="193" t="s">
        <v>222</v>
      </c>
      <c r="H211" s="194">
        <v>2</v>
      </c>
      <c r="I211" s="195"/>
      <c r="J211" s="196">
        <f>ROUND(I211*H211,2)</f>
        <v>0</v>
      </c>
      <c r="K211" s="192" t="s">
        <v>143</v>
      </c>
      <c r="L211" s="58"/>
      <c r="M211" s="197" t="s">
        <v>21</v>
      </c>
      <c r="N211" s="198" t="s">
        <v>46</v>
      </c>
      <c r="O211" s="39"/>
      <c r="P211" s="199">
        <f>O211*H211</f>
        <v>0</v>
      </c>
      <c r="Q211" s="199">
        <v>0</v>
      </c>
      <c r="R211" s="199">
        <f>Q211*H211</f>
        <v>0</v>
      </c>
      <c r="S211" s="199">
        <v>2.2000000000000001E-4</v>
      </c>
      <c r="T211" s="200">
        <f>S211*H211</f>
        <v>4.4000000000000002E-4</v>
      </c>
      <c r="AR211" s="21" t="s">
        <v>223</v>
      </c>
      <c r="AT211" s="21" t="s">
        <v>139</v>
      </c>
      <c r="AU211" s="21" t="s">
        <v>85</v>
      </c>
      <c r="AY211" s="21" t="s">
        <v>137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21" t="s">
        <v>83</v>
      </c>
      <c r="BK211" s="201">
        <f>ROUND(I211*H211,2)</f>
        <v>0</v>
      </c>
      <c r="BL211" s="21" t="s">
        <v>223</v>
      </c>
      <c r="BM211" s="21" t="s">
        <v>369</v>
      </c>
    </row>
    <row r="212" spans="2:65" s="1" customFormat="1">
      <c r="B212" s="38"/>
      <c r="C212" s="60"/>
      <c r="D212" s="202" t="s">
        <v>146</v>
      </c>
      <c r="E212" s="60"/>
      <c r="F212" s="203" t="s">
        <v>370</v>
      </c>
      <c r="G212" s="60"/>
      <c r="H212" s="60"/>
      <c r="I212" s="160"/>
      <c r="J212" s="60"/>
      <c r="K212" s="60"/>
      <c r="L212" s="58"/>
      <c r="M212" s="204"/>
      <c r="N212" s="39"/>
      <c r="O212" s="39"/>
      <c r="P212" s="39"/>
      <c r="Q212" s="39"/>
      <c r="R212" s="39"/>
      <c r="S212" s="39"/>
      <c r="T212" s="75"/>
      <c r="AT212" s="21" t="s">
        <v>146</v>
      </c>
      <c r="AU212" s="21" t="s">
        <v>85</v>
      </c>
    </row>
    <row r="213" spans="2:65" s="11" customFormat="1">
      <c r="B213" s="205"/>
      <c r="C213" s="206"/>
      <c r="D213" s="216" t="s">
        <v>148</v>
      </c>
      <c r="E213" s="217" t="s">
        <v>21</v>
      </c>
      <c r="F213" s="218" t="s">
        <v>85</v>
      </c>
      <c r="G213" s="206"/>
      <c r="H213" s="219">
        <v>2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148</v>
      </c>
      <c r="AU213" s="215" t="s">
        <v>85</v>
      </c>
      <c r="AV213" s="11" t="s">
        <v>85</v>
      </c>
      <c r="AW213" s="11" t="s">
        <v>38</v>
      </c>
      <c r="AX213" s="11" t="s">
        <v>83</v>
      </c>
      <c r="AY213" s="215" t="s">
        <v>137</v>
      </c>
    </row>
    <row r="214" spans="2:65" s="1" customFormat="1" ht="31.5" customHeight="1">
      <c r="B214" s="38"/>
      <c r="C214" s="190" t="s">
        <v>371</v>
      </c>
      <c r="D214" s="190" t="s">
        <v>139</v>
      </c>
      <c r="E214" s="191" t="s">
        <v>372</v>
      </c>
      <c r="F214" s="192" t="s">
        <v>373</v>
      </c>
      <c r="G214" s="193" t="s">
        <v>222</v>
      </c>
      <c r="H214" s="194">
        <v>1</v>
      </c>
      <c r="I214" s="195"/>
      <c r="J214" s="196">
        <f>ROUND(I214*H214,2)</f>
        <v>0</v>
      </c>
      <c r="K214" s="192" t="s">
        <v>143</v>
      </c>
      <c r="L214" s="58"/>
      <c r="M214" s="197" t="s">
        <v>21</v>
      </c>
      <c r="N214" s="198" t="s">
        <v>46</v>
      </c>
      <c r="O214" s="39"/>
      <c r="P214" s="199">
        <f>O214*H214</f>
        <v>0</v>
      </c>
      <c r="Q214" s="199">
        <v>0</v>
      </c>
      <c r="R214" s="199">
        <f>Q214*H214</f>
        <v>0</v>
      </c>
      <c r="S214" s="199">
        <v>1.8799999999999999E-3</v>
      </c>
      <c r="T214" s="200">
        <f>S214*H214</f>
        <v>1.8799999999999999E-3</v>
      </c>
      <c r="AR214" s="21" t="s">
        <v>223</v>
      </c>
      <c r="AT214" s="21" t="s">
        <v>139</v>
      </c>
      <c r="AU214" s="21" t="s">
        <v>85</v>
      </c>
      <c r="AY214" s="21" t="s">
        <v>137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21" t="s">
        <v>83</v>
      </c>
      <c r="BK214" s="201">
        <f>ROUND(I214*H214,2)</f>
        <v>0</v>
      </c>
      <c r="BL214" s="21" t="s">
        <v>223</v>
      </c>
      <c r="BM214" s="21" t="s">
        <v>374</v>
      </c>
    </row>
    <row r="215" spans="2:65" s="1" customFormat="1" ht="24">
      <c r="B215" s="38"/>
      <c r="C215" s="60"/>
      <c r="D215" s="202" t="s">
        <v>146</v>
      </c>
      <c r="E215" s="60"/>
      <c r="F215" s="203" t="s">
        <v>375</v>
      </c>
      <c r="G215" s="60"/>
      <c r="H215" s="60"/>
      <c r="I215" s="160"/>
      <c r="J215" s="60"/>
      <c r="K215" s="60"/>
      <c r="L215" s="58"/>
      <c r="M215" s="204"/>
      <c r="N215" s="39"/>
      <c r="O215" s="39"/>
      <c r="P215" s="39"/>
      <c r="Q215" s="39"/>
      <c r="R215" s="39"/>
      <c r="S215" s="39"/>
      <c r="T215" s="75"/>
      <c r="AT215" s="21" t="s">
        <v>146</v>
      </c>
      <c r="AU215" s="21" t="s">
        <v>85</v>
      </c>
    </row>
    <row r="216" spans="2:65" s="11" customFormat="1">
      <c r="B216" s="205"/>
      <c r="C216" s="206"/>
      <c r="D216" s="216" t="s">
        <v>148</v>
      </c>
      <c r="E216" s="217" t="s">
        <v>21</v>
      </c>
      <c r="F216" s="218" t="s">
        <v>83</v>
      </c>
      <c r="G216" s="206"/>
      <c r="H216" s="219">
        <v>1</v>
      </c>
      <c r="I216" s="210"/>
      <c r="J216" s="206"/>
      <c r="K216" s="206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148</v>
      </c>
      <c r="AU216" s="215" t="s">
        <v>85</v>
      </c>
      <c r="AV216" s="11" t="s">
        <v>85</v>
      </c>
      <c r="AW216" s="11" t="s">
        <v>38</v>
      </c>
      <c r="AX216" s="11" t="s">
        <v>83</v>
      </c>
      <c r="AY216" s="215" t="s">
        <v>137</v>
      </c>
    </row>
    <row r="217" spans="2:65" s="1" customFormat="1" ht="22.5" customHeight="1">
      <c r="B217" s="38"/>
      <c r="C217" s="190" t="s">
        <v>376</v>
      </c>
      <c r="D217" s="190" t="s">
        <v>139</v>
      </c>
      <c r="E217" s="191" t="s">
        <v>377</v>
      </c>
      <c r="F217" s="192" t="s">
        <v>378</v>
      </c>
      <c r="G217" s="193" t="s">
        <v>322</v>
      </c>
      <c r="H217" s="194">
        <v>59.36</v>
      </c>
      <c r="I217" s="195"/>
      <c r="J217" s="196">
        <f>ROUND(I217*H217,2)</f>
        <v>0</v>
      </c>
      <c r="K217" s="192" t="s">
        <v>143</v>
      </c>
      <c r="L217" s="58"/>
      <c r="M217" s="197" t="s">
        <v>21</v>
      </c>
      <c r="N217" s="198" t="s">
        <v>46</v>
      </c>
      <c r="O217" s="39"/>
      <c r="P217" s="199">
        <f>O217*H217</f>
        <v>0</v>
      </c>
      <c r="Q217" s="199">
        <v>0</v>
      </c>
      <c r="R217" s="199">
        <f>Q217*H217</f>
        <v>0</v>
      </c>
      <c r="S217" s="199">
        <v>2.5999999999999999E-3</v>
      </c>
      <c r="T217" s="200">
        <f>S217*H217</f>
        <v>0.154336</v>
      </c>
      <c r="AR217" s="21" t="s">
        <v>223</v>
      </c>
      <c r="AT217" s="21" t="s">
        <v>139</v>
      </c>
      <c r="AU217" s="21" t="s">
        <v>85</v>
      </c>
      <c r="AY217" s="21" t="s">
        <v>137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1" t="s">
        <v>83</v>
      </c>
      <c r="BK217" s="201">
        <f>ROUND(I217*H217,2)</f>
        <v>0</v>
      </c>
      <c r="BL217" s="21" t="s">
        <v>223</v>
      </c>
      <c r="BM217" s="21" t="s">
        <v>379</v>
      </c>
    </row>
    <row r="218" spans="2:65" s="1" customFormat="1">
      <c r="B218" s="38"/>
      <c r="C218" s="60"/>
      <c r="D218" s="202" t="s">
        <v>146</v>
      </c>
      <c r="E218" s="60"/>
      <c r="F218" s="203" t="s">
        <v>380</v>
      </c>
      <c r="G218" s="60"/>
      <c r="H218" s="60"/>
      <c r="I218" s="160"/>
      <c r="J218" s="60"/>
      <c r="K218" s="60"/>
      <c r="L218" s="58"/>
      <c r="M218" s="204"/>
      <c r="N218" s="39"/>
      <c r="O218" s="39"/>
      <c r="P218" s="39"/>
      <c r="Q218" s="39"/>
      <c r="R218" s="39"/>
      <c r="S218" s="39"/>
      <c r="T218" s="75"/>
      <c r="AT218" s="21" t="s">
        <v>146</v>
      </c>
      <c r="AU218" s="21" t="s">
        <v>85</v>
      </c>
    </row>
    <row r="219" spans="2:65" s="11" customFormat="1">
      <c r="B219" s="205"/>
      <c r="C219" s="206"/>
      <c r="D219" s="216" t="s">
        <v>148</v>
      </c>
      <c r="E219" s="217" t="s">
        <v>21</v>
      </c>
      <c r="F219" s="218" t="s">
        <v>381</v>
      </c>
      <c r="G219" s="206"/>
      <c r="H219" s="219">
        <v>59.36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148</v>
      </c>
      <c r="AU219" s="215" t="s">
        <v>85</v>
      </c>
      <c r="AV219" s="11" t="s">
        <v>85</v>
      </c>
      <c r="AW219" s="11" t="s">
        <v>38</v>
      </c>
      <c r="AX219" s="11" t="s">
        <v>83</v>
      </c>
      <c r="AY219" s="215" t="s">
        <v>137</v>
      </c>
    </row>
    <row r="220" spans="2:65" s="1" customFormat="1" ht="22.5" customHeight="1">
      <c r="B220" s="38"/>
      <c r="C220" s="190" t="s">
        <v>382</v>
      </c>
      <c r="D220" s="190" t="s">
        <v>139</v>
      </c>
      <c r="E220" s="191" t="s">
        <v>383</v>
      </c>
      <c r="F220" s="192" t="s">
        <v>384</v>
      </c>
      <c r="G220" s="193" t="s">
        <v>322</v>
      </c>
      <c r="H220" s="194">
        <v>14.7</v>
      </c>
      <c r="I220" s="195"/>
      <c r="J220" s="196">
        <f>ROUND(I220*H220,2)</f>
        <v>0</v>
      </c>
      <c r="K220" s="192" t="s">
        <v>143</v>
      </c>
      <c r="L220" s="58"/>
      <c r="M220" s="197" t="s">
        <v>21</v>
      </c>
      <c r="N220" s="198" t="s">
        <v>46</v>
      </c>
      <c r="O220" s="39"/>
      <c r="P220" s="199">
        <f>O220*H220</f>
        <v>0</v>
      </c>
      <c r="Q220" s="199">
        <v>0</v>
      </c>
      <c r="R220" s="199">
        <f>Q220*H220</f>
        <v>0</v>
      </c>
      <c r="S220" s="199">
        <v>3.9399999999999999E-3</v>
      </c>
      <c r="T220" s="200">
        <f>S220*H220</f>
        <v>5.7917999999999997E-2</v>
      </c>
      <c r="AR220" s="21" t="s">
        <v>223</v>
      </c>
      <c r="AT220" s="21" t="s">
        <v>139</v>
      </c>
      <c r="AU220" s="21" t="s">
        <v>85</v>
      </c>
      <c r="AY220" s="21" t="s">
        <v>137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21" t="s">
        <v>83</v>
      </c>
      <c r="BK220" s="201">
        <f>ROUND(I220*H220,2)</f>
        <v>0</v>
      </c>
      <c r="BL220" s="21" t="s">
        <v>223</v>
      </c>
      <c r="BM220" s="21" t="s">
        <v>385</v>
      </c>
    </row>
    <row r="221" spans="2:65" s="1" customFormat="1">
      <c r="B221" s="38"/>
      <c r="C221" s="60"/>
      <c r="D221" s="202" t="s">
        <v>146</v>
      </c>
      <c r="E221" s="60"/>
      <c r="F221" s="203" t="s">
        <v>386</v>
      </c>
      <c r="G221" s="60"/>
      <c r="H221" s="60"/>
      <c r="I221" s="160"/>
      <c r="J221" s="60"/>
      <c r="K221" s="60"/>
      <c r="L221" s="58"/>
      <c r="M221" s="204"/>
      <c r="N221" s="39"/>
      <c r="O221" s="39"/>
      <c r="P221" s="39"/>
      <c r="Q221" s="39"/>
      <c r="R221" s="39"/>
      <c r="S221" s="39"/>
      <c r="T221" s="75"/>
      <c r="AT221" s="21" t="s">
        <v>146</v>
      </c>
      <c r="AU221" s="21" t="s">
        <v>85</v>
      </c>
    </row>
    <row r="222" spans="2:65" s="11" customFormat="1">
      <c r="B222" s="205"/>
      <c r="C222" s="206"/>
      <c r="D222" s="202" t="s">
        <v>148</v>
      </c>
      <c r="E222" s="207" t="s">
        <v>21</v>
      </c>
      <c r="F222" s="208" t="s">
        <v>387</v>
      </c>
      <c r="G222" s="206"/>
      <c r="H222" s="209">
        <v>14.7</v>
      </c>
      <c r="I222" s="210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148</v>
      </c>
      <c r="AU222" s="215" t="s">
        <v>85</v>
      </c>
      <c r="AV222" s="11" t="s">
        <v>85</v>
      </c>
      <c r="AW222" s="11" t="s">
        <v>38</v>
      </c>
      <c r="AX222" s="11" t="s">
        <v>83</v>
      </c>
      <c r="AY222" s="215" t="s">
        <v>137</v>
      </c>
    </row>
    <row r="223" spans="2:65" s="10" customFormat="1" ht="29.85" customHeight="1">
      <c r="B223" s="173"/>
      <c r="C223" s="174"/>
      <c r="D223" s="187" t="s">
        <v>74</v>
      </c>
      <c r="E223" s="188" t="s">
        <v>388</v>
      </c>
      <c r="F223" s="188" t="s">
        <v>389</v>
      </c>
      <c r="G223" s="174"/>
      <c r="H223" s="174"/>
      <c r="I223" s="177"/>
      <c r="J223" s="189">
        <f>BK223</f>
        <v>0</v>
      </c>
      <c r="K223" s="174"/>
      <c r="L223" s="179"/>
      <c r="M223" s="180"/>
      <c r="N223" s="181"/>
      <c r="O223" s="181"/>
      <c r="P223" s="182">
        <f>SUM(P224:P226)</f>
        <v>0</v>
      </c>
      <c r="Q223" s="181"/>
      <c r="R223" s="182">
        <f>SUM(R224:R226)</f>
        <v>0</v>
      </c>
      <c r="S223" s="181"/>
      <c r="T223" s="183">
        <f>SUM(T224:T226)</f>
        <v>0.03</v>
      </c>
      <c r="AR223" s="184" t="s">
        <v>85</v>
      </c>
      <c r="AT223" s="185" t="s">
        <v>74</v>
      </c>
      <c r="AU223" s="185" t="s">
        <v>83</v>
      </c>
      <c r="AY223" s="184" t="s">
        <v>137</v>
      </c>
      <c r="BK223" s="186">
        <f>SUM(BK224:BK226)</f>
        <v>0</v>
      </c>
    </row>
    <row r="224" spans="2:65" s="1" customFormat="1" ht="31.5" customHeight="1">
      <c r="B224" s="38"/>
      <c r="C224" s="190" t="s">
        <v>390</v>
      </c>
      <c r="D224" s="190" t="s">
        <v>139</v>
      </c>
      <c r="E224" s="191" t="s">
        <v>391</v>
      </c>
      <c r="F224" s="192" t="s">
        <v>392</v>
      </c>
      <c r="G224" s="193" t="s">
        <v>393</v>
      </c>
      <c r="H224" s="194">
        <v>30</v>
      </c>
      <c r="I224" s="195"/>
      <c r="J224" s="196">
        <f>ROUND(I224*H224,2)</f>
        <v>0</v>
      </c>
      <c r="K224" s="192" t="s">
        <v>143</v>
      </c>
      <c r="L224" s="58"/>
      <c r="M224" s="197" t="s">
        <v>21</v>
      </c>
      <c r="N224" s="198" t="s">
        <v>46</v>
      </c>
      <c r="O224" s="39"/>
      <c r="P224" s="199">
        <f>O224*H224</f>
        <v>0</v>
      </c>
      <c r="Q224" s="199">
        <v>0</v>
      </c>
      <c r="R224" s="199">
        <f>Q224*H224</f>
        <v>0</v>
      </c>
      <c r="S224" s="199">
        <v>1E-3</v>
      </c>
      <c r="T224" s="200">
        <f>S224*H224</f>
        <v>0.03</v>
      </c>
      <c r="AR224" s="21" t="s">
        <v>223</v>
      </c>
      <c r="AT224" s="21" t="s">
        <v>139</v>
      </c>
      <c r="AU224" s="21" t="s">
        <v>85</v>
      </c>
      <c r="AY224" s="21" t="s">
        <v>137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1" t="s">
        <v>83</v>
      </c>
      <c r="BK224" s="201">
        <f>ROUND(I224*H224,2)</f>
        <v>0</v>
      </c>
      <c r="BL224" s="21" t="s">
        <v>223</v>
      </c>
      <c r="BM224" s="21" t="s">
        <v>394</v>
      </c>
    </row>
    <row r="225" spans="2:51" s="1" customFormat="1" ht="24">
      <c r="B225" s="38"/>
      <c r="C225" s="60"/>
      <c r="D225" s="202" t="s">
        <v>146</v>
      </c>
      <c r="E225" s="60"/>
      <c r="F225" s="203" t="s">
        <v>395</v>
      </c>
      <c r="G225" s="60"/>
      <c r="H225" s="60"/>
      <c r="I225" s="160"/>
      <c r="J225" s="60"/>
      <c r="K225" s="60"/>
      <c r="L225" s="58"/>
      <c r="M225" s="204"/>
      <c r="N225" s="39"/>
      <c r="O225" s="39"/>
      <c r="P225" s="39"/>
      <c r="Q225" s="39"/>
      <c r="R225" s="39"/>
      <c r="S225" s="39"/>
      <c r="T225" s="75"/>
      <c r="AT225" s="21" t="s">
        <v>146</v>
      </c>
      <c r="AU225" s="21" t="s">
        <v>85</v>
      </c>
    </row>
    <row r="226" spans="2:51" s="11" customFormat="1">
      <c r="B226" s="205"/>
      <c r="C226" s="206"/>
      <c r="D226" s="202" t="s">
        <v>148</v>
      </c>
      <c r="E226" s="207" t="s">
        <v>21</v>
      </c>
      <c r="F226" s="208" t="s">
        <v>319</v>
      </c>
      <c r="G226" s="206"/>
      <c r="H226" s="209">
        <v>30</v>
      </c>
      <c r="I226" s="210"/>
      <c r="J226" s="206"/>
      <c r="K226" s="206"/>
      <c r="L226" s="211"/>
      <c r="M226" s="221"/>
      <c r="N226" s="222"/>
      <c r="O226" s="222"/>
      <c r="P226" s="222"/>
      <c r="Q226" s="222"/>
      <c r="R226" s="222"/>
      <c r="S226" s="222"/>
      <c r="T226" s="223"/>
      <c r="AT226" s="215" t="s">
        <v>148</v>
      </c>
      <c r="AU226" s="215" t="s">
        <v>85</v>
      </c>
      <c r="AV226" s="11" t="s">
        <v>85</v>
      </c>
      <c r="AW226" s="11" t="s">
        <v>38</v>
      </c>
      <c r="AX226" s="11" t="s">
        <v>83</v>
      </c>
      <c r="AY226" s="215" t="s">
        <v>137</v>
      </c>
    </row>
    <row r="227" spans="2:51" s="1" customFormat="1" ht="6.9" customHeight="1">
      <c r="B227" s="53"/>
      <c r="C227" s="54"/>
      <c r="D227" s="54"/>
      <c r="E227" s="54"/>
      <c r="F227" s="54"/>
      <c r="G227" s="54"/>
      <c r="H227" s="54"/>
      <c r="I227" s="136"/>
      <c r="J227" s="54"/>
      <c r="K227" s="54"/>
      <c r="L227" s="58"/>
    </row>
  </sheetData>
  <sheetProtection password="CC35" sheet="1" objects="1" scenarios="1" formatCells="0" formatColumns="0" formatRows="0" sort="0" autoFilter="0"/>
  <autoFilter ref="C88:K226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4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95</v>
      </c>
      <c r="G1" s="353" t="s">
        <v>96</v>
      </c>
      <c r="H1" s="353"/>
      <c r="I1" s="112"/>
      <c r="J1" s="111" t="s">
        <v>97</v>
      </c>
      <c r="K1" s="110" t="s">
        <v>98</v>
      </c>
      <c r="L1" s="111" t="s">
        <v>99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1" t="s">
        <v>88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100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4" t="str">
        <f>'Rekapitulace stavby'!K6</f>
        <v>Demolice objektu č. p. 168 na ulici Potoční v Odrách</v>
      </c>
      <c r="F7" s="355"/>
      <c r="G7" s="355"/>
      <c r="H7" s="355"/>
      <c r="I7" s="114"/>
      <c r="J7" s="26"/>
      <c r="K7" s="28"/>
    </row>
    <row r="8" spans="1:70" s="1" customFormat="1" ht="13.2">
      <c r="B8" s="38"/>
      <c r="C8" s="39"/>
      <c r="D8" s="34" t="s">
        <v>101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6" t="s">
        <v>396</v>
      </c>
      <c r="F9" s="357"/>
      <c r="G9" s="357"/>
      <c r="H9" s="357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21. 11. 2020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24</v>
      </c>
      <c r="F15" s="39"/>
      <c r="G15" s="39"/>
      <c r="H15" s="39"/>
      <c r="I15" s="116" t="s">
        <v>30</v>
      </c>
      <c r="J15" s="32" t="s">
        <v>31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32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34</v>
      </c>
      <c r="E20" s="39"/>
      <c r="F20" s="39"/>
      <c r="G20" s="39"/>
      <c r="H20" s="39"/>
      <c r="I20" s="116" t="s">
        <v>28</v>
      </c>
      <c r="J20" s="32" t="s">
        <v>35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6" t="s">
        <v>30</v>
      </c>
      <c r="J21" s="32" t="s">
        <v>37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39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46" t="s">
        <v>21</v>
      </c>
      <c r="F24" s="346"/>
      <c r="G24" s="346"/>
      <c r="H24" s="346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ROUND(J89,2)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ROUND(SUM(BE89:BE183), 2)</f>
        <v>0</v>
      </c>
      <c r="G30" s="39"/>
      <c r="H30" s="39"/>
      <c r="I30" s="128">
        <v>0.21</v>
      </c>
      <c r="J30" s="127">
        <f>ROUND(ROUND((SUM(BE89:BE183)),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ROUND(SUM(BF89:BF183), 2)</f>
        <v>0</v>
      </c>
      <c r="G31" s="39"/>
      <c r="H31" s="39"/>
      <c r="I31" s="128">
        <v>0.15</v>
      </c>
      <c r="J31" s="127">
        <f>ROUND(ROUND((SUM(BF89:BF183)),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ROUND(SUM(BG89:BG183),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ROUND(SUM(BH89:BH183),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ROUND(SUM(BI89:BI183),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103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Demolice objektu č. p. 168 na ulici Potoční v Odrách</v>
      </c>
      <c r="F45" s="355"/>
      <c r="G45" s="355"/>
      <c r="H45" s="355"/>
      <c r="I45" s="115"/>
      <c r="J45" s="39"/>
      <c r="K45" s="42"/>
    </row>
    <row r="46" spans="2:11" s="1" customFormat="1" ht="14.4" customHeight="1">
      <c r="B46" s="38"/>
      <c r="C46" s="34" t="s">
        <v>101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02 - Odpojení inženýrských sítí</v>
      </c>
      <c r="F47" s="357"/>
      <c r="G47" s="357"/>
      <c r="H47" s="357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Město Odry</v>
      </c>
      <c r="G49" s="39"/>
      <c r="H49" s="39"/>
      <c r="I49" s="116" t="s">
        <v>25</v>
      </c>
      <c r="J49" s="117" t="str">
        <f>IF(J12="","",J12)</f>
        <v>21. 11. 2020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6" t="s">
        <v>34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104</v>
      </c>
      <c r="D54" s="129"/>
      <c r="E54" s="129"/>
      <c r="F54" s="129"/>
      <c r="G54" s="129"/>
      <c r="H54" s="129"/>
      <c r="I54" s="142"/>
      <c r="J54" s="143" t="s">
        <v>105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106</v>
      </c>
      <c r="D56" s="39"/>
      <c r="E56" s="39"/>
      <c r="F56" s="39"/>
      <c r="G56" s="39"/>
      <c r="H56" s="39"/>
      <c r="I56" s="115"/>
      <c r="J56" s="125">
        <f>J89</f>
        <v>0</v>
      </c>
      <c r="K56" s="42"/>
      <c r="AU56" s="21" t="s">
        <v>107</v>
      </c>
    </row>
    <row r="57" spans="2:47" s="7" customFormat="1" ht="24.9" customHeight="1">
      <c r="B57" s="146"/>
      <c r="C57" s="147"/>
      <c r="D57" s="148" t="s">
        <v>108</v>
      </c>
      <c r="E57" s="149"/>
      <c r="F57" s="149"/>
      <c r="G57" s="149"/>
      <c r="H57" s="149"/>
      <c r="I57" s="150"/>
      <c r="J57" s="151">
        <f>J90</f>
        <v>0</v>
      </c>
      <c r="K57" s="152"/>
    </row>
    <row r="58" spans="2:47" s="8" customFormat="1" ht="19.95" customHeight="1">
      <c r="B58" s="153"/>
      <c r="C58" s="154"/>
      <c r="D58" s="155" t="s">
        <v>109</v>
      </c>
      <c r="E58" s="156"/>
      <c r="F58" s="156"/>
      <c r="G58" s="156"/>
      <c r="H58" s="156"/>
      <c r="I58" s="157"/>
      <c r="J58" s="158">
        <f>J91</f>
        <v>0</v>
      </c>
      <c r="K58" s="159"/>
    </row>
    <row r="59" spans="2:47" s="8" customFormat="1" ht="19.95" customHeight="1">
      <c r="B59" s="153"/>
      <c r="C59" s="154"/>
      <c r="D59" s="155" t="s">
        <v>397</v>
      </c>
      <c r="E59" s="156"/>
      <c r="F59" s="156"/>
      <c r="G59" s="156"/>
      <c r="H59" s="156"/>
      <c r="I59" s="157"/>
      <c r="J59" s="158">
        <f>J115</f>
        <v>0</v>
      </c>
      <c r="K59" s="159"/>
    </row>
    <row r="60" spans="2:47" s="8" customFormat="1" ht="19.95" customHeight="1">
      <c r="B60" s="153"/>
      <c r="C60" s="154"/>
      <c r="D60" s="155" t="s">
        <v>398</v>
      </c>
      <c r="E60" s="156"/>
      <c r="F60" s="156"/>
      <c r="G60" s="156"/>
      <c r="H60" s="156"/>
      <c r="I60" s="157"/>
      <c r="J60" s="158">
        <f>J119</f>
        <v>0</v>
      </c>
      <c r="K60" s="159"/>
    </row>
    <row r="61" spans="2:47" s="8" customFormat="1" ht="19.95" customHeight="1">
      <c r="B61" s="153"/>
      <c r="C61" s="154"/>
      <c r="D61" s="155" t="s">
        <v>399</v>
      </c>
      <c r="E61" s="156"/>
      <c r="F61" s="156"/>
      <c r="G61" s="156"/>
      <c r="H61" s="156"/>
      <c r="I61" s="157"/>
      <c r="J61" s="158">
        <f>J132</f>
        <v>0</v>
      </c>
      <c r="K61" s="159"/>
    </row>
    <row r="62" spans="2:47" s="8" customFormat="1" ht="19.95" customHeight="1">
      <c r="B62" s="153"/>
      <c r="C62" s="154"/>
      <c r="D62" s="155" t="s">
        <v>110</v>
      </c>
      <c r="E62" s="156"/>
      <c r="F62" s="156"/>
      <c r="G62" s="156"/>
      <c r="H62" s="156"/>
      <c r="I62" s="157"/>
      <c r="J62" s="158">
        <f>J147</f>
        <v>0</v>
      </c>
      <c r="K62" s="159"/>
    </row>
    <row r="63" spans="2:47" s="8" customFormat="1" ht="19.95" customHeight="1">
      <c r="B63" s="153"/>
      <c r="C63" s="154"/>
      <c r="D63" s="155" t="s">
        <v>111</v>
      </c>
      <c r="E63" s="156"/>
      <c r="F63" s="156"/>
      <c r="G63" s="156"/>
      <c r="H63" s="156"/>
      <c r="I63" s="157"/>
      <c r="J63" s="158">
        <f>J154</f>
        <v>0</v>
      </c>
      <c r="K63" s="159"/>
    </row>
    <row r="64" spans="2:47" s="8" customFormat="1" ht="19.95" customHeight="1">
      <c r="B64" s="153"/>
      <c r="C64" s="154"/>
      <c r="D64" s="155" t="s">
        <v>400</v>
      </c>
      <c r="E64" s="156"/>
      <c r="F64" s="156"/>
      <c r="G64" s="156"/>
      <c r="H64" s="156"/>
      <c r="I64" s="157"/>
      <c r="J64" s="158">
        <f>J164</f>
        <v>0</v>
      </c>
      <c r="K64" s="159"/>
    </row>
    <row r="65" spans="2:12" s="7" customFormat="1" ht="24.9" customHeight="1">
      <c r="B65" s="146"/>
      <c r="C65" s="147"/>
      <c r="D65" s="148" t="s">
        <v>112</v>
      </c>
      <c r="E65" s="149"/>
      <c r="F65" s="149"/>
      <c r="G65" s="149"/>
      <c r="H65" s="149"/>
      <c r="I65" s="150"/>
      <c r="J65" s="151">
        <f>J167</f>
        <v>0</v>
      </c>
      <c r="K65" s="152"/>
    </row>
    <row r="66" spans="2:12" s="8" customFormat="1" ht="19.95" customHeight="1">
      <c r="B66" s="153"/>
      <c r="C66" s="154"/>
      <c r="D66" s="155" t="s">
        <v>401</v>
      </c>
      <c r="E66" s="156"/>
      <c r="F66" s="156"/>
      <c r="G66" s="156"/>
      <c r="H66" s="156"/>
      <c r="I66" s="157"/>
      <c r="J66" s="158">
        <f>J168</f>
        <v>0</v>
      </c>
      <c r="K66" s="159"/>
    </row>
    <row r="67" spans="2:12" s="8" customFormat="1" ht="19.95" customHeight="1">
      <c r="B67" s="153"/>
      <c r="C67" s="154"/>
      <c r="D67" s="155" t="s">
        <v>113</v>
      </c>
      <c r="E67" s="156"/>
      <c r="F67" s="156"/>
      <c r="G67" s="156"/>
      <c r="H67" s="156"/>
      <c r="I67" s="157"/>
      <c r="J67" s="158">
        <f>J172</f>
        <v>0</v>
      </c>
      <c r="K67" s="159"/>
    </row>
    <row r="68" spans="2:12" s="8" customFormat="1" ht="19.95" customHeight="1">
      <c r="B68" s="153"/>
      <c r="C68" s="154"/>
      <c r="D68" s="155" t="s">
        <v>402</v>
      </c>
      <c r="E68" s="156"/>
      <c r="F68" s="156"/>
      <c r="G68" s="156"/>
      <c r="H68" s="156"/>
      <c r="I68" s="157"/>
      <c r="J68" s="158">
        <f>J176</f>
        <v>0</v>
      </c>
      <c r="K68" s="159"/>
    </row>
    <row r="69" spans="2:12" s="8" customFormat="1" ht="19.95" customHeight="1">
      <c r="B69" s="153"/>
      <c r="C69" s="154"/>
      <c r="D69" s="155" t="s">
        <v>403</v>
      </c>
      <c r="E69" s="156"/>
      <c r="F69" s="156"/>
      <c r="G69" s="156"/>
      <c r="H69" s="156"/>
      <c r="I69" s="157"/>
      <c r="J69" s="158">
        <f>J180</f>
        <v>0</v>
      </c>
      <c r="K69" s="159"/>
    </row>
    <row r="70" spans="2:12" s="1" customFormat="1" ht="21.75" customHeight="1">
      <c r="B70" s="38"/>
      <c r="C70" s="39"/>
      <c r="D70" s="39"/>
      <c r="E70" s="39"/>
      <c r="F70" s="39"/>
      <c r="G70" s="39"/>
      <c r="H70" s="39"/>
      <c r="I70" s="115"/>
      <c r="J70" s="39"/>
      <c r="K70" s="42"/>
    </row>
    <row r="71" spans="2:12" s="1" customFormat="1" ht="6.9" customHeight="1">
      <c r="B71" s="53"/>
      <c r="C71" s="54"/>
      <c r="D71" s="54"/>
      <c r="E71" s="54"/>
      <c r="F71" s="54"/>
      <c r="G71" s="54"/>
      <c r="H71" s="54"/>
      <c r="I71" s="136"/>
      <c r="J71" s="54"/>
      <c r="K71" s="55"/>
    </row>
    <row r="75" spans="2:12" s="1" customFormat="1" ht="6.9" customHeight="1">
      <c r="B75" s="56"/>
      <c r="C75" s="57"/>
      <c r="D75" s="57"/>
      <c r="E75" s="57"/>
      <c r="F75" s="57"/>
      <c r="G75" s="57"/>
      <c r="H75" s="57"/>
      <c r="I75" s="139"/>
      <c r="J75" s="57"/>
      <c r="K75" s="57"/>
      <c r="L75" s="58"/>
    </row>
    <row r="76" spans="2:12" s="1" customFormat="1" ht="36.9" customHeight="1">
      <c r="B76" s="38"/>
      <c r="C76" s="59" t="s">
        <v>121</v>
      </c>
      <c r="D76" s="60"/>
      <c r="E76" s="60"/>
      <c r="F76" s="60"/>
      <c r="G76" s="60"/>
      <c r="H76" s="60"/>
      <c r="I76" s="160"/>
      <c r="J76" s="60"/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4.4" customHeight="1">
      <c r="B78" s="38"/>
      <c r="C78" s="62" t="s">
        <v>18</v>
      </c>
      <c r="D78" s="60"/>
      <c r="E78" s="60"/>
      <c r="F78" s="60"/>
      <c r="G78" s="60"/>
      <c r="H78" s="60"/>
      <c r="I78" s="160"/>
      <c r="J78" s="60"/>
      <c r="K78" s="60"/>
      <c r="L78" s="58"/>
    </row>
    <row r="79" spans="2:12" s="1" customFormat="1" ht="22.5" customHeight="1">
      <c r="B79" s="38"/>
      <c r="C79" s="60"/>
      <c r="D79" s="60"/>
      <c r="E79" s="350" t="str">
        <f>E7</f>
        <v>Demolice objektu č. p. 168 na ulici Potoční v Odrách</v>
      </c>
      <c r="F79" s="351"/>
      <c r="G79" s="351"/>
      <c r="H79" s="351"/>
      <c r="I79" s="160"/>
      <c r="J79" s="60"/>
      <c r="K79" s="60"/>
      <c r="L79" s="58"/>
    </row>
    <row r="80" spans="2:12" s="1" customFormat="1" ht="14.4" customHeight="1">
      <c r="B80" s="38"/>
      <c r="C80" s="62" t="s">
        <v>101</v>
      </c>
      <c r="D80" s="60"/>
      <c r="E80" s="60"/>
      <c r="F80" s="60"/>
      <c r="G80" s="60"/>
      <c r="H80" s="60"/>
      <c r="I80" s="160"/>
      <c r="J80" s="60"/>
      <c r="K80" s="60"/>
      <c r="L80" s="58"/>
    </row>
    <row r="81" spans="2:65" s="1" customFormat="1" ht="23.25" customHeight="1">
      <c r="B81" s="38"/>
      <c r="C81" s="60"/>
      <c r="D81" s="60"/>
      <c r="E81" s="318" t="str">
        <f>E9</f>
        <v>02 - Odpojení inženýrských sítí</v>
      </c>
      <c r="F81" s="352"/>
      <c r="G81" s="352"/>
      <c r="H81" s="352"/>
      <c r="I81" s="160"/>
      <c r="J81" s="60"/>
      <c r="K81" s="60"/>
      <c r="L81" s="58"/>
    </row>
    <row r="82" spans="2:65" s="1" customFormat="1" ht="6.9" customHeight="1">
      <c r="B82" s="38"/>
      <c r="C82" s="60"/>
      <c r="D82" s="60"/>
      <c r="E82" s="60"/>
      <c r="F82" s="60"/>
      <c r="G82" s="60"/>
      <c r="H82" s="60"/>
      <c r="I82" s="160"/>
      <c r="J82" s="60"/>
      <c r="K82" s="60"/>
      <c r="L82" s="58"/>
    </row>
    <row r="83" spans="2:65" s="1" customFormat="1" ht="18" customHeight="1">
      <c r="B83" s="38"/>
      <c r="C83" s="62" t="s">
        <v>23</v>
      </c>
      <c r="D83" s="60"/>
      <c r="E83" s="60"/>
      <c r="F83" s="161" t="str">
        <f>F12</f>
        <v>Město Odry</v>
      </c>
      <c r="G83" s="60"/>
      <c r="H83" s="60"/>
      <c r="I83" s="162" t="s">
        <v>25</v>
      </c>
      <c r="J83" s="70" t="str">
        <f>IF(J12="","",J12)</f>
        <v>21. 11. 2020</v>
      </c>
      <c r="K83" s="60"/>
      <c r="L83" s="58"/>
    </row>
    <row r="84" spans="2:65" s="1" customFormat="1" ht="6.9" customHeight="1">
      <c r="B84" s="38"/>
      <c r="C84" s="60"/>
      <c r="D84" s="60"/>
      <c r="E84" s="60"/>
      <c r="F84" s="60"/>
      <c r="G84" s="60"/>
      <c r="H84" s="60"/>
      <c r="I84" s="160"/>
      <c r="J84" s="60"/>
      <c r="K84" s="60"/>
      <c r="L84" s="58"/>
    </row>
    <row r="85" spans="2:65" s="1" customFormat="1" ht="13.2">
      <c r="B85" s="38"/>
      <c r="C85" s="62" t="s">
        <v>27</v>
      </c>
      <c r="D85" s="60"/>
      <c r="E85" s="60"/>
      <c r="F85" s="161" t="str">
        <f>E15</f>
        <v>Město Odry</v>
      </c>
      <c r="G85" s="60"/>
      <c r="H85" s="60"/>
      <c r="I85" s="162" t="s">
        <v>34</v>
      </c>
      <c r="J85" s="161" t="str">
        <f>E21</f>
        <v>Hydroelko, s.r.o.</v>
      </c>
      <c r="K85" s="60"/>
      <c r="L85" s="58"/>
    </row>
    <row r="86" spans="2:65" s="1" customFormat="1" ht="14.4" customHeight="1">
      <c r="B86" s="38"/>
      <c r="C86" s="62" t="s">
        <v>32</v>
      </c>
      <c r="D86" s="60"/>
      <c r="E86" s="60"/>
      <c r="F86" s="161" t="str">
        <f>IF(E18="","",E18)</f>
        <v/>
      </c>
      <c r="G86" s="60"/>
      <c r="H86" s="60"/>
      <c r="I86" s="160"/>
      <c r="J86" s="60"/>
      <c r="K86" s="60"/>
      <c r="L86" s="58"/>
    </row>
    <row r="87" spans="2:65" s="1" customFormat="1" ht="10.35" customHeight="1">
      <c r="B87" s="38"/>
      <c r="C87" s="60"/>
      <c r="D87" s="60"/>
      <c r="E87" s="60"/>
      <c r="F87" s="60"/>
      <c r="G87" s="60"/>
      <c r="H87" s="60"/>
      <c r="I87" s="160"/>
      <c r="J87" s="60"/>
      <c r="K87" s="60"/>
      <c r="L87" s="58"/>
    </row>
    <row r="88" spans="2:65" s="9" customFormat="1" ht="29.25" customHeight="1">
      <c r="B88" s="163"/>
      <c r="C88" s="164" t="s">
        <v>122</v>
      </c>
      <c r="D88" s="165" t="s">
        <v>60</v>
      </c>
      <c r="E88" s="165" t="s">
        <v>56</v>
      </c>
      <c r="F88" s="165" t="s">
        <v>123</v>
      </c>
      <c r="G88" s="165" t="s">
        <v>124</v>
      </c>
      <c r="H88" s="165" t="s">
        <v>125</v>
      </c>
      <c r="I88" s="166" t="s">
        <v>126</v>
      </c>
      <c r="J88" s="165" t="s">
        <v>105</v>
      </c>
      <c r="K88" s="167" t="s">
        <v>127</v>
      </c>
      <c r="L88" s="168"/>
      <c r="M88" s="78" t="s">
        <v>128</v>
      </c>
      <c r="N88" s="79" t="s">
        <v>45</v>
      </c>
      <c r="O88" s="79" t="s">
        <v>129</v>
      </c>
      <c r="P88" s="79" t="s">
        <v>130</v>
      </c>
      <c r="Q88" s="79" t="s">
        <v>131</v>
      </c>
      <c r="R88" s="79" t="s">
        <v>132</v>
      </c>
      <c r="S88" s="79" t="s">
        <v>133</v>
      </c>
      <c r="T88" s="80" t="s">
        <v>134</v>
      </c>
    </row>
    <row r="89" spans="2:65" s="1" customFormat="1" ht="29.25" customHeight="1">
      <c r="B89" s="38"/>
      <c r="C89" s="84" t="s">
        <v>106</v>
      </c>
      <c r="D89" s="60"/>
      <c r="E89" s="60"/>
      <c r="F89" s="60"/>
      <c r="G89" s="60"/>
      <c r="H89" s="60"/>
      <c r="I89" s="160"/>
      <c r="J89" s="169">
        <f>BK89</f>
        <v>0</v>
      </c>
      <c r="K89" s="60"/>
      <c r="L89" s="58"/>
      <c r="M89" s="81"/>
      <c r="N89" s="82"/>
      <c r="O89" s="82"/>
      <c r="P89" s="170">
        <f>P90+P167</f>
        <v>0</v>
      </c>
      <c r="Q89" s="82"/>
      <c r="R89" s="170">
        <f>R90+R167</f>
        <v>8.7630149999999993</v>
      </c>
      <c r="S89" s="82"/>
      <c r="T89" s="171">
        <f>T90+T167</f>
        <v>21.479229</v>
      </c>
      <c r="AT89" s="21" t="s">
        <v>74</v>
      </c>
      <c r="AU89" s="21" t="s">
        <v>107</v>
      </c>
      <c r="BK89" s="172">
        <f>BK90+BK167</f>
        <v>0</v>
      </c>
    </row>
    <row r="90" spans="2:65" s="10" customFormat="1" ht="37.35" customHeight="1">
      <c r="B90" s="173"/>
      <c r="C90" s="174"/>
      <c r="D90" s="175" t="s">
        <v>74</v>
      </c>
      <c r="E90" s="176" t="s">
        <v>135</v>
      </c>
      <c r="F90" s="176" t="s">
        <v>136</v>
      </c>
      <c r="G90" s="174"/>
      <c r="H90" s="174"/>
      <c r="I90" s="177"/>
      <c r="J90" s="178">
        <f>BK90</f>
        <v>0</v>
      </c>
      <c r="K90" s="174"/>
      <c r="L90" s="179"/>
      <c r="M90" s="180"/>
      <c r="N90" s="181"/>
      <c r="O90" s="181"/>
      <c r="P90" s="182">
        <f>P91+P115+P119+P132+P147+P154+P164</f>
        <v>0</v>
      </c>
      <c r="Q90" s="181"/>
      <c r="R90" s="182">
        <f>R91+R115+R119+R132+R147+R154+R164</f>
        <v>8.7630149999999993</v>
      </c>
      <c r="S90" s="181"/>
      <c r="T90" s="183">
        <f>T91+T115+T119+T132+T147+T154+T164</f>
        <v>21.04608</v>
      </c>
      <c r="AR90" s="184" t="s">
        <v>83</v>
      </c>
      <c r="AT90" s="185" t="s">
        <v>74</v>
      </c>
      <c r="AU90" s="185" t="s">
        <v>75</v>
      </c>
      <c r="AY90" s="184" t="s">
        <v>137</v>
      </c>
      <c r="BK90" s="186">
        <f>BK91+BK115+BK119+BK132+BK147+BK154+BK164</f>
        <v>0</v>
      </c>
    </row>
    <row r="91" spans="2:65" s="10" customFormat="1" ht="19.95" customHeight="1">
      <c r="B91" s="173"/>
      <c r="C91" s="174"/>
      <c r="D91" s="187" t="s">
        <v>74</v>
      </c>
      <c r="E91" s="188" t="s">
        <v>83</v>
      </c>
      <c r="F91" s="188" t="s">
        <v>138</v>
      </c>
      <c r="G91" s="174"/>
      <c r="H91" s="174"/>
      <c r="I91" s="177"/>
      <c r="J91" s="189">
        <f>BK91</f>
        <v>0</v>
      </c>
      <c r="K91" s="174"/>
      <c r="L91" s="179"/>
      <c r="M91" s="180"/>
      <c r="N91" s="181"/>
      <c r="O91" s="181"/>
      <c r="P91" s="182">
        <f>SUM(P92:P114)</f>
        <v>0</v>
      </c>
      <c r="Q91" s="181"/>
      <c r="R91" s="182">
        <f>SUM(R92:R114)</f>
        <v>5.9699999999999996E-2</v>
      </c>
      <c r="S91" s="181"/>
      <c r="T91" s="183">
        <f>SUM(T92:T114)</f>
        <v>6.6660000000000004</v>
      </c>
      <c r="AR91" s="184" t="s">
        <v>83</v>
      </c>
      <c r="AT91" s="185" t="s">
        <v>74</v>
      </c>
      <c r="AU91" s="185" t="s">
        <v>83</v>
      </c>
      <c r="AY91" s="184" t="s">
        <v>137</v>
      </c>
      <c r="BK91" s="186">
        <f>SUM(BK92:BK114)</f>
        <v>0</v>
      </c>
    </row>
    <row r="92" spans="2:65" s="1" customFormat="1" ht="22.5" customHeight="1">
      <c r="B92" s="38"/>
      <c r="C92" s="190" t="s">
        <v>83</v>
      </c>
      <c r="D92" s="190" t="s">
        <v>139</v>
      </c>
      <c r="E92" s="191" t="s">
        <v>404</v>
      </c>
      <c r="F92" s="192" t="s">
        <v>405</v>
      </c>
      <c r="G92" s="193" t="s">
        <v>142</v>
      </c>
      <c r="H92" s="194">
        <v>10.1</v>
      </c>
      <c r="I92" s="195"/>
      <c r="J92" s="196">
        <f>ROUND(I92*H92,2)</f>
        <v>0</v>
      </c>
      <c r="K92" s="192" t="s">
        <v>143</v>
      </c>
      <c r="L92" s="58"/>
      <c r="M92" s="197" t="s">
        <v>21</v>
      </c>
      <c r="N92" s="198" t="s">
        <v>46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0.22</v>
      </c>
      <c r="T92" s="200">
        <f>S92*H92</f>
        <v>2.222</v>
      </c>
      <c r="AR92" s="21" t="s">
        <v>144</v>
      </c>
      <c r="AT92" s="21" t="s">
        <v>139</v>
      </c>
      <c r="AU92" s="21" t="s">
        <v>85</v>
      </c>
      <c r="AY92" s="21" t="s">
        <v>137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83</v>
      </c>
      <c r="BK92" s="201">
        <f>ROUND(I92*H92,2)</f>
        <v>0</v>
      </c>
      <c r="BL92" s="21" t="s">
        <v>144</v>
      </c>
      <c r="BM92" s="21" t="s">
        <v>406</v>
      </c>
    </row>
    <row r="93" spans="2:65" s="1" customFormat="1" ht="36">
      <c r="B93" s="38"/>
      <c r="C93" s="60"/>
      <c r="D93" s="202" t="s">
        <v>146</v>
      </c>
      <c r="E93" s="60"/>
      <c r="F93" s="203" t="s">
        <v>407</v>
      </c>
      <c r="G93" s="60"/>
      <c r="H93" s="60"/>
      <c r="I93" s="160"/>
      <c r="J93" s="60"/>
      <c r="K93" s="60"/>
      <c r="L93" s="58"/>
      <c r="M93" s="204"/>
      <c r="N93" s="39"/>
      <c r="O93" s="39"/>
      <c r="P93" s="39"/>
      <c r="Q93" s="39"/>
      <c r="R93" s="39"/>
      <c r="S93" s="39"/>
      <c r="T93" s="75"/>
      <c r="AT93" s="21" t="s">
        <v>146</v>
      </c>
      <c r="AU93" s="21" t="s">
        <v>85</v>
      </c>
    </row>
    <row r="94" spans="2:65" s="11" customFormat="1">
      <c r="B94" s="205"/>
      <c r="C94" s="206"/>
      <c r="D94" s="216" t="s">
        <v>148</v>
      </c>
      <c r="E94" s="217" t="s">
        <v>21</v>
      </c>
      <c r="F94" s="218" t="s">
        <v>408</v>
      </c>
      <c r="G94" s="206"/>
      <c r="H94" s="219">
        <v>10.1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148</v>
      </c>
      <c r="AU94" s="215" t="s">
        <v>85</v>
      </c>
      <c r="AV94" s="11" t="s">
        <v>85</v>
      </c>
      <c r="AW94" s="11" t="s">
        <v>38</v>
      </c>
      <c r="AX94" s="11" t="s">
        <v>83</v>
      </c>
      <c r="AY94" s="215" t="s">
        <v>137</v>
      </c>
    </row>
    <row r="95" spans="2:65" s="1" customFormat="1" ht="22.5" customHeight="1">
      <c r="B95" s="38"/>
      <c r="C95" s="190" t="s">
        <v>85</v>
      </c>
      <c r="D95" s="190" t="s">
        <v>139</v>
      </c>
      <c r="E95" s="191" t="s">
        <v>409</v>
      </c>
      <c r="F95" s="192" t="s">
        <v>410</v>
      </c>
      <c r="G95" s="193" t="s">
        <v>142</v>
      </c>
      <c r="H95" s="194">
        <v>10.1</v>
      </c>
      <c r="I95" s="195"/>
      <c r="J95" s="196">
        <f>ROUND(I95*H95,2)</f>
        <v>0</v>
      </c>
      <c r="K95" s="192" t="s">
        <v>143</v>
      </c>
      <c r="L95" s="58"/>
      <c r="M95" s="197" t="s">
        <v>21</v>
      </c>
      <c r="N95" s="198" t="s">
        <v>46</v>
      </c>
      <c r="O95" s="39"/>
      <c r="P95" s="199">
        <f>O95*H95</f>
        <v>0</v>
      </c>
      <c r="Q95" s="199">
        <v>0</v>
      </c>
      <c r="R95" s="199">
        <f>Q95*H95</f>
        <v>0</v>
      </c>
      <c r="S95" s="199">
        <v>0.44</v>
      </c>
      <c r="T95" s="200">
        <f>S95*H95</f>
        <v>4.444</v>
      </c>
      <c r="AR95" s="21" t="s">
        <v>144</v>
      </c>
      <c r="AT95" s="21" t="s">
        <v>139</v>
      </c>
      <c r="AU95" s="21" t="s">
        <v>85</v>
      </c>
      <c r="AY95" s="21" t="s">
        <v>137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1" t="s">
        <v>83</v>
      </c>
      <c r="BK95" s="201">
        <f>ROUND(I95*H95,2)</f>
        <v>0</v>
      </c>
      <c r="BL95" s="21" t="s">
        <v>144</v>
      </c>
      <c r="BM95" s="21" t="s">
        <v>411</v>
      </c>
    </row>
    <row r="96" spans="2:65" s="1" customFormat="1" ht="36">
      <c r="B96" s="38"/>
      <c r="C96" s="60"/>
      <c r="D96" s="202" t="s">
        <v>146</v>
      </c>
      <c r="E96" s="60"/>
      <c r="F96" s="203" t="s">
        <v>412</v>
      </c>
      <c r="G96" s="60"/>
      <c r="H96" s="60"/>
      <c r="I96" s="160"/>
      <c r="J96" s="60"/>
      <c r="K96" s="60"/>
      <c r="L96" s="58"/>
      <c r="M96" s="204"/>
      <c r="N96" s="39"/>
      <c r="O96" s="39"/>
      <c r="P96" s="39"/>
      <c r="Q96" s="39"/>
      <c r="R96" s="39"/>
      <c r="S96" s="39"/>
      <c r="T96" s="75"/>
      <c r="AT96" s="21" t="s">
        <v>146</v>
      </c>
      <c r="AU96" s="21" t="s">
        <v>85</v>
      </c>
    </row>
    <row r="97" spans="2:65" s="11" customFormat="1">
      <c r="B97" s="205"/>
      <c r="C97" s="206"/>
      <c r="D97" s="216" t="s">
        <v>148</v>
      </c>
      <c r="E97" s="217" t="s">
        <v>21</v>
      </c>
      <c r="F97" s="218" t="s">
        <v>408</v>
      </c>
      <c r="G97" s="206"/>
      <c r="H97" s="219">
        <v>10.1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148</v>
      </c>
      <c r="AU97" s="215" t="s">
        <v>85</v>
      </c>
      <c r="AV97" s="11" t="s">
        <v>85</v>
      </c>
      <c r="AW97" s="11" t="s">
        <v>38</v>
      </c>
      <c r="AX97" s="11" t="s">
        <v>83</v>
      </c>
      <c r="AY97" s="215" t="s">
        <v>137</v>
      </c>
    </row>
    <row r="98" spans="2:65" s="1" customFormat="1" ht="31.5" customHeight="1">
      <c r="B98" s="38"/>
      <c r="C98" s="190" t="s">
        <v>157</v>
      </c>
      <c r="D98" s="190" t="s">
        <v>139</v>
      </c>
      <c r="E98" s="191" t="s">
        <v>413</v>
      </c>
      <c r="F98" s="192" t="s">
        <v>414</v>
      </c>
      <c r="G98" s="193" t="s">
        <v>189</v>
      </c>
      <c r="H98" s="194">
        <v>13.068</v>
      </c>
      <c r="I98" s="195"/>
      <c r="J98" s="196">
        <f>ROUND(I98*H98,2)</f>
        <v>0</v>
      </c>
      <c r="K98" s="192" t="s">
        <v>143</v>
      </c>
      <c r="L98" s="58"/>
      <c r="M98" s="197" t="s">
        <v>21</v>
      </c>
      <c r="N98" s="198" t="s">
        <v>46</v>
      </c>
      <c r="O98" s="39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1" t="s">
        <v>144</v>
      </c>
      <c r="AT98" s="21" t="s">
        <v>139</v>
      </c>
      <c r="AU98" s="21" t="s">
        <v>85</v>
      </c>
      <c r="AY98" s="21" t="s">
        <v>137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1" t="s">
        <v>83</v>
      </c>
      <c r="BK98" s="201">
        <f>ROUND(I98*H98,2)</f>
        <v>0</v>
      </c>
      <c r="BL98" s="21" t="s">
        <v>144</v>
      </c>
      <c r="BM98" s="21" t="s">
        <v>415</v>
      </c>
    </row>
    <row r="99" spans="2:65" s="1" customFormat="1" ht="36">
      <c r="B99" s="38"/>
      <c r="C99" s="60"/>
      <c r="D99" s="202" t="s">
        <v>146</v>
      </c>
      <c r="E99" s="60"/>
      <c r="F99" s="203" t="s">
        <v>416</v>
      </c>
      <c r="G99" s="60"/>
      <c r="H99" s="60"/>
      <c r="I99" s="160"/>
      <c r="J99" s="60"/>
      <c r="K99" s="60"/>
      <c r="L99" s="58"/>
      <c r="M99" s="204"/>
      <c r="N99" s="39"/>
      <c r="O99" s="39"/>
      <c r="P99" s="39"/>
      <c r="Q99" s="39"/>
      <c r="R99" s="39"/>
      <c r="S99" s="39"/>
      <c r="T99" s="75"/>
      <c r="AT99" s="21" t="s">
        <v>146</v>
      </c>
      <c r="AU99" s="21" t="s">
        <v>85</v>
      </c>
    </row>
    <row r="100" spans="2:65" s="11" customFormat="1">
      <c r="B100" s="205"/>
      <c r="C100" s="206"/>
      <c r="D100" s="216" t="s">
        <v>148</v>
      </c>
      <c r="E100" s="217" t="s">
        <v>21</v>
      </c>
      <c r="F100" s="218" t="s">
        <v>417</v>
      </c>
      <c r="G100" s="206"/>
      <c r="H100" s="219">
        <v>13.068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148</v>
      </c>
      <c r="AU100" s="215" t="s">
        <v>85</v>
      </c>
      <c r="AV100" s="11" t="s">
        <v>85</v>
      </c>
      <c r="AW100" s="11" t="s">
        <v>38</v>
      </c>
      <c r="AX100" s="11" t="s">
        <v>83</v>
      </c>
      <c r="AY100" s="215" t="s">
        <v>137</v>
      </c>
    </row>
    <row r="101" spans="2:65" s="1" customFormat="1" ht="22.5" customHeight="1">
      <c r="B101" s="38"/>
      <c r="C101" s="190" t="s">
        <v>144</v>
      </c>
      <c r="D101" s="190" t="s">
        <v>139</v>
      </c>
      <c r="E101" s="191" t="s">
        <v>418</v>
      </c>
      <c r="F101" s="192" t="s">
        <v>419</v>
      </c>
      <c r="G101" s="193" t="s">
        <v>189</v>
      </c>
      <c r="H101" s="194">
        <v>13.068</v>
      </c>
      <c r="I101" s="195"/>
      <c r="J101" s="196">
        <f>ROUND(I101*H101,2)</f>
        <v>0</v>
      </c>
      <c r="K101" s="192" t="s">
        <v>143</v>
      </c>
      <c r="L101" s="58"/>
      <c r="M101" s="197" t="s">
        <v>21</v>
      </c>
      <c r="N101" s="198" t="s">
        <v>46</v>
      </c>
      <c r="O101" s="39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1" t="s">
        <v>144</v>
      </c>
      <c r="AT101" s="21" t="s">
        <v>139</v>
      </c>
      <c r="AU101" s="21" t="s">
        <v>85</v>
      </c>
      <c r="AY101" s="21" t="s">
        <v>137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1" t="s">
        <v>83</v>
      </c>
      <c r="BK101" s="201">
        <f>ROUND(I101*H101,2)</f>
        <v>0</v>
      </c>
      <c r="BL101" s="21" t="s">
        <v>144</v>
      </c>
      <c r="BM101" s="21" t="s">
        <v>420</v>
      </c>
    </row>
    <row r="102" spans="2:65" s="1" customFormat="1" ht="36">
      <c r="B102" s="38"/>
      <c r="C102" s="60"/>
      <c r="D102" s="202" t="s">
        <v>146</v>
      </c>
      <c r="E102" s="60"/>
      <c r="F102" s="203" t="s">
        <v>421</v>
      </c>
      <c r="G102" s="60"/>
      <c r="H102" s="60"/>
      <c r="I102" s="160"/>
      <c r="J102" s="60"/>
      <c r="K102" s="60"/>
      <c r="L102" s="58"/>
      <c r="M102" s="204"/>
      <c r="N102" s="39"/>
      <c r="O102" s="39"/>
      <c r="P102" s="39"/>
      <c r="Q102" s="39"/>
      <c r="R102" s="39"/>
      <c r="S102" s="39"/>
      <c r="T102" s="75"/>
      <c r="AT102" s="21" t="s">
        <v>146</v>
      </c>
      <c r="AU102" s="21" t="s">
        <v>85</v>
      </c>
    </row>
    <row r="103" spans="2:65" s="11" customFormat="1">
      <c r="B103" s="205"/>
      <c r="C103" s="206"/>
      <c r="D103" s="216" t="s">
        <v>148</v>
      </c>
      <c r="E103" s="217" t="s">
        <v>21</v>
      </c>
      <c r="F103" s="218" t="s">
        <v>417</v>
      </c>
      <c r="G103" s="206"/>
      <c r="H103" s="219">
        <v>13.068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148</v>
      </c>
      <c r="AU103" s="215" t="s">
        <v>85</v>
      </c>
      <c r="AV103" s="11" t="s">
        <v>85</v>
      </c>
      <c r="AW103" s="11" t="s">
        <v>38</v>
      </c>
      <c r="AX103" s="11" t="s">
        <v>83</v>
      </c>
      <c r="AY103" s="215" t="s">
        <v>137</v>
      </c>
    </row>
    <row r="104" spans="2:65" s="1" customFormat="1" ht="31.5" customHeight="1">
      <c r="B104" s="38"/>
      <c r="C104" s="190" t="s">
        <v>168</v>
      </c>
      <c r="D104" s="190" t="s">
        <v>139</v>
      </c>
      <c r="E104" s="191" t="s">
        <v>422</v>
      </c>
      <c r="F104" s="192" t="s">
        <v>423</v>
      </c>
      <c r="G104" s="193" t="s">
        <v>142</v>
      </c>
      <c r="H104" s="194">
        <v>19.899999999999999</v>
      </c>
      <c r="I104" s="195"/>
      <c r="J104" s="196">
        <f>ROUND(I104*H104,2)</f>
        <v>0</v>
      </c>
      <c r="K104" s="192" t="s">
        <v>143</v>
      </c>
      <c r="L104" s="58"/>
      <c r="M104" s="197" t="s">
        <v>21</v>
      </c>
      <c r="N104" s="198" t="s">
        <v>46</v>
      </c>
      <c r="O104" s="39"/>
      <c r="P104" s="199">
        <f>O104*H104</f>
        <v>0</v>
      </c>
      <c r="Q104" s="199">
        <v>3.0000000000000001E-3</v>
      </c>
      <c r="R104" s="199">
        <f>Q104*H104</f>
        <v>5.9699999999999996E-2</v>
      </c>
      <c r="S104" s="199">
        <v>0</v>
      </c>
      <c r="T104" s="200">
        <f>S104*H104</f>
        <v>0</v>
      </c>
      <c r="AR104" s="21" t="s">
        <v>144</v>
      </c>
      <c r="AT104" s="21" t="s">
        <v>139</v>
      </c>
      <c r="AU104" s="21" t="s">
        <v>85</v>
      </c>
      <c r="AY104" s="21" t="s">
        <v>137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1" t="s">
        <v>83</v>
      </c>
      <c r="BK104" s="201">
        <f>ROUND(I104*H104,2)</f>
        <v>0</v>
      </c>
      <c r="BL104" s="21" t="s">
        <v>144</v>
      </c>
      <c r="BM104" s="21" t="s">
        <v>424</v>
      </c>
    </row>
    <row r="105" spans="2:65" s="1" customFormat="1" ht="24">
      <c r="B105" s="38"/>
      <c r="C105" s="60"/>
      <c r="D105" s="202" t="s">
        <v>146</v>
      </c>
      <c r="E105" s="60"/>
      <c r="F105" s="203" t="s">
        <v>425</v>
      </c>
      <c r="G105" s="60"/>
      <c r="H105" s="60"/>
      <c r="I105" s="160"/>
      <c r="J105" s="60"/>
      <c r="K105" s="60"/>
      <c r="L105" s="58"/>
      <c r="M105" s="204"/>
      <c r="N105" s="39"/>
      <c r="O105" s="39"/>
      <c r="P105" s="39"/>
      <c r="Q105" s="39"/>
      <c r="R105" s="39"/>
      <c r="S105" s="39"/>
      <c r="T105" s="75"/>
      <c r="AT105" s="21" t="s">
        <v>146</v>
      </c>
      <c r="AU105" s="21" t="s">
        <v>85</v>
      </c>
    </row>
    <row r="106" spans="2:65" s="11" customFormat="1">
      <c r="B106" s="205"/>
      <c r="C106" s="206"/>
      <c r="D106" s="216" t="s">
        <v>148</v>
      </c>
      <c r="E106" s="217" t="s">
        <v>21</v>
      </c>
      <c r="F106" s="218" t="s">
        <v>426</v>
      </c>
      <c r="G106" s="206"/>
      <c r="H106" s="219">
        <v>19.899999999999999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148</v>
      </c>
      <c r="AU106" s="215" t="s">
        <v>85</v>
      </c>
      <c r="AV106" s="11" t="s">
        <v>85</v>
      </c>
      <c r="AW106" s="11" t="s">
        <v>38</v>
      </c>
      <c r="AX106" s="11" t="s">
        <v>83</v>
      </c>
      <c r="AY106" s="215" t="s">
        <v>137</v>
      </c>
    </row>
    <row r="107" spans="2:65" s="1" customFormat="1" ht="31.5" customHeight="1">
      <c r="B107" s="38"/>
      <c r="C107" s="190" t="s">
        <v>174</v>
      </c>
      <c r="D107" s="190" t="s">
        <v>139</v>
      </c>
      <c r="E107" s="191" t="s">
        <v>427</v>
      </c>
      <c r="F107" s="192" t="s">
        <v>428</v>
      </c>
      <c r="G107" s="193" t="s">
        <v>142</v>
      </c>
      <c r="H107" s="194">
        <v>19.899999999999999</v>
      </c>
      <c r="I107" s="195"/>
      <c r="J107" s="196">
        <f>ROUND(I107*H107,2)</f>
        <v>0</v>
      </c>
      <c r="K107" s="192" t="s">
        <v>143</v>
      </c>
      <c r="L107" s="58"/>
      <c r="M107" s="197" t="s">
        <v>21</v>
      </c>
      <c r="N107" s="198" t="s">
        <v>46</v>
      </c>
      <c r="O107" s="39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1" t="s">
        <v>144</v>
      </c>
      <c r="AT107" s="21" t="s">
        <v>139</v>
      </c>
      <c r="AU107" s="21" t="s">
        <v>85</v>
      </c>
      <c r="AY107" s="21" t="s">
        <v>137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1" t="s">
        <v>83</v>
      </c>
      <c r="BK107" s="201">
        <f>ROUND(I107*H107,2)</f>
        <v>0</v>
      </c>
      <c r="BL107" s="21" t="s">
        <v>144</v>
      </c>
      <c r="BM107" s="21" t="s">
        <v>429</v>
      </c>
    </row>
    <row r="108" spans="2:65" s="1" customFormat="1" ht="24">
      <c r="B108" s="38"/>
      <c r="C108" s="60"/>
      <c r="D108" s="202" t="s">
        <v>146</v>
      </c>
      <c r="E108" s="60"/>
      <c r="F108" s="203" t="s">
        <v>430</v>
      </c>
      <c r="G108" s="60"/>
      <c r="H108" s="60"/>
      <c r="I108" s="160"/>
      <c r="J108" s="60"/>
      <c r="K108" s="60"/>
      <c r="L108" s="58"/>
      <c r="M108" s="204"/>
      <c r="N108" s="39"/>
      <c r="O108" s="39"/>
      <c r="P108" s="39"/>
      <c r="Q108" s="39"/>
      <c r="R108" s="39"/>
      <c r="S108" s="39"/>
      <c r="T108" s="75"/>
      <c r="AT108" s="21" t="s">
        <v>146</v>
      </c>
      <c r="AU108" s="21" t="s">
        <v>85</v>
      </c>
    </row>
    <row r="109" spans="2:65" s="11" customFormat="1">
      <c r="B109" s="205"/>
      <c r="C109" s="206"/>
      <c r="D109" s="216" t="s">
        <v>148</v>
      </c>
      <c r="E109" s="217" t="s">
        <v>21</v>
      </c>
      <c r="F109" s="218" t="s">
        <v>426</v>
      </c>
      <c r="G109" s="206"/>
      <c r="H109" s="219">
        <v>19.899999999999999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148</v>
      </c>
      <c r="AU109" s="215" t="s">
        <v>85</v>
      </c>
      <c r="AV109" s="11" t="s">
        <v>85</v>
      </c>
      <c r="AW109" s="11" t="s">
        <v>38</v>
      </c>
      <c r="AX109" s="11" t="s">
        <v>83</v>
      </c>
      <c r="AY109" s="215" t="s">
        <v>137</v>
      </c>
    </row>
    <row r="110" spans="2:65" s="1" customFormat="1" ht="22.5" customHeight="1">
      <c r="B110" s="38"/>
      <c r="C110" s="190" t="s">
        <v>180</v>
      </c>
      <c r="D110" s="190" t="s">
        <v>139</v>
      </c>
      <c r="E110" s="191" t="s">
        <v>431</v>
      </c>
      <c r="F110" s="192" t="s">
        <v>432</v>
      </c>
      <c r="G110" s="193" t="s">
        <v>189</v>
      </c>
      <c r="H110" s="194">
        <v>21.478999999999999</v>
      </c>
      <c r="I110" s="195"/>
      <c r="J110" s="196">
        <f>ROUND(I110*H110,2)</f>
        <v>0</v>
      </c>
      <c r="K110" s="192" t="s">
        <v>143</v>
      </c>
      <c r="L110" s="58"/>
      <c r="M110" s="197" t="s">
        <v>21</v>
      </c>
      <c r="N110" s="198" t="s">
        <v>46</v>
      </c>
      <c r="O110" s="39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1" t="s">
        <v>144</v>
      </c>
      <c r="AT110" s="21" t="s">
        <v>139</v>
      </c>
      <c r="AU110" s="21" t="s">
        <v>85</v>
      </c>
      <c r="AY110" s="21" t="s">
        <v>137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1" t="s">
        <v>83</v>
      </c>
      <c r="BK110" s="201">
        <f>ROUND(I110*H110,2)</f>
        <v>0</v>
      </c>
      <c r="BL110" s="21" t="s">
        <v>144</v>
      </c>
      <c r="BM110" s="21" t="s">
        <v>433</v>
      </c>
    </row>
    <row r="111" spans="2:65" s="1" customFormat="1" ht="36">
      <c r="B111" s="38"/>
      <c r="C111" s="60"/>
      <c r="D111" s="216" t="s">
        <v>146</v>
      </c>
      <c r="E111" s="60"/>
      <c r="F111" s="220" t="s">
        <v>434</v>
      </c>
      <c r="G111" s="60"/>
      <c r="H111" s="60"/>
      <c r="I111" s="160"/>
      <c r="J111" s="60"/>
      <c r="K111" s="60"/>
      <c r="L111" s="58"/>
      <c r="M111" s="204"/>
      <c r="N111" s="39"/>
      <c r="O111" s="39"/>
      <c r="P111" s="39"/>
      <c r="Q111" s="39"/>
      <c r="R111" s="39"/>
      <c r="S111" s="39"/>
      <c r="T111" s="75"/>
      <c r="AT111" s="21" t="s">
        <v>146</v>
      </c>
      <c r="AU111" s="21" t="s">
        <v>85</v>
      </c>
    </row>
    <row r="112" spans="2:65" s="1" customFormat="1" ht="31.5" customHeight="1">
      <c r="B112" s="38"/>
      <c r="C112" s="190" t="s">
        <v>186</v>
      </c>
      <c r="D112" s="190" t="s">
        <v>139</v>
      </c>
      <c r="E112" s="191" t="s">
        <v>435</v>
      </c>
      <c r="F112" s="192" t="s">
        <v>436</v>
      </c>
      <c r="G112" s="193" t="s">
        <v>189</v>
      </c>
      <c r="H112" s="194">
        <v>13.068</v>
      </c>
      <c r="I112" s="195"/>
      <c r="J112" s="196">
        <f>ROUND(I112*H112,2)</f>
        <v>0</v>
      </c>
      <c r="K112" s="192" t="s">
        <v>143</v>
      </c>
      <c r="L112" s="58"/>
      <c r="M112" s="197" t="s">
        <v>21</v>
      </c>
      <c r="N112" s="198" t="s">
        <v>46</v>
      </c>
      <c r="O112" s="39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1" t="s">
        <v>144</v>
      </c>
      <c r="AT112" s="21" t="s">
        <v>139</v>
      </c>
      <c r="AU112" s="21" t="s">
        <v>85</v>
      </c>
      <c r="AY112" s="21" t="s">
        <v>137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1" t="s">
        <v>83</v>
      </c>
      <c r="BK112" s="201">
        <f>ROUND(I112*H112,2)</f>
        <v>0</v>
      </c>
      <c r="BL112" s="21" t="s">
        <v>144</v>
      </c>
      <c r="BM112" s="21" t="s">
        <v>437</v>
      </c>
    </row>
    <row r="113" spans="2:65" s="1" customFormat="1" ht="36">
      <c r="B113" s="38"/>
      <c r="C113" s="60"/>
      <c r="D113" s="202" t="s">
        <v>146</v>
      </c>
      <c r="E113" s="60"/>
      <c r="F113" s="203" t="s">
        <v>438</v>
      </c>
      <c r="G113" s="60"/>
      <c r="H113" s="60"/>
      <c r="I113" s="160"/>
      <c r="J113" s="60"/>
      <c r="K113" s="60"/>
      <c r="L113" s="58"/>
      <c r="M113" s="204"/>
      <c r="N113" s="39"/>
      <c r="O113" s="39"/>
      <c r="P113" s="39"/>
      <c r="Q113" s="39"/>
      <c r="R113" s="39"/>
      <c r="S113" s="39"/>
      <c r="T113" s="75"/>
      <c r="AT113" s="21" t="s">
        <v>146</v>
      </c>
      <c r="AU113" s="21" t="s">
        <v>85</v>
      </c>
    </row>
    <row r="114" spans="2:65" s="11" customFormat="1">
      <c r="B114" s="205"/>
      <c r="C114" s="206"/>
      <c r="D114" s="202" t="s">
        <v>148</v>
      </c>
      <c r="E114" s="207" t="s">
        <v>21</v>
      </c>
      <c r="F114" s="208" t="s">
        <v>417</v>
      </c>
      <c r="G114" s="206"/>
      <c r="H114" s="209">
        <v>13.068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148</v>
      </c>
      <c r="AU114" s="215" t="s">
        <v>85</v>
      </c>
      <c r="AV114" s="11" t="s">
        <v>85</v>
      </c>
      <c r="AW114" s="11" t="s">
        <v>38</v>
      </c>
      <c r="AX114" s="11" t="s">
        <v>83</v>
      </c>
      <c r="AY114" s="215" t="s">
        <v>137</v>
      </c>
    </row>
    <row r="115" spans="2:65" s="10" customFormat="1" ht="29.85" customHeight="1">
      <c r="B115" s="173"/>
      <c r="C115" s="174"/>
      <c r="D115" s="187" t="s">
        <v>74</v>
      </c>
      <c r="E115" s="188" t="s">
        <v>157</v>
      </c>
      <c r="F115" s="188" t="s">
        <v>439</v>
      </c>
      <c r="G115" s="174"/>
      <c r="H115" s="174"/>
      <c r="I115" s="177"/>
      <c r="J115" s="189">
        <f>BK115</f>
        <v>0</v>
      </c>
      <c r="K115" s="174"/>
      <c r="L115" s="179"/>
      <c r="M115" s="180"/>
      <c r="N115" s="181"/>
      <c r="O115" s="181"/>
      <c r="P115" s="182">
        <f>SUM(P116:P118)</f>
        <v>0</v>
      </c>
      <c r="Q115" s="181"/>
      <c r="R115" s="182">
        <f>SUM(R116:R118)</f>
        <v>0</v>
      </c>
      <c r="S115" s="181"/>
      <c r="T115" s="183">
        <f>SUM(T116:T118)</f>
        <v>13.718400000000001</v>
      </c>
      <c r="AR115" s="184" t="s">
        <v>83</v>
      </c>
      <c r="AT115" s="185" t="s">
        <v>74</v>
      </c>
      <c r="AU115" s="185" t="s">
        <v>83</v>
      </c>
      <c r="AY115" s="184" t="s">
        <v>137</v>
      </c>
      <c r="BK115" s="186">
        <f>SUM(BK116:BK118)</f>
        <v>0</v>
      </c>
    </row>
    <row r="116" spans="2:65" s="1" customFormat="1" ht="22.5" customHeight="1">
      <c r="B116" s="38"/>
      <c r="C116" s="190" t="s">
        <v>150</v>
      </c>
      <c r="D116" s="190" t="s">
        <v>139</v>
      </c>
      <c r="E116" s="191" t="s">
        <v>440</v>
      </c>
      <c r="F116" s="192" t="s">
        <v>441</v>
      </c>
      <c r="G116" s="193" t="s">
        <v>189</v>
      </c>
      <c r="H116" s="194">
        <v>5.7160000000000002</v>
      </c>
      <c r="I116" s="195"/>
      <c r="J116" s="196">
        <f>ROUND(I116*H116,2)</f>
        <v>0</v>
      </c>
      <c r="K116" s="192" t="s">
        <v>143</v>
      </c>
      <c r="L116" s="58"/>
      <c r="M116" s="197" t="s">
        <v>21</v>
      </c>
      <c r="N116" s="198" t="s">
        <v>46</v>
      </c>
      <c r="O116" s="39"/>
      <c r="P116" s="199">
        <f>O116*H116</f>
        <v>0</v>
      </c>
      <c r="Q116" s="199">
        <v>0</v>
      </c>
      <c r="R116" s="199">
        <f>Q116*H116</f>
        <v>0</v>
      </c>
      <c r="S116" s="199">
        <v>2.4</v>
      </c>
      <c r="T116" s="200">
        <f>S116*H116</f>
        <v>13.718400000000001</v>
      </c>
      <c r="AR116" s="21" t="s">
        <v>144</v>
      </c>
      <c r="AT116" s="21" t="s">
        <v>139</v>
      </c>
      <c r="AU116" s="21" t="s">
        <v>85</v>
      </c>
      <c r="AY116" s="21" t="s">
        <v>137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1" t="s">
        <v>83</v>
      </c>
      <c r="BK116" s="201">
        <f>ROUND(I116*H116,2)</f>
        <v>0</v>
      </c>
      <c r="BL116" s="21" t="s">
        <v>144</v>
      </c>
      <c r="BM116" s="21" t="s">
        <v>442</v>
      </c>
    </row>
    <row r="117" spans="2:65" s="1" customFormat="1" ht="24">
      <c r="B117" s="38"/>
      <c r="C117" s="60"/>
      <c r="D117" s="202" t="s">
        <v>146</v>
      </c>
      <c r="E117" s="60"/>
      <c r="F117" s="203" t="s">
        <v>443</v>
      </c>
      <c r="G117" s="60"/>
      <c r="H117" s="60"/>
      <c r="I117" s="160"/>
      <c r="J117" s="60"/>
      <c r="K117" s="60"/>
      <c r="L117" s="58"/>
      <c r="M117" s="204"/>
      <c r="N117" s="39"/>
      <c r="O117" s="39"/>
      <c r="P117" s="39"/>
      <c r="Q117" s="39"/>
      <c r="R117" s="39"/>
      <c r="S117" s="39"/>
      <c r="T117" s="75"/>
      <c r="AT117" s="21" t="s">
        <v>146</v>
      </c>
      <c r="AU117" s="21" t="s">
        <v>85</v>
      </c>
    </row>
    <row r="118" spans="2:65" s="11" customFormat="1">
      <c r="B118" s="205"/>
      <c r="C118" s="206"/>
      <c r="D118" s="202" t="s">
        <v>148</v>
      </c>
      <c r="E118" s="207" t="s">
        <v>21</v>
      </c>
      <c r="F118" s="208" t="s">
        <v>444</v>
      </c>
      <c r="G118" s="206"/>
      <c r="H118" s="209">
        <v>5.7160000000000002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148</v>
      </c>
      <c r="AU118" s="215" t="s">
        <v>85</v>
      </c>
      <c r="AV118" s="11" t="s">
        <v>85</v>
      </c>
      <c r="AW118" s="11" t="s">
        <v>38</v>
      </c>
      <c r="AX118" s="11" t="s">
        <v>83</v>
      </c>
      <c r="AY118" s="215" t="s">
        <v>137</v>
      </c>
    </row>
    <row r="119" spans="2:65" s="10" customFormat="1" ht="29.85" customHeight="1">
      <c r="B119" s="173"/>
      <c r="C119" s="174"/>
      <c r="D119" s="187" t="s">
        <v>74</v>
      </c>
      <c r="E119" s="188" t="s">
        <v>168</v>
      </c>
      <c r="F119" s="188" t="s">
        <v>445</v>
      </c>
      <c r="G119" s="174"/>
      <c r="H119" s="174"/>
      <c r="I119" s="177"/>
      <c r="J119" s="189">
        <f>BK119</f>
        <v>0</v>
      </c>
      <c r="K119" s="174"/>
      <c r="L119" s="179"/>
      <c r="M119" s="180"/>
      <c r="N119" s="181"/>
      <c r="O119" s="181"/>
      <c r="P119" s="182">
        <f>SUM(P120:P131)</f>
        <v>0</v>
      </c>
      <c r="Q119" s="181"/>
      <c r="R119" s="182">
        <f>SUM(R120:R131)</f>
        <v>8.6960999999999995</v>
      </c>
      <c r="S119" s="181"/>
      <c r="T119" s="183">
        <f>SUM(T120:T131)</f>
        <v>0</v>
      </c>
      <c r="AR119" s="184" t="s">
        <v>83</v>
      </c>
      <c r="AT119" s="185" t="s">
        <v>74</v>
      </c>
      <c r="AU119" s="185" t="s">
        <v>83</v>
      </c>
      <c r="AY119" s="184" t="s">
        <v>137</v>
      </c>
      <c r="BK119" s="186">
        <f>SUM(BK120:BK131)</f>
        <v>0</v>
      </c>
    </row>
    <row r="120" spans="2:65" s="1" customFormat="1" ht="22.5" customHeight="1">
      <c r="B120" s="38"/>
      <c r="C120" s="190" t="s">
        <v>200</v>
      </c>
      <c r="D120" s="190" t="s">
        <v>139</v>
      </c>
      <c r="E120" s="191" t="s">
        <v>446</v>
      </c>
      <c r="F120" s="192" t="s">
        <v>447</v>
      </c>
      <c r="G120" s="193" t="s">
        <v>142</v>
      </c>
      <c r="H120" s="194">
        <v>10.1</v>
      </c>
      <c r="I120" s="195"/>
      <c r="J120" s="196">
        <f>ROUND(I120*H120,2)</f>
        <v>0</v>
      </c>
      <c r="K120" s="192" t="s">
        <v>143</v>
      </c>
      <c r="L120" s="58"/>
      <c r="M120" s="197" t="s">
        <v>21</v>
      </c>
      <c r="N120" s="198" t="s">
        <v>46</v>
      </c>
      <c r="O120" s="39"/>
      <c r="P120" s="199">
        <f>O120*H120</f>
        <v>0</v>
      </c>
      <c r="Q120" s="199">
        <v>0.46166000000000001</v>
      </c>
      <c r="R120" s="199">
        <f>Q120*H120</f>
        <v>4.6627660000000004</v>
      </c>
      <c r="S120" s="199">
        <v>0</v>
      </c>
      <c r="T120" s="200">
        <f>S120*H120</f>
        <v>0</v>
      </c>
      <c r="AR120" s="21" t="s">
        <v>144</v>
      </c>
      <c r="AT120" s="21" t="s">
        <v>139</v>
      </c>
      <c r="AU120" s="21" t="s">
        <v>85</v>
      </c>
      <c r="AY120" s="21" t="s">
        <v>137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1" t="s">
        <v>83</v>
      </c>
      <c r="BK120" s="201">
        <f>ROUND(I120*H120,2)</f>
        <v>0</v>
      </c>
      <c r="BL120" s="21" t="s">
        <v>144</v>
      </c>
      <c r="BM120" s="21" t="s">
        <v>448</v>
      </c>
    </row>
    <row r="121" spans="2:65" s="1" customFormat="1" ht="24">
      <c r="B121" s="38"/>
      <c r="C121" s="60"/>
      <c r="D121" s="216" t="s">
        <v>146</v>
      </c>
      <c r="E121" s="60"/>
      <c r="F121" s="220" t="s">
        <v>449</v>
      </c>
      <c r="G121" s="60"/>
      <c r="H121" s="60"/>
      <c r="I121" s="160"/>
      <c r="J121" s="60"/>
      <c r="K121" s="60"/>
      <c r="L121" s="58"/>
      <c r="M121" s="204"/>
      <c r="N121" s="39"/>
      <c r="O121" s="39"/>
      <c r="P121" s="39"/>
      <c r="Q121" s="39"/>
      <c r="R121" s="39"/>
      <c r="S121" s="39"/>
      <c r="T121" s="75"/>
      <c r="AT121" s="21" t="s">
        <v>146</v>
      </c>
      <c r="AU121" s="21" t="s">
        <v>85</v>
      </c>
    </row>
    <row r="122" spans="2:65" s="1" customFormat="1" ht="31.5" customHeight="1">
      <c r="B122" s="38"/>
      <c r="C122" s="190" t="s">
        <v>206</v>
      </c>
      <c r="D122" s="190" t="s">
        <v>139</v>
      </c>
      <c r="E122" s="191" t="s">
        <v>450</v>
      </c>
      <c r="F122" s="192" t="s">
        <v>451</v>
      </c>
      <c r="G122" s="193" t="s">
        <v>142</v>
      </c>
      <c r="H122" s="194">
        <v>10.1</v>
      </c>
      <c r="I122" s="195"/>
      <c r="J122" s="196">
        <f>ROUND(I122*H122,2)</f>
        <v>0</v>
      </c>
      <c r="K122" s="192" t="s">
        <v>143</v>
      </c>
      <c r="L122" s="58"/>
      <c r="M122" s="197" t="s">
        <v>21</v>
      </c>
      <c r="N122" s="198" t="s">
        <v>46</v>
      </c>
      <c r="O122" s="39"/>
      <c r="P122" s="199">
        <f>O122*H122</f>
        <v>0</v>
      </c>
      <c r="Q122" s="199">
        <v>0.26375999999999999</v>
      </c>
      <c r="R122" s="199">
        <f>Q122*H122</f>
        <v>2.6639759999999999</v>
      </c>
      <c r="S122" s="199">
        <v>0</v>
      </c>
      <c r="T122" s="200">
        <f>S122*H122</f>
        <v>0</v>
      </c>
      <c r="AR122" s="21" t="s">
        <v>144</v>
      </c>
      <c r="AT122" s="21" t="s">
        <v>139</v>
      </c>
      <c r="AU122" s="21" t="s">
        <v>85</v>
      </c>
      <c r="AY122" s="21" t="s">
        <v>137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1" t="s">
        <v>83</v>
      </c>
      <c r="BK122" s="201">
        <f>ROUND(I122*H122,2)</f>
        <v>0</v>
      </c>
      <c r="BL122" s="21" t="s">
        <v>144</v>
      </c>
      <c r="BM122" s="21" t="s">
        <v>452</v>
      </c>
    </row>
    <row r="123" spans="2:65" s="1" customFormat="1" ht="24">
      <c r="B123" s="38"/>
      <c r="C123" s="60"/>
      <c r="D123" s="202" t="s">
        <v>146</v>
      </c>
      <c r="E123" s="60"/>
      <c r="F123" s="203" t="s">
        <v>453</v>
      </c>
      <c r="G123" s="60"/>
      <c r="H123" s="60"/>
      <c r="I123" s="160"/>
      <c r="J123" s="60"/>
      <c r="K123" s="60"/>
      <c r="L123" s="58"/>
      <c r="M123" s="204"/>
      <c r="N123" s="39"/>
      <c r="O123" s="39"/>
      <c r="P123" s="39"/>
      <c r="Q123" s="39"/>
      <c r="R123" s="39"/>
      <c r="S123" s="39"/>
      <c r="T123" s="75"/>
      <c r="AT123" s="21" t="s">
        <v>146</v>
      </c>
      <c r="AU123" s="21" t="s">
        <v>85</v>
      </c>
    </row>
    <row r="124" spans="2:65" s="11" customFormat="1">
      <c r="B124" s="205"/>
      <c r="C124" s="206"/>
      <c r="D124" s="216" t="s">
        <v>148</v>
      </c>
      <c r="E124" s="217" t="s">
        <v>21</v>
      </c>
      <c r="F124" s="218" t="s">
        <v>408</v>
      </c>
      <c r="G124" s="206"/>
      <c r="H124" s="219">
        <v>10.1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148</v>
      </c>
      <c r="AU124" s="215" t="s">
        <v>85</v>
      </c>
      <c r="AV124" s="11" t="s">
        <v>85</v>
      </c>
      <c r="AW124" s="11" t="s">
        <v>38</v>
      </c>
      <c r="AX124" s="11" t="s">
        <v>83</v>
      </c>
      <c r="AY124" s="215" t="s">
        <v>137</v>
      </c>
    </row>
    <row r="125" spans="2:65" s="1" customFormat="1" ht="31.5" customHeight="1">
      <c r="B125" s="38"/>
      <c r="C125" s="190" t="s">
        <v>210</v>
      </c>
      <c r="D125" s="190" t="s">
        <v>139</v>
      </c>
      <c r="E125" s="191" t="s">
        <v>454</v>
      </c>
      <c r="F125" s="192" t="s">
        <v>455</v>
      </c>
      <c r="G125" s="193" t="s">
        <v>142</v>
      </c>
      <c r="H125" s="194">
        <v>10.1</v>
      </c>
      <c r="I125" s="195"/>
      <c r="J125" s="196">
        <f>ROUND(I125*H125,2)</f>
        <v>0</v>
      </c>
      <c r="K125" s="192" t="s">
        <v>143</v>
      </c>
      <c r="L125" s="58"/>
      <c r="M125" s="197" t="s">
        <v>21</v>
      </c>
      <c r="N125" s="198" t="s">
        <v>46</v>
      </c>
      <c r="O125" s="39"/>
      <c r="P125" s="199">
        <f>O125*H125</f>
        <v>0</v>
      </c>
      <c r="Q125" s="199">
        <v>0.12966</v>
      </c>
      <c r="R125" s="199">
        <f>Q125*H125</f>
        <v>1.309566</v>
      </c>
      <c r="S125" s="199">
        <v>0</v>
      </c>
      <c r="T125" s="200">
        <f>S125*H125</f>
        <v>0</v>
      </c>
      <c r="AR125" s="21" t="s">
        <v>144</v>
      </c>
      <c r="AT125" s="21" t="s">
        <v>139</v>
      </c>
      <c r="AU125" s="21" t="s">
        <v>85</v>
      </c>
      <c r="AY125" s="21" t="s">
        <v>137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1" t="s">
        <v>83</v>
      </c>
      <c r="BK125" s="201">
        <f>ROUND(I125*H125,2)</f>
        <v>0</v>
      </c>
      <c r="BL125" s="21" t="s">
        <v>144</v>
      </c>
      <c r="BM125" s="21" t="s">
        <v>456</v>
      </c>
    </row>
    <row r="126" spans="2:65" s="1" customFormat="1" ht="24">
      <c r="B126" s="38"/>
      <c r="C126" s="60"/>
      <c r="D126" s="202" t="s">
        <v>146</v>
      </c>
      <c r="E126" s="60"/>
      <c r="F126" s="203" t="s">
        <v>457</v>
      </c>
      <c r="G126" s="60"/>
      <c r="H126" s="60"/>
      <c r="I126" s="160"/>
      <c r="J126" s="60"/>
      <c r="K126" s="60"/>
      <c r="L126" s="58"/>
      <c r="M126" s="204"/>
      <c r="N126" s="39"/>
      <c r="O126" s="39"/>
      <c r="P126" s="39"/>
      <c r="Q126" s="39"/>
      <c r="R126" s="39"/>
      <c r="S126" s="39"/>
      <c r="T126" s="75"/>
      <c r="AT126" s="21" t="s">
        <v>146</v>
      </c>
      <c r="AU126" s="21" t="s">
        <v>85</v>
      </c>
    </row>
    <row r="127" spans="2:65" s="11" customFormat="1">
      <c r="B127" s="205"/>
      <c r="C127" s="206"/>
      <c r="D127" s="216" t="s">
        <v>148</v>
      </c>
      <c r="E127" s="217" t="s">
        <v>21</v>
      </c>
      <c r="F127" s="218" t="s">
        <v>408</v>
      </c>
      <c r="G127" s="206"/>
      <c r="H127" s="219">
        <v>10.1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148</v>
      </c>
      <c r="AU127" s="215" t="s">
        <v>85</v>
      </c>
      <c r="AV127" s="11" t="s">
        <v>85</v>
      </c>
      <c r="AW127" s="11" t="s">
        <v>38</v>
      </c>
      <c r="AX127" s="11" t="s">
        <v>83</v>
      </c>
      <c r="AY127" s="215" t="s">
        <v>137</v>
      </c>
    </row>
    <row r="128" spans="2:65" s="1" customFormat="1" ht="22.5" customHeight="1">
      <c r="B128" s="38"/>
      <c r="C128" s="190" t="s">
        <v>219</v>
      </c>
      <c r="D128" s="190" t="s">
        <v>139</v>
      </c>
      <c r="E128" s="191" t="s">
        <v>458</v>
      </c>
      <c r="F128" s="192" t="s">
        <v>459</v>
      </c>
      <c r="G128" s="193" t="s">
        <v>142</v>
      </c>
      <c r="H128" s="194">
        <v>10.1</v>
      </c>
      <c r="I128" s="195"/>
      <c r="J128" s="196">
        <f>ROUND(I128*H128,2)</f>
        <v>0</v>
      </c>
      <c r="K128" s="192" t="s">
        <v>143</v>
      </c>
      <c r="L128" s="58"/>
      <c r="M128" s="197" t="s">
        <v>21</v>
      </c>
      <c r="N128" s="198" t="s">
        <v>46</v>
      </c>
      <c r="O128" s="39"/>
      <c r="P128" s="199">
        <f>O128*H128</f>
        <v>0</v>
      </c>
      <c r="Q128" s="199">
        <v>5.6100000000000004E-3</v>
      </c>
      <c r="R128" s="199">
        <f>Q128*H128</f>
        <v>5.6661000000000003E-2</v>
      </c>
      <c r="S128" s="199">
        <v>0</v>
      </c>
      <c r="T128" s="200">
        <f>S128*H128</f>
        <v>0</v>
      </c>
      <c r="AR128" s="21" t="s">
        <v>144</v>
      </c>
      <c r="AT128" s="21" t="s">
        <v>139</v>
      </c>
      <c r="AU128" s="21" t="s">
        <v>85</v>
      </c>
      <c r="AY128" s="21" t="s">
        <v>137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1" t="s">
        <v>83</v>
      </c>
      <c r="BK128" s="201">
        <f>ROUND(I128*H128,2)</f>
        <v>0</v>
      </c>
      <c r="BL128" s="21" t="s">
        <v>144</v>
      </c>
      <c r="BM128" s="21" t="s">
        <v>460</v>
      </c>
    </row>
    <row r="129" spans="2:65" s="1" customFormat="1">
      <c r="B129" s="38"/>
      <c r="C129" s="60"/>
      <c r="D129" s="216" t="s">
        <v>146</v>
      </c>
      <c r="E129" s="60"/>
      <c r="F129" s="220" t="s">
        <v>461</v>
      </c>
      <c r="G129" s="60"/>
      <c r="H129" s="60"/>
      <c r="I129" s="160"/>
      <c r="J129" s="60"/>
      <c r="K129" s="60"/>
      <c r="L129" s="58"/>
      <c r="M129" s="204"/>
      <c r="N129" s="39"/>
      <c r="O129" s="39"/>
      <c r="P129" s="39"/>
      <c r="Q129" s="39"/>
      <c r="R129" s="39"/>
      <c r="S129" s="39"/>
      <c r="T129" s="75"/>
      <c r="AT129" s="21" t="s">
        <v>146</v>
      </c>
      <c r="AU129" s="21" t="s">
        <v>85</v>
      </c>
    </row>
    <row r="130" spans="2:65" s="1" customFormat="1" ht="22.5" customHeight="1">
      <c r="B130" s="38"/>
      <c r="C130" s="190" t="s">
        <v>227</v>
      </c>
      <c r="D130" s="190" t="s">
        <v>139</v>
      </c>
      <c r="E130" s="191" t="s">
        <v>462</v>
      </c>
      <c r="F130" s="192" t="s">
        <v>463</v>
      </c>
      <c r="G130" s="193" t="s">
        <v>142</v>
      </c>
      <c r="H130" s="194">
        <v>10.1</v>
      </c>
      <c r="I130" s="195"/>
      <c r="J130" s="196">
        <f>ROUND(I130*H130,2)</f>
        <v>0</v>
      </c>
      <c r="K130" s="192" t="s">
        <v>143</v>
      </c>
      <c r="L130" s="58"/>
      <c r="M130" s="197" t="s">
        <v>21</v>
      </c>
      <c r="N130" s="198" t="s">
        <v>46</v>
      </c>
      <c r="O130" s="39"/>
      <c r="P130" s="199">
        <f>O130*H130</f>
        <v>0</v>
      </c>
      <c r="Q130" s="199">
        <v>3.1E-4</v>
      </c>
      <c r="R130" s="199">
        <f>Q130*H130</f>
        <v>3.1310000000000001E-3</v>
      </c>
      <c r="S130" s="199">
        <v>0</v>
      </c>
      <c r="T130" s="200">
        <f>S130*H130</f>
        <v>0</v>
      </c>
      <c r="AR130" s="21" t="s">
        <v>144</v>
      </c>
      <c r="AT130" s="21" t="s">
        <v>139</v>
      </c>
      <c r="AU130" s="21" t="s">
        <v>85</v>
      </c>
      <c r="AY130" s="21" t="s">
        <v>137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1" t="s">
        <v>83</v>
      </c>
      <c r="BK130" s="201">
        <f>ROUND(I130*H130,2)</f>
        <v>0</v>
      </c>
      <c r="BL130" s="21" t="s">
        <v>144</v>
      </c>
      <c r="BM130" s="21" t="s">
        <v>464</v>
      </c>
    </row>
    <row r="131" spans="2:65" s="1" customFormat="1">
      <c r="B131" s="38"/>
      <c r="C131" s="60"/>
      <c r="D131" s="202" t="s">
        <v>146</v>
      </c>
      <c r="E131" s="60"/>
      <c r="F131" s="203" t="s">
        <v>465</v>
      </c>
      <c r="G131" s="60"/>
      <c r="H131" s="60"/>
      <c r="I131" s="160"/>
      <c r="J131" s="60"/>
      <c r="K131" s="60"/>
      <c r="L131" s="58"/>
      <c r="M131" s="204"/>
      <c r="N131" s="39"/>
      <c r="O131" s="39"/>
      <c r="P131" s="39"/>
      <c r="Q131" s="39"/>
      <c r="R131" s="39"/>
      <c r="S131" s="39"/>
      <c r="T131" s="75"/>
      <c r="AT131" s="21" t="s">
        <v>146</v>
      </c>
      <c r="AU131" s="21" t="s">
        <v>85</v>
      </c>
    </row>
    <row r="132" spans="2:65" s="10" customFormat="1" ht="29.85" customHeight="1">
      <c r="B132" s="173"/>
      <c r="C132" s="174"/>
      <c r="D132" s="187" t="s">
        <v>74</v>
      </c>
      <c r="E132" s="188" t="s">
        <v>186</v>
      </c>
      <c r="F132" s="188" t="s">
        <v>466</v>
      </c>
      <c r="G132" s="174"/>
      <c r="H132" s="174"/>
      <c r="I132" s="177"/>
      <c r="J132" s="189">
        <f>BK132</f>
        <v>0</v>
      </c>
      <c r="K132" s="174"/>
      <c r="L132" s="179"/>
      <c r="M132" s="180"/>
      <c r="N132" s="181"/>
      <c r="O132" s="181"/>
      <c r="P132" s="182">
        <f>SUM(P133:P146)</f>
        <v>0</v>
      </c>
      <c r="Q132" s="181"/>
      <c r="R132" s="182">
        <f>SUM(R133:R146)</f>
        <v>7.2150000000000009E-3</v>
      </c>
      <c r="S132" s="181"/>
      <c r="T132" s="183">
        <f>SUM(T133:T146)</f>
        <v>7.6800000000000002E-3</v>
      </c>
      <c r="AR132" s="184" t="s">
        <v>83</v>
      </c>
      <c r="AT132" s="185" t="s">
        <v>74</v>
      </c>
      <c r="AU132" s="185" t="s">
        <v>83</v>
      </c>
      <c r="AY132" s="184" t="s">
        <v>137</v>
      </c>
      <c r="BK132" s="186">
        <f>SUM(BK133:BK146)</f>
        <v>0</v>
      </c>
    </row>
    <row r="133" spans="2:65" s="1" customFormat="1" ht="31.5" customHeight="1">
      <c r="B133" s="38"/>
      <c r="C133" s="190" t="s">
        <v>10</v>
      </c>
      <c r="D133" s="190" t="s">
        <v>139</v>
      </c>
      <c r="E133" s="191" t="s">
        <v>467</v>
      </c>
      <c r="F133" s="192" t="s">
        <v>468</v>
      </c>
      <c r="G133" s="193" t="s">
        <v>222</v>
      </c>
      <c r="H133" s="194">
        <v>1</v>
      </c>
      <c r="I133" s="195"/>
      <c r="J133" s="196">
        <f>ROUND(I133*H133,2)</f>
        <v>0</v>
      </c>
      <c r="K133" s="192" t="s">
        <v>143</v>
      </c>
      <c r="L133" s="58"/>
      <c r="M133" s="197" t="s">
        <v>21</v>
      </c>
      <c r="N133" s="198" t="s">
        <v>46</v>
      </c>
      <c r="O133" s="39"/>
      <c r="P133" s="199">
        <f>O133*H133</f>
        <v>0</v>
      </c>
      <c r="Q133" s="199">
        <v>6.9999999999999994E-5</v>
      </c>
      <c r="R133" s="199">
        <f>Q133*H133</f>
        <v>6.9999999999999994E-5</v>
      </c>
      <c r="S133" s="199">
        <v>0</v>
      </c>
      <c r="T133" s="200">
        <f>S133*H133</f>
        <v>0</v>
      </c>
      <c r="AR133" s="21" t="s">
        <v>144</v>
      </c>
      <c r="AT133" s="21" t="s">
        <v>139</v>
      </c>
      <c r="AU133" s="21" t="s">
        <v>85</v>
      </c>
      <c r="AY133" s="21" t="s">
        <v>137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1" t="s">
        <v>83</v>
      </c>
      <c r="BK133" s="201">
        <f>ROUND(I133*H133,2)</f>
        <v>0</v>
      </c>
      <c r="BL133" s="21" t="s">
        <v>144</v>
      </c>
      <c r="BM133" s="21" t="s">
        <v>469</v>
      </c>
    </row>
    <row r="134" spans="2:65" s="1" customFormat="1" ht="24">
      <c r="B134" s="38"/>
      <c r="C134" s="60"/>
      <c r="D134" s="216" t="s">
        <v>146</v>
      </c>
      <c r="E134" s="60"/>
      <c r="F134" s="220" t="s">
        <v>470</v>
      </c>
      <c r="G134" s="60"/>
      <c r="H134" s="60"/>
      <c r="I134" s="160"/>
      <c r="J134" s="60"/>
      <c r="K134" s="60"/>
      <c r="L134" s="58"/>
      <c r="M134" s="204"/>
      <c r="N134" s="39"/>
      <c r="O134" s="39"/>
      <c r="P134" s="39"/>
      <c r="Q134" s="39"/>
      <c r="R134" s="39"/>
      <c r="S134" s="39"/>
      <c r="T134" s="75"/>
      <c r="AT134" s="21" t="s">
        <v>146</v>
      </c>
      <c r="AU134" s="21" t="s">
        <v>85</v>
      </c>
    </row>
    <row r="135" spans="2:65" s="1" customFormat="1" ht="22.5" customHeight="1">
      <c r="B135" s="38"/>
      <c r="C135" s="224" t="s">
        <v>223</v>
      </c>
      <c r="D135" s="224" t="s">
        <v>471</v>
      </c>
      <c r="E135" s="225" t="s">
        <v>472</v>
      </c>
      <c r="F135" s="226" t="s">
        <v>473</v>
      </c>
      <c r="G135" s="227" t="s">
        <v>222</v>
      </c>
      <c r="H135" s="228">
        <v>1.0149999999999999</v>
      </c>
      <c r="I135" s="229"/>
      <c r="J135" s="230">
        <f>ROUND(I135*H135,2)</f>
        <v>0</v>
      </c>
      <c r="K135" s="226" t="s">
        <v>143</v>
      </c>
      <c r="L135" s="231"/>
      <c r="M135" s="232" t="s">
        <v>21</v>
      </c>
      <c r="N135" s="233" t="s">
        <v>46</v>
      </c>
      <c r="O135" s="39"/>
      <c r="P135" s="199">
        <f>O135*H135</f>
        <v>0</v>
      </c>
      <c r="Q135" s="199">
        <v>3.0000000000000001E-3</v>
      </c>
      <c r="R135" s="199">
        <f>Q135*H135</f>
        <v>3.045E-3</v>
      </c>
      <c r="S135" s="199">
        <v>0</v>
      </c>
      <c r="T135" s="200">
        <f>S135*H135</f>
        <v>0</v>
      </c>
      <c r="AR135" s="21" t="s">
        <v>186</v>
      </c>
      <c r="AT135" s="21" t="s">
        <v>471</v>
      </c>
      <c r="AU135" s="21" t="s">
        <v>85</v>
      </c>
      <c r="AY135" s="21" t="s">
        <v>137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1" t="s">
        <v>83</v>
      </c>
      <c r="BK135" s="201">
        <f>ROUND(I135*H135,2)</f>
        <v>0</v>
      </c>
      <c r="BL135" s="21" t="s">
        <v>144</v>
      </c>
      <c r="BM135" s="21" t="s">
        <v>474</v>
      </c>
    </row>
    <row r="136" spans="2:65" s="1" customFormat="1">
      <c r="B136" s="38"/>
      <c r="C136" s="60"/>
      <c r="D136" s="202" t="s">
        <v>146</v>
      </c>
      <c r="E136" s="60"/>
      <c r="F136" s="203" t="s">
        <v>473</v>
      </c>
      <c r="G136" s="60"/>
      <c r="H136" s="60"/>
      <c r="I136" s="160"/>
      <c r="J136" s="60"/>
      <c r="K136" s="60"/>
      <c r="L136" s="58"/>
      <c r="M136" s="204"/>
      <c r="N136" s="39"/>
      <c r="O136" s="39"/>
      <c r="P136" s="39"/>
      <c r="Q136" s="39"/>
      <c r="R136" s="39"/>
      <c r="S136" s="39"/>
      <c r="T136" s="75"/>
      <c r="AT136" s="21" t="s">
        <v>146</v>
      </c>
      <c r="AU136" s="21" t="s">
        <v>85</v>
      </c>
    </row>
    <row r="137" spans="2:65" s="11" customFormat="1">
      <c r="B137" s="205"/>
      <c r="C137" s="206"/>
      <c r="D137" s="216" t="s">
        <v>148</v>
      </c>
      <c r="E137" s="206"/>
      <c r="F137" s="218" t="s">
        <v>475</v>
      </c>
      <c r="G137" s="206"/>
      <c r="H137" s="219">
        <v>1.0149999999999999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148</v>
      </c>
      <c r="AU137" s="215" t="s">
        <v>85</v>
      </c>
      <c r="AV137" s="11" t="s">
        <v>85</v>
      </c>
      <c r="AW137" s="11" t="s">
        <v>6</v>
      </c>
      <c r="AX137" s="11" t="s">
        <v>83</v>
      </c>
      <c r="AY137" s="215" t="s">
        <v>137</v>
      </c>
    </row>
    <row r="138" spans="2:65" s="1" customFormat="1" ht="22.5" customHeight="1">
      <c r="B138" s="38"/>
      <c r="C138" s="190" t="s">
        <v>243</v>
      </c>
      <c r="D138" s="190" t="s">
        <v>139</v>
      </c>
      <c r="E138" s="191" t="s">
        <v>476</v>
      </c>
      <c r="F138" s="192" t="s">
        <v>477</v>
      </c>
      <c r="G138" s="193" t="s">
        <v>222</v>
      </c>
      <c r="H138" s="194">
        <v>1</v>
      </c>
      <c r="I138" s="195"/>
      <c r="J138" s="196">
        <f>ROUND(I138*H138,2)</f>
        <v>0</v>
      </c>
      <c r="K138" s="192" t="s">
        <v>143</v>
      </c>
      <c r="L138" s="58"/>
      <c r="M138" s="197" t="s">
        <v>21</v>
      </c>
      <c r="N138" s="198" t="s">
        <v>46</v>
      </c>
      <c r="O138" s="39"/>
      <c r="P138" s="199">
        <f>O138*H138</f>
        <v>0</v>
      </c>
      <c r="Q138" s="199">
        <v>0</v>
      </c>
      <c r="R138" s="199">
        <f>Q138*H138</f>
        <v>0</v>
      </c>
      <c r="S138" s="199">
        <v>7.6800000000000002E-3</v>
      </c>
      <c r="T138" s="200">
        <f>S138*H138</f>
        <v>7.6800000000000002E-3</v>
      </c>
      <c r="AR138" s="21" t="s">
        <v>144</v>
      </c>
      <c r="AT138" s="21" t="s">
        <v>139</v>
      </c>
      <c r="AU138" s="21" t="s">
        <v>85</v>
      </c>
      <c r="AY138" s="21" t="s">
        <v>137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1" t="s">
        <v>83</v>
      </c>
      <c r="BK138" s="201">
        <f>ROUND(I138*H138,2)</f>
        <v>0</v>
      </c>
      <c r="BL138" s="21" t="s">
        <v>144</v>
      </c>
      <c r="BM138" s="21" t="s">
        <v>478</v>
      </c>
    </row>
    <row r="139" spans="2:65" s="1" customFormat="1" ht="24">
      <c r="B139" s="38"/>
      <c r="C139" s="60"/>
      <c r="D139" s="202" t="s">
        <v>146</v>
      </c>
      <c r="E139" s="60"/>
      <c r="F139" s="203" t="s">
        <v>479</v>
      </c>
      <c r="G139" s="60"/>
      <c r="H139" s="60"/>
      <c r="I139" s="160"/>
      <c r="J139" s="60"/>
      <c r="K139" s="60"/>
      <c r="L139" s="58"/>
      <c r="M139" s="204"/>
      <c r="N139" s="39"/>
      <c r="O139" s="39"/>
      <c r="P139" s="39"/>
      <c r="Q139" s="39"/>
      <c r="R139" s="39"/>
      <c r="S139" s="39"/>
      <c r="T139" s="75"/>
      <c r="AT139" s="21" t="s">
        <v>146</v>
      </c>
      <c r="AU139" s="21" t="s">
        <v>85</v>
      </c>
    </row>
    <row r="140" spans="2:65" s="11" customFormat="1">
      <c r="B140" s="205"/>
      <c r="C140" s="206"/>
      <c r="D140" s="216" t="s">
        <v>148</v>
      </c>
      <c r="E140" s="217" t="s">
        <v>21</v>
      </c>
      <c r="F140" s="218" t="s">
        <v>83</v>
      </c>
      <c r="G140" s="206"/>
      <c r="H140" s="219">
        <v>1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148</v>
      </c>
      <c r="AU140" s="215" t="s">
        <v>85</v>
      </c>
      <c r="AV140" s="11" t="s">
        <v>85</v>
      </c>
      <c r="AW140" s="11" t="s">
        <v>38</v>
      </c>
      <c r="AX140" s="11" t="s">
        <v>83</v>
      </c>
      <c r="AY140" s="215" t="s">
        <v>137</v>
      </c>
    </row>
    <row r="141" spans="2:65" s="1" customFormat="1" ht="22.5" customHeight="1">
      <c r="B141" s="38"/>
      <c r="C141" s="190" t="s">
        <v>248</v>
      </c>
      <c r="D141" s="190" t="s">
        <v>139</v>
      </c>
      <c r="E141" s="191" t="s">
        <v>480</v>
      </c>
      <c r="F141" s="192" t="s">
        <v>481</v>
      </c>
      <c r="G141" s="193" t="s">
        <v>222</v>
      </c>
      <c r="H141" s="194">
        <v>1</v>
      </c>
      <c r="I141" s="195"/>
      <c r="J141" s="196">
        <f>ROUND(I141*H141,2)</f>
        <v>0</v>
      </c>
      <c r="K141" s="192" t="s">
        <v>143</v>
      </c>
      <c r="L141" s="58"/>
      <c r="M141" s="197" t="s">
        <v>21</v>
      </c>
      <c r="N141" s="198" t="s">
        <v>46</v>
      </c>
      <c r="O141" s="39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21" t="s">
        <v>144</v>
      </c>
      <c r="AT141" s="21" t="s">
        <v>139</v>
      </c>
      <c r="AU141" s="21" t="s">
        <v>85</v>
      </c>
      <c r="AY141" s="21" t="s">
        <v>137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1" t="s">
        <v>83</v>
      </c>
      <c r="BK141" s="201">
        <f>ROUND(I141*H141,2)</f>
        <v>0</v>
      </c>
      <c r="BL141" s="21" t="s">
        <v>144</v>
      </c>
      <c r="BM141" s="21" t="s">
        <v>482</v>
      </c>
    </row>
    <row r="142" spans="2:65" s="1" customFormat="1" ht="24">
      <c r="B142" s="38"/>
      <c r="C142" s="60"/>
      <c r="D142" s="202" t="s">
        <v>146</v>
      </c>
      <c r="E142" s="60"/>
      <c r="F142" s="203" t="s">
        <v>483</v>
      </c>
      <c r="G142" s="60"/>
      <c r="H142" s="60"/>
      <c r="I142" s="160"/>
      <c r="J142" s="60"/>
      <c r="K142" s="60"/>
      <c r="L142" s="58"/>
      <c r="M142" s="204"/>
      <c r="N142" s="39"/>
      <c r="O142" s="39"/>
      <c r="P142" s="39"/>
      <c r="Q142" s="39"/>
      <c r="R142" s="39"/>
      <c r="S142" s="39"/>
      <c r="T142" s="75"/>
      <c r="AT142" s="21" t="s">
        <v>146</v>
      </c>
      <c r="AU142" s="21" t="s">
        <v>85</v>
      </c>
    </row>
    <row r="143" spans="2:65" s="11" customFormat="1">
      <c r="B143" s="205"/>
      <c r="C143" s="206"/>
      <c r="D143" s="216" t="s">
        <v>148</v>
      </c>
      <c r="E143" s="217" t="s">
        <v>21</v>
      </c>
      <c r="F143" s="218" t="s">
        <v>83</v>
      </c>
      <c r="G143" s="206"/>
      <c r="H143" s="219">
        <v>1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148</v>
      </c>
      <c r="AU143" s="215" t="s">
        <v>85</v>
      </c>
      <c r="AV143" s="11" t="s">
        <v>85</v>
      </c>
      <c r="AW143" s="11" t="s">
        <v>38</v>
      </c>
      <c r="AX143" s="11" t="s">
        <v>83</v>
      </c>
      <c r="AY143" s="215" t="s">
        <v>137</v>
      </c>
    </row>
    <row r="144" spans="2:65" s="1" customFormat="1" ht="22.5" customHeight="1">
      <c r="B144" s="38"/>
      <c r="C144" s="224" t="s">
        <v>253</v>
      </c>
      <c r="D144" s="224" t="s">
        <v>471</v>
      </c>
      <c r="E144" s="225" t="s">
        <v>484</v>
      </c>
      <c r="F144" s="226" t="s">
        <v>485</v>
      </c>
      <c r="G144" s="227" t="s">
        <v>222</v>
      </c>
      <c r="H144" s="228">
        <v>1</v>
      </c>
      <c r="I144" s="229"/>
      <c r="J144" s="230">
        <f>ROUND(I144*H144,2)</f>
        <v>0</v>
      </c>
      <c r="K144" s="226" t="s">
        <v>143</v>
      </c>
      <c r="L144" s="231"/>
      <c r="M144" s="232" t="s">
        <v>21</v>
      </c>
      <c r="N144" s="233" t="s">
        <v>46</v>
      </c>
      <c r="O144" s="39"/>
      <c r="P144" s="199">
        <f>O144*H144</f>
        <v>0</v>
      </c>
      <c r="Q144" s="199">
        <v>4.1000000000000003E-3</v>
      </c>
      <c r="R144" s="199">
        <f>Q144*H144</f>
        <v>4.1000000000000003E-3</v>
      </c>
      <c r="S144" s="199">
        <v>0</v>
      </c>
      <c r="T144" s="200">
        <f>S144*H144</f>
        <v>0</v>
      </c>
      <c r="AR144" s="21" t="s">
        <v>186</v>
      </c>
      <c r="AT144" s="21" t="s">
        <v>471</v>
      </c>
      <c r="AU144" s="21" t="s">
        <v>85</v>
      </c>
      <c r="AY144" s="21" t="s">
        <v>137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1" t="s">
        <v>83</v>
      </c>
      <c r="BK144" s="201">
        <f>ROUND(I144*H144,2)</f>
        <v>0</v>
      </c>
      <c r="BL144" s="21" t="s">
        <v>144</v>
      </c>
      <c r="BM144" s="21" t="s">
        <v>486</v>
      </c>
    </row>
    <row r="145" spans="2:65" s="1" customFormat="1">
      <c r="B145" s="38"/>
      <c r="C145" s="60"/>
      <c r="D145" s="202" t="s">
        <v>146</v>
      </c>
      <c r="E145" s="60"/>
      <c r="F145" s="203" t="s">
        <v>485</v>
      </c>
      <c r="G145" s="60"/>
      <c r="H145" s="60"/>
      <c r="I145" s="160"/>
      <c r="J145" s="60"/>
      <c r="K145" s="60"/>
      <c r="L145" s="58"/>
      <c r="M145" s="204"/>
      <c r="N145" s="39"/>
      <c r="O145" s="39"/>
      <c r="P145" s="39"/>
      <c r="Q145" s="39"/>
      <c r="R145" s="39"/>
      <c r="S145" s="39"/>
      <c r="T145" s="75"/>
      <c r="AT145" s="21" t="s">
        <v>146</v>
      </c>
      <c r="AU145" s="21" t="s">
        <v>85</v>
      </c>
    </row>
    <row r="146" spans="2:65" s="11" customFormat="1">
      <c r="B146" s="205"/>
      <c r="C146" s="206"/>
      <c r="D146" s="202" t="s">
        <v>148</v>
      </c>
      <c r="E146" s="207" t="s">
        <v>21</v>
      </c>
      <c r="F146" s="208" t="s">
        <v>83</v>
      </c>
      <c r="G146" s="206"/>
      <c r="H146" s="209">
        <v>1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148</v>
      </c>
      <c r="AU146" s="215" t="s">
        <v>85</v>
      </c>
      <c r="AV146" s="11" t="s">
        <v>85</v>
      </c>
      <c r="AW146" s="11" t="s">
        <v>38</v>
      </c>
      <c r="AX146" s="11" t="s">
        <v>83</v>
      </c>
      <c r="AY146" s="215" t="s">
        <v>137</v>
      </c>
    </row>
    <row r="147" spans="2:65" s="10" customFormat="1" ht="29.85" customHeight="1">
      <c r="B147" s="173"/>
      <c r="C147" s="174"/>
      <c r="D147" s="187" t="s">
        <v>74</v>
      </c>
      <c r="E147" s="188" t="s">
        <v>150</v>
      </c>
      <c r="F147" s="188" t="s">
        <v>151</v>
      </c>
      <c r="G147" s="174"/>
      <c r="H147" s="174"/>
      <c r="I147" s="177"/>
      <c r="J147" s="189">
        <f>BK147</f>
        <v>0</v>
      </c>
      <c r="K147" s="174"/>
      <c r="L147" s="179"/>
      <c r="M147" s="180"/>
      <c r="N147" s="181"/>
      <c r="O147" s="181"/>
      <c r="P147" s="182">
        <f>SUM(P148:P153)</f>
        <v>0</v>
      </c>
      <c r="Q147" s="181"/>
      <c r="R147" s="182">
        <f>SUM(R148:R153)</f>
        <v>0</v>
      </c>
      <c r="S147" s="181"/>
      <c r="T147" s="183">
        <f>SUM(T148:T153)</f>
        <v>0.65400000000000003</v>
      </c>
      <c r="AR147" s="184" t="s">
        <v>83</v>
      </c>
      <c r="AT147" s="185" t="s">
        <v>74</v>
      </c>
      <c r="AU147" s="185" t="s">
        <v>83</v>
      </c>
      <c r="AY147" s="184" t="s">
        <v>137</v>
      </c>
      <c r="BK147" s="186">
        <f>SUM(BK148:BK153)</f>
        <v>0</v>
      </c>
    </row>
    <row r="148" spans="2:65" s="1" customFormat="1" ht="22.5" customHeight="1">
      <c r="B148" s="38"/>
      <c r="C148" s="190" t="s">
        <v>258</v>
      </c>
      <c r="D148" s="190" t="s">
        <v>139</v>
      </c>
      <c r="E148" s="191" t="s">
        <v>487</v>
      </c>
      <c r="F148" s="192" t="s">
        <v>488</v>
      </c>
      <c r="G148" s="193" t="s">
        <v>322</v>
      </c>
      <c r="H148" s="194">
        <v>17.100000000000001</v>
      </c>
      <c r="I148" s="195"/>
      <c r="J148" s="196">
        <f>ROUND(I148*H148,2)</f>
        <v>0</v>
      </c>
      <c r="K148" s="192" t="s">
        <v>143</v>
      </c>
      <c r="L148" s="58"/>
      <c r="M148" s="197" t="s">
        <v>21</v>
      </c>
      <c r="N148" s="198" t="s">
        <v>46</v>
      </c>
      <c r="O148" s="39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AR148" s="21" t="s">
        <v>144</v>
      </c>
      <c r="AT148" s="21" t="s">
        <v>139</v>
      </c>
      <c r="AU148" s="21" t="s">
        <v>85</v>
      </c>
      <c r="AY148" s="21" t="s">
        <v>137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1" t="s">
        <v>83</v>
      </c>
      <c r="BK148" s="201">
        <f>ROUND(I148*H148,2)</f>
        <v>0</v>
      </c>
      <c r="BL148" s="21" t="s">
        <v>144</v>
      </c>
      <c r="BM148" s="21" t="s">
        <v>489</v>
      </c>
    </row>
    <row r="149" spans="2:65" s="1" customFormat="1">
      <c r="B149" s="38"/>
      <c r="C149" s="60"/>
      <c r="D149" s="202" t="s">
        <v>146</v>
      </c>
      <c r="E149" s="60"/>
      <c r="F149" s="203" t="s">
        <v>490</v>
      </c>
      <c r="G149" s="60"/>
      <c r="H149" s="60"/>
      <c r="I149" s="160"/>
      <c r="J149" s="60"/>
      <c r="K149" s="60"/>
      <c r="L149" s="58"/>
      <c r="M149" s="204"/>
      <c r="N149" s="39"/>
      <c r="O149" s="39"/>
      <c r="P149" s="39"/>
      <c r="Q149" s="39"/>
      <c r="R149" s="39"/>
      <c r="S149" s="39"/>
      <c r="T149" s="75"/>
      <c r="AT149" s="21" t="s">
        <v>146</v>
      </c>
      <c r="AU149" s="21" t="s">
        <v>85</v>
      </c>
    </row>
    <row r="150" spans="2:65" s="11" customFormat="1">
      <c r="B150" s="205"/>
      <c r="C150" s="206"/>
      <c r="D150" s="216" t="s">
        <v>148</v>
      </c>
      <c r="E150" s="217" t="s">
        <v>21</v>
      </c>
      <c r="F150" s="218" t="s">
        <v>491</v>
      </c>
      <c r="G150" s="206"/>
      <c r="H150" s="219">
        <v>17.100000000000001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148</v>
      </c>
      <c r="AU150" s="215" t="s">
        <v>85</v>
      </c>
      <c r="AV150" s="11" t="s">
        <v>85</v>
      </c>
      <c r="AW150" s="11" t="s">
        <v>38</v>
      </c>
      <c r="AX150" s="11" t="s">
        <v>83</v>
      </c>
      <c r="AY150" s="215" t="s">
        <v>137</v>
      </c>
    </row>
    <row r="151" spans="2:65" s="1" customFormat="1" ht="31.5" customHeight="1">
      <c r="B151" s="38"/>
      <c r="C151" s="190" t="s">
        <v>9</v>
      </c>
      <c r="D151" s="190" t="s">
        <v>139</v>
      </c>
      <c r="E151" s="191" t="s">
        <v>492</v>
      </c>
      <c r="F151" s="192" t="s">
        <v>493</v>
      </c>
      <c r="G151" s="193" t="s">
        <v>222</v>
      </c>
      <c r="H151" s="194">
        <v>6</v>
      </c>
      <c r="I151" s="195"/>
      <c r="J151" s="196">
        <f>ROUND(I151*H151,2)</f>
        <v>0</v>
      </c>
      <c r="K151" s="192" t="s">
        <v>143</v>
      </c>
      <c r="L151" s="58"/>
      <c r="M151" s="197" t="s">
        <v>21</v>
      </c>
      <c r="N151" s="198" t="s">
        <v>46</v>
      </c>
      <c r="O151" s="39"/>
      <c r="P151" s="199">
        <f>O151*H151</f>
        <v>0</v>
      </c>
      <c r="Q151" s="199">
        <v>0</v>
      </c>
      <c r="R151" s="199">
        <f>Q151*H151</f>
        <v>0</v>
      </c>
      <c r="S151" s="199">
        <v>0.109</v>
      </c>
      <c r="T151" s="200">
        <f>S151*H151</f>
        <v>0.65400000000000003</v>
      </c>
      <c r="AR151" s="21" t="s">
        <v>144</v>
      </c>
      <c r="AT151" s="21" t="s">
        <v>139</v>
      </c>
      <c r="AU151" s="21" t="s">
        <v>85</v>
      </c>
      <c r="AY151" s="21" t="s">
        <v>137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1" t="s">
        <v>83</v>
      </c>
      <c r="BK151" s="201">
        <f>ROUND(I151*H151,2)</f>
        <v>0</v>
      </c>
      <c r="BL151" s="21" t="s">
        <v>144</v>
      </c>
      <c r="BM151" s="21" t="s">
        <v>494</v>
      </c>
    </row>
    <row r="152" spans="2:65" s="1" customFormat="1">
      <c r="B152" s="38"/>
      <c r="C152" s="60"/>
      <c r="D152" s="202" t="s">
        <v>146</v>
      </c>
      <c r="E152" s="60"/>
      <c r="F152" s="203" t="s">
        <v>495</v>
      </c>
      <c r="G152" s="60"/>
      <c r="H152" s="60"/>
      <c r="I152" s="160"/>
      <c r="J152" s="60"/>
      <c r="K152" s="60"/>
      <c r="L152" s="58"/>
      <c r="M152" s="204"/>
      <c r="N152" s="39"/>
      <c r="O152" s="39"/>
      <c r="P152" s="39"/>
      <c r="Q152" s="39"/>
      <c r="R152" s="39"/>
      <c r="S152" s="39"/>
      <c r="T152" s="75"/>
      <c r="AT152" s="21" t="s">
        <v>146</v>
      </c>
      <c r="AU152" s="21" t="s">
        <v>85</v>
      </c>
    </row>
    <row r="153" spans="2:65" s="11" customFormat="1">
      <c r="B153" s="205"/>
      <c r="C153" s="206"/>
      <c r="D153" s="202" t="s">
        <v>148</v>
      </c>
      <c r="E153" s="207" t="s">
        <v>21</v>
      </c>
      <c r="F153" s="208" t="s">
        <v>174</v>
      </c>
      <c r="G153" s="206"/>
      <c r="H153" s="209">
        <v>6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148</v>
      </c>
      <c r="AU153" s="215" t="s">
        <v>85</v>
      </c>
      <c r="AV153" s="11" t="s">
        <v>85</v>
      </c>
      <c r="AW153" s="11" t="s">
        <v>38</v>
      </c>
      <c r="AX153" s="11" t="s">
        <v>83</v>
      </c>
      <c r="AY153" s="215" t="s">
        <v>137</v>
      </c>
    </row>
    <row r="154" spans="2:65" s="10" customFormat="1" ht="29.85" customHeight="1">
      <c r="B154" s="173"/>
      <c r="C154" s="174"/>
      <c r="D154" s="187" t="s">
        <v>74</v>
      </c>
      <c r="E154" s="188" t="s">
        <v>193</v>
      </c>
      <c r="F154" s="188" t="s">
        <v>194</v>
      </c>
      <c r="G154" s="174"/>
      <c r="H154" s="174"/>
      <c r="I154" s="177"/>
      <c r="J154" s="189">
        <f>BK154</f>
        <v>0</v>
      </c>
      <c r="K154" s="174"/>
      <c r="L154" s="179"/>
      <c r="M154" s="180"/>
      <c r="N154" s="181"/>
      <c r="O154" s="181"/>
      <c r="P154" s="182">
        <f>SUM(P155:P163)</f>
        <v>0</v>
      </c>
      <c r="Q154" s="181"/>
      <c r="R154" s="182">
        <f>SUM(R155:R163)</f>
        <v>0</v>
      </c>
      <c r="S154" s="181"/>
      <c r="T154" s="183">
        <f>SUM(T155:T163)</f>
        <v>0</v>
      </c>
      <c r="AR154" s="184" t="s">
        <v>83</v>
      </c>
      <c r="AT154" s="185" t="s">
        <v>74</v>
      </c>
      <c r="AU154" s="185" t="s">
        <v>83</v>
      </c>
      <c r="AY154" s="184" t="s">
        <v>137</v>
      </c>
      <c r="BK154" s="186">
        <f>SUM(BK155:BK163)</f>
        <v>0</v>
      </c>
    </row>
    <row r="155" spans="2:65" s="1" customFormat="1" ht="22.5" customHeight="1">
      <c r="B155" s="38"/>
      <c r="C155" s="190" t="s">
        <v>269</v>
      </c>
      <c r="D155" s="190" t="s">
        <v>139</v>
      </c>
      <c r="E155" s="191" t="s">
        <v>211</v>
      </c>
      <c r="F155" s="192" t="s">
        <v>212</v>
      </c>
      <c r="G155" s="193" t="s">
        <v>197</v>
      </c>
      <c r="H155" s="194">
        <v>21.478999999999999</v>
      </c>
      <c r="I155" s="195"/>
      <c r="J155" s="196">
        <f>ROUND(I155*H155,2)</f>
        <v>0</v>
      </c>
      <c r="K155" s="192" t="s">
        <v>143</v>
      </c>
      <c r="L155" s="58"/>
      <c r="M155" s="197" t="s">
        <v>21</v>
      </c>
      <c r="N155" s="198" t="s">
        <v>46</v>
      </c>
      <c r="O155" s="39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1" t="s">
        <v>144</v>
      </c>
      <c r="AT155" s="21" t="s">
        <v>139</v>
      </c>
      <c r="AU155" s="21" t="s">
        <v>85</v>
      </c>
      <c r="AY155" s="21" t="s">
        <v>137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1" t="s">
        <v>83</v>
      </c>
      <c r="BK155" s="201">
        <f>ROUND(I155*H155,2)</f>
        <v>0</v>
      </c>
      <c r="BL155" s="21" t="s">
        <v>144</v>
      </c>
      <c r="BM155" s="21" t="s">
        <v>496</v>
      </c>
    </row>
    <row r="156" spans="2:65" s="1" customFormat="1">
      <c r="B156" s="38"/>
      <c r="C156" s="60"/>
      <c r="D156" s="216" t="s">
        <v>146</v>
      </c>
      <c r="E156" s="60"/>
      <c r="F156" s="220" t="s">
        <v>214</v>
      </c>
      <c r="G156" s="60"/>
      <c r="H156" s="60"/>
      <c r="I156" s="160"/>
      <c r="J156" s="60"/>
      <c r="K156" s="60"/>
      <c r="L156" s="58"/>
      <c r="M156" s="204"/>
      <c r="N156" s="39"/>
      <c r="O156" s="39"/>
      <c r="P156" s="39"/>
      <c r="Q156" s="39"/>
      <c r="R156" s="39"/>
      <c r="S156" s="39"/>
      <c r="T156" s="75"/>
      <c r="AT156" s="21" t="s">
        <v>146</v>
      </c>
      <c r="AU156" s="21" t="s">
        <v>85</v>
      </c>
    </row>
    <row r="157" spans="2:65" s="1" customFormat="1" ht="22.5" customHeight="1">
      <c r="B157" s="38"/>
      <c r="C157" s="190" t="s">
        <v>274</v>
      </c>
      <c r="D157" s="190" t="s">
        <v>139</v>
      </c>
      <c r="E157" s="191" t="s">
        <v>497</v>
      </c>
      <c r="F157" s="192" t="s">
        <v>498</v>
      </c>
      <c r="G157" s="193" t="s">
        <v>197</v>
      </c>
      <c r="H157" s="194">
        <v>21.478999999999999</v>
      </c>
      <c r="I157" s="195"/>
      <c r="J157" s="196">
        <f>ROUND(I157*H157,2)</f>
        <v>0</v>
      </c>
      <c r="K157" s="192" t="s">
        <v>143</v>
      </c>
      <c r="L157" s="58"/>
      <c r="M157" s="197" t="s">
        <v>21</v>
      </c>
      <c r="N157" s="198" t="s">
        <v>46</v>
      </c>
      <c r="O157" s="39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1" t="s">
        <v>144</v>
      </c>
      <c r="AT157" s="21" t="s">
        <v>139</v>
      </c>
      <c r="AU157" s="21" t="s">
        <v>85</v>
      </c>
      <c r="AY157" s="21" t="s">
        <v>137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1" t="s">
        <v>83</v>
      </c>
      <c r="BK157" s="201">
        <f>ROUND(I157*H157,2)</f>
        <v>0</v>
      </c>
      <c r="BL157" s="21" t="s">
        <v>144</v>
      </c>
      <c r="BM157" s="21" t="s">
        <v>499</v>
      </c>
    </row>
    <row r="158" spans="2:65" s="1" customFormat="1" ht="24">
      <c r="B158" s="38"/>
      <c r="C158" s="60"/>
      <c r="D158" s="216" t="s">
        <v>146</v>
      </c>
      <c r="E158" s="60"/>
      <c r="F158" s="220" t="s">
        <v>500</v>
      </c>
      <c r="G158" s="60"/>
      <c r="H158" s="60"/>
      <c r="I158" s="160"/>
      <c r="J158" s="60"/>
      <c r="K158" s="60"/>
      <c r="L158" s="58"/>
      <c r="M158" s="204"/>
      <c r="N158" s="39"/>
      <c r="O158" s="39"/>
      <c r="P158" s="39"/>
      <c r="Q158" s="39"/>
      <c r="R158" s="39"/>
      <c r="S158" s="39"/>
      <c r="T158" s="75"/>
      <c r="AT158" s="21" t="s">
        <v>146</v>
      </c>
      <c r="AU158" s="21" t="s">
        <v>85</v>
      </c>
    </row>
    <row r="159" spans="2:65" s="1" customFormat="1" ht="22.5" customHeight="1">
      <c r="B159" s="38"/>
      <c r="C159" s="190" t="s">
        <v>282</v>
      </c>
      <c r="D159" s="190" t="s">
        <v>139</v>
      </c>
      <c r="E159" s="191" t="s">
        <v>501</v>
      </c>
      <c r="F159" s="192" t="s">
        <v>502</v>
      </c>
      <c r="G159" s="193" t="s">
        <v>197</v>
      </c>
      <c r="H159" s="194">
        <v>300.70600000000002</v>
      </c>
      <c r="I159" s="195"/>
      <c r="J159" s="196">
        <f>ROUND(I159*H159,2)</f>
        <v>0</v>
      </c>
      <c r="K159" s="192" t="s">
        <v>143</v>
      </c>
      <c r="L159" s="58"/>
      <c r="M159" s="197" t="s">
        <v>21</v>
      </c>
      <c r="N159" s="198" t="s">
        <v>46</v>
      </c>
      <c r="O159" s="39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21" t="s">
        <v>144</v>
      </c>
      <c r="AT159" s="21" t="s">
        <v>139</v>
      </c>
      <c r="AU159" s="21" t="s">
        <v>85</v>
      </c>
      <c r="AY159" s="21" t="s">
        <v>137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1" t="s">
        <v>83</v>
      </c>
      <c r="BK159" s="201">
        <f>ROUND(I159*H159,2)</f>
        <v>0</v>
      </c>
      <c r="BL159" s="21" t="s">
        <v>144</v>
      </c>
      <c r="BM159" s="21" t="s">
        <v>503</v>
      </c>
    </row>
    <row r="160" spans="2:65" s="1" customFormat="1" ht="24">
      <c r="B160" s="38"/>
      <c r="C160" s="60"/>
      <c r="D160" s="202" t="s">
        <v>146</v>
      </c>
      <c r="E160" s="60"/>
      <c r="F160" s="203" t="s">
        <v>504</v>
      </c>
      <c r="G160" s="60"/>
      <c r="H160" s="60"/>
      <c r="I160" s="160"/>
      <c r="J160" s="60"/>
      <c r="K160" s="60"/>
      <c r="L160" s="58"/>
      <c r="M160" s="204"/>
      <c r="N160" s="39"/>
      <c r="O160" s="39"/>
      <c r="P160" s="39"/>
      <c r="Q160" s="39"/>
      <c r="R160" s="39"/>
      <c r="S160" s="39"/>
      <c r="T160" s="75"/>
      <c r="AT160" s="21" t="s">
        <v>146</v>
      </c>
      <c r="AU160" s="21" t="s">
        <v>85</v>
      </c>
    </row>
    <row r="161" spans="2:65" s="11" customFormat="1">
      <c r="B161" s="205"/>
      <c r="C161" s="206"/>
      <c r="D161" s="216" t="s">
        <v>148</v>
      </c>
      <c r="E161" s="206"/>
      <c r="F161" s="218" t="s">
        <v>505</v>
      </c>
      <c r="G161" s="206"/>
      <c r="H161" s="219">
        <v>300.70600000000002</v>
      </c>
      <c r="I161" s="210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148</v>
      </c>
      <c r="AU161" s="215" t="s">
        <v>85</v>
      </c>
      <c r="AV161" s="11" t="s">
        <v>85</v>
      </c>
      <c r="AW161" s="11" t="s">
        <v>6</v>
      </c>
      <c r="AX161" s="11" t="s">
        <v>83</v>
      </c>
      <c r="AY161" s="215" t="s">
        <v>137</v>
      </c>
    </row>
    <row r="162" spans="2:65" s="1" customFormat="1" ht="22.5" customHeight="1">
      <c r="B162" s="38"/>
      <c r="C162" s="190" t="s">
        <v>287</v>
      </c>
      <c r="D162" s="190" t="s">
        <v>139</v>
      </c>
      <c r="E162" s="191" t="s">
        <v>506</v>
      </c>
      <c r="F162" s="192" t="s">
        <v>507</v>
      </c>
      <c r="G162" s="193" t="s">
        <v>197</v>
      </c>
      <c r="H162" s="194">
        <v>21.478999999999999</v>
      </c>
      <c r="I162" s="195"/>
      <c r="J162" s="196">
        <f>ROUND(I162*H162,2)</f>
        <v>0</v>
      </c>
      <c r="K162" s="192" t="s">
        <v>143</v>
      </c>
      <c r="L162" s="58"/>
      <c r="M162" s="197" t="s">
        <v>21</v>
      </c>
      <c r="N162" s="198" t="s">
        <v>46</v>
      </c>
      <c r="O162" s="39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21" t="s">
        <v>144</v>
      </c>
      <c r="AT162" s="21" t="s">
        <v>139</v>
      </c>
      <c r="AU162" s="21" t="s">
        <v>85</v>
      </c>
      <c r="AY162" s="21" t="s">
        <v>137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1" t="s">
        <v>83</v>
      </c>
      <c r="BK162" s="201">
        <f>ROUND(I162*H162,2)</f>
        <v>0</v>
      </c>
      <c r="BL162" s="21" t="s">
        <v>144</v>
      </c>
      <c r="BM162" s="21" t="s">
        <v>508</v>
      </c>
    </row>
    <row r="163" spans="2:65" s="1" customFormat="1">
      <c r="B163" s="38"/>
      <c r="C163" s="60"/>
      <c r="D163" s="202" t="s">
        <v>146</v>
      </c>
      <c r="E163" s="60"/>
      <c r="F163" s="203" t="s">
        <v>509</v>
      </c>
      <c r="G163" s="60"/>
      <c r="H163" s="60"/>
      <c r="I163" s="160"/>
      <c r="J163" s="60"/>
      <c r="K163" s="60"/>
      <c r="L163" s="58"/>
      <c r="M163" s="204"/>
      <c r="N163" s="39"/>
      <c r="O163" s="39"/>
      <c r="P163" s="39"/>
      <c r="Q163" s="39"/>
      <c r="R163" s="39"/>
      <c r="S163" s="39"/>
      <c r="T163" s="75"/>
      <c r="AT163" s="21" t="s">
        <v>146</v>
      </c>
      <c r="AU163" s="21" t="s">
        <v>85</v>
      </c>
    </row>
    <row r="164" spans="2:65" s="10" customFormat="1" ht="29.85" customHeight="1">
      <c r="B164" s="173"/>
      <c r="C164" s="174"/>
      <c r="D164" s="187" t="s">
        <v>74</v>
      </c>
      <c r="E164" s="188" t="s">
        <v>510</v>
      </c>
      <c r="F164" s="188" t="s">
        <v>511</v>
      </c>
      <c r="G164" s="174"/>
      <c r="H164" s="174"/>
      <c r="I164" s="177"/>
      <c r="J164" s="189">
        <f>BK164</f>
        <v>0</v>
      </c>
      <c r="K164" s="174"/>
      <c r="L164" s="179"/>
      <c r="M164" s="180"/>
      <c r="N164" s="181"/>
      <c r="O164" s="181"/>
      <c r="P164" s="182">
        <f>SUM(P165:P166)</f>
        <v>0</v>
      </c>
      <c r="Q164" s="181"/>
      <c r="R164" s="182">
        <f>SUM(R165:R166)</f>
        <v>0</v>
      </c>
      <c r="S164" s="181"/>
      <c r="T164" s="183">
        <f>SUM(T165:T166)</f>
        <v>0</v>
      </c>
      <c r="AR164" s="184" t="s">
        <v>83</v>
      </c>
      <c r="AT164" s="185" t="s">
        <v>74</v>
      </c>
      <c r="AU164" s="185" t="s">
        <v>83</v>
      </c>
      <c r="AY164" s="184" t="s">
        <v>137</v>
      </c>
      <c r="BK164" s="186">
        <f>SUM(BK165:BK166)</f>
        <v>0</v>
      </c>
    </row>
    <row r="165" spans="2:65" s="1" customFormat="1" ht="31.5" customHeight="1">
      <c r="B165" s="38"/>
      <c r="C165" s="190" t="s">
        <v>292</v>
      </c>
      <c r="D165" s="190" t="s">
        <v>139</v>
      </c>
      <c r="E165" s="191" t="s">
        <v>512</v>
      </c>
      <c r="F165" s="192" t="s">
        <v>513</v>
      </c>
      <c r="G165" s="193" t="s">
        <v>197</v>
      </c>
      <c r="H165" s="194">
        <v>8.7629999999999999</v>
      </c>
      <c r="I165" s="195"/>
      <c r="J165" s="196">
        <f>ROUND(I165*H165,2)</f>
        <v>0</v>
      </c>
      <c r="K165" s="192" t="s">
        <v>143</v>
      </c>
      <c r="L165" s="58"/>
      <c r="M165" s="197" t="s">
        <v>21</v>
      </c>
      <c r="N165" s="198" t="s">
        <v>46</v>
      </c>
      <c r="O165" s="39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21" t="s">
        <v>144</v>
      </c>
      <c r="AT165" s="21" t="s">
        <v>139</v>
      </c>
      <c r="AU165" s="21" t="s">
        <v>85</v>
      </c>
      <c r="AY165" s="21" t="s">
        <v>137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1" t="s">
        <v>83</v>
      </c>
      <c r="BK165" s="201">
        <f>ROUND(I165*H165,2)</f>
        <v>0</v>
      </c>
      <c r="BL165" s="21" t="s">
        <v>144</v>
      </c>
      <c r="BM165" s="21" t="s">
        <v>514</v>
      </c>
    </row>
    <row r="166" spans="2:65" s="1" customFormat="1" ht="24">
      <c r="B166" s="38"/>
      <c r="C166" s="60"/>
      <c r="D166" s="202" t="s">
        <v>146</v>
      </c>
      <c r="E166" s="60"/>
      <c r="F166" s="203" t="s">
        <v>515</v>
      </c>
      <c r="G166" s="60"/>
      <c r="H166" s="60"/>
      <c r="I166" s="160"/>
      <c r="J166" s="60"/>
      <c r="K166" s="60"/>
      <c r="L166" s="58"/>
      <c r="M166" s="204"/>
      <c r="N166" s="39"/>
      <c r="O166" s="39"/>
      <c r="P166" s="39"/>
      <c r="Q166" s="39"/>
      <c r="R166" s="39"/>
      <c r="S166" s="39"/>
      <c r="T166" s="75"/>
      <c r="AT166" s="21" t="s">
        <v>146</v>
      </c>
      <c r="AU166" s="21" t="s">
        <v>85</v>
      </c>
    </row>
    <row r="167" spans="2:65" s="10" customFormat="1" ht="37.35" customHeight="1">
      <c r="B167" s="173"/>
      <c r="C167" s="174"/>
      <c r="D167" s="175" t="s">
        <v>74</v>
      </c>
      <c r="E167" s="176" t="s">
        <v>215</v>
      </c>
      <c r="F167" s="176" t="s">
        <v>216</v>
      </c>
      <c r="G167" s="174"/>
      <c r="H167" s="174"/>
      <c r="I167" s="177"/>
      <c r="J167" s="178">
        <f>BK167</f>
        <v>0</v>
      </c>
      <c r="K167" s="174"/>
      <c r="L167" s="179"/>
      <c r="M167" s="180"/>
      <c r="N167" s="181"/>
      <c r="O167" s="181"/>
      <c r="P167" s="182">
        <f>P168+P172+P176+P180</f>
        <v>0</v>
      </c>
      <c r="Q167" s="181"/>
      <c r="R167" s="182">
        <f>R168+R172+R176+R180</f>
        <v>0</v>
      </c>
      <c r="S167" s="181"/>
      <c r="T167" s="183">
        <f>T168+T172+T176+T180</f>
        <v>0.43314900000000001</v>
      </c>
      <c r="AR167" s="184" t="s">
        <v>85</v>
      </c>
      <c r="AT167" s="185" t="s">
        <v>74</v>
      </c>
      <c r="AU167" s="185" t="s">
        <v>75</v>
      </c>
      <c r="AY167" s="184" t="s">
        <v>137</v>
      </c>
      <c r="BK167" s="186">
        <f>BK168+BK172+BK176+BK180</f>
        <v>0</v>
      </c>
    </row>
    <row r="168" spans="2:65" s="10" customFormat="1" ht="19.95" customHeight="1">
      <c r="B168" s="173"/>
      <c r="C168" s="174"/>
      <c r="D168" s="187" t="s">
        <v>74</v>
      </c>
      <c r="E168" s="188" t="s">
        <v>516</v>
      </c>
      <c r="F168" s="188" t="s">
        <v>517</v>
      </c>
      <c r="G168" s="174"/>
      <c r="H168" s="174"/>
      <c r="I168" s="177"/>
      <c r="J168" s="189">
        <f>BK168</f>
        <v>0</v>
      </c>
      <c r="K168" s="174"/>
      <c r="L168" s="179"/>
      <c r="M168" s="180"/>
      <c r="N168" s="181"/>
      <c r="O168" s="181"/>
      <c r="P168" s="182">
        <f>SUM(P169:P171)</f>
        <v>0</v>
      </c>
      <c r="Q168" s="181"/>
      <c r="R168" s="182">
        <f>SUM(R169:R171)</f>
        <v>0</v>
      </c>
      <c r="S168" s="181"/>
      <c r="T168" s="183">
        <f>SUM(T169:T171)</f>
        <v>0.43253999999999998</v>
      </c>
      <c r="AR168" s="184" t="s">
        <v>85</v>
      </c>
      <c r="AT168" s="185" t="s">
        <v>74</v>
      </c>
      <c r="AU168" s="185" t="s">
        <v>83</v>
      </c>
      <c r="AY168" s="184" t="s">
        <v>137</v>
      </c>
      <c r="BK168" s="186">
        <f>SUM(BK169:BK171)</f>
        <v>0</v>
      </c>
    </row>
    <row r="169" spans="2:65" s="1" customFormat="1" ht="22.5" customHeight="1">
      <c r="B169" s="38"/>
      <c r="C169" s="190" t="s">
        <v>297</v>
      </c>
      <c r="D169" s="190" t="s">
        <v>139</v>
      </c>
      <c r="E169" s="191" t="s">
        <v>518</v>
      </c>
      <c r="F169" s="192" t="s">
        <v>519</v>
      </c>
      <c r="G169" s="193" t="s">
        <v>322</v>
      </c>
      <c r="H169" s="194">
        <v>16.2</v>
      </c>
      <c r="I169" s="195"/>
      <c r="J169" s="196">
        <f>ROUND(I169*H169,2)</f>
        <v>0</v>
      </c>
      <c r="K169" s="192" t="s">
        <v>143</v>
      </c>
      <c r="L169" s="58"/>
      <c r="M169" s="197" t="s">
        <v>21</v>
      </c>
      <c r="N169" s="198" t="s">
        <v>46</v>
      </c>
      <c r="O169" s="39"/>
      <c r="P169" s="199">
        <f>O169*H169</f>
        <v>0</v>
      </c>
      <c r="Q169" s="199">
        <v>0</v>
      </c>
      <c r="R169" s="199">
        <f>Q169*H169</f>
        <v>0</v>
      </c>
      <c r="S169" s="199">
        <v>2.6700000000000002E-2</v>
      </c>
      <c r="T169" s="200">
        <f>S169*H169</f>
        <v>0.43253999999999998</v>
      </c>
      <c r="AR169" s="21" t="s">
        <v>223</v>
      </c>
      <c r="AT169" s="21" t="s">
        <v>139</v>
      </c>
      <c r="AU169" s="21" t="s">
        <v>85</v>
      </c>
      <c r="AY169" s="21" t="s">
        <v>137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1" t="s">
        <v>83</v>
      </c>
      <c r="BK169" s="201">
        <f>ROUND(I169*H169,2)</f>
        <v>0</v>
      </c>
      <c r="BL169" s="21" t="s">
        <v>223</v>
      </c>
      <c r="BM169" s="21" t="s">
        <v>520</v>
      </c>
    </row>
    <row r="170" spans="2:65" s="1" customFormat="1" ht="24">
      <c r="B170" s="38"/>
      <c r="C170" s="60"/>
      <c r="D170" s="202" t="s">
        <v>146</v>
      </c>
      <c r="E170" s="60"/>
      <c r="F170" s="203" t="s">
        <v>521</v>
      </c>
      <c r="G170" s="60"/>
      <c r="H170" s="60"/>
      <c r="I170" s="160"/>
      <c r="J170" s="60"/>
      <c r="K170" s="60"/>
      <c r="L170" s="58"/>
      <c r="M170" s="204"/>
      <c r="N170" s="39"/>
      <c r="O170" s="39"/>
      <c r="P170" s="39"/>
      <c r="Q170" s="39"/>
      <c r="R170" s="39"/>
      <c r="S170" s="39"/>
      <c r="T170" s="75"/>
      <c r="AT170" s="21" t="s">
        <v>146</v>
      </c>
      <c r="AU170" s="21" t="s">
        <v>85</v>
      </c>
    </row>
    <row r="171" spans="2:65" s="11" customFormat="1">
      <c r="B171" s="205"/>
      <c r="C171" s="206"/>
      <c r="D171" s="202" t="s">
        <v>148</v>
      </c>
      <c r="E171" s="207" t="s">
        <v>21</v>
      </c>
      <c r="F171" s="208" t="s">
        <v>522</v>
      </c>
      <c r="G171" s="206"/>
      <c r="H171" s="209">
        <v>16.2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148</v>
      </c>
      <c r="AU171" s="215" t="s">
        <v>85</v>
      </c>
      <c r="AV171" s="11" t="s">
        <v>85</v>
      </c>
      <c r="AW171" s="11" t="s">
        <v>38</v>
      </c>
      <c r="AX171" s="11" t="s">
        <v>83</v>
      </c>
      <c r="AY171" s="215" t="s">
        <v>137</v>
      </c>
    </row>
    <row r="172" spans="2:65" s="10" customFormat="1" ht="29.85" customHeight="1">
      <c r="B172" s="173"/>
      <c r="C172" s="174"/>
      <c r="D172" s="187" t="s">
        <v>74</v>
      </c>
      <c r="E172" s="188" t="s">
        <v>217</v>
      </c>
      <c r="F172" s="188" t="s">
        <v>218</v>
      </c>
      <c r="G172" s="174"/>
      <c r="H172" s="174"/>
      <c r="I172" s="177"/>
      <c r="J172" s="189">
        <f>BK172</f>
        <v>0</v>
      </c>
      <c r="K172" s="174"/>
      <c r="L172" s="179"/>
      <c r="M172" s="180"/>
      <c r="N172" s="181"/>
      <c r="O172" s="181"/>
      <c r="P172" s="182">
        <f>SUM(P173:P175)</f>
        <v>0</v>
      </c>
      <c r="Q172" s="181"/>
      <c r="R172" s="182">
        <f>SUM(R173:R175)</f>
        <v>0</v>
      </c>
      <c r="S172" s="181"/>
      <c r="T172" s="183">
        <f>SUM(T173:T175)</f>
        <v>6.0900000000000006E-4</v>
      </c>
      <c r="AR172" s="184" t="s">
        <v>85</v>
      </c>
      <c r="AT172" s="185" t="s">
        <v>74</v>
      </c>
      <c r="AU172" s="185" t="s">
        <v>83</v>
      </c>
      <c r="AY172" s="184" t="s">
        <v>137</v>
      </c>
      <c r="BK172" s="186">
        <f>SUM(BK173:BK175)</f>
        <v>0</v>
      </c>
    </row>
    <row r="173" spans="2:65" s="1" customFormat="1" ht="22.5" customHeight="1">
      <c r="B173" s="38"/>
      <c r="C173" s="190" t="s">
        <v>305</v>
      </c>
      <c r="D173" s="190" t="s">
        <v>139</v>
      </c>
      <c r="E173" s="191" t="s">
        <v>523</v>
      </c>
      <c r="F173" s="192" t="s">
        <v>524</v>
      </c>
      <c r="G173" s="193" t="s">
        <v>322</v>
      </c>
      <c r="H173" s="194">
        <v>2.1</v>
      </c>
      <c r="I173" s="195"/>
      <c r="J173" s="196">
        <f>ROUND(I173*H173,2)</f>
        <v>0</v>
      </c>
      <c r="K173" s="192" t="s">
        <v>143</v>
      </c>
      <c r="L173" s="58"/>
      <c r="M173" s="197" t="s">
        <v>21</v>
      </c>
      <c r="N173" s="198" t="s">
        <v>46</v>
      </c>
      <c r="O173" s="39"/>
      <c r="P173" s="199">
        <f>O173*H173</f>
        <v>0</v>
      </c>
      <c r="Q173" s="199">
        <v>0</v>
      </c>
      <c r="R173" s="199">
        <f>Q173*H173</f>
        <v>0</v>
      </c>
      <c r="S173" s="199">
        <v>2.9E-4</v>
      </c>
      <c r="T173" s="200">
        <f>S173*H173</f>
        <v>6.0900000000000006E-4</v>
      </c>
      <c r="AR173" s="21" t="s">
        <v>223</v>
      </c>
      <c r="AT173" s="21" t="s">
        <v>139</v>
      </c>
      <c r="AU173" s="21" t="s">
        <v>85</v>
      </c>
      <c r="AY173" s="21" t="s">
        <v>137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1" t="s">
        <v>83</v>
      </c>
      <c r="BK173" s="201">
        <f>ROUND(I173*H173,2)</f>
        <v>0</v>
      </c>
      <c r="BL173" s="21" t="s">
        <v>223</v>
      </c>
      <c r="BM173" s="21" t="s">
        <v>525</v>
      </c>
    </row>
    <row r="174" spans="2:65" s="1" customFormat="1">
      <c r="B174" s="38"/>
      <c r="C174" s="60"/>
      <c r="D174" s="202" t="s">
        <v>146</v>
      </c>
      <c r="E174" s="60"/>
      <c r="F174" s="203" t="s">
        <v>526</v>
      </c>
      <c r="G174" s="60"/>
      <c r="H174" s="60"/>
      <c r="I174" s="160"/>
      <c r="J174" s="60"/>
      <c r="K174" s="60"/>
      <c r="L174" s="58"/>
      <c r="M174" s="204"/>
      <c r="N174" s="39"/>
      <c r="O174" s="39"/>
      <c r="P174" s="39"/>
      <c r="Q174" s="39"/>
      <c r="R174" s="39"/>
      <c r="S174" s="39"/>
      <c r="T174" s="75"/>
      <c r="AT174" s="21" t="s">
        <v>146</v>
      </c>
      <c r="AU174" s="21" t="s">
        <v>85</v>
      </c>
    </row>
    <row r="175" spans="2:65" s="11" customFormat="1">
      <c r="B175" s="205"/>
      <c r="C175" s="206"/>
      <c r="D175" s="202" t="s">
        <v>148</v>
      </c>
      <c r="E175" s="207" t="s">
        <v>21</v>
      </c>
      <c r="F175" s="208" t="s">
        <v>527</v>
      </c>
      <c r="G175" s="206"/>
      <c r="H175" s="209">
        <v>2.1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148</v>
      </c>
      <c r="AU175" s="215" t="s">
        <v>85</v>
      </c>
      <c r="AV175" s="11" t="s">
        <v>85</v>
      </c>
      <c r="AW175" s="11" t="s">
        <v>38</v>
      </c>
      <c r="AX175" s="11" t="s">
        <v>83</v>
      </c>
      <c r="AY175" s="215" t="s">
        <v>137</v>
      </c>
    </row>
    <row r="176" spans="2:65" s="10" customFormat="1" ht="29.85" customHeight="1">
      <c r="B176" s="173"/>
      <c r="C176" s="174"/>
      <c r="D176" s="187" t="s">
        <v>74</v>
      </c>
      <c r="E176" s="188" t="s">
        <v>528</v>
      </c>
      <c r="F176" s="188" t="s">
        <v>529</v>
      </c>
      <c r="G176" s="174"/>
      <c r="H176" s="174"/>
      <c r="I176" s="177"/>
      <c r="J176" s="189">
        <f>BK176</f>
        <v>0</v>
      </c>
      <c r="K176" s="174"/>
      <c r="L176" s="179"/>
      <c r="M176" s="180"/>
      <c r="N176" s="181"/>
      <c r="O176" s="181"/>
      <c r="P176" s="182">
        <f>SUM(P177:P179)</f>
        <v>0</v>
      </c>
      <c r="Q176" s="181"/>
      <c r="R176" s="182">
        <f>SUM(R177:R179)</f>
        <v>0</v>
      </c>
      <c r="S176" s="181"/>
      <c r="T176" s="183">
        <f>SUM(T177:T179)</f>
        <v>0</v>
      </c>
      <c r="AR176" s="184" t="s">
        <v>85</v>
      </c>
      <c r="AT176" s="185" t="s">
        <v>74</v>
      </c>
      <c r="AU176" s="185" t="s">
        <v>83</v>
      </c>
      <c r="AY176" s="184" t="s">
        <v>137</v>
      </c>
      <c r="BK176" s="186">
        <f>SUM(BK177:BK179)</f>
        <v>0</v>
      </c>
    </row>
    <row r="177" spans="2:65" s="1" customFormat="1" ht="31.5" customHeight="1">
      <c r="B177" s="38"/>
      <c r="C177" s="190" t="s">
        <v>313</v>
      </c>
      <c r="D177" s="190" t="s">
        <v>139</v>
      </c>
      <c r="E177" s="191" t="s">
        <v>530</v>
      </c>
      <c r="F177" s="192" t="s">
        <v>531</v>
      </c>
      <c r="G177" s="193" t="s">
        <v>222</v>
      </c>
      <c r="H177" s="194">
        <v>3</v>
      </c>
      <c r="I177" s="195"/>
      <c r="J177" s="196">
        <f>ROUND(I177*H177,2)</f>
        <v>0</v>
      </c>
      <c r="K177" s="192" t="s">
        <v>21</v>
      </c>
      <c r="L177" s="58"/>
      <c r="M177" s="197" t="s">
        <v>21</v>
      </c>
      <c r="N177" s="198" t="s">
        <v>46</v>
      </c>
      <c r="O177" s="39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21" t="s">
        <v>223</v>
      </c>
      <c r="AT177" s="21" t="s">
        <v>139</v>
      </c>
      <c r="AU177" s="21" t="s">
        <v>85</v>
      </c>
      <c r="AY177" s="21" t="s">
        <v>137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1" t="s">
        <v>83</v>
      </c>
      <c r="BK177" s="201">
        <f>ROUND(I177*H177,2)</f>
        <v>0</v>
      </c>
      <c r="BL177" s="21" t="s">
        <v>223</v>
      </c>
      <c r="BM177" s="21" t="s">
        <v>532</v>
      </c>
    </row>
    <row r="178" spans="2:65" s="1" customFormat="1" ht="24">
      <c r="B178" s="38"/>
      <c r="C178" s="60"/>
      <c r="D178" s="202" t="s">
        <v>146</v>
      </c>
      <c r="E178" s="60"/>
      <c r="F178" s="203" t="s">
        <v>531</v>
      </c>
      <c r="G178" s="60"/>
      <c r="H178" s="60"/>
      <c r="I178" s="160"/>
      <c r="J178" s="60"/>
      <c r="K178" s="60"/>
      <c r="L178" s="58"/>
      <c r="M178" s="204"/>
      <c r="N178" s="39"/>
      <c r="O178" s="39"/>
      <c r="P178" s="39"/>
      <c r="Q178" s="39"/>
      <c r="R178" s="39"/>
      <c r="S178" s="39"/>
      <c r="T178" s="75"/>
      <c r="AT178" s="21" t="s">
        <v>146</v>
      </c>
      <c r="AU178" s="21" t="s">
        <v>85</v>
      </c>
    </row>
    <row r="179" spans="2:65" s="11" customFormat="1">
      <c r="B179" s="205"/>
      <c r="C179" s="206"/>
      <c r="D179" s="202" t="s">
        <v>148</v>
      </c>
      <c r="E179" s="207" t="s">
        <v>21</v>
      </c>
      <c r="F179" s="208" t="s">
        <v>157</v>
      </c>
      <c r="G179" s="206"/>
      <c r="H179" s="209">
        <v>3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148</v>
      </c>
      <c r="AU179" s="215" t="s">
        <v>85</v>
      </c>
      <c r="AV179" s="11" t="s">
        <v>85</v>
      </c>
      <c r="AW179" s="11" t="s">
        <v>38</v>
      </c>
      <c r="AX179" s="11" t="s">
        <v>83</v>
      </c>
      <c r="AY179" s="215" t="s">
        <v>137</v>
      </c>
    </row>
    <row r="180" spans="2:65" s="10" customFormat="1" ht="29.85" customHeight="1">
      <c r="B180" s="173"/>
      <c r="C180" s="174"/>
      <c r="D180" s="187" t="s">
        <v>74</v>
      </c>
      <c r="E180" s="188" t="s">
        <v>533</v>
      </c>
      <c r="F180" s="188" t="s">
        <v>534</v>
      </c>
      <c r="G180" s="174"/>
      <c r="H180" s="174"/>
      <c r="I180" s="177"/>
      <c r="J180" s="189">
        <f>BK180</f>
        <v>0</v>
      </c>
      <c r="K180" s="174"/>
      <c r="L180" s="179"/>
      <c r="M180" s="180"/>
      <c r="N180" s="181"/>
      <c r="O180" s="181"/>
      <c r="P180" s="182">
        <f>SUM(P181:P183)</f>
        <v>0</v>
      </c>
      <c r="Q180" s="181"/>
      <c r="R180" s="182">
        <f>SUM(R181:R183)</f>
        <v>0</v>
      </c>
      <c r="S180" s="181"/>
      <c r="T180" s="183">
        <f>SUM(T181:T183)</f>
        <v>0</v>
      </c>
      <c r="AR180" s="184" t="s">
        <v>85</v>
      </c>
      <c r="AT180" s="185" t="s">
        <v>74</v>
      </c>
      <c r="AU180" s="185" t="s">
        <v>83</v>
      </c>
      <c r="AY180" s="184" t="s">
        <v>137</v>
      </c>
      <c r="BK180" s="186">
        <f>SUM(BK181:BK183)</f>
        <v>0</v>
      </c>
    </row>
    <row r="181" spans="2:65" s="1" customFormat="1" ht="31.5" customHeight="1">
      <c r="B181" s="38"/>
      <c r="C181" s="190" t="s">
        <v>319</v>
      </c>
      <c r="D181" s="190" t="s">
        <v>139</v>
      </c>
      <c r="E181" s="191" t="s">
        <v>535</v>
      </c>
      <c r="F181" s="192" t="s">
        <v>536</v>
      </c>
      <c r="G181" s="193" t="s">
        <v>222</v>
      </c>
      <c r="H181" s="194">
        <v>3</v>
      </c>
      <c r="I181" s="195"/>
      <c r="J181" s="196">
        <f>ROUND(I181*H181,2)</f>
        <v>0</v>
      </c>
      <c r="K181" s="192" t="s">
        <v>21</v>
      </c>
      <c r="L181" s="58"/>
      <c r="M181" s="197" t="s">
        <v>21</v>
      </c>
      <c r="N181" s="198" t="s">
        <v>46</v>
      </c>
      <c r="O181" s="39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AR181" s="21" t="s">
        <v>223</v>
      </c>
      <c r="AT181" s="21" t="s">
        <v>139</v>
      </c>
      <c r="AU181" s="21" t="s">
        <v>85</v>
      </c>
      <c r="AY181" s="21" t="s">
        <v>137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1" t="s">
        <v>83</v>
      </c>
      <c r="BK181" s="201">
        <f>ROUND(I181*H181,2)</f>
        <v>0</v>
      </c>
      <c r="BL181" s="21" t="s">
        <v>223</v>
      </c>
      <c r="BM181" s="21" t="s">
        <v>537</v>
      </c>
    </row>
    <row r="182" spans="2:65" s="1" customFormat="1" ht="24">
      <c r="B182" s="38"/>
      <c r="C182" s="60"/>
      <c r="D182" s="202" t="s">
        <v>146</v>
      </c>
      <c r="E182" s="60"/>
      <c r="F182" s="203" t="s">
        <v>536</v>
      </c>
      <c r="G182" s="60"/>
      <c r="H182" s="60"/>
      <c r="I182" s="160"/>
      <c r="J182" s="60"/>
      <c r="K182" s="60"/>
      <c r="L182" s="58"/>
      <c r="M182" s="204"/>
      <c r="N182" s="39"/>
      <c r="O182" s="39"/>
      <c r="P182" s="39"/>
      <c r="Q182" s="39"/>
      <c r="R182" s="39"/>
      <c r="S182" s="39"/>
      <c r="T182" s="75"/>
      <c r="AT182" s="21" t="s">
        <v>146</v>
      </c>
      <c r="AU182" s="21" t="s">
        <v>85</v>
      </c>
    </row>
    <row r="183" spans="2:65" s="11" customFormat="1">
      <c r="B183" s="205"/>
      <c r="C183" s="206"/>
      <c r="D183" s="202" t="s">
        <v>148</v>
      </c>
      <c r="E183" s="207" t="s">
        <v>21</v>
      </c>
      <c r="F183" s="208" t="s">
        <v>157</v>
      </c>
      <c r="G183" s="206"/>
      <c r="H183" s="209">
        <v>3</v>
      </c>
      <c r="I183" s="210"/>
      <c r="J183" s="206"/>
      <c r="K183" s="206"/>
      <c r="L183" s="211"/>
      <c r="M183" s="221"/>
      <c r="N183" s="222"/>
      <c r="O183" s="222"/>
      <c r="P183" s="222"/>
      <c r="Q183" s="222"/>
      <c r="R183" s="222"/>
      <c r="S183" s="222"/>
      <c r="T183" s="223"/>
      <c r="AT183" s="215" t="s">
        <v>148</v>
      </c>
      <c r="AU183" s="215" t="s">
        <v>85</v>
      </c>
      <c r="AV183" s="11" t="s">
        <v>85</v>
      </c>
      <c r="AW183" s="11" t="s">
        <v>38</v>
      </c>
      <c r="AX183" s="11" t="s">
        <v>83</v>
      </c>
      <c r="AY183" s="215" t="s">
        <v>137</v>
      </c>
    </row>
    <row r="184" spans="2:65" s="1" customFormat="1" ht="6.9" customHeight="1">
      <c r="B184" s="53"/>
      <c r="C184" s="54"/>
      <c r="D184" s="54"/>
      <c r="E184" s="54"/>
      <c r="F184" s="54"/>
      <c r="G184" s="54"/>
      <c r="H184" s="54"/>
      <c r="I184" s="136"/>
      <c r="J184" s="54"/>
      <c r="K184" s="54"/>
      <c r="L184" s="58"/>
    </row>
  </sheetData>
  <sheetProtection password="CC35" sheet="1" objects="1" scenarios="1" formatCells="0" formatColumns="0" formatRows="0" sort="0" autoFilter="0"/>
  <autoFilter ref="C88:K183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95</v>
      </c>
      <c r="G1" s="353" t="s">
        <v>96</v>
      </c>
      <c r="H1" s="353"/>
      <c r="I1" s="112"/>
      <c r="J1" s="111" t="s">
        <v>97</v>
      </c>
      <c r="K1" s="110" t="s">
        <v>98</v>
      </c>
      <c r="L1" s="111" t="s">
        <v>99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1" t="s">
        <v>91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100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4" t="str">
        <f>'Rekapitulace stavby'!K6</f>
        <v>Demolice objektu č. p. 168 na ulici Potoční v Odrách</v>
      </c>
      <c r="F7" s="355"/>
      <c r="G7" s="355"/>
      <c r="H7" s="355"/>
      <c r="I7" s="114"/>
      <c r="J7" s="26"/>
      <c r="K7" s="28"/>
    </row>
    <row r="8" spans="1:70" s="1" customFormat="1" ht="13.2">
      <c r="B8" s="38"/>
      <c r="C8" s="39"/>
      <c r="D8" s="34" t="s">
        <v>101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6" t="s">
        <v>538</v>
      </c>
      <c r="F9" s="357"/>
      <c r="G9" s="357"/>
      <c r="H9" s="357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21. 11. 2020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24</v>
      </c>
      <c r="F15" s="39"/>
      <c r="G15" s="39"/>
      <c r="H15" s="39"/>
      <c r="I15" s="116" t="s">
        <v>30</v>
      </c>
      <c r="J15" s="32" t="s">
        <v>31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32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34</v>
      </c>
      <c r="E20" s="39"/>
      <c r="F20" s="39"/>
      <c r="G20" s="39"/>
      <c r="H20" s="39"/>
      <c r="I20" s="116" t="s">
        <v>28</v>
      </c>
      <c r="J20" s="32" t="s">
        <v>35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6" t="s">
        <v>30</v>
      </c>
      <c r="J21" s="32" t="s">
        <v>37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39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46" t="s">
        <v>21</v>
      </c>
      <c r="F24" s="346"/>
      <c r="G24" s="346"/>
      <c r="H24" s="346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ROUND(J78,2)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ROUND(SUM(BE78:BE87), 2)</f>
        <v>0</v>
      </c>
      <c r="G30" s="39"/>
      <c r="H30" s="39"/>
      <c r="I30" s="128">
        <v>0.21</v>
      </c>
      <c r="J30" s="127">
        <f>ROUND(ROUND((SUM(BE78:BE87)),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ROUND(SUM(BF78:BF87), 2)</f>
        <v>0</v>
      </c>
      <c r="G31" s="39"/>
      <c r="H31" s="39"/>
      <c r="I31" s="128">
        <v>0.15</v>
      </c>
      <c r="J31" s="127">
        <f>ROUND(ROUND((SUM(BF78:BF87)),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ROUND(SUM(BG78:BG87),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ROUND(SUM(BH78:BH87),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ROUND(SUM(BI78:BI87),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103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Demolice objektu č. p. 168 na ulici Potoční v Odrách</v>
      </c>
      <c r="F45" s="355"/>
      <c r="G45" s="355"/>
      <c r="H45" s="355"/>
      <c r="I45" s="115"/>
      <c r="J45" s="39"/>
      <c r="K45" s="42"/>
    </row>
    <row r="46" spans="2:11" s="1" customFormat="1" ht="14.4" customHeight="1">
      <c r="B46" s="38"/>
      <c r="C46" s="34" t="s">
        <v>101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03 - Hrubé terénní úpravy</v>
      </c>
      <c r="F47" s="357"/>
      <c r="G47" s="357"/>
      <c r="H47" s="357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Město Odry</v>
      </c>
      <c r="G49" s="39"/>
      <c r="H49" s="39"/>
      <c r="I49" s="116" t="s">
        <v>25</v>
      </c>
      <c r="J49" s="117" t="str">
        <f>IF(J12="","",J12)</f>
        <v>21. 11. 2020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6" t="s">
        <v>34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104</v>
      </c>
      <c r="D54" s="129"/>
      <c r="E54" s="129"/>
      <c r="F54" s="129"/>
      <c r="G54" s="129"/>
      <c r="H54" s="129"/>
      <c r="I54" s="142"/>
      <c r="J54" s="143" t="s">
        <v>105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106</v>
      </c>
      <c r="D56" s="39"/>
      <c r="E56" s="39"/>
      <c r="F56" s="39"/>
      <c r="G56" s="39"/>
      <c r="H56" s="39"/>
      <c r="I56" s="115"/>
      <c r="J56" s="125">
        <f>J78</f>
        <v>0</v>
      </c>
      <c r="K56" s="42"/>
      <c r="AU56" s="21" t="s">
        <v>107</v>
      </c>
    </row>
    <row r="57" spans="2:47" s="7" customFormat="1" ht="24.9" customHeight="1">
      <c r="B57" s="146"/>
      <c r="C57" s="147"/>
      <c r="D57" s="148" t="s">
        <v>108</v>
      </c>
      <c r="E57" s="149"/>
      <c r="F57" s="149"/>
      <c r="G57" s="149"/>
      <c r="H57" s="149"/>
      <c r="I57" s="150"/>
      <c r="J57" s="151">
        <f>J79</f>
        <v>0</v>
      </c>
      <c r="K57" s="152"/>
    </row>
    <row r="58" spans="2:47" s="8" customFormat="1" ht="19.95" customHeight="1">
      <c r="B58" s="153"/>
      <c r="C58" s="154"/>
      <c r="D58" s="155" t="s">
        <v>109</v>
      </c>
      <c r="E58" s="156"/>
      <c r="F58" s="156"/>
      <c r="G58" s="156"/>
      <c r="H58" s="156"/>
      <c r="I58" s="157"/>
      <c r="J58" s="158">
        <f>J80</f>
        <v>0</v>
      </c>
      <c r="K58" s="159"/>
    </row>
    <row r="59" spans="2:47" s="1" customFormat="1" ht="21.75" customHeight="1">
      <c r="B59" s="38"/>
      <c r="C59" s="39"/>
      <c r="D59" s="39"/>
      <c r="E59" s="39"/>
      <c r="F59" s="39"/>
      <c r="G59" s="39"/>
      <c r="H59" s="39"/>
      <c r="I59" s="115"/>
      <c r="J59" s="39"/>
      <c r="K59" s="42"/>
    </row>
    <row r="60" spans="2:47" s="1" customFormat="1" ht="6.9" customHeight="1">
      <c r="B60" s="53"/>
      <c r="C60" s="54"/>
      <c r="D60" s="54"/>
      <c r="E60" s="54"/>
      <c r="F60" s="54"/>
      <c r="G60" s="54"/>
      <c r="H60" s="54"/>
      <c r="I60" s="136"/>
      <c r="J60" s="54"/>
      <c r="K60" s="55"/>
    </row>
    <row r="64" spans="2:47" s="1" customFormat="1" ht="6.9" customHeight="1">
      <c r="B64" s="56"/>
      <c r="C64" s="57"/>
      <c r="D64" s="57"/>
      <c r="E64" s="57"/>
      <c r="F64" s="57"/>
      <c r="G64" s="57"/>
      <c r="H64" s="57"/>
      <c r="I64" s="139"/>
      <c r="J64" s="57"/>
      <c r="K64" s="57"/>
      <c r="L64" s="58"/>
    </row>
    <row r="65" spans="2:63" s="1" customFormat="1" ht="36.9" customHeight="1">
      <c r="B65" s="38"/>
      <c r="C65" s="59" t="s">
        <v>121</v>
      </c>
      <c r="D65" s="60"/>
      <c r="E65" s="60"/>
      <c r="F65" s="60"/>
      <c r="G65" s="60"/>
      <c r="H65" s="60"/>
      <c r="I65" s="160"/>
      <c r="J65" s="60"/>
      <c r="K65" s="60"/>
      <c r="L65" s="58"/>
    </row>
    <row r="66" spans="2:63" s="1" customFormat="1" ht="6.9" customHeight="1">
      <c r="B66" s="38"/>
      <c r="C66" s="60"/>
      <c r="D66" s="60"/>
      <c r="E66" s="60"/>
      <c r="F66" s="60"/>
      <c r="G66" s="60"/>
      <c r="H66" s="60"/>
      <c r="I66" s="160"/>
      <c r="J66" s="60"/>
      <c r="K66" s="60"/>
      <c r="L66" s="58"/>
    </row>
    <row r="67" spans="2:63" s="1" customFormat="1" ht="14.4" customHeight="1">
      <c r="B67" s="38"/>
      <c r="C67" s="62" t="s">
        <v>18</v>
      </c>
      <c r="D67" s="60"/>
      <c r="E67" s="60"/>
      <c r="F67" s="60"/>
      <c r="G67" s="60"/>
      <c r="H67" s="60"/>
      <c r="I67" s="160"/>
      <c r="J67" s="60"/>
      <c r="K67" s="60"/>
      <c r="L67" s="58"/>
    </row>
    <row r="68" spans="2:63" s="1" customFormat="1" ht="22.5" customHeight="1">
      <c r="B68" s="38"/>
      <c r="C68" s="60"/>
      <c r="D68" s="60"/>
      <c r="E68" s="350" t="str">
        <f>E7</f>
        <v>Demolice objektu č. p. 168 na ulici Potoční v Odrách</v>
      </c>
      <c r="F68" s="351"/>
      <c r="G68" s="351"/>
      <c r="H68" s="351"/>
      <c r="I68" s="160"/>
      <c r="J68" s="60"/>
      <c r="K68" s="60"/>
      <c r="L68" s="58"/>
    </row>
    <row r="69" spans="2:63" s="1" customFormat="1" ht="14.4" customHeight="1">
      <c r="B69" s="38"/>
      <c r="C69" s="62" t="s">
        <v>101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63" s="1" customFormat="1" ht="23.25" customHeight="1">
      <c r="B70" s="38"/>
      <c r="C70" s="60"/>
      <c r="D70" s="60"/>
      <c r="E70" s="318" t="str">
        <f>E9</f>
        <v>03 - Hrubé terénní úpravy</v>
      </c>
      <c r="F70" s="352"/>
      <c r="G70" s="352"/>
      <c r="H70" s="352"/>
      <c r="I70" s="160"/>
      <c r="J70" s="60"/>
      <c r="K70" s="60"/>
      <c r="L70" s="58"/>
    </row>
    <row r="71" spans="2:63" s="1" customFormat="1" ht="6.9" customHeight="1">
      <c r="B71" s="38"/>
      <c r="C71" s="60"/>
      <c r="D71" s="60"/>
      <c r="E71" s="60"/>
      <c r="F71" s="60"/>
      <c r="G71" s="60"/>
      <c r="H71" s="60"/>
      <c r="I71" s="160"/>
      <c r="J71" s="60"/>
      <c r="K71" s="60"/>
      <c r="L71" s="58"/>
    </row>
    <row r="72" spans="2:63" s="1" customFormat="1" ht="18" customHeight="1">
      <c r="B72" s="38"/>
      <c r="C72" s="62" t="s">
        <v>23</v>
      </c>
      <c r="D72" s="60"/>
      <c r="E72" s="60"/>
      <c r="F72" s="161" t="str">
        <f>F12</f>
        <v>Město Odry</v>
      </c>
      <c r="G72" s="60"/>
      <c r="H72" s="60"/>
      <c r="I72" s="162" t="s">
        <v>25</v>
      </c>
      <c r="J72" s="70" t="str">
        <f>IF(J12="","",J12)</f>
        <v>21. 11. 2020</v>
      </c>
      <c r="K72" s="60"/>
      <c r="L72" s="58"/>
    </row>
    <row r="73" spans="2:63" s="1" customFormat="1" ht="6.9" customHeight="1">
      <c r="B73" s="38"/>
      <c r="C73" s="60"/>
      <c r="D73" s="60"/>
      <c r="E73" s="60"/>
      <c r="F73" s="60"/>
      <c r="G73" s="60"/>
      <c r="H73" s="60"/>
      <c r="I73" s="160"/>
      <c r="J73" s="60"/>
      <c r="K73" s="60"/>
      <c r="L73" s="58"/>
    </row>
    <row r="74" spans="2:63" s="1" customFormat="1" ht="13.2">
      <c r="B74" s="38"/>
      <c r="C74" s="62" t="s">
        <v>27</v>
      </c>
      <c r="D74" s="60"/>
      <c r="E74" s="60"/>
      <c r="F74" s="161" t="str">
        <f>E15</f>
        <v>Město Odry</v>
      </c>
      <c r="G74" s="60"/>
      <c r="H74" s="60"/>
      <c r="I74" s="162" t="s">
        <v>34</v>
      </c>
      <c r="J74" s="161" t="str">
        <f>E21</f>
        <v>Hydroelko, s.r.o.</v>
      </c>
      <c r="K74" s="60"/>
      <c r="L74" s="58"/>
    </row>
    <row r="75" spans="2:63" s="1" customFormat="1" ht="14.4" customHeight="1">
      <c r="B75" s="38"/>
      <c r="C75" s="62" t="s">
        <v>32</v>
      </c>
      <c r="D75" s="60"/>
      <c r="E75" s="60"/>
      <c r="F75" s="161" t="str">
        <f>IF(E18="","",E18)</f>
        <v/>
      </c>
      <c r="G75" s="60"/>
      <c r="H75" s="60"/>
      <c r="I75" s="160"/>
      <c r="J75" s="60"/>
      <c r="K75" s="60"/>
      <c r="L75" s="58"/>
    </row>
    <row r="76" spans="2:63" s="1" customFormat="1" ht="10.35" customHeight="1">
      <c r="B76" s="38"/>
      <c r="C76" s="60"/>
      <c r="D76" s="60"/>
      <c r="E76" s="60"/>
      <c r="F76" s="60"/>
      <c r="G76" s="60"/>
      <c r="H76" s="60"/>
      <c r="I76" s="160"/>
      <c r="J76" s="60"/>
      <c r="K76" s="60"/>
      <c r="L76" s="58"/>
    </row>
    <row r="77" spans="2:63" s="9" customFormat="1" ht="29.25" customHeight="1">
      <c r="B77" s="163"/>
      <c r="C77" s="164" t="s">
        <v>122</v>
      </c>
      <c r="D77" s="165" t="s">
        <v>60</v>
      </c>
      <c r="E77" s="165" t="s">
        <v>56</v>
      </c>
      <c r="F77" s="165" t="s">
        <v>123</v>
      </c>
      <c r="G77" s="165" t="s">
        <v>124</v>
      </c>
      <c r="H77" s="165" t="s">
        <v>125</v>
      </c>
      <c r="I77" s="166" t="s">
        <v>126</v>
      </c>
      <c r="J77" s="165" t="s">
        <v>105</v>
      </c>
      <c r="K77" s="167" t="s">
        <v>127</v>
      </c>
      <c r="L77" s="168"/>
      <c r="M77" s="78" t="s">
        <v>128</v>
      </c>
      <c r="N77" s="79" t="s">
        <v>45</v>
      </c>
      <c r="O77" s="79" t="s">
        <v>129</v>
      </c>
      <c r="P77" s="79" t="s">
        <v>130</v>
      </c>
      <c r="Q77" s="79" t="s">
        <v>131</v>
      </c>
      <c r="R77" s="79" t="s">
        <v>132</v>
      </c>
      <c r="S77" s="79" t="s">
        <v>133</v>
      </c>
      <c r="T77" s="80" t="s">
        <v>134</v>
      </c>
    </row>
    <row r="78" spans="2:63" s="1" customFormat="1" ht="29.25" customHeight="1">
      <c r="B78" s="38"/>
      <c r="C78" s="84" t="s">
        <v>106</v>
      </c>
      <c r="D78" s="60"/>
      <c r="E78" s="60"/>
      <c r="F78" s="60"/>
      <c r="G78" s="60"/>
      <c r="H78" s="60"/>
      <c r="I78" s="160"/>
      <c r="J78" s="169">
        <f>BK78</f>
        <v>0</v>
      </c>
      <c r="K78" s="60"/>
      <c r="L78" s="58"/>
      <c r="M78" s="81"/>
      <c r="N78" s="82"/>
      <c r="O78" s="82"/>
      <c r="P78" s="170">
        <f>P79</f>
        <v>0</v>
      </c>
      <c r="Q78" s="82"/>
      <c r="R78" s="170">
        <f>R79</f>
        <v>0</v>
      </c>
      <c r="S78" s="82"/>
      <c r="T78" s="171">
        <f>T79</f>
        <v>0</v>
      </c>
      <c r="AT78" s="21" t="s">
        <v>74</v>
      </c>
      <c r="AU78" s="21" t="s">
        <v>107</v>
      </c>
      <c r="BK78" s="172">
        <f>BK79</f>
        <v>0</v>
      </c>
    </row>
    <row r="79" spans="2:63" s="10" customFormat="1" ht="37.35" customHeight="1">
      <c r="B79" s="173"/>
      <c r="C79" s="174"/>
      <c r="D79" s="175" t="s">
        <v>74</v>
      </c>
      <c r="E79" s="176" t="s">
        <v>135</v>
      </c>
      <c r="F79" s="176" t="s">
        <v>136</v>
      </c>
      <c r="G79" s="174"/>
      <c r="H79" s="174"/>
      <c r="I79" s="177"/>
      <c r="J79" s="178">
        <f>BK79</f>
        <v>0</v>
      </c>
      <c r="K79" s="174"/>
      <c r="L79" s="179"/>
      <c r="M79" s="180"/>
      <c r="N79" s="181"/>
      <c r="O79" s="181"/>
      <c r="P79" s="182">
        <f>P80</f>
        <v>0</v>
      </c>
      <c r="Q79" s="181"/>
      <c r="R79" s="182">
        <f>R80</f>
        <v>0</v>
      </c>
      <c r="S79" s="181"/>
      <c r="T79" s="183">
        <f>T80</f>
        <v>0</v>
      </c>
      <c r="AR79" s="184" t="s">
        <v>83</v>
      </c>
      <c r="AT79" s="185" t="s">
        <v>74</v>
      </c>
      <c r="AU79" s="185" t="s">
        <v>75</v>
      </c>
      <c r="AY79" s="184" t="s">
        <v>137</v>
      </c>
      <c r="BK79" s="186">
        <f>BK80</f>
        <v>0</v>
      </c>
    </row>
    <row r="80" spans="2:63" s="10" customFormat="1" ht="19.95" customHeight="1">
      <c r="B80" s="173"/>
      <c r="C80" s="174"/>
      <c r="D80" s="187" t="s">
        <v>74</v>
      </c>
      <c r="E80" s="188" t="s">
        <v>83</v>
      </c>
      <c r="F80" s="188" t="s">
        <v>138</v>
      </c>
      <c r="G80" s="174"/>
      <c r="H80" s="174"/>
      <c r="I80" s="177"/>
      <c r="J80" s="189">
        <f>BK80</f>
        <v>0</v>
      </c>
      <c r="K80" s="174"/>
      <c r="L80" s="179"/>
      <c r="M80" s="180"/>
      <c r="N80" s="181"/>
      <c r="O80" s="181"/>
      <c r="P80" s="182">
        <f>SUM(P81:P87)</f>
        <v>0</v>
      </c>
      <c r="Q80" s="181"/>
      <c r="R80" s="182">
        <f>SUM(R81:R87)</f>
        <v>0</v>
      </c>
      <c r="S80" s="181"/>
      <c r="T80" s="183">
        <f>SUM(T81:T87)</f>
        <v>0</v>
      </c>
      <c r="AR80" s="184" t="s">
        <v>83</v>
      </c>
      <c r="AT80" s="185" t="s">
        <v>74</v>
      </c>
      <c r="AU80" s="185" t="s">
        <v>83</v>
      </c>
      <c r="AY80" s="184" t="s">
        <v>137</v>
      </c>
      <c r="BK80" s="186">
        <f>SUM(BK81:BK87)</f>
        <v>0</v>
      </c>
    </row>
    <row r="81" spans="2:65" s="1" customFormat="1" ht="22.5" customHeight="1">
      <c r="B81" s="38"/>
      <c r="C81" s="190" t="s">
        <v>83</v>
      </c>
      <c r="D81" s="190" t="s">
        <v>139</v>
      </c>
      <c r="E81" s="191" t="s">
        <v>539</v>
      </c>
      <c r="F81" s="192" t="s">
        <v>540</v>
      </c>
      <c r="G81" s="193" t="s">
        <v>189</v>
      </c>
      <c r="H81" s="194">
        <v>109.03</v>
      </c>
      <c r="I81" s="195"/>
      <c r="J81" s="196">
        <f>ROUND(I81*H81,2)</f>
        <v>0</v>
      </c>
      <c r="K81" s="192" t="s">
        <v>143</v>
      </c>
      <c r="L81" s="58"/>
      <c r="M81" s="197" t="s">
        <v>21</v>
      </c>
      <c r="N81" s="198" t="s">
        <v>46</v>
      </c>
      <c r="O81" s="39"/>
      <c r="P81" s="199">
        <f>O81*H81</f>
        <v>0</v>
      </c>
      <c r="Q81" s="199">
        <v>0</v>
      </c>
      <c r="R81" s="199">
        <f>Q81*H81</f>
        <v>0</v>
      </c>
      <c r="S81" s="199">
        <v>0</v>
      </c>
      <c r="T81" s="200">
        <f>S81*H81</f>
        <v>0</v>
      </c>
      <c r="AR81" s="21" t="s">
        <v>144</v>
      </c>
      <c r="AT81" s="21" t="s">
        <v>139</v>
      </c>
      <c r="AU81" s="21" t="s">
        <v>85</v>
      </c>
      <c r="AY81" s="21" t="s">
        <v>137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1" t="s">
        <v>83</v>
      </c>
      <c r="BK81" s="201">
        <f>ROUND(I81*H81,2)</f>
        <v>0</v>
      </c>
      <c r="BL81" s="21" t="s">
        <v>144</v>
      </c>
      <c r="BM81" s="21" t="s">
        <v>541</v>
      </c>
    </row>
    <row r="82" spans="2:65" s="1" customFormat="1" ht="36">
      <c r="B82" s="38"/>
      <c r="C82" s="60"/>
      <c r="D82" s="216" t="s">
        <v>146</v>
      </c>
      <c r="E82" s="60"/>
      <c r="F82" s="220" t="s">
        <v>542</v>
      </c>
      <c r="G82" s="60"/>
      <c r="H82" s="60"/>
      <c r="I82" s="160"/>
      <c r="J82" s="60"/>
      <c r="K82" s="60"/>
      <c r="L82" s="58"/>
      <c r="M82" s="204"/>
      <c r="N82" s="39"/>
      <c r="O82" s="39"/>
      <c r="P82" s="39"/>
      <c r="Q82" s="39"/>
      <c r="R82" s="39"/>
      <c r="S82" s="39"/>
      <c r="T82" s="75"/>
      <c r="AT82" s="21" t="s">
        <v>146</v>
      </c>
      <c r="AU82" s="21" t="s">
        <v>85</v>
      </c>
    </row>
    <row r="83" spans="2:65" s="1" customFormat="1" ht="22.5" customHeight="1">
      <c r="B83" s="38"/>
      <c r="C83" s="190" t="s">
        <v>85</v>
      </c>
      <c r="D83" s="190" t="s">
        <v>139</v>
      </c>
      <c r="E83" s="191" t="s">
        <v>543</v>
      </c>
      <c r="F83" s="192" t="s">
        <v>544</v>
      </c>
      <c r="G83" s="193" t="s">
        <v>189</v>
      </c>
      <c r="H83" s="194">
        <v>109.03</v>
      </c>
      <c r="I83" s="195"/>
      <c r="J83" s="196">
        <f>ROUND(I83*H83,2)</f>
        <v>0</v>
      </c>
      <c r="K83" s="192" t="s">
        <v>143</v>
      </c>
      <c r="L83" s="58"/>
      <c r="M83" s="197" t="s">
        <v>21</v>
      </c>
      <c r="N83" s="198" t="s">
        <v>46</v>
      </c>
      <c r="O83" s="39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AR83" s="21" t="s">
        <v>144</v>
      </c>
      <c r="AT83" s="21" t="s">
        <v>139</v>
      </c>
      <c r="AU83" s="21" t="s">
        <v>85</v>
      </c>
      <c r="AY83" s="21" t="s">
        <v>137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1" t="s">
        <v>83</v>
      </c>
      <c r="BK83" s="201">
        <f>ROUND(I83*H83,2)</f>
        <v>0</v>
      </c>
      <c r="BL83" s="21" t="s">
        <v>144</v>
      </c>
      <c r="BM83" s="21" t="s">
        <v>545</v>
      </c>
    </row>
    <row r="84" spans="2:65" s="1" customFormat="1" ht="24">
      <c r="B84" s="38"/>
      <c r="C84" s="60"/>
      <c r="D84" s="216" t="s">
        <v>146</v>
      </c>
      <c r="E84" s="60"/>
      <c r="F84" s="220" t="s">
        <v>546</v>
      </c>
      <c r="G84" s="60"/>
      <c r="H84" s="60"/>
      <c r="I84" s="160"/>
      <c r="J84" s="60"/>
      <c r="K84" s="60"/>
      <c r="L84" s="58"/>
      <c r="M84" s="204"/>
      <c r="N84" s="39"/>
      <c r="O84" s="39"/>
      <c r="P84" s="39"/>
      <c r="Q84" s="39"/>
      <c r="R84" s="39"/>
      <c r="S84" s="39"/>
      <c r="T84" s="75"/>
      <c r="AT84" s="21" t="s">
        <v>146</v>
      </c>
      <c r="AU84" s="21" t="s">
        <v>85</v>
      </c>
    </row>
    <row r="85" spans="2:65" s="1" customFormat="1" ht="22.5" customHeight="1">
      <c r="B85" s="38"/>
      <c r="C85" s="190" t="s">
        <v>157</v>
      </c>
      <c r="D85" s="190" t="s">
        <v>139</v>
      </c>
      <c r="E85" s="191" t="s">
        <v>547</v>
      </c>
      <c r="F85" s="192" t="s">
        <v>548</v>
      </c>
      <c r="G85" s="193" t="s">
        <v>189</v>
      </c>
      <c r="H85" s="194">
        <v>109.03</v>
      </c>
      <c r="I85" s="195"/>
      <c r="J85" s="196">
        <f>ROUND(I85*H85,2)</f>
        <v>0</v>
      </c>
      <c r="K85" s="192" t="s">
        <v>143</v>
      </c>
      <c r="L85" s="58"/>
      <c r="M85" s="197" t="s">
        <v>21</v>
      </c>
      <c r="N85" s="198" t="s">
        <v>46</v>
      </c>
      <c r="O85" s="39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1" t="s">
        <v>144</v>
      </c>
      <c r="AT85" s="21" t="s">
        <v>139</v>
      </c>
      <c r="AU85" s="21" t="s">
        <v>85</v>
      </c>
      <c r="AY85" s="21" t="s">
        <v>137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1" t="s">
        <v>83</v>
      </c>
      <c r="BK85" s="201">
        <f>ROUND(I85*H85,2)</f>
        <v>0</v>
      </c>
      <c r="BL85" s="21" t="s">
        <v>144</v>
      </c>
      <c r="BM85" s="21" t="s">
        <v>549</v>
      </c>
    </row>
    <row r="86" spans="2:65" s="1" customFormat="1" ht="24">
      <c r="B86" s="38"/>
      <c r="C86" s="60"/>
      <c r="D86" s="202" t="s">
        <v>146</v>
      </c>
      <c r="E86" s="60"/>
      <c r="F86" s="203" t="s">
        <v>550</v>
      </c>
      <c r="G86" s="60"/>
      <c r="H86" s="60"/>
      <c r="I86" s="160"/>
      <c r="J86" s="60"/>
      <c r="K86" s="60"/>
      <c r="L86" s="58"/>
      <c r="M86" s="204"/>
      <c r="N86" s="39"/>
      <c r="O86" s="39"/>
      <c r="P86" s="39"/>
      <c r="Q86" s="39"/>
      <c r="R86" s="39"/>
      <c r="S86" s="39"/>
      <c r="T86" s="75"/>
      <c r="AT86" s="21" t="s">
        <v>146</v>
      </c>
      <c r="AU86" s="21" t="s">
        <v>85</v>
      </c>
    </row>
    <row r="87" spans="2:65" s="11" customFormat="1">
      <c r="B87" s="205"/>
      <c r="C87" s="206"/>
      <c r="D87" s="202" t="s">
        <v>148</v>
      </c>
      <c r="E87" s="207" t="s">
        <v>21</v>
      </c>
      <c r="F87" s="208" t="s">
        <v>551</v>
      </c>
      <c r="G87" s="206"/>
      <c r="H87" s="209">
        <v>109.03</v>
      </c>
      <c r="I87" s="210"/>
      <c r="J87" s="206"/>
      <c r="K87" s="206"/>
      <c r="L87" s="211"/>
      <c r="M87" s="221"/>
      <c r="N87" s="222"/>
      <c r="O87" s="222"/>
      <c r="P87" s="222"/>
      <c r="Q87" s="222"/>
      <c r="R87" s="222"/>
      <c r="S87" s="222"/>
      <c r="T87" s="223"/>
      <c r="AT87" s="215" t="s">
        <v>148</v>
      </c>
      <c r="AU87" s="215" t="s">
        <v>85</v>
      </c>
      <c r="AV87" s="11" t="s">
        <v>85</v>
      </c>
      <c r="AW87" s="11" t="s">
        <v>38</v>
      </c>
      <c r="AX87" s="11" t="s">
        <v>83</v>
      </c>
      <c r="AY87" s="215" t="s">
        <v>137</v>
      </c>
    </row>
    <row r="88" spans="2:65" s="1" customFormat="1" ht="6.9" customHeight="1">
      <c r="B88" s="53"/>
      <c r="C88" s="54"/>
      <c r="D88" s="54"/>
      <c r="E88" s="54"/>
      <c r="F88" s="54"/>
      <c r="G88" s="54"/>
      <c r="H88" s="54"/>
      <c r="I88" s="136"/>
      <c r="J88" s="54"/>
      <c r="K88" s="54"/>
      <c r="L88" s="58"/>
    </row>
  </sheetData>
  <sheetProtection password="CC35" sheet="1" objects="1" scenarios="1" formatCells="0" formatColumns="0" formatRows="0" sort="0" autoFilter="0"/>
  <autoFilter ref="C77:K8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95</v>
      </c>
      <c r="G1" s="353" t="s">
        <v>96</v>
      </c>
      <c r="H1" s="353"/>
      <c r="I1" s="112"/>
      <c r="J1" s="111" t="s">
        <v>97</v>
      </c>
      <c r="K1" s="110" t="s">
        <v>98</v>
      </c>
      <c r="L1" s="111" t="s">
        <v>99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1" t="s">
        <v>94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100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4" t="str">
        <f>'Rekapitulace stavby'!K6</f>
        <v>Demolice objektu č. p. 168 na ulici Potoční v Odrách</v>
      </c>
      <c r="F7" s="355"/>
      <c r="G7" s="355"/>
      <c r="H7" s="355"/>
      <c r="I7" s="114"/>
      <c r="J7" s="26"/>
      <c r="K7" s="28"/>
    </row>
    <row r="8" spans="1:70" s="1" customFormat="1" ht="13.2">
      <c r="B8" s="38"/>
      <c r="C8" s="39"/>
      <c r="D8" s="34" t="s">
        <v>101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6" t="s">
        <v>552</v>
      </c>
      <c r="F9" s="357"/>
      <c r="G9" s="357"/>
      <c r="H9" s="357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21. 11. 2020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24</v>
      </c>
      <c r="F15" s="39"/>
      <c r="G15" s="39"/>
      <c r="H15" s="39"/>
      <c r="I15" s="116" t="s">
        <v>30</v>
      </c>
      <c r="J15" s="32" t="s">
        <v>31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32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34</v>
      </c>
      <c r="E20" s="39"/>
      <c r="F20" s="39"/>
      <c r="G20" s="39"/>
      <c r="H20" s="39"/>
      <c r="I20" s="116" t="s">
        <v>28</v>
      </c>
      <c r="J20" s="32" t="s">
        <v>35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6" t="s">
        <v>30</v>
      </c>
      <c r="J21" s="32" t="s">
        <v>37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39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46" t="s">
        <v>21</v>
      </c>
      <c r="F24" s="346"/>
      <c r="G24" s="346"/>
      <c r="H24" s="346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ROUND(J82,2)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ROUND(SUM(BE82:BE123), 2)</f>
        <v>0</v>
      </c>
      <c r="G30" s="39"/>
      <c r="H30" s="39"/>
      <c r="I30" s="128">
        <v>0.21</v>
      </c>
      <c r="J30" s="127">
        <f>ROUND(ROUND((SUM(BE82:BE123)),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ROUND(SUM(BF82:BF123), 2)</f>
        <v>0</v>
      </c>
      <c r="G31" s="39"/>
      <c r="H31" s="39"/>
      <c r="I31" s="128">
        <v>0.15</v>
      </c>
      <c r="J31" s="127">
        <f>ROUND(ROUND((SUM(BF82:BF123)),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ROUND(SUM(BG82:BG123),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ROUND(SUM(BH82:BH123),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ROUND(SUM(BI82:BI123),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103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Demolice objektu č. p. 168 na ulici Potoční v Odrách</v>
      </c>
      <c r="F45" s="355"/>
      <c r="G45" s="355"/>
      <c r="H45" s="355"/>
      <c r="I45" s="115"/>
      <c r="J45" s="39"/>
      <c r="K45" s="42"/>
    </row>
    <row r="46" spans="2:11" s="1" customFormat="1" ht="14.4" customHeight="1">
      <c r="B46" s="38"/>
      <c r="C46" s="34" t="s">
        <v>101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04 - Inženýrská činnost ve výstavbě a vedlejší náklady</v>
      </c>
      <c r="F47" s="357"/>
      <c r="G47" s="357"/>
      <c r="H47" s="357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Město Odry</v>
      </c>
      <c r="G49" s="39"/>
      <c r="H49" s="39"/>
      <c r="I49" s="116" t="s">
        <v>25</v>
      </c>
      <c r="J49" s="117" t="str">
        <f>IF(J12="","",J12)</f>
        <v>21. 11. 2020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6" t="s">
        <v>34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104</v>
      </c>
      <c r="D54" s="129"/>
      <c r="E54" s="129"/>
      <c r="F54" s="129"/>
      <c r="G54" s="129"/>
      <c r="H54" s="129"/>
      <c r="I54" s="142"/>
      <c r="J54" s="143" t="s">
        <v>105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106</v>
      </c>
      <c r="D56" s="39"/>
      <c r="E56" s="39"/>
      <c r="F56" s="39"/>
      <c r="G56" s="39"/>
      <c r="H56" s="39"/>
      <c r="I56" s="115"/>
      <c r="J56" s="125">
        <f>J82</f>
        <v>0</v>
      </c>
      <c r="K56" s="42"/>
      <c r="AU56" s="21" t="s">
        <v>107</v>
      </c>
    </row>
    <row r="57" spans="2:47" s="7" customFormat="1" ht="24.9" customHeight="1">
      <c r="B57" s="146"/>
      <c r="C57" s="147"/>
      <c r="D57" s="148" t="s">
        <v>553</v>
      </c>
      <c r="E57" s="149"/>
      <c r="F57" s="149"/>
      <c r="G57" s="149"/>
      <c r="H57" s="149"/>
      <c r="I57" s="150"/>
      <c r="J57" s="151">
        <f>J83</f>
        <v>0</v>
      </c>
      <c r="K57" s="152"/>
    </row>
    <row r="58" spans="2:47" s="8" customFormat="1" ht="19.95" customHeight="1">
      <c r="B58" s="153"/>
      <c r="C58" s="154"/>
      <c r="D58" s="155" t="s">
        <v>554</v>
      </c>
      <c r="E58" s="156"/>
      <c r="F58" s="156"/>
      <c r="G58" s="156"/>
      <c r="H58" s="156"/>
      <c r="I58" s="157"/>
      <c r="J58" s="158">
        <f>J84</f>
        <v>0</v>
      </c>
      <c r="K58" s="159"/>
    </row>
    <row r="59" spans="2:47" s="8" customFormat="1" ht="19.95" customHeight="1">
      <c r="B59" s="153"/>
      <c r="C59" s="154"/>
      <c r="D59" s="155" t="s">
        <v>555</v>
      </c>
      <c r="E59" s="156"/>
      <c r="F59" s="156"/>
      <c r="G59" s="156"/>
      <c r="H59" s="156"/>
      <c r="I59" s="157"/>
      <c r="J59" s="158">
        <f>J91</f>
        <v>0</v>
      </c>
      <c r="K59" s="159"/>
    </row>
    <row r="60" spans="2:47" s="8" customFormat="1" ht="19.95" customHeight="1">
      <c r="B60" s="153"/>
      <c r="C60" s="154"/>
      <c r="D60" s="155" t="s">
        <v>556</v>
      </c>
      <c r="E60" s="156"/>
      <c r="F60" s="156"/>
      <c r="G60" s="156"/>
      <c r="H60" s="156"/>
      <c r="I60" s="157"/>
      <c r="J60" s="158">
        <f>J94</f>
        <v>0</v>
      </c>
      <c r="K60" s="159"/>
    </row>
    <row r="61" spans="2:47" s="8" customFormat="1" ht="19.95" customHeight="1">
      <c r="B61" s="153"/>
      <c r="C61" s="154"/>
      <c r="D61" s="155" t="s">
        <v>557</v>
      </c>
      <c r="E61" s="156"/>
      <c r="F61" s="156"/>
      <c r="G61" s="156"/>
      <c r="H61" s="156"/>
      <c r="I61" s="157"/>
      <c r="J61" s="158">
        <f>J113</f>
        <v>0</v>
      </c>
      <c r="K61" s="159"/>
    </row>
    <row r="62" spans="2:47" s="8" customFormat="1" ht="19.95" customHeight="1">
      <c r="B62" s="153"/>
      <c r="C62" s="154"/>
      <c r="D62" s="155" t="s">
        <v>558</v>
      </c>
      <c r="E62" s="156"/>
      <c r="F62" s="156"/>
      <c r="G62" s="156"/>
      <c r="H62" s="156"/>
      <c r="I62" s="157"/>
      <c r="J62" s="158">
        <f>J117</f>
        <v>0</v>
      </c>
      <c r="K62" s="159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5"/>
      <c r="J63" s="39"/>
      <c r="K63" s="42"/>
    </row>
    <row r="64" spans="2:47" s="1" customFormat="1" ht="6.9" customHeight="1">
      <c r="B64" s="53"/>
      <c r="C64" s="54"/>
      <c r="D64" s="54"/>
      <c r="E64" s="54"/>
      <c r="F64" s="54"/>
      <c r="G64" s="54"/>
      <c r="H64" s="54"/>
      <c r="I64" s="136"/>
      <c r="J64" s="54"/>
      <c r="K64" s="55"/>
    </row>
    <row r="68" spans="2:12" s="1" customFormat="1" ht="6.9" customHeight="1">
      <c r="B68" s="56"/>
      <c r="C68" s="57"/>
      <c r="D68" s="57"/>
      <c r="E68" s="57"/>
      <c r="F68" s="57"/>
      <c r="G68" s="57"/>
      <c r="H68" s="57"/>
      <c r="I68" s="139"/>
      <c r="J68" s="57"/>
      <c r="K68" s="57"/>
      <c r="L68" s="58"/>
    </row>
    <row r="69" spans="2:12" s="1" customFormat="1" ht="36.9" customHeight="1">
      <c r="B69" s="38"/>
      <c r="C69" s="59" t="s">
        <v>121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12" s="1" customFormat="1" ht="6.9" customHeight="1">
      <c r="B70" s="38"/>
      <c r="C70" s="60"/>
      <c r="D70" s="60"/>
      <c r="E70" s="60"/>
      <c r="F70" s="60"/>
      <c r="G70" s="60"/>
      <c r="H70" s="60"/>
      <c r="I70" s="160"/>
      <c r="J70" s="60"/>
      <c r="K70" s="60"/>
      <c r="L70" s="58"/>
    </row>
    <row r="71" spans="2:12" s="1" customFormat="1" ht="14.4" customHeight="1">
      <c r="B71" s="38"/>
      <c r="C71" s="62" t="s">
        <v>18</v>
      </c>
      <c r="D71" s="60"/>
      <c r="E71" s="60"/>
      <c r="F71" s="60"/>
      <c r="G71" s="60"/>
      <c r="H71" s="60"/>
      <c r="I71" s="160"/>
      <c r="J71" s="60"/>
      <c r="K71" s="60"/>
      <c r="L71" s="58"/>
    </row>
    <row r="72" spans="2:12" s="1" customFormat="1" ht="22.5" customHeight="1">
      <c r="B72" s="38"/>
      <c r="C72" s="60"/>
      <c r="D72" s="60"/>
      <c r="E72" s="350" t="str">
        <f>E7</f>
        <v>Demolice objektu č. p. 168 na ulici Potoční v Odrách</v>
      </c>
      <c r="F72" s="351"/>
      <c r="G72" s="351"/>
      <c r="H72" s="351"/>
      <c r="I72" s="160"/>
      <c r="J72" s="60"/>
      <c r="K72" s="60"/>
      <c r="L72" s="58"/>
    </row>
    <row r="73" spans="2:12" s="1" customFormat="1" ht="14.4" customHeight="1">
      <c r="B73" s="38"/>
      <c r="C73" s="62" t="s">
        <v>101</v>
      </c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23.25" customHeight="1">
      <c r="B74" s="38"/>
      <c r="C74" s="60"/>
      <c r="D74" s="60"/>
      <c r="E74" s="318" t="str">
        <f>E9</f>
        <v>04 - Inženýrská činnost ve výstavbě a vedlejší náklady</v>
      </c>
      <c r="F74" s="352"/>
      <c r="G74" s="352"/>
      <c r="H74" s="352"/>
      <c r="I74" s="160"/>
      <c r="J74" s="60"/>
      <c r="K74" s="60"/>
      <c r="L74" s="58"/>
    </row>
    <row r="75" spans="2:12" s="1" customFormat="1" ht="6.9" customHeight="1">
      <c r="B75" s="38"/>
      <c r="C75" s="60"/>
      <c r="D75" s="60"/>
      <c r="E75" s="60"/>
      <c r="F75" s="60"/>
      <c r="G75" s="60"/>
      <c r="H75" s="60"/>
      <c r="I75" s="160"/>
      <c r="J75" s="60"/>
      <c r="K75" s="60"/>
      <c r="L75" s="58"/>
    </row>
    <row r="76" spans="2:12" s="1" customFormat="1" ht="18" customHeight="1">
      <c r="B76" s="38"/>
      <c r="C76" s="62" t="s">
        <v>23</v>
      </c>
      <c r="D76" s="60"/>
      <c r="E76" s="60"/>
      <c r="F76" s="161" t="str">
        <f>F12</f>
        <v>Město Odry</v>
      </c>
      <c r="G76" s="60"/>
      <c r="H76" s="60"/>
      <c r="I76" s="162" t="s">
        <v>25</v>
      </c>
      <c r="J76" s="70" t="str">
        <f>IF(J12="","",J12)</f>
        <v>21. 11. 2020</v>
      </c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3.2">
      <c r="B78" s="38"/>
      <c r="C78" s="62" t="s">
        <v>27</v>
      </c>
      <c r="D78" s="60"/>
      <c r="E78" s="60"/>
      <c r="F78" s="161" t="str">
        <f>E15</f>
        <v>Město Odry</v>
      </c>
      <c r="G78" s="60"/>
      <c r="H78" s="60"/>
      <c r="I78" s="162" t="s">
        <v>34</v>
      </c>
      <c r="J78" s="161" t="str">
        <f>E21</f>
        <v>Hydroelko, s.r.o.</v>
      </c>
      <c r="K78" s="60"/>
      <c r="L78" s="58"/>
    </row>
    <row r="79" spans="2:12" s="1" customFormat="1" ht="14.4" customHeight="1">
      <c r="B79" s="38"/>
      <c r="C79" s="62" t="s">
        <v>32</v>
      </c>
      <c r="D79" s="60"/>
      <c r="E79" s="60"/>
      <c r="F79" s="161" t="str">
        <f>IF(E18="","",E18)</f>
        <v/>
      </c>
      <c r="G79" s="60"/>
      <c r="H79" s="60"/>
      <c r="I79" s="160"/>
      <c r="J79" s="60"/>
      <c r="K79" s="60"/>
      <c r="L79" s="58"/>
    </row>
    <row r="80" spans="2:12" s="1" customFormat="1" ht="10.35" customHeight="1">
      <c r="B80" s="38"/>
      <c r="C80" s="60"/>
      <c r="D80" s="60"/>
      <c r="E80" s="60"/>
      <c r="F80" s="60"/>
      <c r="G80" s="60"/>
      <c r="H80" s="60"/>
      <c r="I80" s="160"/>
      <c r="J80" s="60"/>
      <c r="K80" s="60"/>
      <c r="L80" s="58"/>
    </row>
    <row r="81" spans="2:65" s="9" customFormat="1" ht="29.25" customHeight="1">
      <c r="B81" s="163"/>
      <c r="C81" s="164" t="s">
        <v>122</v>
      </c>
      <c r="D81" s="165" t="s">
        <v>60</v>
      </c>
      <c r="E81" s="165" t="s">
        <v>56</v>
      </c>
      <c r="F81" s="165" t="s">
        <v>123</v>
      </c>
      <c r="G81" s="165" t="s">
        <v>124</v>
      </c>
      <c r="H81" s="165" t="s">
        <v>125</v>
      </c>
      <c r="I81" s="166" t="s">
        <v>126</v>
      </c>
      <c r="J81" s="165" t="s">
        <v>105</v>
      </c>
      <c r="K81" s="167" t="s">
        <v>127</v>
      </c>
      <c r="L81" s="168"/>
      <c r="M81" s="78" t="s">
        <v>128</v>
      </c>
      <c r="N81" s="79" t="s">
        <v>45</v>
      </c>
      <c r="O81" s="79" t="s">
        <v>129</v>
      </c>
      <c r="P81" s="79" t="s">
        <v>130</v>
      </c>
      <c r="Q81" s="79" t="s">
        <v>131</v>
      </c>
      <c r="R81" s="79" t="s">
        <v>132</v>
      </c>
      <c r="S81" s="79" t="s">
        <v>133</v>
      </c>
      <c r="T81" s="80" t="s">
        <v>134</v>
      </c>
    </row>
    <row r="82" spans="2:65" s="1" customFormat="1" ht="29.25" customHeight="1">
      <c r="B82" s="38"/>
      <c r="C82" s="84" t="s">
        <v>106</v>
      </c>
      <c r="D82" s="60"/>
      <c r="E82" s="60"/>
      <c r="F82" s="60"/>
      <c r="G82" s="60"/>
      <c r="H82" s="60"/>
      <c r="I82" s="160"/>
      <c r="J82" s="169">
        <f>BK82</f>
        <v>0</v>
      </c>
      <c r="K82" s="60"/>
      <c r="L82" s="58"/>
      <c r="M82" s="81"/>
      <c r="N82" s="82"/>
      <c r="O82" s="82"/>
      <c r="P82" s="170">
        <f>P83</f>
        <v>0</v>
      </c>
      <c r="Q82" s="82"/>
      <c r="R82" s="170">
        <f>R83</f>
        <v>0</v>
      </c>
      <c r="S82" s="82"/>
      <c r="T82" s="171">
        <f>T83</f>
        <v>0</v>
      </c>
      <c r="AT82" s="21" t="s">
        <v>74</v>
      </c>
      <c r="AU82" s="21" t="s">
        <v>107</v>
      </c>
      <c r="BK82" s="172">
        <f>BK83</f>
        <v>0</v>
      </c>
    </row>
    <row r="83" spans="2:65" s="10" customFormat="1" ht="37.35" customHeight="1">
      <c r="B83" s="173"/>
      <c r="C83" s="174"/>
      <c r="D83" s="175" t="s">
        <v>74</v>
      </c>
      <c r="E83" s="176" t="s">
        <v>559</v>
      </c>
      <c r="F83" s="176" t="s">
        <v>560</v>
      </c>
      <c r="G83" s="174"/>
      <c r="H83" s="174"/>
      <c r="I83" s="177"/>
      <c r="J83" s="178">
        <f>BK83</f>
        <v>0</v>
      </c>
      <c r="K83" s="174"/>
      <c r="L83" s="179"/>
      <c r="M83" s="180"/>
      <c r="N83" s="181"/>
      <c r="O83" s="181"/>
      <c r="P83" s="182">
        <f>P84+P91+P94+P113+P117</f>
        <v>0</v>
      </c>
      <c r="Q83" s="181"/>
      <c r="R83" s="182">
        <f>R84+R91+R94+R113+R117</f>
        <v>0</v>
      </c>
      <c r="S83" s="181"/>
      <c r="T83" s="183">
        <f>T84+T91+T94+T113+T117</f>
        <v>0</v>
      </c>
      <c r="AR83" s="184" t="s">
        <v>168</v>
      </c>
      <c r="AT83" s="185" t="s">
        <v>74</v>
      </c>
      <c r="AU83" s="185" t="s">
        <v>75</v>
      </c>
      <c r="AY83" s="184" t="s">
        <v>137</v>
      </c>
      <c r="BK83" s="186">
        <f>BK84+BK91+BK94+BK113+BK117</f>
        <v>0</v>
      </c>
    </row>
    <row r="84" spans="2:65" s="10" customFormat="1" ht="19.95" customHeight="1">
      <c r="B84" s="173"/>
      <c r="C84" s="174"/>
      <c r="D84" s="187" t="s">
        <v>74</v>
      </c>
      <c r="E84" s="188" t="s">
        <v>561</v>
      </c>
      <c r="F84" s="188" t="s">
        <v>562</v>
      </c>
      <c r="G84" s="174"/>
      <c r="H84" s="174"/>
      <c r="I84" s="177"/>
      <c r="J84" s="189">
        <f>BK84</f>
        <v>0</v>
      </c>
      <c r="K84" s="174"/>
      <c r="L84" s="179"/>
      <c r="M84" s="180"/>
      <c r="N84" s="181"/>
      <c r="O84" s="181"/>
      <c r="P84" s="182">
        <f>SUM(P85:P90)</f>
        <v>0</v>
      </c>
      <c r="Q84" s="181"/>
      <c r="R84" s="182">
        <f>SUM(R85:R90)</f>
        <v>0</v>
      </c>
      <c r="S84" s="181"/>
      <c r="T84" s="183">
        <f>SUM(T85:T90)</f>
        <v>0</v>
      </c>
      <c r="AR84" s="184" t="s">
        <v>168</v>
      </c>
      <c r="AT84" s="185" t="s">
        <v>74</v>
      </c>
      <c r="AU84" s="185" t="s">
        <v>83</v>
      </c>
      <c r="AY84" s="184" t="s">
        <v>137</v>
      </c>
      <c r="BK84" s="186">
        <f>SUM(BK85:BK90)</f>
        <v>0</v>
      </c>
    </row>
    <row r="85" spans="2:65" s="1" customFormat="1" ht="22.5" customHeight="1">
      <c r="B85" s="38"/>
      <c r="C85" s="190" t="s">
        <v>83</v>
      </c>
      <c r="D85" s="190" t="s">
        <v>139</v>
      </c>
      <c r="E85" s="191" t="s">
        <v>563</v>
      </c>
      <c r="F85" s="192" t="s">
        <v>564</v>
      </c>
      <c r="G85" s="193" t="s">
        <v>565</v>
      </c>
      <c r="H85" s="194">
        <v>1</v>
      </c>
      <c r="I85" s="195"/>
      <c r="J85" s="196">
        <f>ROUND(I85*H85,2)</f>
        <v>0</v>
      </c>
      <c r="K85" s="192" t="s">
        <v>143</v>
      </c>
      <c r="L85" s="58"/>
      <c r="M85" s="197" t="s">
        <v>21</v>
      </c>
      <c r="N85" s="198" t="s">
        <v>46</v>
      </c>
      <c r="O85" s="39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1" t="s">
        <v>566</v>
      </c>
      <c r="AT85" s="21" t="s">
        <v>139</v>
      </c>
      <c r="AU85" s="21" t="s">
        <v>85</v>
      </c>
      <c r="AY85" s="21" t="s">
        <v>137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1" t="s">
        <v>83</v>
      </c>
      <c r="BK85" s="201">
        <f>ROUND(I85*H85,2)</f>
        <v>0</v>
      </c>
      <c r="BL85" s="21" t="s">
        <v>566</v>
      </c>
      <c r="BM85" s="21" t="s">
        <v>567</v>
      </c>
    </row>
    <row r="86" spans="2:65" s="1" customFormat="1">
      <c r="B86" s="38"/>
      <c r="C86" s="60"/>
      <c r="D86" s="202" t="s">
        <v>146</v>
      </c>
      <c r="E86" s="60"/>
      <c r="F86" s="203" t="s">
        <v>564</v>
      </c>
      <c r="G86" s="60"/>
      <c r="H86" s="60"/>
      <c r="I86" s="160"/>
      <c r="J86" s="60"/>
      <c r="K86" s="60"/>
      <c r="L86" s="58"/>
      <c r="M86" s="204"/>
      <c r="N86" s="39"/>
      <c r="O86" s="39"/>
      <c r="P86" s="39"/>
      <c r="Q86" s="39"/>
      <c r="R86" s="39"/>
      <c r="S86" s="39"/>
      <c r="T86" s="75"/>
      <c r="AT86" s="21" t="s">
        <v>146</v>
      </c>
      <c r="AU86" s="21" t="s">
        <v>85</v>
      </c>
    </row>
    <row r="87" spans="2:65" s="11" customFormat="1">
      <c r="B87" s="205"/>
      <c r="C87" s="206"/>
      <c r="D87" s="216" t="s">
        <v>148</v>
      </c>
      <c r="E87" s="217" t="s">
        <v>21</v>
      </c>
      <c r="F87" s="218" t="s">
        <v>83</v>
      </c>
      <c r="G87" s="206"/>
      <c r="H87" s="219">
        <v>1</v>
      </c>
      <c r="I87" s="210"/>
      <c r="J87" s="206"/>
      <c r="K87" s="206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148</v>
      </c>
      <c r="AU87" s="215" t="s">
        <v>85</v>
      </c>
      <c r="AV87" s="11" t="s">
        <v>85</v>
      </c>
      <c r="AW87" s="11" t="s">
        <v>38</v>
      </c>
      <c r="AX87" s="11" t="s">
        <v>83</v>
      </c>
      <c r="AY87" s="215" t="s">
        <v>137</v>
      </c>
    </row>
    <row r="88" spans="2:65" s="1" customFormat="1" ht="22.5" customHeight="1">
      <c r="B88" s="38"/>
      <c r="C88" s="190" t="s">
        <v>85</v>
      </c>
      <c r="D88" s="190" t="s">
        <v>139</v>
      </c>
      <c r="E88" s="191" t="s">
        <v>568</v>
      </c>
      <c r="F88" s="192" t="s">
        <v>569</v>
      </c>
      <c r="G88" s="193" t="s">
        <v>565</v>
      </c>
      <c r="H88" s="194">
        <v>1</v>
      </c>
      <c r="I88" s="195"/>
      <c r="J88" s="196">
        <f>ROUND(I88*H88,2)</f>
        <v>0</v>
      </c>
      <c r="K88" s="192" t="s">
        <v>143</v>
      </c>
      <c r="L88" s="58"/>
      <c r="M88" s="197" t="s">
        <v>21</v>
      </c>
      <c r="N88" s="198" t="s">
        <v>46</v>
      </c>
      <c r="O88" s="39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1" t="s">
        <v>566</v>
      </c>
      <c r="AT88" s="21" t="s">
        <v>139</v>
      </c>
      <c r="AU88" s="21" t="s">
        <v>85</v>
      </c>
      <c r="AY88" s="21" t="s">
        <v>137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1" t="s">
        <v>83</v>
      </c>
      <c r="BK88" s="201">
        <f>ROUND(I88*H88,2)</f>
        <v>0</v>
      </c>
      <c r="BL88" s="21" t="s">
        <v>566</v>
      </c>
      <c r="BM88" s="21" t="s">
        <v>570</v>
      </c>
    </row>
    <row r="89" spans="2:65" s="1" customFormat="1">
      <c r="B89" s="38"/>
      <c r="C89" s="60"/>
      <c r="D89" s="202" t="s">
        <v>146</v>
      </c>
      <c r="E89" s="60"/>
      <c r="F89" s="203" t="s">
        <v>571</v>
      </c>
      <c r="G89" s="60"/>
      <c r="H89" s="60"/>
      <c r="I89" s="160"/>
      <c r="J89" s="60"/>
      <c r="K89" s="60"/>
      <c r="L89" s="58"/>
      <c r="M89" s="204"/>
      <c r="N89" s="39"/>
      <c r="O89" s="39"/>
      <c r="P89" s="39"/>
      <c r="Q89" s="39"/>
      <c r="R89" s="39"/>
      <c r="S89" s="39"/>
      <c r="T89" s="75"/>
      <c r="AT89" s="21" t="s">
        <v>146</v>
      </c>
      <c r="AU89" s="21" t="s">
        <v>85</v>
      </c>
    </row>
    <row r="90" spans="2:65" s="11" customFormat="1">
      <c r="B90" s="205"/>
      <c r="C90" s="206"/>
      <c r="D90" s="202" t="s">
        <v>148</v>
      </c>
      <c r="E90" s="207" t="s">
        <v>21</v>
      </c>
      <c r="F90" s="208" t="s">
        <v>83</v>
      </c>
      <c r="G90" s="206"/>
      <c r="H90" s="209">
        <v>1</v>
      </c>
      <c r="I90" s="210"/>
      <c r="J90" s="206"/>
      <c r="K90" s="206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148</v>
      </c>
      <c r="AU90" s="215" t="s">
        <v>85</v>
      </c>
      <c r="AV90" s="11" t="s">
        <v>85</v>
      </c>
      <c r="AW90" s="11" t="s">
        <v>38</v>
      </c>
      <c r="AX90" s="11" t="s">
        <v>83</v>
      </c>
      <c r="AY90" s="215" t="s">
        <v>137</v>
      </c>
    </row>
    <row r="91" spans="2:65" s="10" customFormat="1" ht="29.85" customHeight="1">
      <c r="B91" s="173"/>
      <c r="C91" s="174"/>
      <c r="D91" s="187" t="s">
        <v>74</v>
      </c>
      <c r="E91" s="188" t="s">
        <v>572</v>
      </c>
      <c r="F91" s="188" t="s">
        <v>573</v>
      </c>
      <c r="G91" s="174"/>
      <c r="H91" s="174"/>
      <c r="I91" s="177"/>
      <c r="J91" s="189">
        <f>BK91</f>
        <v>0</v>
      </c>
      <c r="K91" s="174"/>
      <c r="L91" s="179"/>
      <c r="M91" s="180"/>
      <c r="N91" s="181"/>
      <c r="O91" s="181"/>
      <c r="P91" s="182">
        <f>SUM(P92:P93)</f>
        <v>0</v>
      </c>
      <c r="Q91" s="181"/>
      <c r="R91" s="182">
        <f>SUM(R92:R93)</f>
        <v>0</v>
      </c>
      <c r="S91" s="181"/>
      <c r="T91" s="183">
        <f>SUM(T92:T93)</f>
        <v>0</v>
      </c>
      <c r="AR91" s="184" t="s">
        <v>168</v>
      </c>
      <c r="AT91" s="185" t="s">
        <v>74</v>
      </c>
      <c r="AU91" s="185" t="s">
        <v>83</v>
      </c>
      <c r="AY91" s="184" t="s">
        <v>137</v>
      </c>
      <c r="BK91" s="186">
        <f>SUM(BK92:BK93)</f>
        <v>0</v>
      </c>
    </row>
    <row r="92" spans="2:65" s="1" customFormat="1" ht="22.5" customHeight="1">
      <c r="B92" s="38"/>
      <c r="C92" s="190" t="s">
        <v>157</v>
      </c>
      <c r="D92" s="190" t="s">
        <v>139</v>
      </c>
      <c r="E92" s="191" t="s">
        <v>574</v>
      </c>
      <c r="F92" s="192" t="s">
        <v>575</v>
      </c>
      <c r="G92" s="193" t="s">
        <v>565</v>
      </c>
      <c r="H92" s="194">
        <v>1</v>
      </c>
      <c r="I92" s="195"/>
      <c r="J92" s="196">
        <f>ROUND(I92*H92,2)</f>
        <v>0</v>
      </c>
      <c r="K92" s="192" t="s">
        <v>21</v>
      </c>
      <c r="L92" s="58"/>
      <c r="M92" s="197" t="s">
        <v>21</v>
      </c>
      <c r="N92" s="198" t="s">
        <v>46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1" t="s">
        <v>566</v>
      </c>
      <c r="AT92" s="21" t="s">
        <v>139</v>
      </c>
      <c r="AU92" s="21" t="s">
        <v>85</v>
      </c>
      <c r="AY92" s="21" t="s">
        <v>137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83</v>
      </c>
      <c r="BK92" s="201">
        <f>ROUND(I92*H92,2)</f>
        <v>0</v>
      </c>
      <c r="BL92" s="21" t="s">
        <v>566</v>
      </c>
      <c r="BM92" s="21" t="s">
        <v>576</v>
      </c>
    </row>
    <row r="93" spans="2:65" s="1" customFormat="1">
      <c r="B93" s="38"/>
      <c r="C93" s="60"/>
      <c r="D93" s="202" t="s">
        <v>146</v>
      </c>
      <c r="E93" s="60"/>
      <c r="F93" s="203" t="s">
        <v>575</v>
      </c>
      <c r="G93" s="60"/>
      <c r="H93" s="60"/>
      <c r="I93" s="160"/>
      <c r="J93" s="60"/>
      <c r="K93" s="60"/>
      <c r="L93" s="58"/>
      <c r="M93" s="204"/>
      <c r="N93" s="39"/>
      <c r="O93" s="39"/>
      <c r="P93" s="39"/>
      <c r="Q93" s="39"/>
      <c r="R93" s="39"/>
      <c r="S93" s="39"/>
      <c r="T93" s="75"/>
      <c r="AT93" s="21" t="s">
        <v>146</v>
      </c>
      <c r="AU93" s="21" t="s">
        <v>85</v>
      </c>
    </row>
    <row r="94" spans="2:65" s="10" customFormat="1" ht="29.85" customHeight="1">
      <c r="B94" s="173"/>
      <c r="C94" s="174"/>
      <c r="D94" s="187" t="s">
        <v>74</v>
      </c>
      <c r="E94" s="188" t="s">
        <v>577</v>
      </c>
      <c r="F94" s="188" t="s">
        <v>578</v>
      </c>
      <c r="G94" s="174"/>
      <c r="H94" s="174"/>
      <c r="I94" s="177"/>
      <c r="J94" s="189">
        <f>BK94</f>
        <v>0</v>
      </c>
      <c r="K94" s="174"/>
      <c r="L94" s="179"/>
      <c r="M94" s="180"/>
      <c r="N94" s="181"/>
      <c r="O94" s="181"/>
      <c r="P94" s="182">
        <f>SUM(P95:P112)</f>
        <v>0</v>
      </c>
      <c r="Q94" s="181"/>
      <c r="R94" s="182">
        <f>SUM(R95:R112)</f>
        <v>0</v>
      </c>
      <c r="S94" s="181"/>
      <c r="T94" s="183">
        <f>SUM(T95:T112)</f>
        <v>0</v>
      </c>
      <c r="AR94" s="184" t="s">
        <v>168</v>
      </c>
      <c r="AT94" s="185" t="s">
        <v>74</v>
      </c>
      <c r="AU94" s="185" t="s">
        <v>83</v>
      </c>
      <c r="AY94" s="184" t="s">
        <v>137</v>
      </c>
      <c r="BK94" s="186">
        <f>SUM(BK95:BK112)</f>
        <v>0</v>
      </c>
    </row>
    <row r="95" spans="2:65" s="1" customFormat="1" ht="22.5" customHeight="1">
      <c r="B95" s="38"/>
      <c r="C95" s="190" t="s">
        <v>144</v>
      </c>
      <c r="D95" s="190" t="s">
        <v>139</v>
      </c>
      <c r="E95" s="191" t="s">
        <v>579</v>
      </c>
      <c r="F95" s="192" t="s">
        <v>580</v>
      </c>
      <c r="G95" s="193" t="s">
        <v>565</v>
      </c>
      <c r="H95" s="194">
        <v>1</v>
      </c>
      <c r="I95" s="195"/>
      <c r="J95" s="196">
        <f>ROUND(I95*H95,2)</f>
        <v>0</v>
      </c>
      <c r="K95" s="192" t="s">
        <v>143</v>
      </c>
      <c r="L95" s="58"/>
      <c r="M95" s="197" t="s">
        <v>21</v>
      </c>
      <c r="N95" s="198" t="s">
        <v>46</v>
      </c>
      <c r="O95" s="39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1" t="s">
        <v>566</v>
      </c>
      <c r="AT95" s="21" t="s">
        <v>139</v>
      </c>
      <c r="AU95" s="21" t="s">
        <v>85</v>
      </c>
      <c r="AY95" s="21" t="s">
        <v>137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1" t="s">
        <v>83</v>
      </c>
      <c r="BK95" s="201">
        <f>ROUND(I95*H95,2)</f>
        <v>0</v>
      </c>
      <c r="BL95" s="21" t="s">
        <v>566</v>
      </c>
      <c r="BM95" s="21" t="s">
        <v>581</v>
      </c>
    </row>
    <row r="96" spans="2:65" s="1" customFormat="1">
      <c r="B96" s="38"/>
      <c r="C96" s="60"/>
      <c r="D96" s="202" t="s">
        <v>146</v>
      </c>
      <c r="E96" s="60"/>
      <c r="F96" s="203" t="s">
        <v>582</v>
      </c>
      <c r="G96" s="60"/>
      <c r="H96" s="60"/>
      <c r="I96" s="160"/>
      <c r="J96" s="60"/>
      <c r="K96" s="60"/>
      <c r="L96" s="58"/>
      <c r="M96" s="204"/>
      <c r="N96" s="39"/>
      <c r="O96" s="39"/>
      <c r="P96" s="39"/>
      <c r="Q96" s="39"/>
      <c r="R96" s="39"/>
      <c r="S96" s="39"/>
      <c r="T96" s="75"/>
      <c r="AT96" s="21" t="s">
        <v>146</v>
      </c>
      <c r="AU96" s="21" t="s">
        <v>85</v>
      </c>
    </row>
    <row r="97" spans="2:65" s="11" customFormat="1">
      <c r="B97" s="205"/>
      <c r="C97" s="206"/>
      <c r="D97" s="216" t="s">
        <v>148</v>
      </c>
      <c r="E97" s="217" t="s">
        <v>21</v>
      </c>
      <c r="F97" s="218" t="s">
        <v>83</v>
      </c>
      <c r="G97" s="206"/>
      <c r="H97" s="219">
        <v>1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148</v>
      </c>
      <c r="AU97" s="215" t="s">
        <v>85</v>
      </c>
      <c r="AV97" s="11" t="s">
        <v>85</v>
      </c>
      <c r="AW97" s="11" t="s">
        <v>38</v>
      </c>
      <c r="AX97" s="11" t="s">
        <v>83</v>
      </c>
      <c r="AY97" s="215" t="s">
        <v>137</v>
      </c>
    </row>
    <row r="98" spans="2:65" s="1" customFormat="1" ht="22.5" customHeight="1">
      <c r="B98" s="38"/>
      <c r="C98" s="190" t="s">
        <v>168</v>
      </c>
      <c r="D98" s="190" t="s">
        <v>139</v>
      </c>
      <c r="E98" s="191" t="s">
        <v>583</v>
      </c>
      <c r="F98" s="192" t="s">
        <v>584</v>
      </c>
      <c r="G98" s="193" t="s">
        <v>565</v>
      </c>
      <c r="H98" s="194">
        <v>1</v>
      </c>
      <c r="I98" s="195"/>
      <c r="J98" s="196">
        <f>ROUND(I98*H98,2)</f>
        <v>0</v>
      </c>
      <c r="K98" s="192" t="s">
        <v>143</v>
      </c>
      <c r="L98" s="58"/>
      <c r="M98" s="197" t="s">
        <v>21</v>
      </c>
      <c r="N98" s="198" t="s">
        <v>46</v>
      </c>
      <c r="O98" s="39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1" t="s">
        <v>566</v>
      </c>
      <c r="AT98" s="21" t="s">
        <v>139</v>
      </c>
      <c r="AU98" s="21" t="s">
        <v>85</v>
      </c>
      <c r="AY98" s="21" t="s">
        <v>137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1" t="s">
        <v>83</v>
      </c>
      <c r="BK98" s="201">
        <f>ROUND(I98*H98,2)</f>
        <v>0</v>
      </c>
      <c r="BL98" s="21" t="s">
        <v>566</v>
      </c>
      <c r="BM98" s="21" t="s">
        <v>585</v>
      </c>
    </row>
    <row r="99" spans="2:65" s="1" customFormat="1">
      <c r="B99" s="38"/>
      <c r="C99" s="60"/>
      <c r="D99" s="202" t="s">
        <v>146</v>
      </c>
      <c r="E99" s="60"/>
      <c r="F99" s="203" t="s">
        <v>586</v>
      </c>
      <c r="G99" s="60"/>
      <c r="H99" s="60"/>
      <c r="I99" s="160"/>
      <c r="J99" s="60"/>
      <c r="K99" s="60"/>
      <c r="L99" s="58"/>
      <c r="M99" s="204"/>
      <c r="N99" s="39"/>
      <c r="O99" s="39"/>
      <c r="P99" s="39"/>
      <c r="Q99" s="39"/>
      <c r="R99" s="39"/>
      <c r="S99" s="39"/>
      <c r="T99" s="75"/>
      <c r="AT99" s="21" t="s">
        <v>146</v>
      </c>
      <c r="AU99" s="21" t="s">
        <v>85</v>
      </c>
    </row>
    <row r="100" spans="2:65" s="11" customFormat="1">
      <c r="B100" s="205"/>
      <c r="C100" s="206"/>
      <c r="D100" s="216" t="s">
        <v>148</v>
      </c>
      <c r="E100" s="217" t="s">
        <v>21</v>
      </c>
      <c r="F100" s="218" t="s">
        <v>83</v>
      </c>
      <c r="G100" s="206"/>
      <c r="H100" s="219">
        <v>1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148</v>
      </c>
      <c r="AU100" s="215" t="s">
        <v>85</v>
      </c>
      <c r="AV100" s="11" t="s">
        <v>85</v>
      </c>
      <c r="AW100" s="11" t="s">
        <v>38</v>
      </c>
      <c r="AX100" s="11" t="s">
        <v>83</v>
      </c>
      <c r="AY100" s="215" t="s">
        <v>137</v>
      </c>
    </row>
    <row r="101" spans="2:65" s="1" customFormat="1" ht="22.5" customHeight="1">
      <c r="B101" s="38"/>
      <c r="C101" s="190" t="s">
        <v>174</v>
      </c>
      <c r="D101" s="190" t="s">
        <v>139</v>
      </c>
      <c r="E101" s="191" t="s">
        <v>587</v>
      </c>
      <c r="F101" s="192" t="s">
        <v>588</v>
      </c>
      <c r="G101" s="193" t="s">
        <v>565</v>
      </c>
      <c r="H101" s="194">
        <v>1</v>
      </c>
      <c r="I101" s="195"/>
      <c r="J101" s="196">
        <f>ROUND(I101*H101,2)</f>
        <v>0</v>
      </c>
      <c r="K101" s="192" t="s">
        <v>143</v>
      </c>
      <c r="L101" s="58"/>
      <c r="M101" s="197" t="s">
        <v>21</v>
      </c>
      <c r="N101" s="198" t="s">
        <v>46</v>
      </c>
      <c r="O101" s="39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1" t="s">
        <v>566</v>
      </c>
      <c r="AT101" s="21" t="s">
        <v>139</v>
      </c>
      <c r="AU101" s="21" t="s">
        <v>85</v>
      </c>
      <c r="AY101" s="21" t="s">
        <v>137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1" t="s">
        <v>83</v>
      </c>
      <c r="BK101" s="201">
        <f>ROUND(I101*H101,2)</f>
        <v>0</v>
      </c>
      <c r="BL101" s="21" t="s">
        <v>566</v>
      </c>
      <c r="BM101" s="21" t="s">
        <v>589</v>
      </c>
    </row>
    <row r="102" spans="2:65" s="1" customFormat="1">
      <c r="B102" s="38"/>
      <c r="C102" s="60"/>
      <c r="D102" s="202" t="s">
        <v>146</v>
      </c>
      <c r="E102" s="60"/>
      <c r="F102" s="203" t="s">
        <v>590</v>
      </c>
      <c r="G102" s="60"/>
      <c r="H102" s="60"/>
      <c r="I102" s="160"/>
      <c r="J102" s="60"/>
      <c r="K102" s="60"/>
      <c r="L102" s="58"/>
      <c r="M102" s="204"/>
      <c r="N102" s="39"/>
      <c r="O102" s="39"/>
      <c r="P102" s="39"/>
      <c r="Q102" s="39"/>
      <c r="R102" s="39"/>
      <c r="S102" s="39"/>
      <c r="T102" s="75"/>
      <c r="AT102" s="21" t="s">
        <v>146</v>
      </c>
      <c r="AU102" s="21" t="s">
        <v>85</v>
      </c>
    </row>
    <row r="103" spans="2:65" s="11" customFormat="1">
      <c r="B103" s="205"/>
      <c r="C103" s="206"/>
      <c r="D103" s="216" t="s">
        <v>148</v>
      </c>
      <c r="E103" s="217" t="s">
        <v>21</v>
      </c>
      <c r="F103" s="218" t="s">
        <v>83</v>
      </c>
      <c r="G103" s="206"/>
      <c r="H103" s="219">
        <v>1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148</v>
      </c>
      <c r="AU103" s="215" t="s">
        <v>85</v>
      </c>
      <c r="AV103" s="11" t="s">
        <v>85</v>
      </c>
      <c r="AW103" s="11" t="s">
        <v>38</v>
      </c>
      <c r="AX103" s="11" t="s">
        <v>83</v>
      </c>
      <c r="AY103" s="215" t="s">
        <v>137</v>
      </c>
    </row>
    <row r="104" spans="2:65" s="1" customFormat="1" ht="22.5" customHeight="1">
      <c r="B104" s="38"/>
      <c r="C104" s="190" t="s">
        <v>180</v>
      </c>
      <c r="D104" s="190" t="s">
        <v>139</v>
      </c>
      <c r="E104" s="191" t="s">
        <v>591</v>
      </c>
      <c r="F104" s="192" t="s">
        <v>592</v>
      </c>
      <c r="G104" s="193" t="s">
        <v>565</v>
      </c>
      <c r="H104" s="194">
        <v>1</v>
      </c>
      <c r="I104" s="195"/>
      <c r="J104" s="196">
        <f>ROUND(I104*H104,2)</f>
        <v>0</v>
      </c>
      <c r="K104" s="192" t="s">
        <v>143</v>
      </c>
      <c r="L104" s="58"/>
      <c r="M104" s="197" t="s">
        <v>21</v>
      </c>
      <c r="N104" s="198" t="s">
        <v>46</v>
      </c>
      <c r="O104" s="39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1" t="s">
        <v>566</v>
      </c>
      <c r="AT104" s="21" t="s">
        <v>139</v>
      </c>
      <c r="AU104" s="21" t="s">
        <v>85</v>
      </c>
      <c r="AY104" s="21" t="s">
        <v>137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1" t="s">
        <v>83</v>
      </c>
      <c r="BK104" s="201">
        <f>ROUND(I104*H104,2)</f>
        <v>0</v>
      </c>
      <c r="BL104" s="21" t="s">
        <v>566</v>
      </c>
      <c r="BM104" s="21" t="s">
        <v>593</v>
      </c>
    </row>
    <row r="105" spans="2:65" s="1" customFormat="1">
      <c r="B105" s="38"/>
      <c r="C105" s="60"/>
      <c r="D105" s="202" t="s">
        <v>146</v>
      </c>
      <c r="E105" s="60"/>
      <c r="F105" s="203" t="s">
        <v>594</v>
      </c>
      <c r="G105" s="60"/>
      <c r="H105" s="60"/>
      <c r="I105" s="160"/>
      <c r="J105" s="60"/>
      <c r="K105" s="60"/>
      <c r="L105" s="58"/>
      <c r="M105" s="204"/>
      <c r="N105" s="39"/>
      <c r="O105" s="39"/>
      <c r="P105" s="39"/>
      <c r="Q105" s="39"/>
      <c r="R105" s="39"/>
      <c r="S105" s="39"/>
      <c r="T105" s="75"/>
      <c r="AT105" s="21" t="s">
        <v>146</v>
      </c>
      <c r="AU105" s="21" t="s">
        <v>85</v>
      </c>
    </row>
    <row r="106" spans="2:65" s="11" customFormat="1">
      <c r="B106" s="205"/>
      <c r="C106" s="206"/>
      <c r="D106" s="216" t="s">
        <v>148</v>
      </c>
      <c r="E106" s="217" t="s">
        <v>21</v>
      </c>
      <c r="F106" s="218" t="s">
        <v>83</v>
      </c>
      <c r="G106" s="206"/>
      <c r="H106" s="219">
        <v>1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148</v>
      </c>
      <c r="AU106" s="215" t="s">
        <v>85</v>
      </c>
      <c r="AV106" s="11" t="s">
        <v>85</v>
      </c>
      <c r="AW106" s="11" t="s">
        <v>38</v>
      </c>
      <c r="AX106" s="11" t="s">
        <v>83</v>
      </c>
      <c r="AY106" s="215" t="s">
        <v>137</v>
      </c>
    </row>
    <row r="107" spans="2:65" s="1" customFormat="1" ht="22.5" customHeight="1">
      <c r="B107" s="38"/>
      <c r="C107" s="190" t="s">
        <v>186</v>
      </c>
      <c r="D107" s="190" t="s">
        <v>139</v>
      </c>
      <c r="E107" s="191" t="s">
        <v>595</v>
      </c>
      <c r="F107" s="192" t="s">
        <v>596</v>
      </c>
      <c r="G107" s="193" t="s">
        <v>565</v>
      </c>
      <c r="H107" s="194">
        <v>1</v>
      </c>
      <c r="I107" s="195"/>
      <c r="J107" s="196">
        <f>ROUND(I107*H107,2)</f>
        <v>0</v>
      </c>
      <c r="K107" s="192" t="s">
        <v>143</v>
      </c>
      <c r="L107" s="58"/>
      <c r="M107" s="197" t="s">
        <v>21</v>
      </c>
      <c r="N107" s="198" t="s">
        <v>46</v>
      </c>
      <c r="O107" s="39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1" t="s">
        <v>566</v>
      </c>
      <c r="AT107" s="21" t="s">
        <v>139</v>
      </c>
      <c r="AU107" s="21" t="s">
        <v>85</v>
      </c>
      <c r="AY107" s="21" t="s">
        <v>137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1" t="s">
        <v>83</v>
      </c>
      <c r="BK107" s="201">
        <f>ROUND(I107*H107,2)</f>
        <v>0</v>
      </c>
      <c r="BL107" s="21" t="s">
        <v>566</v>
      </c>
      <c r="BM107" s="21" t="s">
        <v>597</v>
      </c>
    </row>
    <row r="108" spans="2:65" s="1" customFormat="1">
      <c r="B108" s="38"/>
      <c r="C108" s="60"/>
      <c r="D108" s="202" t="s">
        <v>146</v>
      </c>
      <c r="E108" s="60"/>
      <c r="F108" s="203" t="s">
        <v>598</v>
      </c>
      <c r="G108" s="60"/>
      <c r="H108" s="60"/>
      <c r="I108" s="160"/>
      <c r="J108" s="60"/>
      <c r="K108" s="60"/>
      <c r="L108" s="58"/>
      <c r="M108" s="204"/>
      <c r="N108" s="39"/>
      <c r="O108" s="39"/>
      <c r="P108" s="39"/>
      <c r="Q108" s="39"/>
      <c r="R108" s="39"/>
      <c r="S108" s="39"/>
      <c r="T108" s="75"/>
      <c r="AT108" s="21" t="s">
        <v>146</v>
      </c>
      <c r="AU108" s="21" t="s">
        <v>85</v>
      </c>
    </row>
    <row r="109" spans="2:65" s="11" customFormat="1">
      <c r="B109" s="205"/>
      <c r="C109" s="206"/>
      <c r="D109" s="216" t="s">
        <v>148</v>
      </c>
      <c r="E109" s="217" t="s">
        <v>21</v>
      </c>
      <c r="F109" s="218" t="s">
        <v>83</v>
      </c>
      <c r="G109" s="206"/>
      <c r="H109" s="219">
        <v>1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148</v>
      </c>
      <c r="AU109" s="215" t="s">
        <v>85</v>
      </c>
      <c r="AV109" s="11" t="s">
        <v>85</v>
      </c>
      <c r="AW109" s="11" t="s">
        <v>38</v>
      </c>
      <c r="AX109" s="11" t="s">
        <v>83</v>
      </c>
      <c r="AY109" s="215" t="s">
        <v>137</v>
      </c>
    </row>
    <row r="110" spans="2:65" s="1" customFormat="1" ht="22.5" customHeight="1">
      <c r="B110" s="38"/>
      <c r="C110" s="190" t="s">
        <v>150</v>
      </c>
      <c r="D110" s="190" t="s">
        <v>139</v>
      </c>
      <c r="E110" s="191" t="s">
        <v>599</v>
      </c>
      <c r="F110" s="192" t="s">
        <v>600</v>
      </c>
      <c r="G110" s="193" t="s">
        <v>565</v>
      </c>
      <c r="H110" s="194">
        <v>1</v>
      </c>
      <c r="I110" s="195"/>
      <c r="J110" s="196">
        <f>ROUND(I110*H110,2)</f>
        <v>0</v>
      </c>
      <c r="K110" s="192" t="s">
        <v>143</v>
      </c>
      <c r="L110" s="58"/>
      <c r="M110" s="197" t="s">
        <v>21</v>
      </c>
      <c r="N110" s="198" t="s">
        <v>46</v>
      </c>
      <c r="O110" s="39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1" t="s">
        <v>566</v>
      </c>
      <c r="AT110" s="21" t="s">
        <v>139</v>
      </c>
      <c r="AU110" s="21" t="s">
        <v>85</v>
      </c>
      <c r="AY110" s="21" t="s">
        <v>137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1" t="s">
        <v>83</v>
      </c>
      <c r="BK110" s="201">
        <f>ROUND(I110*H110,2)</f>
        <v>0</v>
      </c>
      <c r="BL110" s="21" t="s">
        <v>566</v>
      </c>
      <c r="BM110" s="21" t="s">
        <v>601</v>
      </c>
    </row>
    <row r="111" spans="2:65" s="1" customFormat="1">
      <c r="B111" s="38"/>
      <c r="C111" s="60"/>
      <c r="D111" s="202" t="s">
        <v>146</v>
      </c>
      <c r="E111" s="60"/>
      <c r="F111" s="203" t="s">
        <v>602</v>
      </c>
      <c r="G111" s="60"/>
      <c r="H111" s="60"/>
      <c r="I111" s="160"/>
      <c r="J111" s="60"/>
      <c r="K111" s="60"/>
      <c r="L111" s="58"/>
      <c r="M111" s="204"/>
      <c r="N111" s="39"/>
      <c r="O111" s="39"/>
      <c r="P111" s="39"/>
      <c r="Q111" s="39"/>
      <c r="R111" s="39"/>
      <c r="S111" s="39"/>
      <c r="T111" s="75"/>
      <c r="AT111" s="21" t="s">
        <v>146</v>
      </c>
      <c r="AU111" s="21" t="s">
        <v>85</v>
      </c>
    </row>
    <row r="112" spans="2:65" s="11" customFormat="1">
      <c r="B112" s="205"/>
      <c r="C112" s="206"/>
      <c r="D112" s="202" t="s">
        <v>148</v>
      </c>
      <c r="E112" s="207" t="s">
        <v>21</v>
      </c>
      <c r="F112" s="208" t="s">
        <v>83</v>
      </c>
      <c r="G112" s="206"/>
      <c r="H112" s="209">
        <v>1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148</v>
      </c>
      <c r="AU112" s="215" t="s">
        <v>85</v>
      </c>
      <c r="AV112" s="11" t="s">
        <v>85</v>
      </c>
      <c r="AW112" s="11" t="s">
        <v>38</v>
      </c>
      <c r="AX112" s="11" t="s">
        <v>83</v>
      </c>
      <c r="AY112" s="215" t="s">
        <v>137</v>
      </c>
    </row>
    <row r="113" spans="2:65" s="10" customFormat="1" ht="29.85" customHeight="1">
      <c r="B113" s="173"/>
      <c r="C113" s="174"/>
      <c r="D113" s="187" t="s">
        <v>74</v>
      </c>
      <c r="E113" s="188" t="s">
        <v>603</v>
      </c>
      <c r="F113" s="188" t="s">
        <v>604</v>
      </c>
      <c r="G113" s="174"/>
      <c r="H113" s="174"/>
      <c r="I113" s="177"/>
      <c r="J113" s="189">
        <f>BK113</f>
        <v>0</v>
      </c>
      <c r="K113" s="174"/>
      <c r="L113" s="179"/>
      <c r="M113" s="180"/>
      <c r="N113" s="181"/>
      <c r="O113" s="181"/>
      <c r="P113" s="182">
        <f>SUM(P114:P116)</f>
        <v>0</v>
      </c>
      <c r="Q113" s="181"/>
      <c r="R113" s="182">
        <f>SUM(R114:R116)</f>
        <v>0</v>
      </c>
      <c r="S113" s="181"/>
      <c r="T113" s="183">
        <f>SUM(T114:T116)</f>
        <v>0</v>
      </c>
      <c r="AR113" s="184" t="s">
        <v>168</v>
      </c>
      <c r="AT113" s="185" t="s">
        <v>74</v>
      </c>
      <c r="AU113" s="185" t="s">
        <v>83</v>
      </c>
      <c r="AY113" s="184" t="s">
        <v>137</v>
      </c>
      <c r="BK113" s="186">
        <f>SUM(BK114:BK116)</f>
        <v>0</v>
      </c>
    </row>
    <row r="114" spans="2:65" s="1" customFormat="1" ht="22.5" customHeight="1">
      <c r="B114" s="38"/>
      <c r="C114" s="190" t="s">
        <v>200</v>
      </c>
      <c r="D114" s="190" t="s">
        <v>139</v>
      </c>
      <c r="E114" s="191" t="s">
        <v>605</v>
      </c>
      <c r="F114" s="192" t="s">
        <v>606</v>
      </c>
      <c r="G114" s="193" t="s">
        <v>565</v>
      </c>
      <c r="H114" s="194">
        <v>1</v>
      </c>
      <c r="I114" s="195"/>
      <c r="J114" s="196">
        <f>ROUND(I114*H114,2)</f>
        <v>0</v>
      </c>
      <c r="K114" s="192" t="s">
        <v>143</v>
      </c>
      <c r="L114" s="58"/>
      <c r="M114" s="197" t="s">
        <v>21</v>
      </c>
      <c r="N114" s="198" t="s">
        <v>46</v>
      </c>
      <c r="O114" s="39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1" t="s">
        <v>566</v>
      </c>
      <c r="AT114" s="21" t="s">
        <v>139</v>
      </c>
      <c r="AU114" s="21" t="s">
        <v>85</v>
      </c>
      <c r="AY114" s="21" t="s">
        <v>137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1" t="s">
        <v>83</v>
      </c>
      <c r="BK114" s="201">
        <f>ROUND(I114*H114,2)</f>
        <v>0</v>
      </c>
      <c r="BL114" s="21" t="s">
        <v>566</v>
      </c>
      <c r="BM114" s="21" t="s">
        <v>607</v>
      </c>
    </row>
    <row r="115" spans="2:65" s="1" customFormat="1">
      <c r="B115" s="38"/>
      <c r="C115" s="60"/>
      <c r="D115" s="202" t="s">
        <v>146</v>
      </c>
      <c r="E115" s="60"/>
      <c r="F115" s="203" t="s">
        <v>608</v>
      </c>
      <c r="G115" s="60"/>
      <c r="H115" s="60"/>
      <c r="I115" s="160"/>
      <c r="J115" s="60"/>
      <c r="K115" s="60"/>
      <c r="L115" s="58"/>
      <c r="M115" s="204"/>
      <c r="N115" s="39"/>
      <c r="O115" s="39"/>
      <c r="P115" s="39"/>
      <c r="Q115" s="39"/>
      <c r="R115" s="39"/>
      <c r="S115" s="39"/>
      <c r="T115" s="75"/>
      <c r="AT115" s="21" t="s">
        <v>146</v>
      </c>
      <c r="AU115" s="21" t="s">
        <v>85</v>
      </c>
    </row>
    <row r="116" spans="2:65" s="11" customFormat="1">
      <c r="B116" s="205"/>
      <c r="C116" s="206"/>
      <c r="D116" s="202" t="s">
        <v>148</v>
      </c>
      <c r="E116" s="207" t="s">
        <v>21</v>
      </c>
      <c r="F116" s="208" t="s">
        <v>83</v>
      </c>
      <c r="G116" s="206"/>
      <c r="H116" s="209">
        <v>1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148</v>
      </c>
      <c r="AU116" s="215" t="s">
        <v>85</v>
      </c>
      <c r="AV116" s="11" t="s">
        <v>85</v>
      </c>
      <c r="AW116" s="11" t="s">
        <v>38</v>
      </c>
      <c r="AX116" s="11" t="s">
        <v>83</v>
      </c>
      <c r="AY116" s="215" t="s">
        <v>137</v>
      </c>
    </row>
    <row r="117" spans="2:65" s="10" customFormat="1" ht="29.85" customHeight="1">
      <c r="B117" s="173"/>
      <c r="C117" s="174"/>
      <c r="D117" s="187" t="s">
        <v>74</v>
      </c>
      <c r="E117" s="188" t="s">
        <v>609</v>
      </c>
      <c r="F117" s="188" t="s">
        <v>610</v>
      </c>
      <c r="G117" s="174"/>
      <c r="H117" s="174"/>
      <c r="I117" s="177"/>
      <c r="J117" s="189">
        <f>BK117</f>
        <v>0</v>
      </c>
      <c r="K117" s="174"/>
      <c r="L117" s="179"/>
      <c r="M117" s="180"/>
      <c r="N117" s="181"/>
      <c r="O117" s="181"/>
      <c r="P117" s="182">
        <f>SUM(P118:P123)</f>
        <v>0</v>
      </c>
      <c r="Q117" s="181"/>
      <c r="R117" s="182">
        <f>SUM(R118:R123)</f>
        <v>0</v>
      </c>
      <c r="S117" s="181"/>
      <c r="T117" s="183">
        <f>SUM(T118:T123)</f>
        <v>0</v>
      </c>
      <c r="AR117" s="184" t="s">
        <v>168</v>
      </c>
      <c r="AT117" s="185" t="s">
        <v>74</v>
      </c>
      <c r="AU117" s="185" t="s">
        <v>83</v>
      </c>
      <c r="AY117" s="184" t="s">
        <v>137</v>
      </c>
      <c r="BK117" s="186">
        <f>SUM(BK118:BK123)</f>
        <v>0</v>
      </c>
    </row>
    <row r="118" spans="2:65" s="1" customFormat="1" ht="22.5" customHeight="1">
      <c r="B118" s="38"/>
      <c r="C118" s="190" t="s">
        <v>206</v>
      </c>
      <c r="D118" s="190" t="s">
        <v>139</v>
      </c>
      <c r="E118" s="191" t="s">
        <v>611</v>
      </c>
      <c r="F118" s="192" t="s">
        <v>612</v>
      </c>
      <c r="G118" s="193" t="s">
        <v>613</v>
      </c>
      <c r="H118" s="194">
        <v>1</v>
      </c>
      <c r="I118" s="195"/>
      <c r="J118" s="196">
        <f>ROUND(I118*H118,2)</f>
        <v>0</v>
      </c>
      <c r="K118" s="192" t="s">
        <v>143</v>
      </c>
      <c r="L118" s="58"/>
      <c r="M118" s="197" t="s">
        <v>21</v>
      </c>
      <c r="N118" s="198" t="s">
        <v>46</v>
      </c>
      <c r="O118" s="39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1" t="s">
        <v>566</v>
      </c>
      <c r="AT118" s="21" t="s">
        <v>139</v>
      </c>
      <c r="AU118" s="21" t="s">
        <v>85</v>
      </c>
      <c r="AY118" s="21" t="s">
        <v>137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1" t="s">
        <v>83</v>
      </c>
      <c r="BK118" s="201">
        <f>ROUND(I118*H118,2)</f>
        <v>0</v>
      </c>
      <c r="BL118" s="21" t="s">
        <v>566</v>
      </c>
      <c r="BM118" s="21" t="s">
        <v>614</v>
      </c>
    </row>
    <row r="119" spans="2:65" s="1" customFormat="1">
      <c r="B119" s="38"/>
      <c r="C119" s="60"/>
      <c r="D119" s="202" t="s">
        <v>146</v>
      </c>
      <c r="E119" s="60"/>
      <c r="F119" s="203" t="s">
        <v>612</v>
      </c>
      <c r="G119" s="60"/>
      <c r="H119" s="60"/>
      <c r="I119" s="160"/>
      <c r="J119" s="60"/>
      <c r="K119" s="60"/>
      <c r="L119" s="58"/>
      <c r="M119" s="204"/>
      <c r="N119" s="39"/>
      <c r="O119" s="39"/>
      <c r="P119" s="39"/>
      <c r="Q119" s="39"/>
      <c r="R119" s="39"/>
      <c r="S119" s="39"/>
      <c r="T119" s="75"/>
      <c r="AT119" s="21" t="s">
        <v>146</v>
      </c>
      <c r="AU119" s="21" t="s">
        <v>85</v>
      </c>
    </row>
    <row r="120" spans="2:65" s="11" customFormat="1">
      <c r="B120" s="205"/>
      <c r="C120" s="206"/>
      <c r="D120" s="216" t="s">
        <v>148</v>
      </c>
      <c r="E120" s="217" t="s">
        <v>21</v>
      </c>
      <c r="F120" s="218" t="s">
        <v>83</v>
      </c>
      <c r="G120" s="206"/>
      <c r="H120" s="219">
        <v>1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148</v>
      </c>
      <c r="AU120" s="215" t="s">
        <v>85</v>
      </c>
      <c r="AV120" s="11" t="s">
        <v>85</v>
      </c>
      <c r="AW120" s="11" t="s">
        <v>38</v>
      </c>
      <c r="AX120" s="11" t="s">
        <v>83</v>
      </c>
      <c r="AY120" s="215" t="s">
        <v>137</v>
      </c>
    </row>
    <row r="121" spans="2:65" s="1" customFormat="1" ht="22.5" customHeight="1">
      <c r="B121" s="38"/>
      <c r="C121" s="190" t="s">
        <v>210</v>
      </c>
      <c r="D121" s="190" t="s">
        <v>139</v>
      </c>
      <c r="E121" s="191" t="s">
        <v>615</v>
      </c>
      <c r="F121" s="192" t="s">
        <v>616</v>
      </c>
      <c r="G121" s="193" t="s">
        <v>565</v>
      </c>
      <c r="H121" s="194">
        <v>1</v>
      </c>
      <c r="I121" s="195"/>
      <c r="J121" s="196">
        <f>ROUND(I121*H121,2)</f>
        <v>0</v>
      </c>
      <c r="K121" s="192" t="s">
        <v>143</v>
      </c>
      <c r="L121" s="58"/>
      <c r="M121" s="197" t="s">
        <v>21</v>
      </c>
      <c r="N121" s="198" t="s">
        <v>46</v>
      </c>
      <c r="O121" s="39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1" t="s">
        <v>566</v>
      </c>
      <c r="AT121" s="21" t="s">
        <v>139</v>
      </c>
      <c r="AU121" s="21" t="s">
        <v>85</v>
      </c>
      <c r="AY121" s="21" t="s">
        <v>137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1" t="s">
        <v>83</v>
      </c>
      <c r="BK121" s="201">
        <f>ROUND(I121*H121,2)</f>
        <v>0</v>
      </c>
      <c r="BL121" s="21" t="s">
        <v>566</v>
      </c>
      <c r="BM121" s="21" t="s">
        <v>617</v>
      </c>
    </row>
    <row r="122" spans="2:65" s="1" customFormat="1">
      <c r="B122" s="38"/>
      <c r="C122" s="60"/>
      <c r="D122" s="202" t="s">
        <v>146</v>
      </c>
      <c r="E122" s="60"/>
      <c r="F122" s="203" t="s">
        <v>616</v>
      </c>
      <c r="G122" s="60"/>
      <c r="H122" s="60"/>
      <c r="I122" s="160"/>
      <c r="J122" s="60"/>
      <c r="K122" s="60"/>
      <c r="L122" s="58"/>
      <c r="M122" s="204"/>
      <c r="N122" s="39"/>
      <c r="O122" s="39"/>
      <c r="P122" s="39"/>
      <c r="Q122" s="39"/>
      <c r="R122" s="39"/>
      <c r="S122" s="39"/>
      <c r="T122" s="75"/>
      <c r="AT122" s="21" t="s">
        <v>146</v>
      </c>
      <c r="AU122" s="21" t="s">
        <v>85</v>
      </c>
    </row>
    <row r="123" spans="2:65" s="11" customFormat="1">
      <c r="B123" s="205"/>
      <c r="C123" s="206"/>
      <c r="D123" s="202" t="s">
        <v>148</v>
      </c>
      <c r="E123" s="207" t="s">
        <v>21</v>
      </c>
      <c r="F123" s="208" t="s">
        <v>83</v>
      </c>
      <c r="G123" s="206"/>
      <c r="H123" s="209">
        <v>1</v>
      </c>
      <c r="I123" s="210"/>
      <c r="J123" s="206"/>
      <c r="K123" s="206"/>
      <c r="L123" s="211"/>
      <c r="M123" s="221"/>
      <c r="N123" s="222"/>
      <c r="O123" s="222"/>
      <c r="P123" s="222"/>
      <c r="Q123" s="222"/>
      <c r="R123" s="222"/>
      <c r="S123" s="222"/>
      <c r="T123" s="223"/>
      <c r="AT123" s="215" t="s">
        <v>148</v>
      </c>
      <c r="AU123" s="215" t="s">
        <v>85</v>
      </c>
      <c r="AV123" s="11" t="s">
        <v>85</v>
      </c>
      <c r="AW123" s="11" t="s">
        <v>38</v>
      </c>
      <c r="AX123" s="11" t="s">
        <v>83</v>
      </c>
      <c r="AY123" s="215" t="s">
        <v>137</v>
      </c>
    </row>
    <row r="124" spans="2:65" s="1" customFormat="1" ht="6.9" customHeight="1">
      <c r="B124" s="53"/>
      <c r="C124" s="54"/>
      <c r="D124" s="54"/>
      <c r="E124" s="54"/>
      <c r="F124" s="54"/>
      <c r="G124" s="54"/>
      <c r="H124" s="54"/>
      <c r="I124" s="136"/>
      <c r="J124" s="54"/>
      <c r="K124" s="54"/>
      <c r="L124" s="58"/>
    </row>
  </sheetData>
  <sheetProtection password="CC35" sheet="1" objects="1" scenarios="1" formatCells="0" formatColumns="0" formatRows="0" sort="0" autoFilter="0"/>
  <autoFilter ref="C81:K123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workbookViewId="0"/>
  </sheetViews>
  <sheetFormatPr defaultRowHeight="12"/>
  <cols>
    <col min="1" max="1" width="8.28515625" style="234" customWidth="1"/>
    <col min="2" max="2" width="1.7109375" style="234" customWidth="1"/>
    <col min="3" max="4" width="5" style="234" customWidth="1"/>
    <col min="5" max="5" width="11.7109375" style="234" customWidth="1"/>
    <col min="6" max="6" width="9.140625" style="234" customWidth="1"/>
    <col min="7" max="7" width="5" style="234" customWidth="1"/>
    <col min="8" max="8" width="77.85546875" style="234" customWidth="1"/>
    <col min="9" max="10" width="20" style="234" customWidth="1"/>
    <col min="11" max="11" width="1.7109375" style="234" customWidth="1"/>
  </cols>
  <sheetData>
    <row r="1" spans="2:11" ht="37.5" customHeight="1"/>
    <row r="2" spans="2:1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2" customFormat="1" ht="45" customHeight="1">
      <c r="B3" s="238"/>
      <c r="C3" s="359" t="s">
        <v>618</v>
      </c>
      <c r="D3" s="359"/>
      <c r="E3" s="359"/>
      <c r="F3" s="359"/>
      <c r="G3" s="359"/>
      <c r="H3" s="359"/>
      <c r="I3" s="359"/>
      <c r="J3" s="359"/>
      <c r="K3" s="239"/>
    </row>
    <row r="4" spans="2:11" ht="25.5" customHeight="1">
      <c r="B4" s="240"/>
      <c r="C4" s="360" t="s">
        <v>619</v>
      </c>
      <c r="D4" s="360"/>
      <c r="E4" s="360"/>
      <c r="F4" s="360"/>
      <c r="G4" s="360"/>
      <c r="H4" s="360"/>
      <c r="I4" s="360"/>
      <c r="J4" s="360"/>
      <c r="K4" s="241"/>
    </row>
    <row r="5" spans="2:1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ht="15" customHeight="1">
      <c r="B6" s="240"/>
      <c r="C6" s="358" t="s">
        <v>620</v>
      </c>
      <c r="D6" s="358"/>
      <c r="E6" s="358"/>
      <c r="F6" s="358"/>
      <c r="G6" s="358"/>
      <c r="H6" s="358"/>
      <c r="I6" s="358"/>
      <c r="J6" s="358"/>
      <c r="K6" s="241"/>
    </row>
    <row r="7" spans="2:11" ht="15" customHeight="1">
      <c r="B7" s="244"/>
      <c r="C7" s="358" t="s">
        <v>621</v>
      </c>
      <c r="D7" s="358"/>
      <c r="E7" s="358"/>
      <c r="F7" s="358"/>
      <c r="G7" s="358"/>
      <c r="H7" s="358"/>
      <c r="I7" s="358"/>
      <c r="J7" s="358"/>
      <c r="K7" s="241"/>
    </row>
    <row r="8" spans="2:1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ht="15" customHeight="1">
      <c r="B9" s="244"/>
      <c r="C9" s="358" t="s">
        <v>622</v>
      </c>
      <c r="D9" s="358"/>
      <c r="E9" s="358"/>
      <c r="F9" s="358"/>
      <c r="G9" s="358"/>
      <c r="H9" s="358"/>
      <c r="I9" s="358"/>
      <c r="J9" s="358"/>
      <c r="K9" s="241"/>
    </row>
    <row r="10" spans="2:11" ht="15" customHeight="1">
      <c r="B10" s="244"/>
      <c r="C10" s="243"/>
      <c r="D10" s="358" t="s">
        <v>623</v>
      </c>
      <c r="E10" s="358"/>
      <c r="F10" s="358"/>
      <c r="G10" s="358"/>
      <c r="H10" s="358"/>
      <c r="I10" s="358"/>
      <c r="J10" s="358"/>
      <c r="K10" s="241"/>
    </row>
    <row r="11" spans="2:11" ht="15" customHeight="1">
      <c r="B11" s="244"/>
      <c r="C11" s="245"/>
      <c r="D11" s="358" t="s">
        <v>624</v>
      </c>
      <c r="E11" s="358"/>
      <c r="F11" s="358"/>
      <c r="G11" s="358"/>
      <c r="H11" s="358"/>
      <c r="I11" s="358"/>
      <c r="J11" s="358"/>
      <c r="K11" s="241"/>
    </row>
    <row r="12" spans="2:11" ht="12.75" customHeight="1">
      <c r="B12" s="244"/>
      <c r="C12" s="245"/>
      <c r="D12" s="245"/>
      <c r="E12" s="245"/>
      <c r="F12" s="245"/>
      <c r="G12" s="245"/>
      <c r="H12" s="245"/>
      <c r="I12" s="245"/>
      <c r="J12" s="245"/>
      <c r="K12" s="241"/>
    </row>
    <row r="13" spans="2:11" ht="15" customHeight="1">
      <c r="B13" s="244"/>
      <c r="C13" s="245"/>
      <c r="D13" s="358" t="s">
        <v>625</v>
      </c>
      <c r="E13" s="358"/>
      <c r="F13" s="358"/>
      <c r="G13" s="358"/>
      <c r="H13" s="358"/>
      <c r="I13" s="358"/>
      <c r="J13" s="358"/>
      <c r="K13" s="241"/>
    </row>
    <row r="14" spans="2:11" ht="15" customHeight="1">
      <c r="B14" s="244"/>
      <c r="C14" s="245"/>
      <c r="D14" s="358" t="s">
        <v>626</v>
      </c>
      <c r="E14" s="358"/>
      <c r="F14" s="358"/>
      <c r="G14" s="358"/>
      <c r="H14" s="358"/>
      <c r="I14" s="358"/>
      <c r="J14" s="358"/>
      <c r="K14" s="241"/>
    </row>
    <row r="15" spans="2:11" ht="15" customHeight="1">
      <c r="B15" s="244"/>
      <c r="C15" s="245"/>
      <c r="D15" s="358" t="s">
        <v>627</v>
      </c>
      <c r="E15" s="358"/>
      <c r="F15" s="358"/>
      <c r="G15" s="358"/>
      <c r="H15" s="358"/>
      <c r="I15" s="358"/>
      <c r="J15" s="358"/>
      <c r="K15" s="241"/>
    </row>
    <row r="16" spans="2:11" ht="15" customHeight="1">
      <c r="B16" s="244"/>
      <c r="C16" s="245"/>
      <c r="D16" s="245"/>
      <c r="E16" s="246" t="s">
        <v>82</v>
      </c>
      <c r="F16" s="358" t="s">
        <v>628</v>
      </c>
      <c r="G16" s="358"/>
      <c r="H16" s="358"/>
      <c r="I16" s="358"/>
      <c r="J16" s="358"/>
      <c r="K16" s="241"/>
    </row>
    <row r="17" spans="2:11" ht="15" customHeight="1">
      <c r="B17" s="244"/>
      <c r="C17" s="245"/>
      <c r="D17" s="245"/>
      <c r="E17" s="246" t="s">
        <v>629</v>
      </c>
      <c r="F17" s="358" t="s">
        <v>630</v>
      </c>
      <c r="G17" s="358"/>
      <c r="H17" s="358"/>
      <c r="I17" s="358"/>
      <c r="J17" s="358"/>
      <c r="K17" s="241"/>
    </row>
    <row r="18" spans="2:11" ht="15" customHeight="1">
      <c r="B18" s="244"/>
      <c r="C18" s="245"/>
      <c r="D18" s="245"/>
      <c r="E18" s="246" t="s">
        <v>631</v>
      </c>
      <c r="F18" s="358" t="s">
        <v>632</v>
      </c>
      <c r="G18" s="358"/>
      <c r="H18" s="358"/>
      <c r="I18" s="358"/>
      <c r="J18" s="358"/>
      <c r="K18" s="241"/>
    </row>
    <row r="19" spans="2:11" ht="15" customHeight="1">
      <c r="B19" s="244"/>
      <c r="C19" s="245"/>
      <c r="D19" s="245"/>
      <c r="E19" s="246" t="s">
        <v>633</v>
      </c>
      <c r="F19" s="358" t="s">
        <v>634</v>
      </c>
      <c r="G19" s="358"/>
      <c r="H19" s="358"/>
      <c r="I19" s="358"/>
      <c r="J19" s="358"/>
      <c r="K19" s="241"/>
    </row>
    <row r="20" spans="2:11" ht="15" customHeight="1">
      <c r="B20" s="244"/>
      <c r="C20" s="245"/>
      <c r="D20" s="245"/>
      <c r="E20" s="246" t="s">
        <v>635</v>
      </c>
      <c r="F20" s="358" t="s">
        <v>636</v>
      </c>
      <c r="G20" s="358"/>
      <c r="H20" s="358"/>
      <c r="I20" s="358"/>
      <c r="J20" s="358"/>
      <c r="K20" s="241"/>
    </row>
    <row r="21" spans="2:11" ht="15" customHeight="1">
      <c r="B21" s="244"/>
      <c r="C21" s="245"/>
      <c r="D21" s="245"/>
      <c r="E21" s="246" t="s">
        <v>637</v>
      </c>
      <c r="F21" s="358" t="s">
        <v>638</v>
      </c>
      <c r="G21" s="358"/>
      <c r="H21" s="358"/>
      <c r="I21" s="358"/>
      <c r="J21" s="358"/>
      <c r="K21" s="241"/>
    </row>
    <row r="22" spans="2:11" ht="12.75" customHeight="1">
      <c r="B22" s="244"/>
      <c r="C22" s="245"/>
      <c r="D22" s="245"/>
      <c r="E22" s="245"/>
      <c r="F22" s="245"/>
      <c r="G22" s="245"/>
      <c r="H22" s="245"/>
      <c r="I22" s="245"/>
      <c r="J22" s="245"/>
      <c r="K22" s="241"/>
    </row>
    <row r="23" spans="2:11" ht="15" customHeight="1">
      <c r="B23" s="244"/>
      <c r="C23" s="358" t="s">
        <v>639</v>
      </c>
      <c r="D23" s="358"/>
      <c r="E23" s="358"/>
      <c r="F23" s="358"/>
      <c r="G23" s="358"/>
      <c r="H23" s="358"/>
      <c r="I23" s="358"/>
      <c r="J23" s="358"/>
      <c r="K23" s="241"/>
    </row>
    <row r="24" spans="2:11" ht="15" customHeight="1">
      <c r="B24" s="244"/>
      <c r="C24" s="358" t="s">
        <v>640</v>
      </c>
      <c r="D24" s="358"/>
      <c r="E24" s="358"/>
      <c r="F24" s="358"/>
      <c r="G24" s="358"/>
      <c r="H24" s="358"/>
      <c r="I24" s="358"/>
      <c r="J24" s="358"/>
      <c r="K24" s="241"/>
    </row>
    <row r="25" spans="2:11" ht="15" customHeight="1">
      <c r="B25" s="244"/>
      <c r="C25" s="243"/>
      <c r="D25" s="358" t="s">
        <v>641</v>
      </c>
      <c r="E25" s="358"/>
      <c r="F25" s="358"/>
      <c r="G25" s="358"/>
      <c r="H25" s="358"/>
      <c r="I25" s="358"/>
      <c r="J25" s="358"/>
      <c r="K25" s="241"/>
    </row>
    <row r="26" spans="2:11" ht="15" customHeight="1">
      <c r="B26" s="244"/>
      <c r="C26" s="245"/>
      <c r="D26" s="358" t="s">
        <v>642</v>
      </c>
      <c r="E26" s="358"/>
      <c r="F26" s="358"/>
      <c r="G26" s="358"/>
      <c r="H26" s="358"/>
      <c r="I26" s="358"/>
      <c r="J26" s="358"/>
      <c r="K26" s="241"/>
    </row>
    <row r="27" spans="2:11" ht="12.75" customHeight="1">
      <c r="B27" s="244"/>
      <c r="C27" s="245"/>
      <c r="D27" s="245"/>
      <c r="E27" s="245"/>
      <c r="F27" s="245"/>
      <c r="G27" s="245"/>
      <c r="H27" s="245"/>
      <c r="I27" s="245"/>
      <c r="J27" s="245"/>
      <c r="K27" s="241"/>
    </row>
    <row r="28" spans="2:11" ht="15" customHeight="1">
      <c r="B28" s="244"/>
      <c r="C28" s="245"/>
      <c r="D28" s="358" t="s">
        <v>643</v>
      </c>
      <c r="E28" s="358"/>
      <c r="F28" s="358"/>
      <c r="G28" s="358"/>
      <c r="H28" s="358"/>
      <c r="I28" s="358"/>
      <c r="J28" s="358"/>
      <c r="K28" s="241"/>
    </row>
    <row r="29" spans="2:11" ht="15" customHeight="1">
      <c r="B29" s="244"/>
      <c r="C29" s="245"/>
      <c r="D29" s="358" t="s">
        <v>644</v>
      </c>
      <c r="E29" s="358"/>
      <c r="F29" s="358"/>
      <c r="G29" s="358"/>
      <c r="H29" s="358"/>
      <c r="I29" s="358"/>
      <c r="J29" s="358"/>
      <c r="K29" s="241"/>
    </row>
    <row r="30" spans="2:11" ht="12.75" customHeight="1">
      <c r="B30" s="244"/>
      <c r="C30" s="245"/>
      <c r="D30" s="245"/>
      <c r="E30" s="245"/>
      <c r="F30" s="245"/>
      <c r="G30" s="245"/>
      <c r="H30" s="245"/>
      <c r="I30" s="245"/>
      <c r="J30" s="245"/>
      <c r="K30" s="241"/>
    </row>
    <row r="31" spans="2:11" ht="15" customHeight="1">
      <c r="B31" s="244"/>
      <c r="C31" s="245"/>
      <c r="D31" s="358" t="s">
        <v>645</v>
      </c>
      <c r="E31" s="358"/>
      <c r="F31" s="358"/>
      <c r="G31" s="358"/>
      <c r="H31" s="358"/>
      <c r="I31" s="358"/>
      <c r="J31" s="358"/>
      <c r="K31" s="241"/>
    </row>
    <row r="32" spans="2:11" ht="15" customHeight="1">
      <c r="B32" s="244"/>
      <c r="C32" s="245"/>
      <c r="D32" s="358" t="s">
        <v>646</v>
      </c>
      <c r="E32" s="358"/>
      <c r="F32" s="358"/>
      <c r="G32" s="358"/>
      <c r="H32" s="358"/>
      <c r="I32" s="358"/>
      <c r="J32" s="358"/>
      <c r="K32" s="241"/>
    </row>
    <row r="33" spans="2:11" ht="15" customHeight="1">
      <c r="B33" s="244"/>
      <c r="C33" s="245"/>
      <c r="D33" s="358" t="s">
        <v>647</v>
      </c>
      <c r="E33" s="358"/>
      <c r="F33" s="358"/>
      <c r="G33" s="358"/>
      <c r="H33" s="358"/>
      <c r="I33" s="358"/>
      <c r="J33" s="358"/>
      <c r="K33" s="241"/>
    </row>
    <row r="34" spans="2:11" ht="15" customHeight="1">
      <c r="B34" s="244"/>
      <c r="C34" s="245"/>
      <c r="D34" s="243"/>
      <c r="E34" s="247" t="s">
        <v>122</v>
      </c>
      <c r="F34" s="243"/>
      <c r="G34" s="358" t="s">
        <v>648</v>
      </c>
      <c r="H34" s="358"/>
      <c r="I34" s="358"/>
      <c r="J34" s="358"/>
      <c r="K34" s="241"/>
    </row>
    <row r="35" spans="2:11" ht="30.75" customHeight="1">
      <c r="B35" s="244"/>
      <c r="C35" s="245"/>
      <c r="D35" s="243"/>
      <c r="E35" s="247" t="s">
        <v>649</v>
      </c>
      <c r="F35" s="243"/>
      <c r="G35" s="358" t="s">
        <v>650</v>
      </c>
      <c r="H35" s="358"/>
      <c r="I35" s="358"/>
      <c r="J35" s="358"/>
      <c r="K35" s="241"/>
    </row>
    <row r="36" spans="2:11" ht="15" customHeight="1">
      <c r="B36" s="244"/>
      <c r="C36" s="245"/>
      <c r="D36" s="243"/>
      <c r="E36" s="247" t="s">
        <v>56</v>
      </c>
      <c r="F36" s="243"/>
      <c r="G36" s="358" t="s">
        <v>651</v>
      </c>
      <c r="H36" s="358"/>
      <c r="I36" s="358"/>
      <c r="J36" s="358"/>
      <c r="K36" s="241"/>
    </row>
    <row r="37" spans="2:11" ht="15" customHeight="1">
      <c r="B37" s="244"/>
      <c r="C37" s="245"/>
      <c r="D37" s="243"/>
      <c r="E37" s="247" t="s">
        <v>123</v>
      </c>
      <c r="F37" s="243"/>
      <c r="G37" s="358" t="s">
        <v>652</v>
      </c>
      <c r="H37" s="358"/>
      <c r="I37" s="358"/>
      <c r="J37" s="358"/>
      <c r="K37" s="241"/>
    </row>
    <row r="38" spans="2:11" ht="15" customHeight="1">
      <c r="B38" s="244"/>
      <c r="C38" s="245"/>
      <c r="D38" s="243"/>
      <c r="E38" s="247" t="s">
        <v>124</v>
      </c>
      <c r="F38" s="243"/>
      <c r="G38" s="358" t="s">
        <v>653</v>
      </c>
      <c r="H38" s="358"/>
      <c r="I38" s="358"/>
      <c r="J38" s="358"/>
      <c r="K38" s="241"/>
    </row>
    <row r="39" spans="2:11" ht="15" customHeight="1">
      <c r="B39" s="244"/>
      <c r="C39" s="245"/>
      <c r="D39" s="243"/>
      <c r="E39" s="247" t="s">
        <v>125</v>
      </c>
      <c r="F39" s="243"/>
      <c r="G39" s="358" t="s">
        <v>654</v>
      </c>
      <c r="H39" s="358"/>
      <c r="I39" s="358"/>
      <c r="J39" s="358"/>
      <c r="K39" s="241"/>
    </row>
    <row r="40" spans="2:11" ht="15" customHeight="1">
      <c r="B40" s="244"/>
      <c r="C40" s="245"/>
      <c r="D40" s="243"/>
      <c r="E40" s="247" t="s">
        <v>655</v>
      </c>
      <c r="F40" s="243"/>
      <c r="G40" s="358" t="s">
        <v>656</v>
      </c>
      <c r="H40" s="358"/>
      <c r="I40" s="358"/>
      <c r="J40" s="358"/>
      <c r="K40" s="241"/>
    </row>
    <row r="41" spans="2:11" ht="15" customHeight="1">
      <c r="B41" s="244"/>
      <c r="C41" s="245"/>
      <c r="D41" s="243"/>
      <c r="E41" s="247"/>
      <c r="F41" s="243"/>
      <c r="G41" s="358" t="s">
        <v>657</v>
      </c>
      <c r="H41" s="358"/>
      <c r="I41" s="358"/>
      <c r="J41" s="358"/>
      <c r="K41" s="241"/>
    </row>
    <row r="42" spans="2:11" ht="15" customHeight="1">
      <c r="B42" s="244"/>
      <c r="C42" s="245"/>
      <c r="D42" s="243"/>
      <c r="E42" s="247" t="s">
        <v>658</v>
      </c>
      <c r="F42" s="243"/>
      <c r="G42" s="358" t="s">
        <v>659</v>
      </c>
      <c r="H42" s="358"/>
      <c r="I42" s="358"/>
      <c r="J42" s="358"/>
      <c r="K42" s="241"/>
    </row>
    <row r="43" spans="2:11" ht="15" customHeight="1">
      <c r="B43" s="244"/>
      <c r="C43" s="245"/>
      <c r="D43" s="243"/>
      <c r="E43" s="247" t="s">
        <v>127</v>
      </c>
      <c r="F43" s="243"/>
      <c r="G43" s="358" t="s">
        <v>660</v>
      </c>
      <c r="H43" s="358"/>
      <c r="I43" s="358"/>
      <c r="J43" s="358"/>
      <c r="K43" s="241"/>
    </row>
    <row r="44" spans="2:11" ht="12.75" customHeight="1">
      <c r="B44" s="244"/>
      <c r="C44" s="245"/>
      <c r="D44" s="243"/>
      <c r="E44" s="243"/>
      <c r="F44" s="243"/>
      <c r="G44" s="243"/>
      <c r="H44" s="243"/>
      <c r="I44" s="243"/>
      <c r="J44" s="243"/>
      <c r="K44" s="241"/>
    </row>
    <row r="45" spans="2:11" ht="15" customHeight="1">
      <c r="B45" s="244"/>
      <c r="C45" s="245"/>
      <c r="D45" s="358" t="s">
        <v>661</v>
      </c>
      <c r="E45" s="358"/>
      <c r="F45" s="358"/>
      <c r="G45" s="358"/>
      <c r="H45" s="358"/>
      <c r="I45" s="358"/>
      <c r="J45" s="358"/>
      <c r="K45" s="241"/>
    </row>
    <row r="46" spans="2:11" ht="15" customHeight="1">
      <c r="B46" s="244"/>
      <c r="C46" s="245"/>
      <c r="D46" s="245"/>
      <c r="E46" s="358" t="s">
        <v>662</v>
      </c>
      <c r="F46" s="358"/>
      <c r="G46" s="358"/>
      <c r="H46" s="358"/>
      <c r="I46" s="358"/>
      <c r="J46" s="358"/>
      <c r="K46" s="241"/>
    </row>
    <row r="47" spans="2:11" ht="15" customHeight="1">
      <c r="B47" s="244"/>
      <c r="C47" s="245"/>
      <c r="D47" s="245"/>
      <c r="E47" s="358" t="s">
        <v>663</v>
      </c>
      <c r="F47" s="358"/>
      <c r="G47" s="358"/>
      <c r="H47" s="358"/>
      <c r="I47" s="358"/>
      <c r="J47" s="358"/>
      <c r="K47" s="241"/>
    </row>
    <row r="48" spans="2:11" ht="15" customHeight="1">
      <c r="B48" s="244"/>
      <c r="C48" s="245"/>
      <c r="D48" s="245"/>
      <c r="E48" s="358" t="s">
        <v>664</v>
      </c>
      <c r="F48" s="358"/>
      <c r="G48" s="358"/>
      <c r="H48" s="358"/>
      <c r="I48" s="358"/>
      <c r="J48" s="358"/>
      <c r="K48" s="241"/>
    </row>
    <row r="49" spans="2:11" ht="15" customHeight="1">
      <c r="B49" s="244"/>
      <c r="C49" s="245"/>
      <c r="D49" s="358" t="s">
        <v>665</v>
      </c>
      <c r="E49" s="358"/>
      <c r="F49" s="358"/>
      <c r="G49" s="358"/>
      <c r="H49" s="358"/>
      <c r="I49" s="358"/>
      <c r="J49" s="358"/>
      <c r="K49" s="241"/>
    </row>
    <row r="50" spans="2:11" ht="25.5" customHeight="1">
      <c r="B50" s="240"/>
      <c r="C50" s="360" t="s">
        <v>666</v>
      </c>
      <c r="D50" s="360"/>
      <c r="E50" s="360"/>
      <c r="F50" s="360"/>
      <c r="G50" s="360"/>
      <c r="H50" s="360"/>
      <c r="I50" s="360"/>
      <c r="J50" s="360"/>
      <c r="K50" s="241"/>
    </row>
    <row r="51" spans="2:11" ht="5.25" customHeight="1">
      <c r="B51" s="240"/>
      <c r="C51" s="242"/>
      <c r="D51" s="242"/>
      <c r="E51" s="242"/>
      <c r="F51" s="242"/>
      <c r="G51" s="242"/>
      <c r="H51" s="242"/>
      <c r="I51" s="242"/>
      <c r="J51" s="242"/>
      <c r="K51" s="241"/>
    </row>
    <row r="52" spans="2:11" ht="15" customHeight="1">
      <c r="B52" s="240"/>
      <c r="C52" s="358" t="s">
        <v>667</v>
      </c>
      <c r="D52" s="358"/>
      <c r="E52" s="358"/>
      <c r="F52" s="358"/>
      <c r="G52" s="358"/>
      <c r="H52" s="358"/>
      <c r="I52" s="358"/>
      <c r="J52" s="358"/>
      <c r="K52" s="241"/>
    </row>
    <row r="53" spans="2:11" ht="15" customHeight="1">
      <c r="B53" s="240"/>
      <c r="C53" s="358" t="s">
        <v>668</v>
      </c>
      <c r="D53" s="358"/>
      <c r="E53" s="358"/>
      <c r="F53" s="358"/>
      <c r="G53" s="358"/>
      <c r="H53" s="358"/>
      <c r="I53" s="358"/>
      <c r="J53" s="358"/>
      <c r="K53" s="241"/>
    </row>
    <row r="54" spans="2:11" ht="12.75" customHeight="1">
      <c r="B54" s="240"/>
      <c r="C54" s="243"/>
      <c r="D54" s="243"/>
      <c r="E54" s="243"/>
      <c r="F54" s="243"/>
      <c r="G54" s="243"/>
      <c r="H54" s="243"/>
      <c r="I54" s="243"/>
      <c r="J54" s="243"/>
      <c r="K54" s="241"/>
    </row>
    <row r="55" spans="2:11" ht="15" customHeight="1">
      <c r="B55" s="240"/>
      <c r="C55" s="358" t="s">
        <v>669</v>
      </c>
      <c r="D55" s="358"/>
      <c r="E55" s="358"/>
      <c r="F55" s="358"/>
      <c r="G55" s="358"/>
      <c r="H55" s="358"/>
      <c r="I55" s="358"/>
      <c r="J55" s="358"/>
      <c r="K55" s="241"/>
    </row>
    <row r="56" spans="2:11" ht="15" customHeight="1">
      <c r="B56" s="240"/>
      <c r="C56" s="245"/>
      <c r="D56" s="358" t="s">
        <v>670</v>
      </c>
      <c r="E56" s="358"/>
      <c r="F56" s="358"/>
      <c r="G56" s="358"/>
      <c r="H56" s="358"/>
      <c r="I56" s="358"/>
      <c r="J56" s="358"/>
      <c r="K56" s="241"/>
    </row>
    <row r="57" spans="2:11" ht="15" customHeight="1">
      <c r="B57" s="240"/>
      <c r="C57" s="245"/>
      <c r="D57" s="358" t="s">
        <v>671</v>
      </c>
      <c r="E57" s="358"/>
      <c r="F57" s="358"/>
      <c r="G57" s="358"/>
      <c r="H57" s="358"/>
      <c r="I57" s="358"/>
      <c r="J57" s="358"/>
      <c r="K57" s="241"/>
    </row>
    <row r="58" spans="2:11" ht="15" customHeight="1">
      <c r="B58" s="240"/>
      <c r="C58" s="245"/>
      <c r="D58" s="358" t="s">
        <v>672</v>
      </c>
      <c r="E58" s="358"/>
      <c r="F58" s="358"/>
      <c r="G58" s="358"/>
      <c r="H58" s="358"/>
      <c r="I58" s="358"/>
      <c r="J58" s="358"/>
      <c r="K58" s="241"/>
    </row>
    <row r="59" spans="2:11" ht="15" customHeight="1">
      <c r="B59" s="240"/>
      <c r="C59" s="245"/>
      <c r="D59" s="358" t="s">
        <v>673</v>
      </c>
      <c r="E59" s="358"/>
      <c r="F59" s="358"/>
      <c r="G59" s="358"/>
      <c r="H59" s="358"/>
      <c r="I59" s="358"/>
      <c r="J59" s="358"/>
      <c r="K59" s="241"/>
    </row>
    <row r="60" spans="2:11" ht="15" customHeight="1">
      <c r="B60" s="240"/>
      <c r="C60" s="245"/>
      <c r="D60" s="362" t="s">
        <v>674</v>
      </c>
      <c r="E60" s="362"/>
      <c r="F60" s="362"/>
      <c r="G60" s="362"/>
      <c r="H60" s="362"/>
      <c r="I60" s="362"/>
      <c r="J60" s="362"/>
      <c r="K60" s="241"/>
    </row>
    <row r="61" spans="2:11" ht="15" customHeight="1">
      <c r="B61" s="240"/>
      <c r="C61" s="245"/>
      <c r="D61" s="358" t="s">
        <v>675</v>
      </c>
      <c r="E61" s="358"/>
      <c r="F61" s="358"/>
      <c r="G61" s="358"/>
      <c r="H61" s="358"/>
      <c r="I61" s="358"/>
      <c r="J61" s="358"/>
      <c r="K61" s="241"/>
    </row>
    <row r="62" spans="2:11" ht="12.75" customHeight="1">
      <c r="B62" s="240"/>
      <c r="C62" s="245"/>
      <c r="D62" s="245"/>
      <c r="E62" s="248"/>
      <c r="F62" s="245"/>
      <c r="G62" s="245"/>
      <c r="H62" s="245"/>
      <c r="I62" s="245"/>
      <c r="J62" s="245"/>
      <c r="K62" s="241"/>
    </row>
    <row r="63" spans="2:11" ht="15" customHeight="1">
      <c r="B63" s="240"/>
      <c r="C63" s="245"/>
      <c r="D63" s="358" t="s">
        <v>676</v>
      </c>
      <c r="E63" s="358"/>
      <c r="F63" s="358"/>
      <c r="G63" s="358"/>
      <c r="H63" s="358"/>
      <c r="I63" s="358"/>
      <c r="J63" s="358"/>
      <c r="K63" s="241"/>
    </row>
    <row r="64" spans="2:11" ht="15" customHeight="1">
      <c r="B64" s="240"/>
      <c r="C64" s="245"/>
      <c r="D64" s="362" t="s">
        <v>677</v>
      </c>
      <c r="E64" s="362"/>
      <c r="F64" s="362"/>
      <c r="G64" s="362"/>
      <c r="H64" s="362"/>
      <c r="I64" s="362"/>
      <c r="J64" s="362"/>
      <c r="K64" s="241"/>
    </row>
    <row r="65" spans="2:11" ht="15" customHeight="1">
      <c r="B65" s="240"/>
      <c r="C65" s="245"/>
      <c r="D65" s="358" t="s">
        <v>678</v>
      </c>
      <c r="E65" s="358"/>
      <c r="F65" s="358"/>
      <c r="G65" s="358"/>
      <c r="H65" s="358"/>
      <c r="I65" s="358"/>
      <c r="J65" s="358"/>
      <c r="K65" s="241"/>
    </row>
    <row r="66" spans="2:11" ht="15" customHeight="1">
      <c r="B66" s="240"/>
      <c r="C66" s="245"/>
      <c r="D66" s="358" t="s">
        <v>679</v>
      </c>
      <c r="E66" s="358"/>
      <c r="F66" s="358"/>
      <c r="G66" s="358"/>
      <c r="H66" s="358"/>
      <c r="I66" s="358"/>
      <c r="J66" s="358"/>
      <c r="K66" s="241"/>
    </row>
    <row r="67" spans="2:11" ht="15" customHeight="1">
      <c r="B67" s="240"/>
      <c r="C67" s="245"/>
      <c r="D67" s="358" t="s">
        <v>680</v>
      </c>
      <c r="E67" s="358"/>
      <c r="F67" s="358"/>
      <c r="G67" s="358"/>
      <c r="H67" s="358"/>
      <c r="I67" s="358"/>
      <c r="J67" s="358"/>
      <c r="K67" s="241"/>
    </row>
    <row r="68" spans="2:11" ht="15" customHeight="1">
      <c r="B68" s="240"/>
      <c r="C68" s="245"/>
      <c r="D68" s="358" t="s">
        <v>681</v>
      </c>
      <c r="E68" s="358"/>
      <c r="F68" s="358"/>
      <c r="G68" s="358"/>
      <c r="H68" s="358"/>
      <c r="I68" s="358"/>
      <c r="J68" s="358"/>
      <c r="K68" s="241"/>
    </row>
    <row r="69" spans="2:11" ht="12.75" customHeight="1">
      <c r="B69" s="249"/>
      <c r="C69" s="250"/>
      <c r="D69" s="250"/>
      <c r="E69" s="250"/>
      <c r="F69" s="250"/>
      <c r="G69" s="250"/>
      <c r="H69" s="250"/>
      <c r="I69" s="250"/>
      <c r="J69" s="250"/>
      <c r="K69" s="251"/>
    </row>
    <row r="70" spans="2:11" ht="18.75" customHeight="1">
      <c r="B70" s="252"/>
      <c r="C70" s="252"/>
      <c r="D70" s="252"/>
      <c r="E70" s="252"/>
      <c r="F70" s="252"/>
      <c r="G70" s="252"/>
      <c r="H70" s="252"/>
      <c r="I70" s="252"/>
      <c r="J70" s="252"/>
      <c r="K70" s="253"/>
    </row>
    <row r="71" spans="2:11" ht="18.75" customHeight="1">
      <c r="B71" s="253"/>
      <c r="C71" s="253"/>
      <c r="D71" s="253"/>
      <c r="E71" s="253"/>
      <c r="F71" s="253"/>
      <c r="G71" s="253"/>
      <c r="H71" s="253"/>
      <c r="I71" s="253"/>
      <c r="J71" s="253"/>
      <c r="K71" s="253"/>
    </row>
    <row r="72" spans="2:11" ht="7.5" customHeight="1">
      <c r="B72" s="254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ht="45" customHeight="1">
      <c r="B73" s="257"/>
      <c r="C73" s="363" t="s">
        <v>99</v>
      </c>
      <c r="D73" s="363"/>
      <c r="E73" s="363"/>
      <c r="F73" s="363"/>
      <c r="G73" s="363"/>
      <c r="H73" s="363"/>
      <c r="I73" s="363"/>
      <c r="J73" s="363"/>
      <c r="K73" s="258"/>
    </row>
    <row r="74" spans="2:11" ht="17.25" customHeight="1">
      <c r="B74" s="257"/>
      <c r="C74" s="259" t="s">
        <v>682</v>
      </c>
      <c r="D74" s="259"/>
      <c r="E74" s="259"/>
      <c r="F74" s="259" t="s">
        <v>683</v>
      </c>
      <c r="G74" s="260"/>
      <c r="H74" s="259" t="s">
        <v>123</v>
      </c>
      <c r="I74" s="259" t="s">
        <v>60</v>
      </c>
      <c r="J74" s="259" t="s">
        <v>684</v>
      </c>
      <c r="K74" s="258"/>
    </row>
    <row r="75" spans="2:11" ht="17.25" customHeight="1">
      <c r="B75" s="257"/>
      <c r="C75" s="261" t="s">
        <v>685</v>
      </c>
      <c r="D75" s="261"/>
      <c r="E75" s="261"/>
      <c r="F75" s="262" t="s">
        <v>686</v>
      </c>
      <c r="G75" s="263"/>
      <c r="H75" s="261"/>
      <c r="I75" s="261"/>
      <c r="J75" s="261" t="s">
        <v>687</v>
      </c>
      <c r="K75" s="258"/>
    </row>
    <row r="76" spans="2:11" ht="5.25" customHeight="1">
      <c r="B76" s="257"/>
      <c r="C76" s="264"/>
      <c r="D76" s="264"/>
      <c r="E76" s="264"/>
      <c r="F76" s="264"/>
      <c r="G76" s="265"/>
      <c r="H76" s="264"/>
      <c r="I76" s="264"/>
      <c r="J76" s="264"/>
      <c r="K76" s="258"/>
    </row>
    <row r="77" spans="2:11" ht="15" customHeight="1">
      <c r="B77" s="257"/>
      <c r="C77" s="247" t="s">
        <v>56</v>
      </c>
      <c r="D77" s="264"/>
      <c r="E77" s="264"/>
      <c r="F77" s="266" t="s">
        <v>688</v>
      </c>
      <c r="G77" s="265"/>
      <c r="H77" s="247" t="s">
        <v>689</v>
      </c>
      <c r="I77" s="247" t="s">
        <v>690</v>
      </c>
      <c r="J77" s="247">
        <v>20</v>
      </c>
      <c r="K77" s="258"/>
    </row>
    <row r="78" spans="2:11" ht="15" customHeight="1">
      <c r="B78" s="257"/>
      <c r="C78" s="247" t="s">
        <v>691</v>
      </c>
      <c r="D78" s="247"/>
      <c r="E78" s="247"/>
      <c r="F78" s="266" t="s">
        <v>688</v>
      </c>
      <c r="G78" s="265"/>
      <c r="H78" s="247" t="s">
        <v>692</v>
      </c>
      <c r="I78" s="247" t="s">
        <v>690</v>
      </c>
      <c r="J78" s="247">
        <v>120</v>
      </c>
      <c r="K78" s="258"/>
    </row>
    <row r="79" spans="2:11" ht="15" customHeight="1">
      <c r="B79" s="267"/>
      <c r="C79" s="247" t="s">
        <v>693</v>
      </c>
      <c r="D79" s="247"/>
      <c r="E79" s="247"/>
      <c r="F79" s="266" t="s">
        <v>694</v>
      </c>
      <c r="G79" s="265"/>
      <c r="H79" s="247" t="s">
        <v>695</v>
      </c>
      <c r="I79" s="247" t="s">
        <v>690</v>
      </c>
      <c r="J79" s="247">
        <v>50</v>
      </c>
      <c r="K79" s="258"/>
    </row>
    <row r="80" spans="2:11" ht="15" customHeight="1">
      <c r="B80" s="267"/>
      <c r="C80" s="247" t="s">
        <v>696</v>
      </c>
      <c r="D80" s="247"/>
      <c r="E80" s="247"/>
      <c r="F80" s="266" t="s">
        <v>688</v>
      </c>
      <c r="G80" s="265"/>
      <c r="H80" s="247" t="s">
        <v>697</v>
      </c>
      <c r="I80" s="247" t="s">
        <v>698</v>
      </c>
      <c r="J80" s="247"/>
      <c r="K80" s="258"/>
    </row>
    <row r="81" spans="2:11" ht="15" customHeight="1">
      <c r="B81" s="267"/>
      <c r="C81" s="268" t="s">
        <v>699</v>
      </c>
      <c r="D81" s="268"/>
      <c r="E81" s="268"/>
      <c r="F81" s="269" t="s">
        <v>694</v>
      </c>
      <c r="G81" s="268"/>
      <c r="H81" s="268" t="s">
        <v>700</v>
      </c>
      <c r="I81" s="268" t="s">
        <v>690</v>
      </c>
      <c r="J81" s="268">
        <v>15</v>
      </c>
      <c r="K81" s="258"/>
    </row>
    <row r="82" spans="2:11" ht="15" customHeight="1">
      <c r="B82" s="267"/>
      <c r="C82" s="268" t="s">
        <v>701</v>
      </c>
      <c r="D82" s="268"/>
      <c r="E82" s="268"/>
      <c r="F82" s="269" t="s">
        <v>694</v>
      </c>
      <c r="G82" s="268"/>
      <c r="H82" s="268" t="s">
        <v>702</v>
      </c>
      <c r="I82" s="268" t="s">
        <v>690</v>
      </c>
      <c r="J82" s="268">
        <v>15</v>
      </c>
      <c r="K82" s="258"/>
    </row>
    <row r="83" spans="2:11" ht="15" customHeight="1">
      <c r="B83" s="267"/>
      <c r="C83" s="268" t="s">
        <v>703</v>
      </c>
      <c r="D83" s="268"/>
      <c r="E83" s="268"/>
      <c r="F83" s="269" t="s">
        <v>694</v>
      </c>
      <c r="G83" s="268"/>
      <c r="H83" s="268" t="s">
        <v>704</v>
      </c>
      <c r="I83" s="268" t="s">
        <v>690</v>
      </c>
      <c r="J83" s="268">
        <v>20</v>
      </c>
      <c r="K83" s="258"/>
    </row>
    <row r="84" spans="2:11" ht="15" customHeight="1">
      <c r="B84" s="267"/>
      <c r="C84" s="268" t="s">
        <v>705</v>
      </c>
      <c r="D84" s="268"/>
      <c r="E84" s="268"/>
      <c r="F84" s="269" t="s">
        <v>694</v>
      </c>
      <c r="G84" s="268"/>
      <c r="H84" s="268" t="s">
        <v>706</v>
      </c>
      <c r="I84" s="268" t="s">
        <v>690</v>
      </c>
      <c r="J84" s="268">
        <v>20</v>
      </c>
      <c r="K84" s="258"/>
    </row>
    <row r="85" spans="2:11" ht="15" customHeight="1">
      <c r="B85" s="267"/>
      <c r="C85" s="247" t="s">
        <v>707</v>
      </c>
      <c r="D85" s="247"/>
      <c r="E85" s="247"/>
      <c r="F85" s="266" t="s">
        <v>694</v>
      </c>
      <c r="G85" s="265"/>
      <c r="H85" s="247" t="s">
        <v>708</v>
      </c>
      <c r="I85" s="247" t="s">
        <v>690</v>
      </c>
      <c r="J85" s="247">
        <v>50</v>
      </c>
      <c r="K85" s="258"/>
    </row>
    <row r="86" spans="2:11" ht="15" customHeight="1">
      <c r="B86" s="267"/>
      <c r="C86" s="247" t="s">
        <v>709</v>
      </c>
      <c r="D86" s="247"/>
      <c r="E86" s="247"/>
      <c r="F86" s="266" t="s">
        <v>694</v>
      </c>
      <c r="G86" s="265"/>
      <c r="H86" s="247" t="s">
        <v>710</v>
      </c>
      <c r="I86" s="247" t="s">
        <v>690</v>
      </c>
      <c r="J86" s="247">
        <v>20</v>
      </c>
      <c r="K86" s="258"/>
    </row>
    <row r="87" spans="2:11" ht="15" customHeight="1">
      <c r="B87" s="267"/>
      <c r="C87" s="247" t="s">
        <v>711</v>
      </c>
      <c r="D87" s="247"/>
      <c r="E87" s="247"/>
      <c r="F87" s="266" t="s">
        <v>694</v>
      </c>
      <c r="G87" s="265"/>
      <c r="H87" s="247" t="s">
        <v>712</v>
      </c>
      <c r="I87" s="247" t="s">
        <v>690</v>
      </c>
      <c r="J87" s="247">
        <v>20</v>
      </c>
      <c r="K87" s="258"/>
    </row>
    <row r="88" spans="2:11" ht="15" customHeight="1">
      <c r="B88" s="267"/>
      <c r="C88" s="247" t="s">
        <v>713</v>
      </c>
      <c r="D88" s="247"/>
      <c r="E88" s="247"/>
      <c r="F88" s="266" t="s">
        <v>694</v>
      </c>
      <c r="G88" s="265"/>
      <c r="H88" s="247" t="s">
        <v>714</v>
      </c>
      <c r="I88" s="247" t="s">
        <v>690</v>
      </c>
      <c r="J88" s="247">
        <v>50</v>
      </c>
      <c r="K88" s="258"/>
    </row>
    <row r="89" spans="2:11" ht="15" customHeight="1">
      <c r="B89" s="267"/>
      <c r="C89" s="247" t="s">
        <v>715</v>
      </c>
      <c r="D89" s="247"/>
      <c r="E89" s="247"/>
      <c r="F89" s="266" t="s">
        <v>694</v>
      </c>
      <c r="G89" s="265"/>
      <c r="H89" s="247" t="s">
        <v>715</v>
      </c>
      <c r="I89" s="247" t="s">
        <v>690</v>
      </c>
      <c r="J89" s="247">
        <v>50</v>
      </c>
      <c r="K89" s="258"/>
    </row>
    <row r="90" spans="2:11" ht="15" customHeight="1">
      <c r="B90" s="267"/>
      <c r="C90" s="247" t="s">
        <v>128</v>
      </c>
      <c r="D90" s="247"/>
      <c r="E90" s="247"/>
      <c r="F90" s="266" t="s">
        <v>694</v>
      </c>
      <c r="G90" s="265"/>
      <c r="H90" s="247" t="s">
        <v>716</v>
      </c>
      <c r="I90" s="247" t="s">
        <v>690</v>
      </c>
      <c r="J90" s="247">
        <v>255</v>
      </c>
      <c r="K90" s="258"/>
    </row>
    <row r="91" spans="2:11" ht="15" customHeight="1">
      <c r="B91" s="267"/>
      <c r="C91" s="247" t="s">
        <v>717</v>
      </c>
      <c r="D91" s="247"/>
      <c r="E91" s="247"/>
      <c r="F91" s="266" t="s">
        <v>688</v>
      </c>
      <c r="G91" s="265"/>
      <c r="H91" s="247" t="s">
        <v>718</v>
      </c>
      <c r="I91" s="247" t="s">
        <v>719</v>
      </c>
      <c r="J91" s="247"/>
      <c r="K91" s="258"/>
    </row>
    <row r="92" spans="2:11" ht="15" customHeight="1">
      <c r="B92" s="267"/>
      <c r="C92" s="247" t="s">
        <v>720</v>
      </c>
      <c r="D92" s="247"/>
      <c r="E92" s="247"/>
      <c r="F92" s="266" t="s">
        <v>688</v>
      </c>
      <c r="G92" s="265"/>
      <c r="H92" s="247" t="s">
        <v>721</v>
      </c>
      <c r="I92" s="247" t="s">
        <v>722</v>
      </c>
      <c r="J92" s="247"/>
      <c r="K92" s="258"/>
    </row>
    <row r="93" spans="2:11" ht="15" customHeight="1">
      <c r="B93" s="267"/>
      <c r="C93" s="247" t="s">
        <v>723</v>
      </c>
      <c r="D93" s="247"/>
      <c r="E93" s="247"/>
      <c r="F93" s="266" t="s">
        <v>688</v>
      </c>
      <c r="G93" s="265"/>
      <c r="H93" s="247" t="s">
        <v>723</v>
      </c>
      <c r="I93" s="247" t="s">
        <v>722</v>
      </c>
      <c r="J93" s="247"/>
      <c r="K93" s="258"/>
    </row>
    <row r="94" spans="2:11" ht="15" customHeight="1">
      <c r="B94" s="267"/>
      <c r="C94" s="247" t="s">
        <v>41</v>
      </c>
      <c r="D94" s="247"/>
      <c r="E94" s="247"/>
      <c r="F94" s="266" t="s">
        <v>688</v>
      </c>
      <c r="G94" s="265"/>
      <c r="H94" s="247" t="s">
        <v>724</v>
      </c>
      <c r="I94" s="247" t="s">
        <v>722</v>
      </c>
      <c r="J94" s="247"/>
      <c r="K94" s="258"/>
    </row>
    <row r="95" spans="2:11" ht="15" customHeight="1">
      <c r="B95" s="267"/>
      <c r="C95" s="247" t="s">
        <v>51</v>
      </c>
      <c r="D95" s="247"/>
      <c r="E95" s="247"/>
      <c r="F95" s="266" t="s">
        <v>688</v>
      </c>
      <c r="G95" s="265"/>
      <c r="H95" s="247" t="s">
        <v>725</v>
      </c>
      <c r="I95" s="247" t="s">
        <v>722</v>
      </c>
      <c r="J95" s="247"/>
      <c r="K95" s="258"/>
    </row>
    <row r="96" spans="2:11" ht="15" customHeight="1">
      <c r="B96" s="270"/>
      <c r="C96" s="271"/>
      <c r="D96" s="271"/>
      <c r="E96" s="271"/>
      <c r="F96" s="271"/>
      <c r="G96" s="271"/>
      <c r="H96" s="271"/>
      <c r="I96" s="271"/>
      <c r="J96" s="271"/>
      <c r="K96" s="272"/>
    </row>
    <row r="97" spans="2:11" ht="18.75" customHeight="1">
      <c r="B97" s="273"/>
      <c r="C97" s="274"/>
      <c r="D97" s="274"/>
      <c r="E97" s="274"/>
      <c r="F97" s="274"/>
      <c r="G97" s="274"/>
      <c r="H97" s="274"/>
      <c r="I97" s="274"/>
      <c r="J97" s="274"/>
      <c r="K97" s="273"/>
    </row>
    <row r="98" spans="2:11" ht="18.75" customHeight="1">
      <c r="B98" s="253"/>
      <c r="C98" s="253"/>
      <c r="D98" s="253"/>
      <c r="E98" s="253"/>
      <c r="F98" s="253"/>
      <c r="G98" s="253"/>
      <c r="H98" s="253"/>
      <c r="I98" s="253"/>
      <c r="J98" s="253"/>
      <c r="K98" s="253"/>
    </row>
    <row r="99" spans="2:11" ht="7.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6"/>
    </row>
    <row r="100" spans="2:11" ht="45" customHeight="1">
      <c r="B100" s="257"/>
      <c r="C100" s="363" t="s">
        <v>726</v>
      </c>
      <c r="D100" s="363"/>
      <c r="E100" s="363"/>
      <c r="F100" s="363"/>
      <c r="G100" s="363"/>
      <c r="H100" s="363"/>
      <c r="I100" s="363"/>
      <c r="J100" s="363"/>
      <c r="K100" s="258"/>
    </row>
    <row r="101" spans="2:11" ht="17.25" customHeight="1">
      <c r="B101" s="257"/>
      <c r="C101" s="259" t="s">
        <v>682</v>
      </c>
      <c r="D101" s="259"/>
      <c r="E101" s="259"/>
      <c r="F101" s="259" t="s">
        <v>683</v>
      </c>
      <c r="G101" s="260"/>
      <c r="H101" s="259" t="s">
        <v>123</v>
      </c>
      <c r="I101" s="259" t="s">
        <v>60</v>
      </c>
      <c r="J101" s="259" t="s">
        <v>684</v>
      </c>
      <c r="K101" s="258"/>
    </row>
    <row r="102" spans="2:11" ht="17.25" customHeight="1">
      <c r="B102" s="257"/>
      <c r="C102" s="261" t="s">
        <v>685</v>
      </c>
      <c r="D102" s="261"/>
      <c r="E102" s="261"/>
      <c r="F102" s="262" t="s">
        <v>686</v>
      </c>
      <c r="G102" s="263"/>
      <c r="H102" s="261"/>
      <c r="I102" s="261"/>
      <c r="J102" s="261" t="s">
        <v>687</v>
      </c>
      <c r="K102" s="258"/>
    </row>
    <row r="103" spans="2:11" ht="5.25" customHeight="1">
      <c r="B103" s="257"/>
      <c r="C103" s="259"/>
      <c r="D103" s="259"/>
      <c r="E103" s="259"/>
      <c r="F103" s="259"/>
      <c r="G103" s="275"/>
      <c r="H103" s="259"/>
      <c r="I103" s="259"/>
      <c r="J103" s="259"/>
      <c r="K103" s="258"/>
    </row>
    <row r="104" spans="2:11" ht="15" customHeight="1">
      <c r="B104" s="257"/>
      <c r="C104" s="247" t="s">
        <v>56</v>
      </c>
      <c r="D104" s="264"/>
      <c r="E104" s="264"/>
      <c r="F104" s="266" t="s">
        <v>688</v>
      </c>
      <c r="G104" s="275"/>
      <c r="H104" s="247" t="s">
        <v>727</v>
      </c>
      <c r="I104" s="247" t="s">
        <v>690</v>
      </c>
      <c r="J104" s="247">
        <v>20</v>
      </c>
      <c r="K104" s="258"/>
    </row>
    <row r="105" spans="2:11" ht="15" customHeight="1">
      <c r="B105" s="257"/>
      <c r="C105" s="247" t="s">
        <v>691</v>
      </c>
      <c r="D105" s="247"/>
      <c r="E105" s="247"/>
      <c r="F105" s="266" t="s">
        <v>688</v>
      </c>
      <c r="G105" s="247"/>
      <c r="H105" s="247" t="s">
        <v>727</v>
      </c>
      <c r="I105" s="247" t="s">
        <v>690</v>
      </c>
      <c r="J105" s="247">
        <v>120</v>
      </c>
      <c r="K105" s="258"/>
    </row>
    <row r="106" spans="2:11" ht="15" customHeight="1">
      <c r="B106" s="267"/>
      <c r="C106" s="247" t="s">
        <v>693</v>
      </c>
      <c r="D106" s="247"/>
      <c r="E106" s="247"/>
      <c r="F106" s="266" t="s">
        <v>694</v>
      </c>
      <c r="G106" s="247"/>
      <c r="H106" s="247" t="s">
        <v>727</v>
      </c>
      <c r="I106" s="247" t="s">
        <v>690</v>
      </c>
      <c r="J106" s="247">
        <v>50</v>
      </c>
      <c r="K106" s="258"/>
    </row>
    <row r="107" spans="2:11" ht="15" customHeight="1">
      <c r="B107" s="267"/>
      <c r="C107" s="247" t="s">
        <v>696</v>
      </c>
      <c r="D107" s="247"/>
      <c r="E107" s="247"/>
      <c r="F107" s="266" t="s">
        <v>688</v>
      </c>
      <c r="G107" s="247"/>
      <c r="H107" s="247" t="s">
        <v>727</v>
      </c>
      <c r="I107" s="247" t="s">
        <v>698</v>
      </c>
      <c r="J107" s="247"/>
      <c r="K107" s="258"/>
    </row>
    <row r="108" spans="2:11" ht="15" customHeight="1">
      <c r="B108" s="267"/>
      <c r="C108" s="247" t="s">
        <v>707</v>
      </c>
      <c r="D108" s="247"/>
      <c r="E108" s="247"/>
      <c r="F108" s="266" t="s">
        <v>694</v>
      </c>
      <c r="G108" s="247"/>
      <c r="H108" s="247" t="s">
        <v>727</v>
      </c>
      <c r="I108" s="247" t="s">
        <v>690</v>
      </c>
      <c r="J108" s="247">
        <v>50</v>
      </c>
      <c r="K108" s="258"/>
    </row>
    <row r="109" spans="2:11" ht="15" customHeight="1">
      <c r="B109" s="267"/>
      <c r="C109" s="247" t="s">
        <v>715</v>
      </c>
      <c r="D109" s="247"/>
      <c r="E109" s="247"/>
      <c r="F109" s="266" t="s">
        <v>694</v>
      </c>
      <c r="G109" s="247"/>
      <c r="H109" s="247" t="s">
        <v>727</v>
      </c>
      <c r="I109" s="247" t="s">
        <v>690</v>
      </c>
      <c r="J109" s="247">
        <v>50</v>
      </c>
      <c r="K109" s="258"/>
    </row>
    <row r="110" spans="2:11" ht="15" customHeight="1">
      <c r="B110" s="267"/>
      <c r="C110" s="247" t="s">
        <v>713</v>
      </c>
      <c r="D110" s="247"/>
      <c r="E110" s="247"/>
      <c r="F110" s="266" t="s">
        <v>694</v>
      </c>
      <c r="G110" s="247"/>
      <c r="H110" s="247" t="s">
        <v>727</v>
      </c>
      <c r="I110" s="247" t="s">
        <v>690</v>
      </c>
      <c r="J110" s="247">
        <v>50</v>
      </c>
      <c r="K110" s="258"/>
    </row>
    <row r="111" spans="2:11" ht="15" customHeight="1">
      <c r="B111" s="267"/>
      <c r="C111" s="247" t="s">
        <v>56</v>
      </c>
      <c r="D111" s="247"/>
      <c r="E111" s="247"/>
      <c r="F111" s="266" t="s">
        <v>688</v>
      </c>
      <c r="G111" s="247"/>
      <c r="H111" s="247" t="s">
        <v>728</v>
      </c>
      <c r="I111" s="247" t="s">
        <v>690</v>
      </c>
      <c r="J111" s="247">
        <v>20</v>
      </c>
      <c r="K111" s="258"/>
    </row>
    <row r="112" spans="2:11" ht="15" customHeight="1">
      <c r="B112" s="267"/>
      <c r="C112" s="247" t="s">
        <v>729</v>
      </c>
      <c r="D112" s="247"/>
      <c r="E112" s="247"/>
      <c r="F112" s="266" t="s">
        <v>688</v>
      </c>
      <c r="G112" s="247"/>
      <c r="H112" s="247" t="s">
        <v>730</v>
      </c>
      <c r="I112" s="247" t="s">
        <v>690</v>
      </c>
      <c r="J112" s="247">
        <v>120</v>
      </c>
      <c r="K112" s="258"/>
    </row>
    <row r="113" spans="2:11" ht="15" customHeight="1">
      <c r="B113" s="267"/>
      <c r="C113" s="247" t="s">
        <v>41</v>
      </c>
      <c r="D113" s="247"/>
      <c r="E113" s="247"/>
      <c r="F113" s="266" t="s">
        <v>688</v>
      </c>
      <c r="G113" s="247"/>
      <c r="H113" s="247" t="s">
        <v>731</v>
      </c>
      <c r="I113" s="247" t="s">
        <v>722</v>
      </c>
      <c r="J113" s="247"/>
      <c r="K113" s="258"/>
    </row>
    <row r="114" spans="2:11" ht="15" customHeight="1">
      <c r="B114" s="267"/>
      <c r="C114" s="247" t="s">
        <v>51</v>
      </c>
      <c r="D114" s="247"/>
      <c r="E114" s="247"/>
      <c r="F114" s="266" t="s">
        <v>688</v>
      </c>
      <c r="G114" s="247"/>
      <c r="H114" s="247" t="s">
        <v>732</v>
      </c>
      <c r="I114" s="247" t="s">
        <v>722</v>
      </c>
      <c r="J114" s="247"/>
      <c r="K114" s="258"/>
    </row>
    <row r="115" spans="2:11" ht="15" customHeight="1">
      <c r="B115" s="267"/>
      <c r="C115" s="247" t="s">
        <v>60</v>
      </c>
      <c r="D115" s="247"/>
      <c r="E115" s="247"/>
      <c r="F115" s="266" t="s">
        <v>688</v>
      </c>
      <c r="G115" s="247"/>
      <c r="H115" s="247" t="s">
        <v>733</v>
      </c>
      <c r="I115" s="247" t="s">
        <v>734</v>
      </c>
      <c r="J115" s="247"/>
      <c r="K115" s="258"/>
    </row>
    <row r="116" spans="2:11" ht="15" customHeight="1">
      <c r="B116" s="270"/>
      <c r="C116" s="276"/>
      <c r="D116" s="276"/>
      <c r="E116" s="276"/>
      <c r="F116" s="276"/>
      <c r="G116" s="276"/>
      <c r="H116" s="276"/>
      <c r="I116" s="276"/>
      <c r="J116" s="276"/>
      <c r="K116" s="272"/>
    </row>
    <row r="117" spans="2:11" ht="18.75" customHeight="1">
      <c r="B117" s="277"/>
      <c r="C117" s="243"/>
      <c r="D117" s="243"/>
      <c r="E117" s="243"/>
      <c r="F117" s="278"/>
      <c r="G117" s="243"/>
      <c r="H117" s="243"/>
      <c r="I117" s="243"/>
      <c r="J117" s="243"/>
      <c r="K117" s="277"/>
    </row>
    <row r="118" spans="2:11" ht="18.75" customHeight="1"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</row>
    <row r="119" spans="2:11" ht="7.5" customHeight="1">
      <c r="B119" s="279"/>
      <c r="C119" s="280"/>
      <c r="D119" s="280"/>
      <c r="E119" s="280"/>
      <c r="F119" s="280"/>
      <c r="G119" s="280"/>
      <c r="H119" s="280"/>
      <c r="I119" s="280"/>
      <c r="J119" s="280"/>
      <c r="K119" s="281"/>
    </row>
    <row r="120" spans="2:11" ht="45" customHeight="1">
      <c r="B120" s="282"/>
      <c r="C120" s="359" t="s">
        <v>735</v>
      </c>
      <c r="D120" s="359"/>
      <c r="E120" s="359"/>
      <c r="F120" s="359"/>
      <c r="G120" s="359"/>
      <c r="H120" s="359"/>
      <c r="I120" s="359"/>
      <c r="J120" s="359"/>
      <c r="K120" s="283"/>
    </row>
    <row r="121" spans="2:11" ht="17.25" customHeight="1">
      <c r="B121" s="284"/>
      <c r="C121" s="259" t="s">
        <v>682</v>
      </c>
      <c r="D121" s="259"/>
      <c r="E121" s="259"/>
      <c r="F121" s="259" t="s">
        <v>683</v>
      </c>
      <c r="G121" s="260"/>
      <c r="H121" s="259" t="s">
        <v>123</v>
      </c>
      <c r="I121" s="259" t="s">
        <v>60</v>
      </c>
      <c r="J121" s="259" t="s">
        <v>684</v>
      </c>
      <c r="K121" s="285"/>
    </row>
    <row r="122" spans="2:11" ht="17.25" customHeight="1">
      <c r="B122" s="284"/>
      <c r="C122" s="261" t="s">
        <v>685</v>
      </c>
      <c r="D122" s="261"/>
      <c r="E122" s="261"/>
      <c r="F122" s="262" t="s">
        <v>686</v>
      </c>
      <c r="G122" s="263"/>
      <c r="H122" s="261"/>
      <c r="I122" s="261"/>
      <c r="J122" s="261" t="s">
        <v>687</v>
      </c>
      <c r="K122" s="285"/>
    </row>
    <row r="123" spans="2:11" ht="5.25" customHeight="1">
      <c r="B123" s="286"/>
      <c r="C123" s="264"/>
      <c r="D123" s="264"/>
      <c r="E123" s="264"/>
      <c r="F123" s="264"/>
      <c r="G123" s="247"/>
      <c r="H123" s="264"/>
      <c r="I123" s="264"/>
      <c r="J123" s="264"/>
      <c r="K123" s="287"/>
    </row>
    <row r="124" spans="2:11" ht="15" customHeight="1">
      <c r="B124" s="286"/>
      <c r="C124" s="247" t="s">
        <v>691</v>
      </c>
      <c r="D124" s="264"/>
      <c r="E124" s="264"/>
      <c r="F124" s="266" t="s">
        <v>688</v>
      </c>
      <c r="G124" s="247"/>
      <c r="H124" s="247" t="s">
        <v>727</v>
      </c>
      <c r="I124" s="247" t="s">
        <v>690</v>
      </c>
      <c r="J124" s="247">
        <v>120</v>
      </c>
      <c r="K124" s="288"/>
    </row>
    <row r="125" spans="2:11" ht="15" customHeight="1">
      <c r="B125" s="286"/>
      <c r="C125" s="247" t="s">
        <v>736</v>
      </c>
      <c r="D125" s="247"/>
      <c r="E125" s="247"/>
      <c r="F125" s="266" t="s">
        <v>688</v>
      </c>
      <c r="G125" s="247"/>
      <c r="H125" s="247" t="s">
        <v>737</v>
      </c>
      <c r="I125" s="247" t="s">
        <v>690</v>
      </c>
      <c r="J125" s="247" t="s">
        <v>738</v>
      </c>
      <c r="K125" s="288"/>
    </row>
    <row r="126" spans="2:11" ht="15" customHeight="1">
      <c r="B126" s="286"/>
      <c r="C126" s="247" t="s">
        <v>637</v>
      </c>
      <c r="D126" s="247"/>
      <c r="E126" s="247"/>
      <c r="F126" s="266" t="s">
        <v>688</v>
      </c>
      <c r="G126" s="247"/>
      <c r="H126" s="247" t="s">
        <v>739</v>
      </c>
      <c r="I126" s="247" t="s">
        <v>690</v>
      </c>
      <c r="J126" s="247" t="s">
        <v>738</v>
      </c>
      <c r="K126" s="288"/>
    </row>
    <row r="127" spans="2:11" ht="15" customHeight="1">
      <c r="B127" s="286"/>
      <c r="C127" s="247" t="s">
        <v>699</v>
      </c>
      <c r="D127" s="247"/>
      <c r="E127" s="247"/>
      <c r="F127" s="266" t="s">
        <v>694</v>
      </c>
      <c r="G127" s="247"/>
      <c r="H127" s="247" t="s">
        <v>700</v>
      </c>
      <c r="I127" s="247" t="s">
        <v>690</v>
      </c>
      <c r="J127" s="247">
        <v>15</v>
      </c>
      <c r="K127" s="288"/>
    </row>
    <row r="128" spans="2:11" ht="15" customHeight="1">
      <c r="B128" s="286"/>
      <c r="C128" s="268" t="s">
        <v>701</v>
      </c>
      <c r="D128" s="268"/>
      <c r="E128" s="268"/>
      <c r="F128" s="269" t="s">
        <v>694</v>
      </c>
      <c r="G128" s="268"/>
      <c r="H128" s="268" t="s">
        <v>702</v>
      </c>
      <c r="I128" s="268" t="s">
        <v>690</v>
      </c>
      <c r="J128" s="268">
        <v>15</v>
      </c>
      <c r="K128" s="288"/>
    </row>
    <row r="129" spans="2:11" ht="15" customHeight="1">
      <c r="B129" s="286"/>
      <c r="C129" s="268" t="s">
        <v>703</v>
      </c>
      <c r="D129" s="268"/>
      <c r="E129" s="268"/>
      <c r="F129" s="269" t="s">
        <v>694</v>
      </c>
      <c r="G129" s="268"/>
      <c r="H129" s="268" t="s">
        <v>704</v>
      </c>
      <c r="I129" s="268" t="s">
        <v>690</v>
      </c>
      <c r="J129" s="268">
        <v>20</v>
      </c>
      <c r="K129" s="288"/>
    </row>
    <row r="130" spans="2:11" ht="15" customHeight="1">
      <c r="B130" s="286"/>
      <c r="C130" s="268" t="s">
        <v>705</v>
      </c>
      <c r="D130" s="268"/>
      <c r="E130" s="268"/>
      <c r="F130" s="269" t="s">
        <v>694</v>
      </c>
      <c r="G130" s="268"/>
      <c r="H130" s="268" t="s">
        <v>706</v>
      </c>
      <c r="I130" s="268" t="s">
        <v>690</v>
      </c>
      <c r="J130" s="268">
        <v>20</v>
      </c>
      <c r="K130" s="288"/>
    </row>
    <row r="131" spans="2:11" ht="15" customHeight="1">
      <c r="B131" s="286"/>
      <c r="C131" s="247" t="s">
        <v>693</v>
      </c>
      <c r="D131" s="247"/>
      <c r="E131" s="247"/>
      <c r="F131" s="266" t="s">
        <v>694</v>
      </c>
      <c r="G131" s="247"/>
      <c r="H131" s="247" t="s">
        <v>727</v>
      </c>
      <c r="I131" s="247" t="s">
        <v>690</v>
      </c>
      <c r="J131" s="247">
        <v>50</v>
      </c>
      <c r="K131" s="288"/>
    </row>
    <row r="132" spans="2:11" ht="15" customHeight="1">
      <c r="B132" s="286"/>
      <c r="C132" s="247" t="s">
        <v>707</v>
      </c>
      <c r="D132" s="247"/>
      <c r="E132" s="247"/>
      <c r="F132" s="266" t="s">
        <v>694</v>
      </c>
      <c r="G132" s="247"/>
      <c r="H132" s="247" t="s">
        <v>727</v>
      </c>
      <c r="I132" s="247" t="s">
        <v>690</v>
      </c>
      <c r="J132" s="247">
        <v>50</v>
      </c>
      <c r="K132" s="288"/>
    </row>
    <row r="133" spans="2:11" ht="15" customHeight="1">
      <c r="B133" s="286"/>
      <c r="C133" s="247" t="s">
        <v>713</v>
      </c>
      <c r="D133" s="247"/>
      <c r="E133" s="247"/>
      <c r="F133" s="266" t="s">
        <v>694</v>
      </c>
      <c r="G133" s="247"/>
      <c r="H133" s="247" t="s">
        <v>727</v>
      </c>
      <c r="I133" s="247" t="s">
        <v>690</v>
      </c>
      <c r="J133" s="247">
        <v>50</v>
      </c>
      <c r="K133" s="288"/>
    </row>
    <row r="134" spans="2:11" ht="15" customHeight="1">
      <c r="B134" s="286"/>
      <c r="C134" s="247" t="s">
        <v>715</v>
      </c>
      <c r="D134" s="247"/>
      <c r="E134" s="247"/>
      <c r="F134" s="266" t="s">
        <v>694</v>
      </c>
      <c r="G134" s="247"/>
      <c r="H134" s="247" t="s">
        <v>727</v>
      </c>
      <c r="I134" s="247" t="s">
        <v>690</v>
      </c>
      <c r="J134" s="247">
        <v>50</v>
      </c>
      <c r="K134" s="288"/>
    </row>
    <row r="135" spans="2:11" ht="15" customHeight="1">
      <c r="B135" s="286"/>
      <c r="C135" s="247" t="s">
        <v>128</v>
      </c>
      <c r="D135" s="247"/>
      <c r="E135" s="247"/>
      <c r="F135" s="266" t="s">
        <v>694</v>
      </c>
      <c r="G135" s="247"/>
      <c r="H135" s="247" t="s">
        <v>740</v>
      </c>
      <c r="I135" s="247" t="s">
        <v>690</v>
      </c>
      <c r="J135" s="247">
        <v>255</v>
      </c>
      <c r="K135" s="288"/>
    </row>
    <row r="136" spans="2:11" ht="15" customHeight="1">
      <c r="B136" s="286"/>
      <c r="C136" s="247" t="s">
        <v>717</v>
      </c>
      <c r="D136" s="247"/>
      <c r="E136" s="247"/>
      <c r="F136" s="266" t="s">
        <v>688</v>
      </c>
      <c r="G136" s="247"/>
      <c r="H136" s="247" t="s">
        <v>741</v>
      </c>
      <c r="I136" s="247" t="s">
        <v>719</v>
      </c>
      <c r="J136" s="247"/>
      <c r="K136" s="288"/>
    </row>
    <row r="137" spans="2:11" ht="15" customHeight="1">
      <c r="B137" s="286"/>
      <c r="C137" s="247" t="s">
        <v>720</v>
      </c>
      <c r="D137" s="247"/>
      <c r="E137" s="247"/>
      <c r="F137" s="266" t="s">
        <v>688</v>
      </c>
      <c r="G137" s="247"/>
      <c r="H137" s="247" t="s">
        <v>742</v>
      </c>
      <c r="I137" s="247" t="s">
        <v>722</v>
      </c>
      <c r="J137" s="247"/>
      <c r="K137" s="288"/>
    </row>
    <row r="138" spans="2:11" ht="15" customHeight="1">
      <c r="B138" s="286"/>
      <c r="C138" s="247" t="s">
        <v>723</v>
      </c>
      <c r="D138" s="247"/>
      <c r="E138" s="247"/>
      <c r="F138" s="266" t="s">
        <v>688</v>
      </c>
      <c r="G138" s="247"/>
      <c r="H138" s="247" t="s">
        <v>723</v>
      </c>
      <c r="I138" s="247" t="s">
        <v>722</v>
      </c>
      <c r="J138" s="247"/>
      <c r="K138" s="288"/>
    </row>
    <row r="139" spans="2:11" ht="15" customHeight="1">
      <c r="B139" s="286"/>
      <c r="C139" s="247" t="s">
        <v>41</v>
      </c>
      <c r="D139" s="247"/>
      <c r="E139" s="247"/>
      <c r="F139" s="266" t="s">
        <v>688</v>
      </c>
      <c r="G139" s="247"/>
      <c r="H139" s="247" t="s">
        <v>743</v>
      </c>
      <c r="I139" s="247" t="s">
        <v>722</v>
      </c>
      <c r="J139" s="247"/>
      <c r="K139" s="288"/>
    </row>
    <row r="140" spans="2:11" ht="15" customHeight="1">
      <c r="B140" s="286"/>
      <c r="C140" s="247" t="s">
        <v>744</v>
      </c>
      <c r="D140" s="247"/>
      <c r="E140" s="247"/>
      <c r="F140" s="266" t="s">
        <v>688</v>
      </c>
      <c r="G140" s="247"/>
      <c r="H140" s="247" t="s">
        <v>745</v>
      </c>
      <c r="I140" s="247" t="s">
        <v>722</v>
      </c>
      <c r="J140" s="247"/>
      <c r="K140" s="288"/>
    </row>
    <row r="141" spans="2:11" ht="15" customHeight="1">
      <c r="B141" s="289"/>
      <c r="C141" s="290"/>
      <c r="D141" s="290"/>
      <c r="E141" s="290"/>
      <c r="F141" s="290"/>
      <c r="G141" s="290"/>
      <c r="H141" s="290"/>
      <c r="I141" s="290"/>
      <c r="J141" s="290"/>
      <c r="K141" s="291"/>
    </row>
    <row r="142" spans="2:11" ht="18.75" customHeight="1">
      <c r="B142" s="243"/>
      <c r="C142" s="243"/>
      <c r="D142" s="243"/>
      <c r="E142" s="243"/>
      <c r="F142" s="278"/>
      <c r="G142" s="243"/>
      <c r="H142" s="243"/>
      <c r="I142" s="243"/>
      <c r="J142" s="243"/>
      <c r="K142" s="243"/>
    </row>
    <row r="143" spans="2:11" ht="18.75" customHeight="1">
      <c r="B143" s="253"/>
      <c r="C143" s="253"/>
      <c r="D143" s="253"/>
      <c r="E143" s="253"/>
      <c r="F143" s="253"/>
      <c r="G143" s="253"/>
      <c r="H143" s="253"/>
      <c r="I143" s="253"/>
      <c r="J143" s="253"/>
      <c r="K143" s="253"/>
    </row>
    <row r="144" spans="2:11" ht="7.5" customHeight="1">
      <c r="B144" s="254"/>
      <c r="C144" s="255"/>
      <c r="D144" s="255"/>
      <c r="E144" s="255"/>
      <c r="F144" s="255"/>
      <c r="G144" s="255"/>
      <c r="H144" s="255"/>
      <c r="I144" s="255"/>
      <c r="J144" s="255"/>
      <c r="K144" s="256"/>
    </row>
    <row r="145" spans="2:11" ht="45" customHeight="1">
      <c r="B145" s="257"/>
      <c r="C145" s="363" t="s">
        <v>746</v>
      </c>
      <c r="D145" s="363"/>
      <c r="E145" s="363"/>
      <c r="F145" s="363"/>
      <c r="G145" s="363"/>
      <c r="H145" s="363"/>
      <c r="I145" s="363"/>
      <c r="J145" s="363"/>
      <c r="K145" s="258"/>
    </row>
    <row r="146" spans="2:11" ht="17.25" customHeight="1">
      <c r="B146" s="257"/>
      <c r="C146" s="259" t="s">
        <v>682</v>
      </c>
      <c r="D146" s="259"/>
      <c r="E146" s="259"/>
      <c r="F146" s="259" t="s">
        <v>683</v>
      </c>
      <c r="G146" s="260"/>
      <c r="H146" s="259" t="s">
        <v>123</v>
      </c>
      <c r="I146" s="259" t="s">
        <v>60</v>
      </c>
      <c r="J146" s="259" t="s">
        <v>684</v>
      </c>
      <c r="K146" s="258"/>
    </row>
    <row r="147" spans="2:11" ht="17.25" customHeight="1">
      <c r="B147" s="257"/>
      <c r="C147" s="261" t="s">
        <v>685</v>
      </c>
      <c r="D147" s="261"/>
      <c r="E147" s="261"/>
      <c r="F147" s="262" t="s">
        <v>686</v>
      </c>
      <c r="G147" s="263"/>
      <c r="H147" s="261"/>
      <c r="I147" s="261"/>
      <c r="J147" s="261" t="s">
        <v>687</v>
      </c>
      <c r="K147" s="258"/>
    </row>
    <row r="148" spans="2:11" ht="5.25" customHeight="1">
      <c r="B148" s="267"/>
      <c r="C148" s="264"/>
      <c r="D148" s="264"/>
      <c r="E148" s="264"/>
      <c r="F148" s="264"/>
      <c r="G148" s="265"/>
      <c r="H148" s="264"/>
      <c r="I148" s="264"/>
      <c r="J148" s="264"/>
      <c r="K148" s="288"/>
    </row>
    <row r="149" spans="2:11" ht="15" customHeight="1">
      <c r="B149" s="267"/>
      <c r="C149" s="292" t="s">
        <v>691</v>
      </c>
      <c r="D149" s="247"/>
      <c r="E149" s="247"/>
      <c r="F149" s="293" t="s">
        <v>688</v>
      </c>
      <c r="G149" s="247"/>
      <c r="H149" s="292" t="s">
        <v>727</v>
      </c>
      <c r="I149" s="292" t="s">
        <v>690</v>
      </c>
      <c r="J149" s="292">
        <v>120</v>
      </c>
      <c r="K149" s="288"/>
    </row>
    <row r="150" spans="2:11" ht="15" customHeight="1">
      <c r="B150" s="267"/>
      <c r="C150" s="292" t="s">
        <v>736</v>
      </c>
      <c r="D150" s="247"/>
      <c r="E150" s="247"/>
      <c r="F150" s="293" t="s">
        <v>688</v>
      </c>
      <c r="G150" s="247"/>
      <c r="H150" s="292" t="s">
        <v>747</v>
      </c>
      <c r="I150" s="292" t="s">
        <v>690</v>
      </c>
      <c r="J150" s="292" t="s">
        <v>738</v>
      </c>
      <c r="K150" s="288"/>
    </row>
    <row r="151" spans="2:11" ht="15" customHeight="1">
      <c r="B151" s="267"/>
      <c r="C151" s="292" t="s">
        <v>637</v>
      </c>
      <c r="D151" s="247"/>
      <c r="E151" s="247"/>
      <c r="F151" s="293" t="s">
        <v>688</v>
      </c>
      <c r="G151" s="247"/>
      <c r="H151" s="292" t="s">
        <v>748</v>
      </c>
      <c r="I151" s="292" t="s">
        <v>690</v>
      </c>
      <c r="J151" s="292" t="s">
        <v>738</v>
      </c>
      <c r="K151" s="288"/>
    </row>
    <row r="152" spans="2:11" ht="15" customHeight="1">
      <c r="B152" s="267"/>
      <c r="C152" s="292" t="s">
        <v>693</v>
      </c>
      <c r="D152" s="247"/>
      <c r="E152" s="247"/>
      <c r="F152" s="293" t="s">
        <v>694</v>
      </c>
      <c r="G152" s="247"/>
      <c r="H152" s="292" t="s">
        <v>727</v>
      </c>
      <c r="I152" s="292" t="s">
        <v>690</v>
      </c>
      <c r="J152" s="292">
        <v>50</v>
      </c>
      <c r="K152" s="288"/>
    </row>
    <row r="153" spans="2:11" ht="15" customHeight="1">
      <c r="B153" s="267"/>
      <c r="C153" s="292" t="s">
        <v>696</v>
      </c>
      <c r="D153" s="247"/>
      <c r="E153" s="247"/>
      <c r="F153" s="293" t="s">
        <v>688</v>
      </c>
      <c r="G153" s="247"/>
      <c r="H153" s="292" t="s">
        <v>727</v>
      </c>
      <c r="I153" s="292" t="s">
        <v>698</v>
      </c>
      <c r="J153" s="292"/>
      <c r="K153" s="288"/>
    </row>
    <row r="154" spans="2:11" ht="15" customHeight="1">
      <c r="B154" s="267"/>
      <c r="C154" s="292" t="s">
        <v>707</v>
      </c>
      <c r="D154" s="247"/>
      <c r="E154" s="247"/>
      <c r="F154" s="293" t="s">
        <v>694</v>
      </c>
      <c r="G154" s="247"/>
      <c r="H154" s="292" t="s">
        <v>727</v>
      </c>
      <c r="I154" s="292" t="s">
        <v>690</v>
      </c>
      <c r="J154" s="292">
        <v>50</v>
      </c>
      <c r="K154" s="288"/>
    </row>
    <row r="155" spans="2:11" ht="15" customHeight="1">
      <c r="B155" s="267"/>
      <c r="C155" s="292" t="s">
        <v>715</v>
      </c>
      <c r="D155" s="247"/>
      <c r="E155" s="247"/>
      <c r="F155" s="293" t="s">
        <v>694</v>
      </c>
      <c r="G155" s="247"/>
      <c r="H155" s="292" t="s">
        <v>727</v>
      </c>
      <c r="I155" s="292" t="s">
        <v>690</v>
      </c>
      <c r="J155" s="292">
        <v>50</v>
      </c>
      <c r="K155" s="288"/>
    </row>
    <row r="156" spans="2:11" ht="15" customHeight="1">
      <c r="B156" s="267"/>
      <c r="C156" s="292" t="s">
        <v>713</v>
      </c>
      <c r="D156" s="247"/>
      <c r="E156" s="247"/>
      <c r="F156" s="293" t="s">
        <v>694</v>
      </c>
      <c r="G156" s="247"/>
      <c r="H156" s="292" t="s">
        <v>727</v>
      </c>
      <c r="I156" s="292" t="s">
        <v>690</v>
      </c>
      <c r="J156" s="292">
        <v>50</v>
      </c>
      <c r="K156" s="288"/>
    </row>
    <row r="157" spans="2:11" ht="15" customHeight="1">
      <c r="B157" s="267"/>
      <c r="C157" s="292" t="s">
        <v>104</v>
      </c>
      <c r="D157" s="247"/>
      <c r="E157" s="247"/>
      <c r="F157" s="293" t="s">
        <v>688</v>
      </c>
      <c r="G157" s="247"/>
      <c r="H157" s="292" t="s">
        <v>749</v>
      </c>
      <c r="I157" s="292" t="s">
        <v>690</v>
      </c>
      <c r="J157" s="292" t="s">
        <v>750</v>
      </c>
      <c r="K157" s="288"/>
    </row>
    <row r="158" spans="2:11" ht="15" customHeight="1">
      <c r="B158" s="267"/>
      <c r="C158" s="292" t="s">
        <v>751</v>
      </c>
      <c r="D158" s="247"/>
      <c r="E158" s="247"/>
      <c r="F158" s="293" t="s">
        <v>688</v>
      </c>
      <c r="G158" s="247"/>
      <c r="H158" s="292" t="s">
        <v>752</v>
      </c>
      <c r="I158" s="292" t="s">
        <v>722</v>
      </c>
      <c r="J158" s="292"/>
      <c r="K158" s="288"/>
    </row>
    <row r="159" spans="2:11" ht="15" customHeight="1">
      <c r="B159" s="294"/>
      <c r="C159" s="276"/>
      <c r="D159" s="276"/>
      <c r="E159" s="276"/>
      <c r="F159" s="276"/>
      <c r="G159" s="276"/>
      <c r="H159" s="276"/>
      <c r="I159" s="276"/>
      <c r="J159" s="276"/>
      <c r="K159" s="295"/>
    </row>
    <row r="160" spans="2:11" ht="18.75" customHeight="1">
      <c r="B160" s="243"/>
      <c r="C160" s="247"/>
      <c r="D160" s="247"/>
      <c r="E160" s="247"/>
      <c r="F160" s="266"/>
      <c r="G160" s="247"/>
      <c r="H160" s="247"/>
      <c r="I160" s="247"/>
      <c r="J160" s="247"/>
      <c r="K160" s="243"/>
    </row>
    <row r="161" spans="2:11" ht="18.75" customHeight="1">
      <c r="B161" s="253"/>
      <c r="C161" s="253"/>
      <c r="D161" s="253"/>
      <c r="E161" s="253"/>
      <c r="F161" s="253"/>
      <c r="G161" s="253"/>
      <c r="H161" s="253"/>
      <c r="I161" s="253"/>
      <c r="J161" s="253"/>
      <c r="K161" s="253"/>
    </row>
    <row r="162" spans="2:11" ht="7.5" customHeight="1">
      <c r="B162" s="235"/>
      <c r="C162" s="236"/>
      <c r="D162" s="236"/>
      <c r="E162" s="236"/>
      <c r="F162" s="236"/>
      <c r="G162" s="236"/>
      <c r="H162" s="236"/>
      <c r="I162" s="236"/>
      <c r="J162" s="236"/>
      <c r="K162" s="237"/>
    </row>
    <row r="163" spans="2:11" ht="45" customHeight="1">
      <c r="B163" s="238"/>
      <c r="C163" s="359" t="s">
        <v>753</v>
      </c>
      <c r="D163" s="359"/>
      <c r="E163" s="359"/>
      <c r="F163" s="359"/>
      <c r="G163" s="359"/>
      <c r="H163" s="359"/>
      <c r="I163" s="359"/>
      <c r="J163" s="359"/>
      <c r="K163" s="239"/>
    </row>
    <row r="164" spans="2:11" ht="17.25" customHeight="1">
      <c r="B164" s="238"/>
      <c r="C164" s="259" t="s">
        <v>682</v>
      </c>
      <c r="D164" s="259"/>
      <c r="E164" s="259"/>
      <c r="F164" s="259" t="s">
        <v>683</v>
      </c>
      <c r="G164" s="296"/>
      <c r="H164" s="297" t="s">
        <v>123</v>
      </c>
      <c r="I164" s="297" t="s">
        <v>60</v>
      </c>
      <c r="J164" s="259" t="s">
        <v>684</v>
      </c>
      <c r="K164" s="239"/>
    </row>
    <row r="165" spans="2:11" ht="17.25" customHeight="1">
      <c r="B165" s="240"/>
      <c r="C165" s="261" t="s">
        <v>685</v>
      </c>
      <c r="D165" s="261"/>
      <c r="E165" s="261"/>
      <c r="F165" s="262" t="s">
        <v>686</v>
      </c>
      <c r="G165" s="298"/>
      <c r="H165" s="299"/>
      <c r="I165" s="299"/>
      <c r="J165" s="261" t="s">
        <v>687</v>
      </c>
      <c r="K165" s="241"/>
    </row>
    <row r="166" spans="2:11" ht="5.25" customHeight="1">
      <c r="B166" s="267"/>
      <c r="C166" s="264"/>
      <c r="D166" s="264"/>
      <c r="E166" s="264"/>
      <c r="F166" s="264"/>
      <c r="G166" s="265"/>
      <c r="H166" s="264"/>
      <c r="I166" s="264"/>
      <c r="J166" s="264"/>
      <c r="K166" s="288"/>
    </row>
    <row r="167" spans="2:11" ht="15" customHeight="1">
      <c r="B167" s="267"/>
      <c r="C167" s="247" t="s">
        <v>691</v>
      </c>
      <c r="D167" s="247"/>
      <c r="E167" s="247"/>
      <c r="F167" s="266" t="s">
        <v>688</v>
      </c>
      <c r="G167" s="247"/>
      <c r="H167" s="247" t="s">
        <v>727</v>
      </c>
      <c r="I167" s="247" t="s">
        <v>690</v>
      </c>
      <c r="J167" s="247">
        <v>120</v>
      </c>
      <c r="K167" s="288"/>
    </row>
    <row r="168" spans="2:11" ht="15" customHeight="1">
      <c r="B168" s="267"/>
      <c r="C168" s="247" t="s">
        <v>736</v>
      </c>
      <c r="D168" s="247"/>
      <c r="E168" s="247"/>
      <c r="F168" s="266" t="s">
        <v>688</v>
      </c>
      <c r="G168" s="247"/>
      <c r="H168" s="247" t="s">
        <v>737</v>
      </c>
      <c r="I168" s="247" t="s">
        <v>690</v>
      </c>
      <c r="J168" s="247" t="s">
        <v>738</v>
      </c>
      <c r="K168" s="288"/>
    </row>
    <row r="169" spans="2:11" ht="15" customHeight="1">
      <c r="B169" s="267"/>
      <c r="C169" s="247" t="s">
        <v>637</v>
      </c>
      <c r="D169" s="247"/>
      <c r="E169" s="247"/>
      <c r="F169" s="266" t="s">
        <v>688</v>
      </c>
      <c r="G169" s="247"/>
      <c r="H169" s="247" t="s">
        <v>754</v>
      </c>
      <c r="I169" s="247" t="s">
        <v>690</v>
      </c>
      <c r="J169" s="247" t="s">
        <v>738</v>
      </c>
      <c r="K169" s="288"/>
    </row>
    <row r="170" spans="2:11" ht="15" customHeight="1">
      <c r="B170" s="267"/>
      <c r="C170" s="247" t="s">
        <v>693</v>
      </c>
      <c r="D170" s="247"/>
      <c r="E170" s="247"/>
      <c r="F170" s="266" t="s">
        <v>694</v>
      </c>
      <c r="G170" s="247"/>
      <c r="H170" s="247" t="s">
        <v>754</v>
      </c>
      <c r="I170" s="247" t="s">
        <v>690</v>
      </c>
      <c r="J170" s="247">
        <v>50</v>
      </c>
      <c r="K170" s="288"/>
    </row>
    <row r="171" spans="2:11" ht="15" customHeight="1">
      <c r="B171" s="267"/>
      <c r="C171" s="247" t="s">
        <v>696</v>
      </c>
      <c r="D171" s="247"/>
      <c r="E171" s="247"/>
      <c r="F171" s="266" t="s">
        <v>688</v>
      </c>
      <c r="G171" s="247"/>
      <c r="H171" s="247" t="s">
        <v>754</v>
      </c>
      <c r="I171" s="247" t="s">
        <v>698</v>
      </c>
      <c r="J171" s="247"/>
      <c r="K171" s="288"/>
    </row>
    <row r="172" spans="2:11" ht="15" customHeight="1">
      <c r="B172" s="267"/>
      <c r="C172" s="247" t="s">
        <v>707</v>
      </c>
      <c r="D172" s="247"/>
      <c r="E172" s="247"/>
      <c r="F172" s="266" t="s">
        <v>694</v>
      </c>
      <c r="G172" s="247"/>
      <c r="H172" s="247" t="s">
        <v>754</v>
      </c>
      <c r="I172" s="247" t="s">
        <v>690</v>
      </c>
      <c r="J172" s="247">
        <v>50</v>
      </c>
      <c r="K172" s="288"/>
    </row>
    <row r="173" spans="2:11" ht="15" customHeight="1">
      <c r="B173" s="267"/>
      <c r="C173" s="247" t="s">
        <v>715</v>
      </c>
      <c r="D173" s="247"/>
      <c r="E173" s="247"/>
      <c r="F173" s="266" t="s">
        <v>694</v>
      </c>
      <c r="G173" s="247"/>
      <c r="H173" s="247" t="s">
        <v>754</v>
      </c>
      <c r="I173" s="247" t="s">
        <v>690</v>
      </c>
      <c r="J173" s="247">
        <v>50</v>
      </c>
      <c r="K173" s="288"/>
    </row>
    <row r="174" spans="2:11" ht="15" customHeight="1">
      <c r="B174" s="267"/>
      <c r="C174" s="247" t="s">
        <v>713</v>
      </c>
      <c r="D174" s="247"/>
      <c r="E174" s="247"/>
      <c r="F174" s="266" t="s">
        <v>694</v>
      </c>
      <c r="G174" s="247"/>
      <c r="H174" s="247" t="s">
        <v>754</v>
      </c>
      <c r="I174" s="247" t="s">
        <v>690</v>
      </c>
      <c r="J174" s="247">
        <v>50</v>
      </c>
      <c r="K174" s="288"/>
    </row>
    <row r="175" spans="2:11" ht="15" customHeight="1">
      <c r="B175" s="267"/>
      <c r="C175" s="247" t="s">
        <v>122</v>
      </c>
      <c r="D175" s="247"/>
      <c r="E175" s="247"/>
      <c r="F175" s="266" t="s">
        <v>688</v>
      </c>
      <c r="G175" s="247"/>
      <c r="H175" s="247" t="s">
        <v>755</v>
      </c>
      <c r="I175" s="247" t="s">
        <v>756</v>
      </c>
      <c r="J175" s="247"/>
      <c r="K175" s="288"/>
    </row>
    <row r="176" spans="2:11" ht="15" customHeight="1">
      <c r="B176" s="267"/>
      <c r="C176" s="247" t="s">
        <v>60</v>
      </c>
      <c r="D176" s="247"/>
      <c r="E176" s="247"/>
      <c r="F176" s="266" t="s">
        <v>688</v>
      </c>
      <c r="G176" s="247"/>
      <c r="H176" s="247" t="s">
        <v>757</v>
      </c>
      <c r="I176" s="247" t="s">
        <v>758</v>
      </c>
      <c r="J176" s="247">
        <v>1</v>
      </c>
      <c r="K176" s="288"/>
    </row>
    <row r="177" spans="2:11" ht="15" customHeight="1">
      <c r="B177" s="267"/>
      <c r="C177" s="247" t="s">
        <v>56</v>
      </c>
      <c r="D177" s="247"/>
      <c r="E177" s="247"/>
      <c r="F177" s="266" t="s">
        <v>688</v>
      </c>
      <c r="G177" s="247"/>
      <c r="H177" s="247" t="s">
        <v>759</v>
      </c>
      <c r="I177" s="247" t="s">
        <v>690</v>
      </c>
      <c r="J177" s="247">
        <v>20</v>
      </c>
      <c r="K177" s="288"/>
    </row>
    <row r="178" spans="2:11" ht="15" customHeight="1">
      <c r="B178" s="267"/>
      <c r="C178" s="247" t="s">
        <v>123</v>
      </c>
      <c r="D178" s="247"/>
      <c r="E178" s="247"/>
      <c r="F178" s="266" t="s">
        <v>688</v>
      </c>
      <c r="G178" s="247"/>
      <c r="H178" s="247" t="s">
        <v>760</v>
      </c>
      <c r="I178" s="247" t="s">
        <v>690</v>
      </c>
      <c r="J178" s="247">
        <v>255</v>
      </c>
      <c r="K178" s="288"/>
    </row>
    <row r="179" spans="2:11" ht="15" customHeight="1">
      <c r="B179" s="267"/>
      <c r="C179" s="247" t="s">
        <v>124</v>
      </c>
      <c r="D179" s="247"/>
      <c r="E179" s="247"/>
      <c r="F179" s="266" t="s">
        <v>688</v>
      </c>
      <c r="G179" s="247"/>
      <c r="H179" s="247" t="s">
        <v>653</v>
      </c>
      <c r="I179" s="247" t="s">
        <v>690</v>
      </c>
      <c r="J179" s="247">
        <v>10</v>
      </c>
      <c r="K179" s="288"/>
    </row>
    <row r="180" spans="2:11" ht="15" customHeight="1">
      <c r="B180" s="267"/>
      <c r="C180" s="247" t="s">
        <v>125</v>
      </c>
      <c r="D180" s="247"/>
      <c r="E180" s="247"/>
      <c r="F180" s="266" t="s">
        <v>688</v>
      </c>
      <c r="G180" s="247"/>
      <c r="H180" s="247" t="s">
        <v>761</v>
      </c>
      <c r="I180" s="247" t="s">
        <v>722</v>
      </c>
      <c r="J180" s="247"/>
      <c r="K180" s="288"/>
    </row>
    <row r="181" spans="2:11" ht="15" customHeight="1">
      <c r="B181" s="267"/>
      <c r="C181" s="247" t="s">
        <v>762</v>
      </c>
      <c r="D181" s="247"/>
      <c r="E181" s="247"/>
      <c r="F181" s="266" t="s">
        <v>688</v>
      </c>
      <c r="G181" s="247"/>
      <c r="H181" s="247" t="s">
        <v>763</v>
      </c>
      <c r="I181" s="247" t="s">
        <v>722</v>
      </c>
      <c r="J181" s="247"/>
      <c r="K181" s="288"/>
    </row>
    <row r="182" spans="2:11" ht="15" customHeight="1">
      <c r="B182" s="267"/>
      <c r="C182" s="247" t="s">
        <v>751</v>
      </c>
      <c r="D182" s="247"/>
      <c r="E182" s="247"/>
      <c r="F182" s="266" t="s">
        <v>688</v>
      </c>
      <c r="G182" s="247"/>
      <c r="H182" s="247" t="s">
        <v>764</v>
      </c>
      <c r="I182" s="247" t="s">
        <v>722</v>
      </c>
      <c r="J182" s="247"/>
      <c r="K182" s="288"/>
    </row>
    <row r="183" spans="2:11" ht="15" customHeight="1">
      <c r="B183" s="267"/>
      <c r="C183" s="247" t="s">
        <v>127</v>
      </c>
      <c r="D183" s="247"/>
      <c r="E183" s="247"/>
      <c r="F183" s="266" t="s">
        <v>694</v>
      </c>
      <c r="G183" s="247"/>
      <c r="H183" s="247" t="s">
        <v>765</v>
      </c>
      <c r="I183" s="247" t="s">
        <v>690</v>
      </c>
      <c r="J183" s="247">
        <v>50</v>
      </c>
      <c r="K183" s="288"/>
    </row>
    <row r="184" spans="2:11" ht="15" customHeight="1">
      <c r="B184" s="267"/>
      <c r="C184" s="247" t="s">
        <v>766</v>
      </c>
      <c r="D184" s="247"/>
      <c r="E184" s="247"/>
      <c r="F184" s="266" t="s">
        <v>694</v>
      </c>
      <c r="G184" s="247"/>
      <c r="H184" s="247" t="s">
        <v>767</v>
      </c>
      <c r="I184" s="247" t="s">
        <v>768</v>
      </c>
      <c r="J184" s="247"/>
      <c r="K184" s="288"/>
    </row>
    <row r="185" spans="2:11" ht="15" customHeight="1">
      <c r="B185" s="267"/>
      <c r="C185" s="247" t="s">
        <v>769</v>
      </c>
      <c r="D185" s="247"/>
      <c r="E185" s="247"/>
      <c r="F185" s="266" t="s">
        <v>694</v>
      </c>
      <c r="G185" s="247"/>
      <c r="H185" s="247" t="s">
        <v>770</v>
      </c>
      <c r="I185" s="247" t="s">
        <v>768</v>
      </c>
      <c r="J185" s="247"/>
      <c r="K185" s="288"/>
    </row>
    <row r="186" spans="2:11" ht="15" customHeight="1">
      <c r="B186" s="267"/>
      <c r="C186" s="247" t="s">
        <v>771</v>
      </c>
      <c r="D186" s="247"/>
      <c r="E186" s="247"/>
      <c r="F186" s="266" t="s">
        <v>694</v>
      </c>
      <c r="G186" s="247"/>
      <c r="H186" s="247" t="s">
        <v>772</v>
      </c>
      <c r="I186" s="247" t="s">
        <v>768</v>
      </c>
      <c r="J186" s="247"/>
      <c r="K186" s="288"/>
    </row>
    <row r="187" spans="2:11" ht="15" customHeight="1">
      <c r="B187" s="267"/>
      <c r="C187" s="300" t="s">
        <v>773</v>
      </c>
      <c r="D187" s="247"/>
      <c r="E187" s="247"/>
      <c r="F187" s="266" t="s">
        <v>694</v>
      </c>
      <c r="G187" s="247"/>
      <c r="H187" s="247" t="s">
        <v>774</v>
      </c>
      <c r="I187" s="247" t="s">
        <v>775</v>
      </c>
      <c r="J187" s="301" t="s">
        <v>776</v>
      </c>
      <c r="K187" s="288"/>
    </row>
    <row r="188" spans="2:11" ht="15" customHeight="1">
      <c r="B188" s="267"/>
      <c r="C188" s="252" t="s">
        <v>45</v>
      </c>
      <c r="D188" s="247"/>
      <c r="E188" s="247"/>
      <c r="F188" s="266" t="s">
        <v>688</v>
      </c>
      <c r="G188" s="247"/>
      <c r="H188" s="243" t="s">
        <v>777</v>
      </c>
      <c r="I188" s="247" t="s">
        <v>778</v>
      </c>
      <c r="J188" s="247"/>
      <c r="K188" s="288"/>
    </row>
    <row r="189" spans="2:11" ht="15" customHeight="1">
      <c r="B189" s="267"/>
      <c r="C189" s="252" t="s">
        <v>779</v>
      </c>
      <c r="D189" s="247"/>
      <c r="E189" s="247"/>
      <c r="F189" s="266" t="s">
        <v>688</v>
      </c>
      <c r="G189" s="247"/>
      <c r="H189" s="247" t="s">
        <v>780</v>
      </c>
      <c r="I189" s="247" t="s">
        <v>722</v>
      </c>
      <c r="J189" s="247"/>
      <c r="K189" s="288"/>
    </row>
    <row r="190" spans="2:11" ht="15" customHeight="1">
      <c r="B190" s="267"/>
      <c r="C190" s="252" t="s">
        <v>781</v>
      </c>
      <c r="D190" s="247"/>
      <c r="E190" s="247"/>
      <c r="F190" s="266" t="s">
        <v>688</v>
      </c>
      <c r="G190" s="247"/>
      <c r="H190" s="247" t="s">
        <v>782</v>
      </c>
      <c r="I190" s="247" t="s">
        <v>722</v>
      </c>
      <c r="J190" s="247"/>
      <c r="K190" s="288"/>
    </row>
    <row r="191" spans="2:11" ht="15" customHeight="1">
      <c r="B191" s="267"/>
      <c r="C191" s="252" t="s">
        <v>783</v>
      </c>
      <c r="D191" s="247"/>
      <c r="E191" s="247"/>
      <c r="F191" s="266" t="s">
        <v>694</v>
      </c>
      <c r="G191" s="247"/>
      <c r="H191" s="247" t="s">
        <v>784</v>
      </c>
      <c r="I191" s="247" t="s">
        <v>722</v>
      </c>
      <c r="J191" s="247"/>
      <c r="K191" s="288"/>
    </row>
    <row r="192" spans="2:11" ht="15" customHeight="1">
      <c r="B192" s="294"/>
      <c r="C192" s="302"/>
      <c r="D192" s="276"/>
      <c r="E192" s="276"/>
      <c r="F192" s="276"/>
      <c r="G192" s="276"/>
      <c r="H192" s="276"/>
      <c r="I192" s="276"/>
      <c r="J192" s="276"/>
      <c r="K192" s="295"/>
    </row>
    <row r="193" spans="2:11" ht="18.75" customHeight="1">
      <c r="B193" s="243"/>
      <c r="C193" s="247"/>
      <c r="D193" s="247"/>
      <c r="E193" s="247"/>
      <c r="F193" s="266"/>
      <c r="G193" s="247"/>
      <c r="H193" s="247"/>
      <c r="I193" s="247"/>
      <c r="J193" s="247"/>
      <c r="K193" s="243"/>
    </row>
    <row r="194" spans="2:11" ht="18.75" customHeight="1">
      <c r="B194" s="243"/>
      <c r="C194" s="247"/>
      <c r="D194" s="247"/>
      <c r="E194" s="247"/>
      <c r="F194" s="266"/>
      <c r="G194" s="247"/>
      <c r="H194" s="247"/>
      <c r="I194" s="247"/>
      <c r="J194" s="247"/>
      <c r="K194" s="243"/>
    </row>
    <row r="195" spans="2:11" ht="18.75" customHeight="1">
      <c r="B195" s="253"/>
      <c r="C195" s="253"/>
      <c r="D195" s="253"/>
      <c r="E195" s="253"/>
      <c r="F195" s="253"/>
      <c r="G195" s="253"/>
      <c r="H195" s="253"/>
      <c r="I195" s="253"/>
      <c r="J195" s="253"/>
      <c r="K195" s="253"/>
    </row>
    <row r="196" spans="2:11">
      <c r="B196" s="235"/>
      <c r="C196" s="236"/>
      <c r="D196" s="236"/>
      <c r="E196" s="236"/>
      <c r="F196" s="236"/>
      <c r="G196" s="236"/>
      <c r="H196" s="236"/>
      <c r="I196" s="236"/>
      <c r="J196" s="236"/>
      <c r="K196" s="237"/>
    </row>
    <row r="197" spans="2:11" ht="22.2">
      <c r="B197" s="238"/>
      <c r="C197" s="359" t="s">
        <v>785</v>
      </c>
      <c r="D197" s="359"/>
      <c r="E197" s="359"/>
      <c r="F197" s="359"/>
      <c r="G197" s="359"/>
      <c r="H197" s="359"/>
      <c r="I197" s="359"/>
      <c r="J197" s="359"/>
      <c r="K197" s="239"/>
    </row>
    <row r="198" spans="2:11" ht="25.5" customHeight="1">
      <c r="B198" s="238"/>
      <c r="C198" s="303" t="s">
        <v>786</v>
      </c>
      <c r="D198" s="303"/>
      <c r="E198" s="303"/>
      <c r="F198" s="303" t="s">
        <v>787</v>
      </c>
      <c r="G198" s="304"/>
      <c r="H198" s="364" t="s">
        <v>788</v>
      </c>
      <c r="I198" s="364"/>
      <c r="J198" s="364"/>
      <c r="K198" s="239"/>
    </row>
    <row r="199" spans="2:11" ht="5.25" customHeight="1">
      <c r="B199" s="267"/>
      <c r="C199" s="264"/>
      <c r="D199" s="264"/>
      <c r="E199" s="264"/>
      <c r="F199" s="264"/>
      <c r="G199" s="247"/>
      <c r="H199" s="264"/>
      <c r="I199" s="264"/>
      <c r="J199" s="264"/>
      <c r="K199" s="288"/>
    </row>
    <row r="200" spans="2:11" ht="15" customHeight="1">
      <c r="B200" s="267"/>
      <c r="C200" s="247" t="s">
        <v>778</v>
      </c>
      <c r="D200" s="247"/>
      <c r="E200" s="247"/>
      <c r="F200" s="266" t="s">
        <v>46</v>
      </c>
      <c r="G200" s="247"/>
      <c r="H200" s="361" t="s">
        <v>789</v>
      </c>
      <c r="I200" s="361"/>
      <c r="J200" s="361"/>
      <c r="K200" s="288"/>
    </row>
    <row r="201" spans="2:11" ht="15" customHeight="1">
      <c r="B201" s="267"/>
      <c r="C201" s="273"/>
      <c r="D201" s="247"/>
      <c r="E201" s="247"/>
      <c r="F201" s="266" t="s">
        <v>47</v>
      </c>
      <c r="G201" s="247"/>
      <c r="H201" s="361" t="s">
        <v>790</v>
      </c>
      <c r="I201" s="361"/>
      <c r="J201" s="361"/>
      <c r="K201" s="288"/>
    </row>
    <row r="202" spans="2:11" ht="15" customHeight="1">
      <c r="B202" s="267"/>
      <c r="C202" s="273"/>
      <c r="D202" s="247"/>
      <c r="E202" s="247"/>
      <c r="F202" s="266" t="s">
        <v>50</v>
      </c>
      <c r="G202" s="247"/>
      <c r="H202" s="361" t="s">
        <v>791</v>
      </c>
      <c r="I202" s="361"/>
      <c r="J202" s="361"/>
      <c r="K202" s="288"/>
    </row>
    <row r="203" spans="2:11" ht="15" customHeight="1">
      <c r="B203" s="267"/>
      <c r="C203" s="247"/>
      <c r="D203" s="247"/>
      <c r="E203" s="247"/>
      <c r="F203" s="266" t="s">
        <v>48</v>
      </c>
      <c r="G203" s="247"/>
      <c r="H203" s="361" t="s">
        <v>792</v>
      </c>
      <c r="I203" s="361"/>
      <c r="J203" s="361"/>
      <c r="K203" s="288"/>
    </row>
    <row r="204" spans="2:11" ht="15" customHeight="1">
      <c r="B204" s="267"/>
      <c r="C204" s="247"/>
      <c r="D204" s="247"/>
      <c r="E204" s="247"/>
      <c r="F204" s="266" t="s">
        <v>49</v>
      </c>
      <c r="G204" s="247"/>
      <c r="H204" s="361" t="s">
        <v>793</v>
      </c>
      <c r="I204" s="361"/>
      <c r="J204" s="361"/>
      <c r="K204" s="288"/>
    </row>
    <row r="205" spans="2:11" ht="15" customHeight="1">
      <c r="B205" s="267"/>
      <c r="C205" s="247"/>
      <c r="D205" s="247"/>
      <c r="E205" s="247"/>
      <c r="F205" s="266"/>
      <c r="G205" s="247"/>
      <c r="H205" s="247"/>
      <c r="I205" s="247"/>
      <c r="J205" s="247"/>
      <c r="K205" s="288"/>
    </row>
    <row r="206" spans="2:11" ht="15" customHeight="1">
      <c r="B206" s="267"/>
      <c r="C206" s="247" t="s">
        <v>734</v>
      </c>
      <c r="D206" s="247"/>
      <c r="E206" s="247"/>
      <c r="F206" s="266" t="s">
        <v>82</v>
      </c>
      <c r="G206" s="247"/>
      <c r="H206" s="361" t="s">
        <v>794</v>
      </c>
      <c r="I206" s="361"/>
      <c r="J206" s="361"/>
      <c r="K206" s="288"/>
    </row>
    <row r="207" spans="2:11" ht="15" customHeight="1">
      <c r="B207" s="267"/>
      <c r="C207" s="273"/>
      <c r="D207" s="247"/>
      <c r="E207" s="247"/>
      <c r="F207" s="266" t="s">
        <v>631</v>
      </c>
      <c r="G207" s="247"/>
      <c r="H207" s="361" t="s">
        <v>632</v>
      </c>
      <c r="I207" s="361"/>
      <c r="J207" s="361"/>
      <c r="K207" s="288"/>
    </row>
    <row r="208" spans="2:11" ht="15" customHeight="1">
      <c r="B208" s="267"/>
      <c r="C208" s="247"/>
      <c r="D208" s="247"/>
      <c r="E208" s="247"/>
      <c r="F208" s="266" t="s">
        <v>629</v>
      </c>
      <c r="G208" s="247"/>
      <c r="H208" s="361" t="s">
        <v>795</v>
      </c>
      <c r="I208" s="361"/>
      <c r="J208" s="361"/>
      <c r="K208" s="288"/>
    </row>
    <row r="209" spans="2:11" ht="15" customHeight="1">
      <c r="B209" s="305"/>
      <c r="C209" s="273"/>
      <c r="D209" s="273"/>
      <c r="E209" s="273"/>
      <c r="F209" s="266" t="s">
        <v>633</v>
      </c>
      <c r="G209" s="252"/>
      <c r="H209" s="365" t="s">
        <v>634</v>
      </c>
      <c r="I209" s="365"/>
      <c r="J209" s="365"/>
      <c r="K209" s="306"/>
    </row>
    <row r="210" spans="2:11" ht="15" customHeight="1">
      <c r="B210" s="305"/>
      <c r="C210" s="273"/>
      <c r="D210" s="273"/>
      <c r="E210" s="273"/>
      <c r="F210" s="266" t="s">
        <v>635</v>
      </c>
      <c r="G210" s="252"/>
      <c r="H210" s="365" t="s">
        <v>610</v>
      </c>
      <c r="I210" s="365"/>
      <c r="J210" s="365"/>
      <c r="K210" s="306"/>
    </row>
    <row r="211" spans="2:11" ht="15" customHeight="1">
      <c r="B211" s="305"/>
      <c r="C211" s="273"/>
      <c r="D211" s="273"/>
      <c r="E211" s="273"/>
      <c r="F211" s="307"/>
      <c r="G211" s="252"/>
      <c r="H211" s="308"/>
      <c r="I211" s="308"/>
      <c r="J211" s="308"/>
      <c r="K211" s="306"/>
    </row>
    <row r="212" spans="2:11" ht="15" customHeight="1">
      <c r="B212" s="305"/>
      <c r="C212" s="247" t="s">
        <v>758</v>
      </c>
      <c r="D212" s="273"/>
      <c r="E212" s="273"/>
      <c r="F212" s="266">
        <v>1</v>
      </c>
      <c r="G212" s="252"/>
      <c r="H212" s="365" t="s">
        <v>796</v>
      </c>
      <c r="I212" s="365"/>
      <c r="J212" s="365"/>
      <c r="K212" s="306"/>
    </row>
    <row r="213" spans="2:11" ht="15" customHeight="1">
      <c r="B213" s="305"/>
      <c r="C213" s="273"/>
      <c r="D213" s="273"/>
      <c r="E213" s="273"/>
      <c r="F213" s="266">
        <v>2</v>
      </c>
      <c r="G213" s="252"/>
      <c r="H213" s="365" t="s">
        <v>797</v>
      </c>
      <c r="I213" s="365"/>
      <c r="J213" s="365"/>
      <c r="K213" s="306"/>
    </row>
    <row r="214" spans="2:11" ht="15" customHeight="1">
      <c r="B214" s="305"/>
      <c r="C214" s="273"/>
      <c r="D214" s="273"/>
      <c r="E214" s="273"/>
      <c r="F214" s="266">
        <v>3</v>
      </c>
      <c r="G214" s="252"/>
      <c r="H214" s="365" t="s">
        <v>798</v>
      </c>
      <c r="I214" s="365"/>
      <c r="J214" s="365"/>
      <c r="K214" s="306"/>
    </row>
    <row r="215" spans="2:11" ht="15" customHeight="1">
      <c r="B215" s="305"/>
      <c r="C215" s="273"/>
      <c r="D215" s="273"/>
      <c r="E215" s="273"/>
      <c r="F215" s="266">
        <v>4</v>
      </c>
      <c r="G215" s="252"/>
      <c r="H215" s="365" t="s">
        <v>799</v>
      </c>
      <c r="I215" s="365"/>
      <c r="J215" s="365"/>
      <c r="K215" s="306"/>
    </row>
    <row r="216" spans="2:11" ht="12.75" customHeight="1">
      <c r="B216" s="309"/>
      <c r="C216" s="310"/>
      <c r="D216" s="310"/>
      <c r="E216" s="310"/>
      <c r="F216" s="310"/>
      <c r="G216" s="310"/>
      <c r="H216" s="310"/>
      <c r="I216" s="310"/>
      <c r="J216" s="310"/>
      <c r="K216" s="311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Odstrannění objektu RD</vt:lpstr>
      <vt:lpstr>02 - Odpojení inženýrskýc...</vt:lpstr>
      <vt:lpstr>03 - Hrubé terénní úpravy</vt:lpstr>
      <vt:lpstr>04 - Inženýrská činnost v...</vt:lpstr>
      <vt:lpstr>Pokyny pro vyplnění</vt:lpstr>
      <vt:lpstr>'01 - Odstrannění objektu RD'!Názvy_tisku</vt:lpstr>
      <vt:lpstr>'02 - Odpojení inženýrskýc...'!Názvy_tisku</vt:lpstr>
      <vt:lpstr>'03 - Hrubé terénní úpravy'!Názvy_tisku</vt:lpstr>
      <vt:lpstr>'04 - Inženýrská činnost v...'!Názvy_tisku</vt:lpstr>
      <vt:lpstr>'Rekapitulace stavby'!Názvy_tisku</vt:lpstr>
      <vt:lpstr>'01 - Odstrannění objektu RD'!Oblast_tisku</vt:lpstr>
      <vt:lpstr>'02 - Odpojení inženýrskýc...'!Oblast_tisku</vt:lpstr>
      <vt:lpstr>'03 - Hrubé terénní úpravy'!Oblast_tisku</vt:lpstr>
      <vt:lpstr>'04 - Inženýrská činnost v...'!Oblast_tisku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DESKTOP-UTVKGJ9\hydro</dc:creator>
  <cp:lastModifiedBy>Kamila Ambrožová</cp:lastModifiedBy>
  <cp:lastPrinted>2022-04-28T10:30:49Z</cp:lastPrinted>
  <dcterms:created xsi:type="dcterms:W3CDTF">2022-04-26T12:33:33Z</dcterms:created>
  <dcterms:modified xsi:type="dcterms:W3CDTF">2022-04-28T10:30:50Z</dcterms:modified>
</cp:coreProperties>
</file>