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beepartner-my.sharepoint.com/personal/matera_beepartner_cz/Documents/Zakázky 2022/88_Odry_zateplení/ZD/04_soupisy_stavebnich_praci_dodavek_a_služeb/"/>
    </mc:Choice>
  </mc:AlternateContent>
  <xr:revisionPtr revIDLastSave="0" documentId="8_{628F1F72-C21C-4714-835B-4ACC64B4540A}" xr6:coauthVersionLast="47" xr6:coauthVersionMax="47" xr10:uidLastSave="{00000000-0000-0000-0000-000000000000}"/>
  <workbookProtection workbookAlgorithmName="SHA-512" workbookHashValue="6oVeYjZ23QyDbpEGfbLueBIVnuzgAofmnJYPgt8N/ZWbkGPN/CDQI8w2sfIvypFS8kvKJsLeAGoW6VVocLv7Zw==" workbookSaltValue="DIwH0yONB62rrRzr9gC3Pg==" workbookSpinCount="100000" lockStructure="1"/>
  <bookViews>
    <workbookView xWindow="-108" yWindow="-108" windowWidth="23256" windowHeight="12576" xr2:uid="{00000000-000D-0000-FFFF-FFFF00000000}"/>
  </bookViews>
  <sheets>
    <sheet name="Rekapitulace stavby" sheetId="1" r:id="rId1"/>
    <sheet name="01 - stavební položkový" sheetId="2" r:id="rId2"/>
    <sheet name="02 - vedlejší rozpočtové ..." sheetId="3" r:id="rId3"/>
    <sheet name="Pokyny pro vyplnění" sheetId="4" r:id="rId4"/>
  </sheets>
  <definedNames>
    <definedName name="_xlnm._FilterDatabase" localSheetId="1" hidden="1">'01 - stavební položkový'!$C$102:$K$1337</definedName>
    <definedName name="_xlnm._FilterDatabase" localSheetId="2" hidden="1">'02 - vedlejší rozpočtové ...'!$C$79:$K$87</definedName>
    <definedName name="_xlnm.Print_Titles" localSheetId="1">'01 - stavební položkový'!$102:$102</definedName>
    <definedName name="_xlnm.Print_Titles" localSheetId="2">'02 - vedlejší rozpočtové ...'!$79:$79</definedName>
    <definedName name="_xlnm.Print_Titles" localSheetId="0">'Rekapitulace stavby'!$52:$52</definedName>
    <definedName name="_xlnm.Print_Area" localSheetId="1">'01 - stavební položkový'!$C$4:$J$39,'01 - stavební položkový'!$C$45:$J$84,'01 - stavební položkový'!$C$90:$K$1337</definedName>
    <definedName name="_xlnm.Print_Area" localSheetId="2">'02 - vedlejší rozpočtové ...'!$C$4:$J$39,'02 - vedlejší rozpočtové ...'!$C$45:$J$61,'02 - vedlejší rozpočtové ...'!$C$67:$K$87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2" l="1"/>
  <c r="E18" i="3"/>
  <c r="J18" i="3"/>
  <c r="J17" i="3"/>
  <c r="J37" i="3" l="1"/>
  <c r="J36" i="3"/>
  <c r="AY56" i="1" s="1"/>
  <c r="J35" i="3"/>
  <c r="AX56" i="1"/>
  <c r="BI87" i="3"/>
  <c r="BH87" i="3"/>
  <c r="BG87" i="3"/>
  <c r="BE87" i="3"/>
  <c r="T87" i="3"/>
  <c r="R87" i="3"/>
  <c r="P87" i="3"/>
  <c r="BI86" i="3"/>
  <c r="BH86" i="3"/>
  <c r="BG86" i="3"/>
  <c r="BE86" i="3"/>
  <c r="T86" i="3"/>
  <c r="R86" i="3"/>
  <c r="P86" i="3"/>
  <c r="BI85" i="3"/>
  <c r="BH85" i="3"/>
  <c r="BG85" i="3"/>
  <c r="BE85" i="3"/>
  <c r="T85" i="3"/>
  <c r="R85" i="3"/>
  <c r="P85" i="3"/>
  <c r="BI82" i="3"/>
  <c r="BH82" i="3"/>
  <c r="BG82" i="3"/>
  <c r="BE82" i="3"/>
  <c r="T82" i="3"/>
  <c r="R82" i="3"/>
  <c r="P82" i="3"/>
  <c r="J77" i="3"/>
  <c r="J76" i="3"/>
  <c r="F76" i="3"/>
  <c r="F74" i="3"/>
  <c r="E72" i="3"/>
  <c r="J55" i="3"/>
  <c r="J54" i="3"/>
  <c r="F54" i="3"/>
  <c r="F52" i="3"/>
  <c r="E50" i="3"/>
  <c r="F77" i="3"/>
  <c r="J12" i="3"/>
  <c r="J74" i="3" s="1"/>
  <c r="E7" i="3"/>
  <c r="E48" i="3" s="1"/>
  <c r="J37" i="2"/>
  <c r="J36" i="2"/>
  <c r="AY55" i="1"/>
  <c r="J35" i="2"/>
  <c r="AX55" i="1"/>
  <c r="BI1337" i="2"/>
  <c r="BH1337" i="2"/>
  <c r="BG1337" i="2"/>
  <c r="BE1337" i="2"/>
  <c r="T1337" i="2"/>
  <c r="R1337" i="2"/>
  <c r="P1337" i="2"/>
  <c r="BI1336" i="2"/>
  <c r="BH1336" i="2"/>
  <c r="BG1336" i="2"/>
  <c r="BE1336" i="2"/>
  <c r="T1336" i="2"/>
  <c r="R1336" i="2"/>
  <c r="P1336" i="2"/>
  <c r="BI1335" i="2"/>
  <c r="BH1335" i="2"/>
  <c r="BG1335" i="2"/>
  <c r="BE1335" i="2"/>
  <c r="T1335" i="2"/>
  <c r="R1335" i="2"/>
  <c r="P1335" i="2"/>
  <c r="BI1331" i="2"/>
  <c r="BH1331" i="2"/>
  <c r="BG1331" i="2"/>
  <c r="BE1331" i="2"/>
  <c r="T1331" i="2"/>
  <c r="R1331" i="2"/>
  <c r="P1331" i="2"/>
  <c r="BI1327" i="2"/>
  <c r="BH1327" i="2"/>
  <c r="BG1327" i="2"/>
  <c r="BE1327" i="2"/>
  <c r="T1327" i="2"/>
  <c r="R1327" i="2"/>
  <c r="P1327" i="2"/>
  <c r="BI1322" i="2"/>
  <c r="BH1322" i="2"/>
  <c r="BG1322" i="2"/>
  <c r="BE1322" i="2"/>
  <c r="T1322" i="2"/>
  <c r="R1322" i="2"/>
  <c r="P1322" i="2"/>
  <c r="BI1316" i="2"/>
  <c r="BH1316" i="2"/>
  <c r="BG1316" i="2"/>
  <c r="BE1316" i="2"/>
  <c r="T1316" i="2"/>
  <c r="T1315" i="2"/>
  <c r="R1316" i="2"/>
  <c r="R1315" i="2" s="1"/>
  <c r="P1316" i="2"/>
  <c r="P1315" i="2"/>
  <c r="BI1308" i="2"/>
  <c r="BH1308" i="2"/>
  <c r="BG1308" i="2"/>
  <c r="BE1308" i="2"/>
  <c r="T1308" i="2"/>
  <c r="T1307" i="2" s="1"/>
  <c r="T1306" i="2" s="1"/>
  <c r="R1308" i="2"/>
  <c r="R1307" i="2" s="1"/>
  <c r="R1306" i="2" s="1"/>
  <c r="P1308" i="2"/>
  <c r="P1307" i="2" s="1"/>
  <c r="P1306" i="2" s="1"/>
  <c r="BI1301" i="2"/>
  <c r="BH1301" i="2"/>
  <c r="BG1301" i="2"/>
  <c r="BE1301" i="2"/>
  <c r="T1301" i="2"/>
  <c r="T1300" i="2" s="1"/>
  <c r="R1301" i="2"/>
  <c r="R1300" i="2" s="1"/>
  <c r="P1301" i="2"/>
  <c r="P1300" i="2" s="1"/>
  <c r="BI1293" i="2"/>
  <c r="BH1293" i="2"/>
  <c r="BG1293" i="2"/>
  <c r="BE1293" i="2"/>
  <c r="T1293" i="2"/>
  <c r="R1293" i="2"/>
  <c r="P1293" i="2"/>
  <c r="BI1286" i="2"/>
  <c r="BH1286" i="2"/>
  <c r="BG1286" i="2"/>
  <c r="BE1286" i="2"/>
  <c r="T1286" i="2"/>
  <c r="R1286" i="2"/>
  <c r="P1286" i="2"/>
  <c r="BI1279" i="2"/>
  <c r="BH1279" i="2"/>
  <c r="BG1279" i="2"/>
  <c r="BE1279" i="2"/>
  <c r="T1279" i="2"/>
  <c r="R1279" i="2"/>
  <c r="P1279" i="2"/>
  <c r="BI1274" i="2"/>
  <c r="BH1274" i="2"/>
  <c r="BG1274" i="2"/>
  <c r="BE1274" i="2"/>
  <c r="T1274" i="2"/>
  <c r="R1274" i="2"/>
  <c r="P1274" i="2"/>
  <c r="BI1267" i="2"/>
  <c r="BH1267" i="2"/>
  <c r="BG1267" i="2"/>
  <c r="BE1267" i="2"/>
  <c r="T1267" i="2"/>
  <c r="R1267" i="2"/>
  <c r="P1267" i="2"/>
  <c r="BI1264" i="2"/>
  <c r="BH1264" i="2"/>
  <c r="BG1264" i="2"/>
  <c r="BE1264" i="2"/>
  <c r="T1264" i="2"/>
  <c r="R1264" i="2"/>
  <c r="P1264" i="2"/>
  <c r="BI1262" i="2"/>
  <c r="BH1262" i="2"/>
  <c r="BG1262" i="2"/>
  <c r="BE1262" i="2"/>
  <c r="T1262" i="2"/>
  <c r="R1262" i="2"/>
  <c r="P1262" i="2"/>
  <c r="BI1261" i="2"/>
  <c r="BH1261" i="2"/>
  <c r="BG1261" i="2"/>
  <c r="BE1261" i="2"/>
  <c r="T1261" i="2"/>
  <c r="R1261" i="2"/>
  <c r="P1261" i="2"/>
  <c r="BI1259" i="2"/>
  <c r="BH1259" i="2"/>
  <c r="BG1259" i="2"/>
  <c r="BE1259" i="2"/>
  <c r="T1259" i="2"/>
  <c r="R1259" i="2"/>
  <c r="P1259" i="2"/>
  <c r="BI1256" i="2"/>
  <c r="BH1256" i="2"/>
  <c r="BG1256" i="2"/>
  <c r="BE1256" i="2"/>
  <c r="T1256" i="2"/>
  <c r="R1256" i="2"/>
  <c r="P1256" i="2"/>
  <c r="BI1254" i="2"/>
  <c r="BH1254" i="2"/>
  <c r="BG1254" i="2"/>
  <c r="BE1254" i="2"/>
  <c r="T1254" i="2"/>
  <c r="R1254" i="2"/>
  <c r="P1254" i="2"/>
  <c r="BI1240" i="2"/>
  <c r="BH1240" i="2"/>
  <c r="BG1240" i="2"/>
  <c r="BE1240" i="2"/>
  <c r="T1240" i="2"/>
  <c r="R1240" i="2"/>
  <c r="P1240" i="2"/>
  <c r="BI1232" i="2"/>
  <c r="BH1232" i="2"/>
  <c r="BG1232" i="2"/>
  <c r="BE1232" i="2"/>
  <c r="T1232" i="2"/>
  <c r="R1232" i="2"/>
  <c r="P1232" i="2"/>
  <c r="BI1226" i="2"/>
  <c r="BH1226" i="2"/>
  <c r="BG1226" i="2"/>
  <c r="BE1226" i="2"/>
  <c r="T1226" i="2"/>
  <c r="R1226" i="2"/>
  <c r="P1226" i="2"/>
  <c r="BI1220" i="2"/>
  <c r="BH1220" i="2"/>
  <c r="BG1220" i="2"/>
  <c r="BE1220" i="2"/>
  <c r="T1220" i="2"/>
  <c r="R1220" i="2"/>
  <c r="P1220" i="2"/>
  <c r="BI1212" i="2"/>
  <c r="BH1212" i="2"/>
  <c r="BG1212" i="2"/>
  <c r="BE1212" i="2"/>
  <c r="T1212" i="2"/>
  <c r="R1212" i="2"/>
  <c r="P1212" i="2"/>
  <c r="BI1207" i="2"/>
  <c r="BH1207" i="2"/>
  <c r="BG1207" i="2"/>
  <c r="BE1207" i="2"/>
  <c r="T1207" i="2"/>
  <c r="R1207" i="2"/>
  <c r="P1207" i="2"/>
  <c r="BI1201" i="2"/>
  <c r="BH1201" i="2"/>
  <c r="BG1201" i="2"/>
  <c r="BE1201" i="2"/>
  <c r="T1201" i="2"/>
  <c r="R1201" i="2"/>
  <c r="P1201" i="2"/>
  <c r="BI1196" i="2"/>
  <c r="BH1196" i="2"/>
  <c r="BG1196" i="2"/>
  <c r="BE1196" i="2"/>
  <c r="T1196" i="2"/>
  <c r="R1196" i="2"/>
  <c r="P1196" i="2"/>
  <c r="BI1190" i="2"/>
  <c r="BH1190" i="2"/>
  <c r="BG1190" i="2"/>
  <c r="BE1190" i="2"/>
  <c r="T1190" i="2"/>
  <c r="R1190" i="2"/>
  <c r="P1190" i="2"/>
  <c r="BI1183" i="2"/>
  <c r="BH1183" i="2"/>
  <c r="BG1183" i="2"/>
  <c r="BE1183" i="2"/>
  <c r="T1183" i="2"/>
  <c r="R1183" i="2"/>
  <c r="P1183" i="2"/>
  <c r="BI1180" i="2"/>
  <c r="BH1180" i="2"/>
  <c r="BG1180" i="2"/>
  <c r="BE1180" i="2"/>
  <c r="T1180" i="2"/>
  <c r="R1180" i="2"/>
  <c r="P1180" i="2"/>
  <c r="BI1177" i="2"/>
  <c r="BH1177" i="2"/>
  <c r="BG1177" i="2"/>
  <c r="BE1177" i="2"/>
  <c r="T1177" i="2"/>
  <c r="R1177" i="2"/>
  <c r="P1177" i="2"/>
  <c r="BI1157" i="2"/>
  <c r="BH1157" i="2"/>
  <c r="BG1157" i="2"/>
  <c r="BE1157" i="2"/>
  <c r="T1157" i="2"/>
  <c r="R1157" i="2"/>
  <c r="P1157" i="2"/>
  <c r="BI1156" i="2"/>
  <c r="BH1156" i="2"/>
  <c r="BG1156" i="2"/>
  <c r="BE1156" i="2"/>
  <c r="T1156" i="2"/>
  <c r="R1156" i="2"/>
  <c r="P1156" i="2"/>
  <c r="BI1148" i="2"/>
  <c r="BH1148" i="2"/>
  <c r="BG1148" i="2"/>
  <c r="BE1148" i="2"/>
  <c r="T1148" i="2"/>
  <c r="R1148" i="2"/>
  <c r="P1148" i="2"/>
  <c r="BI1147" i="2"/>
  <c r="BH1147" i="2"/>
  <c r="BG1147" i="2"/>
  <c r="BE1147" i="2"/>
  <c r="T1147" i="2"/>
  <c r="R1147" i="2"/>
  <c r="P1147" i="2"/>
  <c r="BI1139" i="2"/>
  <c r="BH1139" i="2"/>
  <c r="BG1139" i="2"/>
  <c r="BE1139" i="2"/>
  <c r="T1139" i="2"/>
  <c r="R1139" i="2"/>
  <c r="P1139" i="2"/>
  <c r="BI1138" i="2"/>
  <c r="BH1138" i="2"/>
  <c r="BG1138" i="2"/>
  <c r="BE1138" i="2"/>
  <c r="T1138" i="2"/>
  <c r="R1138" i="2"/>
  <c r="P1138" i="2"/>
  <c r="BI1137" i="2"/>
  <c r="BH1137" i="2"/>
  <c r="BG1137" i="2"/>
  <c r="BE1137" i="2"/>
  <c r="T1137" i="2"/>
  <c r="R1137" i="2"/>
  <c r="P1137" i="2"/>
  <c r="BI1135" i="2"/>
  <c r="BH1135" i="2"/>
  <c r="BG1135" i="2"/>
  <c r="BE1135" i="2"/>
  <c r="T1135" i="2"/>
  <c r="R1135" i="2"/>
  <c r="P1135" i="2"/>
  <c r="BI1126" i="2"/>
  <c r="BH1126" i="2"/>
  <c r="BG1126" i="2"/>
  <c r="BE1126" i="2"/>
  <c r="T1126" i="2"/>
  <c r="R1126" i="2"/>
  <c r="P1126" i="2"/>
  <c r="BI1125" i="2"/>
  <c r="BH1125" i="2"/>
  <c r="BG1125" i="2"/>
  <c r="BE1125" i="2"/>
  <c r="T1125" i="2"/>
  <c r="R1125" i="2"/>
  <c r="P1125" i="2"/>
  <c r="BI1124" i="2"/>
  <c r="BH1124" i="2"/>
  <c r="BG1124" i="2"/>
  <c r="BE1124" i="2"/>
  <c r="T1124" i="2"/>
  <c r="R1124" i="2"/>
  <c r="P1124" i="2"/>
  <c r="BI1123" i="2"/>
  <c r="BH1123" i="2"/>
  <c r="BG1123" i="2"/>
  <c r="BE1123" i="2"/>
  <c r="T1123" i="2"/>
  <c r="R1123" i="2"/>
  <c r="P1123" i="2"/>
  <c r="BI1113" i="2"/>
  <c r="BH1113" i="2"/>
  <c r="BG1113" i="2"/>
  <c r="BE1113" i="2"/>
  <c r="T1113" i="2"/>
  <c r="R1113" i="2"/>
  <c r="P1113" i="2"/>
  <c r="BI1112" i="2"/>
  <c r="BH1112" i="2"/>
  <c r="BG1112" i="2"/>
  <c r="BE1112" i="2"/>
  <c r="T1112" i="2"/>
  <c r="R1112" i="2"/>
  <c r="P1112" i="2"/>
  <c r="BI1111" i="2"/>
  <c r="BH1111" i="2"/>
  <c r="BG1111" i="2"/>
  <c r="BE1111" i="2"/>
  <c r="T1111" i="2"/>
  <c r="R1111" i="2"/>
  <c r="P1111" i="2"/>
  <c r="BI1110" i="2"/>
  <c r="BH1110" i="2"/>
  <c r="BG1110" i="2"/>
  <c r="BE1110" i="2"/>
  <c r="T1110" i="2"/>
  <c r="R1110" i="2"/>
  <c r="P1110" i="2"/>
  <c r="BI1100" i="2"/>
  <c r="BH1100" i="2"/>
  <c r="BG1100" i="2"/>
  <c r="BE1100" i="2"/>
  <c r="T1100" i="2"/>
  <c r="R1100" i="2"/>
  <c r="P1100" i="2"/>
  <c r="BI1093" i="2"/>
  <c r="BH1093" i="2"/>
  <c r="BG1093" i="2"/>
  <c r="BE1093" i="2"/>
  <c r="T1093" i="2"/>
  <c r="R1093" i="2"/>
  <c r="P1093" i="2"/>
  <c r="BI1086" i="2"/>
  <c r="BH1086" i="2"/>
  <c r="BG1086" i="2"/>
  <c r="BE1086" i="2"/>
  <c r="T1086" i="2"/>
  <c r="R1086" i="2"/>
  <c r="P1086" i="2"/>
  <c r="BI1083" i="2"/>
  <c r="BH1083" i="2"/>
  <c r="BG1083" i="2"/>
  <c r="BE1083" i="2"/>
  <c r="T1083" i="2"/>
  <c r="R1083" i="2"/>
  <c r="P1083" i="2"/>
  <c r="BI1081" i="2"/>
  <c r="BH1081" i="2"/>
  <c r="BG1081" i="2"/>
  <c r="BE1081" i="2"/>
  <c r="T1081" i="2"/>
  <c r="R1081" i="2"/>
  <c r="P1081" i="2"/>
  <c r="BI1075" i="2"/>
  <c r="BH1075" i="2"/>
  <c r="BG1075" i="2"/>
  <c r="BE1075" i="2"/>
  <c r="T1075" i="2"/>
  <c r="R1075" i="2"/>
  <c r="P1075" i="2"/>
  <c r="BI1069" i="2"/>
  <c r="BH1069" i="2"/>
  <c r="BG1069" i="2"/>
  <c r="BE1069" i="2"/>
  <c r="T1069" i="2"/>
  <c r="R1069" i="2"/>
  <c r="P1069" i="2"/>
  <c r="BI1063" i="2"/>
  <c r="BH1063" i="2"/>
  <c r="BG1063" i="2"/>
  <c r="BE1063" i="2"/>
  <c r="T1063" i="2"/>
  <c r="R1063" i="2"/>
  <c r="P1063" i="2"/>
  <c r="BI1057" i="2"/>
  <c r="BH1057" i="2"/>
  <c r="BG1057" i="2"/>
  <c r="BE1057" i="2"/>
  <c r="T1057" i="2"/>
  <c r="R1057" i="2"/>
  <c r="P1057" i="2"/>
  <c r="BI1051" i="2"/>
  <c r="BH1051" i="2"/>
  <c r="BG1051" i="2"/>
  <c r="BE1051" i="2"/>
  <c r="T1051" i="2"/>
  <c r="R1051" i="2"/>
  <c r="P1051" i="2"/>
  <c r="BI1045" i="2"/>
  <c r="BH1045" i="2"/>
  <c r="BG1045" i="2"/>
  <c r="BE1045" i="2"/>
  <c r="T1045" i="2"/>
  <c r="R1045" i="2"/>
  <c r="P1045" i="2"/>
  <c r="BI1039" i="2"/>
  <c r="BH1039" i="2"/>
  <c r="BG1039" i="2"/>
  <c r="BE1039" i="2"/>
  <c r="T1039" i="2"/>
  <c r="R1039" i="2"/>
  <c r="P1039" i="2"/>
  <c r="BI1023" i="2"/>
  <c r="BH1023" i="2"/>
  <c r="BG1023" i="2"/>
  <c r="BE1023" i="2"/>
  <c r="T1023" i="2"/>
  <c r="R1023" i="2"/>
  <c r="P1023" i="2"/>
  <c r="BI1017" i="2"/>
  <c r="BH1017" i="2"/>
  <c r="BG1017" i="2"/>
  <c r="BE1017" i="2"/>
  <c r="T1017" i="2"/>
  <c r="R1017" i="2"/>
  <c r="P1017" i="2"/>
  <c r="BI1012" i="2"/>
  <c r="BH1012" i="2"/>
  <c r="BG1012" i="2"/>
  <c r="BE1012" i="2"/>
  <c r="T1012" i="2"/>
  <c r="R1012" i="2"/>
  <c r="P1012" i="2"/>
  <c r="BI1007" i="2"/>
  <c r="BH1007" i="2"/>
  <c r="BG1007" i="2"/>
  <c r="BE1007" i="2"/>
  <c r="T1007" i="2"/>
  <c r="R1007" i="2"/>
  <c r="P1007" i="2"/>
  <c r="BI1002" i="2"/>
  <c r="BH1002" i="2"/>
  <c r="BG1002" i="2"/>
  <c r="BE1002" i="2"/>
  <c r="T1002" i="2"/>
  <c r="R1002" i="2"/>
  <c r="P1002" i="2"/>
  <c r="BI986" i="2"/>
  <c r="BH986" i="2"/>
  <c r="BG986" i="2"/>
  <c r="BE986" i="2"/>
  <c r="T986" i="2"/>
  <c r="R986" i="2"/>
  <c r="P986" i="2"/>
  <c r="BI980" i="2"/>
  <c r="BH980" i="2"/>
  <c r="BG980" i="2"/>
  <c r="BE980" i="2"/>
  <c r="T980" i="2"/>
  <c r="R980" i="2"/>
  <c r="P980" i="2"/>
  <c r="BI977" i="2"/>
  <c r="BH977" i="2"/>
  <c r="BG977" i="2"/>
  <c r="BE977" i="2"/>
  <c r="T977" i="2"/>
  <c r="R977" i="2"/>
  <c r="P977" i="2"/>
  <c r="BI975" i="2"/>
  <c r="BH975" i="2"/>
  <c r="BG975" i="2"/>
  <c r="BE975" i="2"/>
  <c r="T975" i="2"/>
  <c r="R975" i="2"/>
  <c r="P975" i="2"/>
  <c r="BI971" i="2"/>
  <c r="BH971" i="2"/>
  <c r="BG971" i="2"/>
  <c r="BE971" i="2"/>
  <c r="T971" i="2"/>
  <c r="R971" i="2"/>
  <c r="P971" i="2"/>
  <c r="BI969" i="2"/>
  <c r="BH969" i="2"/>
  <c r="BG969" i="2"/>
  <c r="BE969" i="2"/>
  <c r="T969" i="2"/>
  <c r="R969" i="2"/>
  <c r="P969" i="2"/>
  <c r="BI965" i="2"/>
  <c r="BH965" i="2"/>
  <c r="BG965" i="2"/>
  <c r="BE965" i="2"/>
  <c r="T965" i="2"/>
  <c r="R965" i="2"/>
  <c r="P965" i="2"/>
  <c r="BI956" i="2"/>
  <c r="BH956" i="2"/>
  <c r="BG956" i="2"/>
  <c r="BE956" i="2"/>
  <c r="T956" i="2"/>
  <c r="R956" i="2"/>
  <c r="P956" i="2"/>
  <c r="BI947" i="2"/>
  <c r="BH947" i="2"/>
  <c r="BG947" i="2"/>
  <c r="BE947" i="2"/>
  <c r="T947" i="2"/>
  <c r="R947" i="2"/>
  <c r="P947" i="2"/>
  <c r="BI944" i="2"/>
  <c r="BH944" i="2"/>
  <c r="BG944" i="2"/>
  <c r="BE944" i="2"/>
  <c r="T944" i="2"/>
  <c r="R944" i="2"/>
  <c r="P944" i="2"/>
  <c r="BI942" i="2"/>
  <c r="BH942" i="2"/>
  <c r="BG942" i="2"/>
  <c r="BE942" i="2"/>
  <c r="T942" i="2"/>
  <c r="R942" i="2"/>
  <c r="P942" i="2"/>
  <c r="BI936" i="2"/>
  <c r="BH936" i="2"/>
  <c r="BG936" i="2"/>
  <c r="BE936" i="2"/>
  <c r="T936" i="2"/>
  <c r="R936" i="2"/>
  <c r="P936" i="2"/>
  <c r="BI931" i="2"/>
  <c r="BH931" i="2"/>
  <c r="BG931" i="2"/>
  <c r="BE931" i="2"/>
  <c r="T931" i="2"/>
  <c r="R931" i="2"/>
  <c r="P931" i="2"/>
  <c r="BI927" i="2"/>
  <c r="BH927" i="2"/>
  <c r="BG927" i="2"/>
  <c r="BE927" i="2"/>
  <c r="T927" i="2"/>
  <c r="R927" i="2"/>
  <c r="P927" i="2"/>
  <c r="BI922" i="2"/>
  <c r="BH922" i="2"/>
  <c r="BG922" i="2"/>
  <c r="BE922" i="2"/>
  <c r="T922" i="2"/>
  <c r="R922" i="2"/>
  <c r="P922" i="2"/>
  <c r="BI917" i="2"/>
  <c r="BH917" i="2"/>
  <c r="BG917" i="2"/>
  <c r="BE917" i="2"/>
  <c r="T917" i="2"/>
  <c r="R917" i="2"/>
  <c r="P917" i="2"/>
  <c r="BI912" i="2"/>
  <c r="BH912" i="2"/>
  <c r="BG912" i="2"/>
  <c r="BE912" i="2"/>
  <c r="T912" i="2"/>
  <c r="R912" i="2"/>
  <c r="P912" i="2"/>
  <c r="BI906" i="2"/>
  <c r="BH906" i="2"/>
  <c r="BG906" i="2"/>
  <c r="BE906" i="2"/>
  <c r="T906" i="2"/>
  <c r="R906" i="2"/>
  <c r="P906" i="2"/>
  <c r="BI901" i="2"/>
  <c r="BH901" i="2"/>
  <c r="BG901" i="2"/>
  <c r="BE901" i="2"/>
  <c r="T901" i="2"/>
  <c r="R901" i="2"/>
  <c r="P901" i="2"/>
  <c r="BI895" i="2"/>
  <c r="BH895" i="2"/>
  <c r="BG895" i="2"/>
  <c r="BE895" i="2"/>
  <c r="T895" i="2"/>
  <c r="R895" i="2"/>
  <c r="P895" i="2"/>
  <c r="BI886" i="2"/>
  <c r="BH886" i="2"/>
  <c r="BG886" i="2"/>
  <c r="BE886" i="2"/>
  <c r="T886" i="2"/>
  <c r="R886" i="2"/>
  <c r="P886" i="2"/>
  <c r="BI877" i="2"/>
  <c r="BH877" i="2"/>
  <c r="BG877" i="2"/>
  <c r="BE877" i="2"/>
  <c r="T877" i="2"/>
  <c r="R877" i="2"/>
  <c r="P877" i="2"/>
  <c r="BI870" i="2"/>
  <c r="BH870" i="2"/>
  <c r="BG870" i="2"/>
  <c r="BE870" i="2"/>
  <c r="T870" i="2"/>
  <c r="R870" i="2"/>
  <c r="P870" i="2"/>
  <c r="BI863" i="2"/>
  <c r="BH863" i="2"/>
  <c r="BG863" i="2"/>
  <c r="BE863" i="2"/>
  <c r="T863" i="2"/>
  <c r="R863" i="2"/>
  <c r="P863" i="2"/>
  <c r="BI858" i="2"/>
  <c r="BH858" i="2"/>
  <c r="BG858" i="2"/>
  <c r="BE858" i="2"/>
  <c r="T858" i="2"/>
  <c r="R858" i="2"/>
  <c r="P858" i="2"/>
  <c r="BI855" i="2"/>
  <c r="BH855" i="2"/>
  <c r="BG855" i="2"/>
  <c r="BE855" i="2"/>
  <c r="T855" i="2"/>
  <c r="T854" i="2"/>
  <c r="R855" i="2"/>
  <c r="R854" i="2" s="1"/>
  <c r="P855" i="2"/>
  <c r="P854" i="2" s="1"/>
  <c r="BI852" i="2"/>
  <c r="BH852" i="2"/>
  <c r="BG852" i="2"/>
  <c r="BE852" i="2"/>
  <c r="T852" i="2"/>
  <c r="R852" i="2"/>
  <c r="P852" i="2"/>
  <c r="BI850" i="2"/>
  <c r="BH850" i="2"/>
  <c r="BG850" i="2"/>
  <c r="BE850" i="2"/>
  <c r="T850" i="2"/>
  <c r="R850" i="2"/>
  <c r="P850" i="2"/>
  <c r="BI846" i="2"/>
  <c r="BH846" i="2"/>
  <c r="BG846" i="2"/>
  <c r="BE846" i="2"/>
  <c r="T846" i="2"/>
  <c r="R846" i="2"/>
  <c r="P846" i="2"/>
  <c r="BI842" i="2"/>
  <c r="BH842" i="2"/>
  <c r="BG842" i="2"/>
  <c r="BE842" i="2"/>
  <c r="T842" i="2"/>
  <c r="R842" i="2"/>
  <c r="P842" i="2"/>
  <c r="BI831" i="2"/>
  <c r="BH831" i="2"/>
  <c r="BG831" i="2"/>
  <c r="BE831" i="2"/>
  <c r="T831" i="2"/>
  <c r="R831" i="2"/>
  <c r="P831" i="2"/>
  <c r="BI827" i="2"/>
  <c r="BH827" i="2"/>
  <c r="BG827" i="2"/>
  <c r="BE827" i="2"/>
  <c r="T827" i="2"/>
  <c r="R827" i="2"/>
  <c r="P827" i="2"/>
  <c r="BI824" i="2"/>
  <c r="BH824" i="2"/>
  <c r="BG824" i="2"/>
  <c r="BE824" i="2"/>
  <c r="T824" i="2"/>
  <c r="R824" i="2"/>
  <c r="P824" i="2"/>
  <c r="BI822" i="2"/>
  <c r="BH822" i="2"/>
  <c r="BG822" i="2"/>
  <c r="BE822" i="2"/>
  <c r="T822" i="2"/>
  <c r="R822" i="2"/>
  <c r="P822" i="2"/>
  <c r="BI815" i="2"/>
  <c r="BH815" i="2"/>
  <c r="BG815" i="2"/>
  <c r="BE815" i="2"/>
  <c r="T815" i="2"/>
  <c r="R815" i="2"/>
  <c r="P815" i="2"/>
  <c r="BI808" i="2"/>
  <c r="BH808" i="2"/>
  <c r="BG808" i="2"/>
  <c r="BE808" i="2"/>
  <c r="T808" i="2"/>
  <c r="R808" i="2"/>
  <c r="P808" i="2"/>
  <c r="BI804" i="2"/>
  <c r="BH804" i="2"/>
  <c r="BG804" i="2"/>
  <c r="BE804" i="2"/>
  <c r="T804" i="2"/>
  <c r="T803" i="2"/>
  <c r="R804" i="2"/>
  <c r="R803" i="2" s="1"/>
  <c r="P804" i="2"/>
  <c r="P803" i="2" s="1"/>
  <c r="BI801" i="2"/>
  <c r="BH801" i="2"/>
  <c r="BG801" i="2"/>
  <c r="BE801" i="2"/>
  <c r="T801" i="2"/>
  <c r="R801" i="2"/>
  <c r="P801" i="2"/>
  <c r="BI799" i="2"/>
  <c r="BH799" i="2"/>
  <c r="BG799" i="2"/>
  <c r="BE799" i="2"/>
  <c r="T799" i="2"/>
  <c r="R799" i="2"/>
  <c r="P799" i="2"/>
  <c r="BI796" i="2"/>
  <c r="BH796" i="2"/>
  <c r="BG796" i="2"/>
  <c r="BE796" i="2"/>
  <c r="T796" i="2"/>
  <c r="R796" i="2"/>
  <c r="P796" i="2"/>
  <c r="BI794" i="2"/>
  <c r="BH794" i="2"/>
  <c r="BG794" i="2"/>
  <c r="BE794" i="2"/>
  <c r="T794" i="2"/>
  <c r="R794" i="2"/>
  <c r="P794" i="2"/>
  <c r="BI789" i="2"/>
  <c r="BH789" i="2"/>
  <c r="BG789" i="2"/>
  <c r="BE789" i="2"/>
  <c r="T789" i="2"/>
  <c r="R789" i="2"/>
  <c r="P789" i="2"/>
  <c r="BI785" i="2"/>
  <c r="BH785" i="2"/>
  <c r="BG785" i="2"/>
  <c r="BE785" i="2"/>
  <c r="T785" i="2"/>
  <c r="R785" i="2"/>
  <c r="P785" i="2"/>
  <c r="BI783" i="2"/>
  <c r="BH783" i="2"/>
  <c r="BG783" i="2"/>
  <c r="BE783" i="2"/>
  <c r="T783" i="2"/>
  <c r="R783" i="2"/>
  <c r="P783" i="2"/>
  <c r="BI757" i="2"/>
  <c r="BH757" i="2"/>
  <c r="BG757" i="2"/>
  <c r="BE757" i="2"/>
  <c r="T757" i="2"/>
  <c r="R757" i="2"/>
  <c r="P757" i="2"/>
  <c r="BI749" i="2"/>
  <c r="BH749" i="2"/>
  <c r="BG749" i="2"/>
  <c r="BE749" i="2"/>
  <c r="T749" i="2"/>
  <c r="R749" i="2"/>
  <c r="P749" i="2"/>
  <c r="BI724" i="2"/>
  <c r="BH724" i="2"/>
  <c r="BG724" i="2"/>
  <c r="BE724" i="2"/>
  <c r="T724" i="2"/>
  <c r="R724" i="2"/>
  <c r="P724" i="2"/>
  <c r="BI704" i="2"/>
  <c r="BH704" i="2"/>
  <c r="BG704" i="2"/>
  <c r="BE704" i="2"/>
  <c r="T704" i="2"/>
  <c r="R704" i="2"/>
  <c r="P704" i="2"/>
  <c r="BI698" i="2"/>
  <c r="BH698" i="2"/>
  <c r="BG698" i="2"/>
  <c r="BE698" i="2"/>
  <c r="T698" i="2"/>
  <c r="R698" i="2"/>
  <c r="P698" i="2"/>
  <c r="BI693" i="2"/>
  <c r="BH693" i="2"/>
  <c r="BG693" i="2"/>
  <c r="BE693" i="2"/>
  <c r="T693" i="2"/>
  <c r="R693" i="2"/>
  <c r="P693" i="2"/>
  <c r="BI686" i="2"/>
  <c r="BH686" i="2"/>
  <c r="BG686" i="2"/>
  <c r="BE686" i="2"/>
  <c r="T686" i="2"/>
  <c r="R686" i="2"/>
  <c r="P686" i="2"/>
  <c r="BI679" i="2"/>
  <c r="BH679" i="2"/>
  <c r="BG679" i="2"/>
  <c r="BE679" i="2"/>
  <c r="T679" i="2"/>
  <c r="R679" i="2"/>
  <c r="P679" i="2"/>
  <c r="BI672" i="2"/>
  <c r="BH672" i="2"/>
  <c r="BG672" i="2"/>
  <c r="BE672" i="2"/>
  <c r="T672" i="2"/>
  <c r="R672" i="2"/>
  <c r="P672" i="2"/>
  <c r="BI667" i="2"/>
  <c r="BH667" i="2"/>
  <c r="BG667" i="2"/>
  <c r="BE667" i="2"/>
  <c r="T667" i="2"/>
  <c r="R667" i="2"/>
  <c r="P667" i="2"/>
  <c r="BI660" i="2"/>
  <c r="BH660" i="2"/>
  <c r="BG660" i="2"/>
  <c r="BE660" i="2"/>
  <c r="T660" i="2"/>
  <c r="R660" i="2"/>
  <c r="P660" i="2"/>
  <c r="BI655" i="2"/>
  <c r="BH655" i="2"/>
  <c r="BG655" i="2"/>
  <c r="BE655" i="2"/>
  <c r="T655" i="2"/>
  <c r="R655" i="2"/>
  <c r="P655" i="2"/>
  <c r="BI650" i="2"/>
  <c r="BH650" i="2"/>
  <c r="BG650" i="2"/>
  <c r="BE650" i="2"/>
  <c r="T650" i="2"/>
  <c r="R650" i="2"/>
  <c r="P650" i="2"/>
  <c r="BI645" i="2"/>
  <c r="BH645" i="2"/>
  <c r="BG645" i="2"/>
  <c r="BE645" i="2"/>
  <c r="T645" i="2"/>
  <c r="R645" i="2"/>
  <c r="P645" i="2"/>
  <c r="BI643" i="2"/>
  <c r="BH643" i="2"/>
  <c r="BG643" i="2"/>
  <c r="BE643" i="2"/>
  <c r="T643" i="2"/>
  <c r="R643" i="2"/>
  <c r="P643" i="2"/>
  <c r="BI638" i="2"/>
  <c r="BH638" i="2"/>
  <c r="BG638" i="2"/>
  <c r="BE638" i="2"/>
  <c r="T638" i="2"/>
  <c r="R638" i="2"/>
  <c r="P638" i="2"/>
  <c r="BI633" i="2"/>
  <c r="BH633" i="2"/>
  <c r="BG633" i="2"/>
  <c r="BE633" i="2"/>
  <c r="T633" i="2"/>
  <c r="R633" i="2"/>
  <c r="P633" i="2"/>
  <c r="BI631" i="2"/>
  <c r="BH631" i="2"/>
  <c r="BG631" i="2"/>
  <c r="BE631" i="2"/>
  <c r="T631" i="2"/>
  <c r="R631" i="2"/>
  <c r="P631" i="2"/>
  <c r="BI629" i="2"/>
  <c r="BH629" i="2"/>
  <c r="BG629" i="2"/>
  <c r="BE629" i="2"/>
  <c r="T629" i="2"/>
  <c r="R629" i="2"/>
  <c r="P629" i="2"/>
  <c r="BI627" i="2"/>
  <c r="BH627" i="2"/>
  <c r="BG627" i="2"/>
  <c r="BE627" i="2"/>
  <c r="T627" i="2"/>
  <c r="R627" i="2"/>
  <c r="P627" i="2"/>
  <c r="BI623" i="2"/>
  <c r="BH623" i="2"/>
  <c r="BG623" i="2"/>
  <c r="BE623" i="2"/>
  <c r="T623" i="2"/>
  <c r="R623" i="2"/>
  <c r="P623" i="2"/>
  <c r="BI616" i="2"/>
  <c r="BH616" i="2"/>
  <c r="BG616" i="2"/>
  <c r="BE616" i="2"/>
  <c r="T616" i="2"/>
  <c r="R616" i="2"/>
  <c r="P616" i="2"/>
  <c r="BI604" i="2"/>
  <c r="BH604" i="2"/>
  <c r="BG604" i="2"/>
  <c r="BE604" i="2"/>
  <c r="T604" i="2"/>
  <c r="R604" i="2"/>
  <c r="P604" i="2"/>
  <c r="BI598" i="2"/>
  <c r="BH598" i="2"/>
  <c r="BG598" i="2"/>
  <c r="BE598" i="2"/>
  <c r="T598" i="2"/>
  <c r="R598" i="2"/>
  <c r="P598" i="2"/>
  <c r="BI593" i="2"/>
  <c r="BH593" i="2"/>
  <c r="BG593" i="2"/>
  <c r="BE593" i="2"/>
  <c r="T593" i="2"/>
  <c r="R593" i="2"/>
  <c r="P593" i="2"/>
  <c r="BI591" i="2"/>
  <c r="BH591" i="2"/>
  <c r="BG591" i="2"/>
  <c r="BE591" i="2"/>
  <c r="T591" i="2"/>
  <c r="R591" i="2"/>
  <c r="P591" i="2"/>
  <c r="BI586" i="2"/>
  <c r="BH586" i="2"/>
  <c r="BG586" i="2"/>
  <c r="BE586" i="2"/>
  <c r="T586" i="2"/>
  <c r="R586" i="2"/>
  <c r="P586" i="2"/>
  <c r="BI580" i="2"/>
  <c r="BH580" i="2"/>
  <c r="BG580" i="2"/>
  <c r="BE580" i="2"/>
  <c r="T580" i="2"/>
  <c r="R580" i="2"/>
  <c r="P580" i="2"/>
  <c r="BI575" i="2"/>
  <c r="BH575" i="2"/>
  <c r="BG575" i="2"/>
  <c r="BE575" i="2"/>
  <c r="T575" i="2"/>
  <c r="R575" i="2"/>
  <c r="P575" i="2"/>
  <c r="BI570" i="2"/>
  <c r="BH570" i="2"/>
  <c r="BG570" i="2"/>
  <c r="BE570" i="2"/>
  <c r="T570" i="2"/>
  <c r="R570" i="2"/>
  <c r="P570" i="2"/>
  <c r="BI562" i="2"/>
  <c r="BH562" i="2"/>
  <c r="BG562" i="2"/>
  <c r="BE562" i="2"/>
  <c r="T562" i="2"/>
  <c r="R562" i="2"/>
  <c r="P562" i="2"/>
  <c r="BI557" i="2"/>
  <c r="BH557" i="2"/>
  <c r="BG557" i="2"/>
  <c r="BE557" i="2"/>
  <c r="T557" i="2"/>
  <c r="R557" i="2"/>
  <c r="P557" i="2"/>
  <c r="BI552" i="2"/>
  <c r="BH552" i="2"/>
  <c r="BG552" i="2"/>
  <c r="BE552" i="2"/>
  <c r="T552" i="2"/>
  <c r="R552" i="2"/>
  <c r="P552" i="2"/>
  <c r="BI548" i="2"/>
  <c r="BH548" i="2"/>
  <c r="BG548" i="2"/>
  <c r="BE548" i="2"/>
  <c r="T548" i="2"/>
  <c r="R548" i="2"/>
  <c r="P548" i="2"/>
  <c r="BI546" i="2"/>
  <c r="BH546" i="2"/>
  <c r="BG546" i="2"/>
  <c r="BE546" i="2"/>
  <c r="T546" i="2"/>
  <c r="R546" i="2"/>
  <c r="P546" i="2"/>
  <c r="BI540" i="2"/>
  <c r="BH540" i="2"/>
  <c r="BG540" i="2"/>
  <c r="BE540" i="2"/>
  <c r="T540" i="2"/>
  <c r="R540" i="2"/>
  <c r="P540" i="2"/>
  <c r="BI535" i="2"/>
  <c r="BH535" i="2"/>
  <c r="BG535" i="2"/>
  <c r="BE535" i="2"/>
  <c r="T535" i="2"/>
  <c r="R535" i="2"/>
  <c r="P535" i="2"/>
  <c r="BI524" i="2"/>
  <c r="BH524" i="2"/>
  <c r="BG524" i="2"/>
  <c r="BE524" i="2"/>
  <c r="T524" i="2"/>
  <c r="R524" i="2"/>
  <c r="P524" i="2"/>
  <c r="BI516" i="2"/>
  <c r="BH516" i="2"/>
  <c r="BG516" i="2"/>
  <c r="BE516" i="2"/>
  <c r="T516" i="2"/>
  <c r="R516" i="2"/>
  <c r="P516" i="2"/>
  <c r="BI508" i="2"/>
  <c r="BH508" i="2"/>
  <c r="BG508" i="2"/>
  <c r="BE508" i="2"/>
  <c r="T508" i="2"/>
  <c r="R508" i="2"/>
  <c r="P508" i="2"/>
  <c r="BI492" i="2"/>
  <c r="BH492" i="2"/>
  <c r="BG492" i="2"/>
  <c r="BE492" i="2"/>
  <c r="T492" i="2"/>
  <c r="R492" i="2"/>
  <c r="P492" i="2"/>
  <c r="BI481" i="2"/>
  <c r="BH481" i="2"/>
  <c r="BG481" i="2"/>
  <c r="BE481" i="2"/>
  <c r="T481" i="2"/>
  <c r="R481" i="2"/>
  <c r="P481" i="2"/>
  <c r="BI475" i="2"/>
  <c r="BH475" i="2"/>
  <c r="BG475" i="2"/>
  <c r="BE475" i="2"/>
  <c r="T475" i="2"/>
  <c r="R475" i="2"/>
  <c r="P475" i="2"/>
  <c r="BI465" i="2"/>
  <c r="BH465" i="2"/>
  <c r="BG465" i="2"/>
  <c r="BE465" i="2"/>
  <c r="T465" i="2"/>
  <c r="R465" i="2"/>
  <c r="P465" i="2"/>
  <c r="BI453" i="2"/>
  <c r="BH453" i="2"/>
  <c r="BG453" i="2"/>
  <c r="BE453" i="2"/>
  <c r="T453" i="2"/>
  <c r="R453" i="2"/>
  <c r="P453" i="2"/>
  <c r="BI445" i="2"/>
  <c r="BH445" i="2"/>
  <c r="BG445" i="2"/>
  <c r="BE445" i="2"/>
  <c r="T445" i="2"/>
  <c r="R445" i="2"/>
  <c r="P445" i="2"/>
  <c r="BI420" i="2"/>
  <c r="BH420" i="2"/>
  <c r="BG420" i="2"/>
  <c r="BE420" i="2"/>
  <c r="T420" i="2"/>
  <c r="R420" i="2"/>
  <c r="P420" i="2"/>
  <c r="BI415" i="2"/>
  <c r="BH415" i="2"/>
  <c r="BG415" i="2"/>
  <c r="BE415" i="2"/>
  <c r="T415" i="2"/>
  <c r="R415" i="2"/>
  <c r="P415" i="2"/>
  <c r="BI407" i="2"/>
  <c r="BH407" i="2"/>
  <c r="BG407" i="2"/>
  <c r="BE407" i="2"/>
  <c r="T407" i="2"/>
  <c r="R407" i="2"/>
  <c r="P407" i="2"/>
  <c r="BI384" i="2"/>
  <c r="BH384" i="2"/>
  <c r="BG384" i="2"/>
  <c r="BE384" i="2"/>
  <c r="T384" i="2"/>
  <c r="R384" i="2"/>
  <c r="P384" i="2"/>
  <c r="BI355" i="2"/>
  <c r="BH355" i="2"/>
  <c r="BG355" i="2"/>
  <c r="BE355" i="2"/>
  <c r="T355" i="2"/>
  <c r="R355" i="2"/>
  <c r="P355" i="2"/>
  <c r="BI351" i="2"/>
  <c r="BH351" i="2"/>
  <c r="BG351" i="2"/>
  <c r="BE351" i="2"/>
  <c r="T351" i="2"/>
  <c r="R351" i="2"/>
  <c r="P351" i="2"/>
  <c r="BI345" i="2"/>
  <c r="BH345" i="2"/>
  <c r="BG345" i="2"/>
  <c r="BE345" i="2"/>
  <c r="T345" i="2"/>
  <c r="R345" i="2"/>
  <c r="P345" i="2"/>
  <c r="BI340" i="2"/>
  <c r="BH340" i="2"/>
  <c r="BG340" i="2"/>
  <c r="BE340" i="2"/>
  <c r="T340" i="2"/>
  <c r="R340" i="2"/>
  <c r="P340" i="2"/>
  <c r="BI330" i="2"/>
  <c r="BH330" i="2"/>
  <c r="BG330" i="2"/>
  <c r="BE330" i="2"/>
  <c r="T330" i="2"/>
  <c r="R330" i="2"/>
  <c r="P330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04" i="2"/>
  <c r="BH304" i="2"/>
  <c r="BG304" i="2"/>
  <c r="BE304" i="2"/>
  <c r="T304" i="2"/>
  <c r="R304" i="2"/>
  <c r="P304" i="2"/>
  <c r="BI288" i="2"/>
  <c r="BH288" i="2"/>
  <c r="BG288" i="2"/>
  <c r="BE288" i="2"/>
  <c r="T288" i="2"/>
  <c r="R288" i="2"/>
  <c r="P288" i="2"/>
  <c r="BI272" i="2"/>
  <c r="BH272" i="2"/>
  <c r="BG272" i="2"/>
  <c r="BE272" i="2"/>
  <c r="T272" i="2"/>
  <c r="R272" i="2"/>
  <c r="P272" i="2"/>
  <c r="BI252" i="2"/>
  <c r="BH252" i="2"/>
  <c r="BG252" i="2"/>
  <c r="BE252" i="2"/>
  <c r="T252" i="2"/>
  <c r="R252" i="2"/>
  <c r="P252" i="2"/>
  <c r="BI232" i="2"/>
  <c r="BH232" i="2"/>
  <c r="BG232" i="2"/>
  <c r="BE232" i="2"/>
  <c r="T232" i="2"/>
  <c r="R232" i="2"/>
  <c r="P232" i="2"/>
  <c r="BI217" i="2"/>
  <c r="BH217" i="2"/>
  <c r="BG217" i="2"/>
  <c r="BE217" i="2"/>
  <c r="T217" i="2"/>
  <c r="R217" i="2"/>
  <c r="P217" i="2"/>
  <c r="BI203" i="2"/>
  <c r="BH203" i="2"/>
  <c r="BG203" i="2"/>
  <c r="BE203" i="2"/>
  <c r="T203" i="2"/>
  <c r="R203" i="2"/>
  <c r="P203" i="2"/>
  <c r="BI197" i="2"/>
  <c r="BH197" i="2"/>
  <c r="BG197" i="2"/>
  <c r="BE197" i="2"/>
  <c r="T197" i="2"/>
  <c r="R197" i="2"/>
  <c r="P197" i="2"/>
  <c r="BI191" i="2"/>
  <c r="BH191" i="2"/>
  <c r="BG191" i="2"/>
  <c r="BE191" i="2"/>
  <c r="T191" i="2"/>
  <c r="R191" i="2"/>
  <c r="P191" i="2"/>
  <c r="P185" i="2" s="1"/>
  <c r="BI186" i="2"/>
  <c r="BH186" i="2"/>
  <c r="BG186" i="2"/>
  <c r="BE186" i="2"/>
  <c r="T186" i="2"/>
  <c r="T185" i="2" s="1"/>
  <c r="R186" i="2"/>
  <c r="P186" i="2"/>
  <c r="BI180" i="2"/>
  <c r="BH180" i="2"/>
  <c r="BG180" i="2"/>
  <c r="BE180" i="2"/>
  <c r="T180" i="2"/>
  <c r="T179" i="2" s="1"/>
  <c r="R180" i="2"/>
  <c r="R179" i="2" s="1"/>
  <c r="P180" i="2"/>
  <c r="P179" i="2" s="1"/>
  <c r="BI171" i="2"/>
  <c r="BH171" i="2"/>
  <c r="BG171" i="2"/>
  <c r="BE171" i="2"/>
  <c r="T171" i="2"/>
  <c r="R171" i="2"/>
  <c r="P171" i="2"/>
  <c r="BI166" i="2"/>
  <c r="BH166" i="2"/>
  <c r="BG166" i="2"/>
  <c r="BE166" i="2"/>
  <c r="T166" i="2"/>
  <c r="R166" i="2"/>
  <c r="P166" i="2"/>
  <c r="BI158" i="2"/>
  <c r="BH158" i="2"/>
  <c r="BG158" i="2"/>
  <c r="BE158" i="2"/>
  <c r="T158" i="2"/>
  <c r="R158" i="2"/>
  <c r="P158" i="2"/>
  <c r="BI153" i="2"/>
  <c r="BH153" i="2"/>
  <c r="BG153" i="2"/>
  <c r="BE153" i="2"/>
  <c r="T153" i="2"/>
  <c r="R153" i="2"/>
  <c r="P153" i="2"/>
  <c r="BI148" i="2"/>
  <c r="BH148" i="2"/>
  <c r="BG148" i="2"/>
  <c r="BE148" i="2"/>
  <c r="T148" i="2"/>
  <c r="R148" i="2"/>
  <c r="P148" i="2"/>
  <c r="BI143" i="2"/>
  <c r="BH143" i="2"/>
  <c r="BG143" i="2"/>
  <c r="BE143" i="2"/>
  <c r="T143" i="2"/>
  <c r="R143" i="2"/>
  <c r="P143" i="2"/>
  <c r="BI138" i="2"/>
  <c r="BH138" i="2"/>
  <c r="BG138" i="2"/>
  <c r="BE138" i="2"/>
  <c r="T138" i="2"/>
  <c r="R138" i="2"/>
  <c r="P138" i="2"/>
  <c r="BI133" i="2"/>
  <c r="BH133" i="2"/>
  <c r="BG133" i="2"/>
  <c r="BE133" i="2"/>
  <c r="T133" i="2"/>
  <c r="R133" i="2"/>
  <c r="P133" i="2"/>
  <c r="BI128" i="2"/>
  <c r="BH128" i="2"/>
  <c r="BG128" i="2"/>
  <c r="BE128" i="2"/>
  <c r="T128" i="2"/>
  <c r="R128" i="2"/>
  <c r="P128" i="2"/>
  <c r="BI118" i="2"/>
  <c r="BH118" i="2"/>
  <c r="BG118" i="2"/>
  <c r="BE118" i="2"/>
  <c r="T118" i="2"/>
  <c r="R118" i="2"/>
  <c r="P118" i="2"/>
  <c r="BI111" i="2"/>
  <c r="BH111" i="2"/>
  <c r="BG111" i="2"/>
  <c r="BE111" i="2"/>
  <c r="J33" i="2" s="1"/>
  <c r="T111" i="2"/>
  <c r="R111" i="2"/>
  <c r="P111" i="2"/>
  <c r="BI106" i="2"/>
  <c r="BH106" i="2"/>
  <c r="BG106" i="2"/>
  <c r="BE106" i="2"/>
  <c r="T106" i="2"/>
  <c r="R106" i="2"/>
  <c r="P106" i="2"/>
  <c r="J100" i="2"/>
  <c r="J99" i="2"/>
  <c r="F99" i="2"/>
  <c r="F97" i="2"/>
  <c r="E95" i="2"/>
  <c r="J55" i="2"/>
  <c r="J54" i="2"/>
  <c r="F54" i="2"/>
  <c r="F52" i="2"/>
  <c r="E50" i="2"/>
  <c r="J18" i="2"/>
  <c r="F100" i="2"/>
  <c r="J17" i="2"/>
  <c r="J12" i="2"/>
  <c r="J97" i="2" s="1"/>
  <c r="E7" i="2"/>
  <c r="E93" i="2" s="1"/>
  <c r="L50" i="1"/>
  <c r="AM50" i="1"/>
  <c r="AM49" i="1"/>
  <c r="L49" i="1"/>
  <c r="AM47" i="1"/>
  <c r="L47" i="1"/>
  <c r="L45" i="1"/>
  <c r="L44" i="1"/>
  <c r="J757" i="2"/>
  <c r="J969" i="2"/>
  <c r="J1093" i="2"/>
  <c r="BK672" i="2"/>
  <c r="BK667" i="2"/>
  <c r="BK1007" i="2"/>
  <c r="BK846" i="2"/>
  <c r="J85" i="3"/>
  <c r="J591" i="2"/>
  <c r="J304" i="2"/>
  <c r="BK1308" i="2"/>
  <c r="BK660" i="2"/>
  <c r="BK1259" i="2"/>
  <c r="J546" i="2"/>
  <c r="J197" i="2"/>
  <c r="J944" i="2"/>
  <c r="BK1111" i="2"/>
  <c r="BK1274" i="2"/>
  <c r="BK1083" i="2"/>
  <c r="J232" i="2"/>
  <c r="J827" i="2"/>
  <c r="BK956" i="2"/>
  <c r="BK965" i="2"/>
  <c r="BK1261" i="2"/>
  <c r="J1045" i="2"/>
  <c r="J166" i="2"/>
  <c r="BK158" i="2"/>
  <c r="J153" i="2"/>
  <c r="BK815" i="2"/>
  <c r="BK1301" i="2"/>
  <c r="BK1017" i="2"/>
  <c r="J322" i="2"/>
  <c r="BK850" i="2"/>
  <c r="BK322" i="2"/>
  <c r="J631" i="2"/>
  <c r="BK977" i="2"/>
  <c r="BK420" i="2"/>
  <c r="J1063" i="2"/>
  <c r="BK453" i="2"/>
  <c r="J1261" i="2"/>
  <c r="J936" i="2"/>
  <c r="J552" i="2"/>
  <c r="J1327" i="2"/>
  <c r="J1017" i="2"/>
  <c r="BK895" i="2"/>
  <c r="J516" i="2"/>
  <c r="J1124" i="2"/>
  <c r="BK288" i="2"/>
  <c r="J324" i="2"/>
  <c r="J1057" i="2"/>
  <c r="BK1137" i="2"/>
  <c r="J846" i="2"/>
  <c r="BK1135" i="2"/>
  <c r="J524" i="2"/>
  <c r="J1051" i="2"/>
  <c r="BK638" i="2"/>
  <c r="J704" i="2"/>
  <c r="BK1286" i="2"/>
  <c r="J852" i="2"/>
  <c r="BK1240" i="2"/>
  <c r="J1110" i="2"/>
  <c r="J355" i="2"/>
  <c r="J922" i="2"/>
  <c r="BK186" i="2"/>
  <c r="J801" i="2"/>
  <c r="J1220" i="2"/>
  <c r="BK586" i="2"/>
  <c r="BK1232" i="2"/>
  <c r="J1240" i="2"/>
  <c r="J808" i="2"/>
  <c r="BK180" i="2"/>
  <c r="J799" i="2"/>
  <c r="BK1293" i="2"/>
  <c r="BK445" i="2"/>
  <c r="BK1148" i="2"/>
  <c r="J789" i="2"/>
  <c r="BK516" i="2"/>
  <c r="J986" i="2"/>
  <c r="J1147" i="2"/>
  <c r="J1264" i="2"/>
  <c r="BK508" i="2"/>
  <c r="J824" i="2"/>
  <c r="J1069" i="2"/>
  <c r="J340" i="2"/>
  <c r="BK942" i="2"/>
  <c r="J1308" i="2"/>
  <c r="BK917" i="2"/>
  <c r="J570" i="2"/>
  <c r="BK927" i="2"/>
  <c r="BK106" i="2"/>
  <c r="BK1057" i="2"/>
  <c r="J143" i="2"/>
  <c r="BK340" i="2"/>
  <c r="J863" i="2"/>
  <c r="BK591" i="2"/>
  <c r="J1111" i="2"/>
  <c r="J138" i="2"/>
  <c r="J420" i="2"/>
  <c r="BK969" i="2"/>
  <c r="BK111" i="2"/>
  <c r="BK693" i="2"/>
  <c r="BK1086" i="2"/>
  <c r="J186" i="2"/>
  <c r="J616" i="2"/>
  <c r="J1256" i="2"/>
  <c r="J629" i="2"/>
  <c r="BK1125" i="2"/>
  <c r="BK557" i="2"/>
  <c r="BK822" i="2"/>
  <c r="J947" i="2"/>
  <c r="BK1112" i="2"/>
  <c r="J465" i="2"/>
  <c r="J1232" i="2"/>
  <c r="BK580" i="2"/>
  <c r="J822" i="2"/>
  <c r="J1207" i="2"/>
  <c r="J679" i="2"/>
  <c r="BK906" i="2"/>
  <c r="J1316" i="2"/>
  <c r="BK1126" i="2"/>
  <c r="BK643" i="2"/>
  <c r="J1212" i="2"/>
  <c r="BK922" i="2"/>
  <c r="J645" i="2"/>
  <c r="J453" i="2"/>
  <c r="J794" i="2"/>
  <c r="BK82" i="3"/>
  <c r="J977" i="2"/>
  <c r="J1254" i="2"/>
  <c r="J407" i="2"/>
  <c r="J604" i="2"/>
  <c r="J133" i="2"/>
  <c r="BK936" i="2"/>
  <c r="BK1267" i="2"/>
  <c r="BK679" i="2"/>
  <c r="J1137" i="2"/>
  <c r="J693" i="2"/>
  <c r="J1139" i="2"/>
  <c r="J82" i="3"/>
  <c r="BK975" i="2"/>
  <c r="BK1190" i="2"/>
  <c r="BK272" i="2"/>
  <c r="BK886" i="2"/>
  <c r="J1279" i="2"/>
  <c r="BK118" i="2"/>
  <c r="J698" i="2"/>
  <c r="BK789" i="2"/>
  <c r="J831" i="2"/>
  <c r="BK799" i="2"/>
  <c r="J627" i="2"/>
  <c r="BK1337" i="2"/>
  <c r="BK351" i="2"/>
  <c r="J724" i="2"/>
  <c r="BK749" i="2"/>
  <c r="BK475" i="2"/>
  <c r="J667" i="2"/>
  <c r="J445" i="2"/>
  <c r="J384" i="2"/>
  <c r="BK492" i="2"/>
  <c r="J1123" i="2"/>
  <c r="BK415" i="2"/>
  <c r="BK1256" i="2"/>
  <c r="BK616" i="2"/>
  <c r="J1301" i="2"/>
  <c r="BK623" i="2"/>
  <c r="BK217" i="2"/>
  <c r="BK171" i="2"/>
  <c r="J931" i="2"/>
  <c r="BK153" i="2"/>
  <c r="BK627" i="2"/>
  <c r="J171" i="2"/>
  <c r="BK1063" i="2"/>
  <c r="J415" i="2"/>
  <c r="J1286" i="2"/>
  <c r="BK986" i="2"/>
  <c r="J598" i="2"/>
  <c r="BK877" i="2"/>
  <c r="J191" i="2"/>
  <c r="J660" i="2"/>
  <c r="BK783" i="2"/>
  <c r="BK1002" i="2"/>
  <c r="J1293" i="2"/>
  <c r="BK842" i="2"/>
  <c r="J1075" i="2"/>
  <c r="J855" i="2"/>
  <c r="J804" i="2"/>
  <c r="J1039" i="2"/>
  <c r="BK598" i="2"/>
  <c r="BK1123" i="2"/>
  <c r="BK1254" i="2"/>
  <c r="BK633" i="2"/>
  <c r="BK645" i="2"/>
  <c r="BK1196" i="2"/>
  <c r="J87" i="3"/>
  <c r="J288" i="2"/>
  <c r="BK757" i="2"/>
  <c r="BK1113" i="2"/>
  <c r="J1190" i="2"/>
  <c r="BK133" i="2"/>
  <c r="AS54" i="1"/>
  <c r="J1002" i="2"/>
  <c r="BK870" i="2"/>
  <c r="BK1093" i="2"/>
  <c r="J1012" i="2"/>
  <c r="BK345" i="2"/>
  <c r="J580" i="2"/>
  <c r="BK1262" i="2"/>
  <c r="J548" i="2"/>
  <c r="BK1124" i="2"/>
  <c r="BK901" i="2"/>
  <c r="J785" i="2"/>
  <c r="BK1335" i="2"/>
  <c r="J1148" i="2"/>
  <c r="BK143" i="2"/>
  <c r="BK1075" i="2"/>
  <c r="BK698" i="2"/>
  <c r="J975" i="2"/>
  <c r="J1125" i="2"/>
  <c r="J1023" i="2"/>
  <c r="J917" i="2"/>
  <c r="J850" i="2"/>
  <c r="J586" i="2"/>
  <c r="BK593" i="2"/>
  <c r="BK1012" i="2"/>
  <c r="BK407" i="2"/>
  <c r="J1126" i="2"/>
  <c r="J912" i="2"/>
  <c r="J858" i="2"/>
  <c r="BK138" i="2"/>
  <c r="BK944" i="2"/>
  <c r="BK604" i="2"/>
  <c r="J942" i="2"/>
  <c r="BK128" i="2"/>
  <c r="BK552" i="2"/>
  <c r="J148" i="2"/>
  <c r="J650" i="2"/>
  <c r="J1274" i="2"/>
  <c r="BK804" i="2"/>
  <c r="J1335" i="2"/>
  <c r="BK1039" i="2"/>
  <c r="BK384" i="2"/>
  <c r="BK355" i="2"/>
  <c r="BK1100" i="2"/>
  <c r="BK629" i="2"/>
  <c r="J980" i="2"/>
  <c r="J128" i="2"/>
  <c r="BK1156" i="2"/>
  <c r="BK1336" i="2"/>
  <c r="BK1069" i="2"/>
  <c r="J783" i="2"/>
  <c r="J345" i="2"/>
  <c r="J749" i="2"/>
  <c r="BK85" i="3"/>
  <c r="J895" i="2"/>
  <c r="J1337" i="2"/>
  <c r="BK655" i="2"/>
  <c r="J1322" i="2"/>
  <c r="J1259" i="2"/>
  <c r="BK1201" i="2"/>
  <c r="J655" i="2"/>
  <c r="J1135" i="2"/>
  <c r="BK330" i="2"/>
  <c r="BK801" i="2"/>
  <c r="BK631" i="2"/>
  <c r="J927" i="2"/>
  <c r="BK575" i="2"/>
  <c r="BK1139" i="2"/>
  <c r="BK535" i="2"/>
  <c r="BK863" i="2"/>
  <c r="J1138" i="2"/>
  <c r="BK524" i="2"/>
  <c r="BK1157" i="2"/>
  <c r="J330" i="2"/>
  <c r="BK852" i="2"/>
  <c r="BK87" i="3"/>
  <c r="J638" i="2"/>
  <c r="J971" i="2"/>
  <c r="J1196" i="2"/>
  <c r="BK203" i="2"/>
  <c r="BK562" i="2"/>
  <c r="BK1183" i="2"/>
  <c r="J593" i="2"/>
  <c r="J1177" i="2"/>
  <c r="J106" i="2"/>
  <c r="J252" i="2"/>
  <c r="J1113" i="2"/>
  <c r="J643" i="2"/>
  <c r="BK827" i="2"/>
  <c r="J623" i="2"/>
  <c r="BK1045" i="2"/>
  <c r="J158" i="2"/>
  <c r="BK1138" i="2"/>
  <c r="J111" i="2"/>
  <c r="BK980" i="2"/>
  <c r="J540" i="2"/>
  <c r="BK855" i="2"/>
  <c r="BK808" i="2"/>
  <c r="BK1212" i="2"/>
  <c r="BK481" i="2"/>
  <c r="BK546" i="2"/>
  <c r="J1083" i="2"/>
  <c r="BK304" i="2"/>
  <c r="BK947" i="2"/>
  <c r="BK1180" i="2"/>
  <c r="J475" i="2"/>
  <c r="BK166" i="2"/>
  <c r="J1007" i="2"/>
  <c r="J1336" i="2"/>
  <c r="BK252" i="2"/>
  <c r="BK1327" i="2"/>
  <c r="BK1177" i="2"/>
  <c r="J86" i="3"/>
  <c r="J901" i="2"/>
  <c r="BK1023" i="2"/>
  <c r="J1262" i="2"/>
  <c r="BK1331" i="2"/>
  <c r="J492" i="2"/>
  <c r="BK1316" i="2"/>
  <c r="J203" i="2"/>
  <c r="J633" i="2"/>
  <c r="BK548" i="2"/>
  <c r="J1331" i="2"/>
  <c r="BK324" i="2"/>
  <c r="BK785" i="2"/>
  <c r="J956" i="2"/>
  <c r="BK1322" i="2"/>
  <c r="BK540" i="2"/>
  <c r="J672" i="2"/>
  <c r="J1081" i="2"/>
  <c r="BK704" i="2"/>
  <c r="BK1110" i="2"/>
  <c r="J217" i="2"/>
  <c r="BK858" i="2"/>
  <c r="J1100" i="2"/>
  <c r="J562" i="2"/>
  <c r="J1226" i="2"/>
  <c r="BK724" i="2"/>
  <c r="BK148" i="2"/>
  <c r="J1112" i="2"/>
  <c r="BK971" i="2"/>
  <c r="J686" i="2"/>
  <c r="J272" i="2"/>
  <c r="J575" i="2"/>
  <c r="J906" i="2"/>
  <c r="J870" i="2"/>
  <c r="BK191" i="2"/>
  <c r="BK1207" i="2"/>
  <c r="BK570" i="2"/>
  <c r="BK1147" i="2"/>
  <c r="BK86" i="3"/>
  <c r="J1157" i="2"/>
  <c r="J1267" i="2"/>
  <c r="J508" i="2"/>
  <c r="J796" i="2"/>
  <c r="BK1220" i="2"/>
  <c r="BK931" i="2"/>
  <c r="J481" i="2"/>
  <c r="BK1081" i="2"/>
  <c r="J1201" i="2"/>
  <c r="J180" i="2"/>
  <c r="J351" i="2"/>
  <c r="BK912" i="2"/>
  <c r="J886" i="2"/>
  <c r="J815" i="2"/>
  <c r="BK1051" i="2"/>
  <c r="J1180" i="2"/>
  <c r="BK1279" i="2"/>
  <c r="BK650" i="2"/>
  <c r="J1086" i="2"/>
  <c r="J535" i="2"/>
  <c r="J118" i="2"/>
  <c r="J877" i="2"/>
  <c r="BK197" i="2"/>
  <c r="J965" i="2"/>
  <c r="BK465" i="2"/>
  <c r="BK686" i="2"/>
  <c r="BK1226" i="2"/>
  <c r="BK794" i="2"/>
  <c r="J1183" i="2"/>
  <c r="BK796" i="2"/>
  <c r="BK1264" i="2"/>
  <c r="BK824" i="2"/>
  <c r="BK232" i="2"/>
  <c r="J1156" i="2"/>
  <c r="J842" i="2"/>
  <c r="J557" i="2"/>
  <c r="BK831" i="2"/>
  <c r="R185" i="2" l="1"/>
  <c r="F37" i="2"/>
  <c r="BD55" i="1" s="1"/>
  <c r="F33" i="2"/>
  <c r="AZ55" i="1" s="1"/>
  <c r="F36" i="2"/>
  <c r="BC55" i="1" s="1"/>
  <c r="F35" i="2"/>
  <c r="BB55" i="1" s="1"/>
  <c r="T202" i="2"/>
  <c r="P202" i="2"/>
  <c r="R545" i="2"/>
  <c r="P807" i="2"/>
  <c r="R826" i="2"/>
  <c r="BK979" i="2"/>
  <c r="J979" i="2"/>
  <c r="J75" i="2" s="1"/>
  <c r="R782" i="2"/>
  <c r="T857" i="2"/>
  <c r="P946" i="2"/>
  <c r="T946" i="2"/>
  <c r="BK1258" i="2"/>
  <c r="J1258" i="2" s="1"/>
  <c r="J77" i="2" s="1"/>
  <c r="T585" i="2"/>
  <c r="R857" i="2"/>
  <c r="BK946" i="2"/>
  <c r="J946" i="2"/>
  <c r="J74" i="2" s="1"/>
  <c r="R946" i="2"/>
  <c r="R1266" i="2"/>
  <c r="R105" i="2"/>
  <c r="T545" i="2"/>
  <c r="BK807" i="2"/>
  <c r="J807" i="2"/>
  <c r="J70" i="2"/>
  <c r="T1085" i="2"/>
  <c r="BK202" i="2"/>
  <c r="J202" i="2" s="1"/>
  <c r="J64" i="2" s="1"/>
  <c r="P545" i="2"/>
  <c r="P782" i="2"/>
  <c r="BK826" i="2"/>
  <c r="J826" i="2" s="1"/>
  <c r="J71" i="2" s="1"/>
  <c r="BK1085" i="2"/>
  <c r="J1085" i="2" s="1"/>
  <c r="J76" i="2" s="1"/>
  <c r="P1258" i="2"/>
  <c r="T105" i="2"/>
  <c r="BK545" i="2"/>
  <c r="J545" i="2"/>
  <c r="J65" i="2"/>
  <c r="T782" i="2"/>
  <c r="T807" i="2"/>
  <c r="P1085" i="2"/>
  <c r="T1258" i="2"/>
  <c r="T1321" i="2"/>
  <c r="BK81" i="3"/>
  <c r="J81" i="3" s="1"/>
  <c r="J60" i="3" s="1"/>
  <c r="P105" i="2"/>
  <c r="BK585" i="2"/>
  <c r="J585" i="2" s="1"/>
  <c r="J66" i="2" s="1"/>
  <c r="P857" i="2"/>
  <c r="T979" i="2"/>
  <c r="BK1266" i="2"/>
  <c r="J1266" i="2" s="1"/>
  <c r="J78" i="2" s="1"/>
  <c r="BK105" i="2"/>
  <c r="J105" i="2" s="1"/>
  <c r="J61" i="2" s="1"/>
  <c r="R585" i="2"/>
  <c r="BK857" i="2"/>
  <c r="J857" i="2"/>
  <c r="J73" i="2"/>
  <c r="R979" i="2"/>
  <c r="P1266" i="2"/>
  <c r="P1321" i="2"/>
  <c r="P81" i="3"/>
  <c r="P80" i="3" s="1"/>
  <c r="AU56" i="1" s="1"/>
  <c r="P585" i="2"/>
  <c r="R807" i="2"/>
  <c r="T826" i="2"/>
  <c r="P979" i="2"/>
  <c r="T1266" i="2"/>
  <c r="R1321" i="2"/>
  <c r="R81" i="3"/>
  <c r="R80" i="3" s="1"/>
  <c r="R202" i="2"/>
  <c r="BK782" i="2"/>
  <c r="J782" i="2" s="1"/>
  <c r="J67" i="2" s="1"/>
  <c r="P826" i="2"/>
  <c r="R1085" i="2"/>
  <c r="R1258" i="2"/>
  <c r="BK1321" i="2"/>
  <c r="J1321" i="2" s="1"/>
  <c r="J83" i="2" s="1"/>
  <c r="T81" i="3"/>
  <c r="T80" i="3" s="1"/>
  <c r="BK854" i="2"/>
  <c r="J854" i="2"/>
  <c r="J72" i="2" s="1"/>
  <c r="BK185" i="2"/>
  <c r="J185" i="2" s="1"/>
  <c r="J63" i="2" s="1"/>
  <c r="BK1307" i="2"/>
  <c r="J1307" i="2" s="1"/>
  <c r="J81" i="2" s="1"/>
  <c r="BK179" i="2"/>
  <c r="J179" i="2" s="1"/>
  <c r="J62" i="2" s="1"/>
  <c r="BK803" i="2"/>
  <c r="J803" i="2" s="1"/>
  <c r="J68" i="2" s="1"/>
  <c r="BK1315" i="2"/>
  <c r="J1315" i="2"/>
  <c r="J82" i="2" s="1"/>
  <c r="BK1300" i="2"/>
  <c r="J1300" i="2" s="1"/>
  <c r="J79" i="2" s="1"/>
  <c r="E70" i="3"/>
  <c r="BF85" i="3"/>
  <c r="F55" i="3"/>
  <c r="J52" i="3"/>
  <c r="BF86" i="3"/>
  <c r="BF82" i="3"/>
  <c r="BF87" i="3"/>
  <c r="E48" i="2"/>
  <c r="BF128" i="2"/>
  <c r="BF138" i="2"/>
  <c r="BF186" i="2"/>
  <c r="BF272" i="2"/>
  <c r="BF322" i="2"/>
  <c r="BF324" i="2"/>
  <c r="BF345" i="2"/>
  <c r="BF351" i="2"/>
  <c r="BF420" i="2"/>
  <c r="BF535" i="2"/>
  <c r="BF586" i="2"/>
  <c r="BF591" i="2"/>
  <c r="BF660" i="2"/>
  <c r="BF679" i="2"/>
  <c r="BF749" i="2"/>
  <c r="BF783" i="2"/>
  <c r="BF789" i="2"/>
  <c r="BF799" i="2"/>
  <c r="BF824" i="2"/>
  <c r="BF827" i="2"/>
  <c r="BF850" i="2"/>
  <c r="BF870" i="2"/>
  <c r="BF901" i="2"/>
  <c r="BF1147" i="2"/>
  <c r="BF1157" i="2"/>
  <c r="BF1190" i="2"/>
  <c r="BF1337" i="2"/>
  <c r="J52" i="2"/>
  <c r="F55" i="2"/>
  <c r="BF106" i="2"/>
  <c r="BF171" i="2"/>
  <c r="BF180" i="2"/>
  <c r="BF203" i="2"/>
  <c r="BF340" i="2"/>
  <c r="BF355" i="2"/>
  <c r="BF384" i="2"/>
  <c r="BF453" i="2"/>
  <c r="BF481" i="2"/>
  <c r="BF508" i="2"/>
  <c r="BF516" i="2"/>
  <c r="BF546" i="2"/>
  <c r="BF570" i="2"/>
  <c r="BF575" i="2"/>
  <c r="BF580" i="2"/>
  <c r="BF593" i="2"/>
  <c r="BF598" i="2"/>
  <c r="BF616" i="2"/>
  <c r="BF623" i="2"/>
  <c r="BF631" i="2"/>
  <c r="BF633" i="2"/>
  <c r="BF650" i="2"/>
  <c r="BF698" i="2"/>
  <c r="BF757" i="2"/>
  <c r="BF831" i="2"/>
  <c r="BF846" i="2"/>
  <c r="BF852" i="2"/>
  <c r="BF855" i="2"/>
  <c r="BF877" i="2"/>
  <c r="BF906" i="2"/>
  <c r="BF912" i="2"/>
  <c r="BF956" i="2"/>
  <c r="BF975" i="2"/>
  <c r="BF1007" i="2"/>
  <c r="BF1012" i="2"/>
  <c r="BF1045" i="2"/>
  <c r="BF1126" i="2"/>
  <c r="BF1201" i="2"/>
  <c r="BF1207" i="2"/>
  <c r="BF1212" i="2"/>
  <c r="BF1220" i="2"/>
  <c r="BF1226" i="2"/>
  <c r="BF1240" i="2"/>
  <c r="BF1254" i="2"/>
  <c r="BF1286" i="2"/>
  <c r="BF1301" i="2"/>
  <c r="BF1308" i="2"/>
  <c r="BF1322" i="2"/>
  <c r="BF1327" i="2"/>
  <c r="BF1331" i="2"/>
  <c r="BF1335" i="2"/>
  <c r="BF1336" i="2"/>
  <c r="BF133" i="2"/>
  <c r="BF191" i="2"/>
  <c r="BF197" i="2"/>
  <c r="BF217" i="2"/>
  <c r="BF330" i="2"/>
  <c r="BF465" i="2"/>
  <c r="BF492" i="2"/>
  <c r="BF562" i="2"/>
  <c r="BF604" i="2"/>
  <c r="BF629" i="2"/>
  <c r="BF638" i="2"/>
  <c r="BF643" i="2"/>
  <c r="BF655" i="2"/>
  <c r="BF693" i="2"/>
  <c r="BF704" i="2"/>
  <c r="BF785" i="2"/>
  <c r="BF796" i="2"/>
  <c r="BF804" i="2"/>
  <c r="BF822" i="2"/>
  <c r="BF858" i="2"/>
  <c r="BF917" i="2"/>
  <c r="BF922" i="2"/>
  <c r="BF936" i="2"/>
  <c r="BF977" i="2"/>
  <c r="BF1002" i="2"/>
  <c r="BF1051" i="2"/>
  <c r="BF1063" i="2"/>
  <c r="BF1069" i="2"/>
  <c r="BF1110" i="2"/>
  <c r="BF1123" i="2"/>
  <c r="BF1124" i="2"/>
  <c r="BF1125" i="2"/>
  <c r="BF1137" i="2"/>
  <c r="BF1138" i="2"/>
  <c r="BF1196" i="2"/>
  <c r="BF1232" i="2"/>
  <c r="BF1256" i="2"/>
  <c r="BF1259" i="2"/>
  <c r="BF1261" i="2"/>
  <c r="BF1262" i="2"/>
  <c r="BF1264" i="2"/>
  <c r="BF1267" i="2"/>
  <c r="BF1274" i="2"/>
  <c r="BF1279" i="2"/>
  <c r="BF1293" i="2"/>
  <c r="BF111" i="2"/>
  <c r="BF148" i="2"/>
  <c r="BF153" i="2"/>
  <c r="BF166" i="2"/>
  <c r="BF232" i="2"/>
  <c r="BF252" i="2"/>
  <c r="BF288" i="2"/>
  <c r="BF407" i="2"/>
  <c r="BF415" i="2"/>
  <c r="BF445" i="2"/>
  <c r="BF524" i="2"/>
  <c r="BF540" i="2"/>
  <c r="BF548" i="2"/>
  <c r="BF557" i="2"/>
  <c r="BF667" i="2"/>
  <c r="BF724" i="2"/>
  <c r="BF794" i="2"/>
  <c r="BF801" i="2"/>
  <c r="BF815" i="2"/>
  <c r="BF842" i="2"/>
  <c r="BF927" i="2"/>
  <c r="BF944" i="2"/>
  <c r="BF969" i="2"/>
  <c r="BF971" i="2"/>
  <c r="BF980" i="2"/>
  <c r="BF986" i="2"/>
  <c r="BF1023" i="2"/>
  <c r="BF1039" i="2"/>
  <c r="BF1057" i="2"/>
  <c r="BF1075" i="2"/>
  <c r="BF1081" i="2"/>
  <c r="BF1083" i="2"/>
  <c r="BF1093" i="2"/>
  <c r="BF1111" i="2"/>
  <c r="BF1113" i="2"/>
  <c r="BF1135" i="2"/>
  <c r="BF1139" i="2"/>
  <c r="BF1148" i="2"/>
  <c r="BF1177" i="2"/>
  <c r="BF1180" i="2"/>
  <c r="BF1183" i="2"/>
  <c r="BF1316" i="2"/>
  <c r="BF118" i="2"/>
  <c r="BF143" i="2"/>
  <c r="BF158" i="2"/>
  <c r="BF304" i="2"/>
  <c r="BF475" i="2"/>
  <c r="BF552" i="2"/>
  <c r="BF627" i="2"/>
  <c r="BF645" i="2"/>
  <c r="BF672" i="2"/>
  <c r="BF686" i="2"/>
  <c r="BF808" i="2"/>
  <c r="BF863" i="2"/>
  <c r="BF886" i="2"/>
  <c r="BF895" i="2"/>
  <c r="BF931" i="2"/>
  <c r="BF942" i="2"/>
  <c r="BF947" i="2"/>
  <c r="BF965" i="2"/>
  <c r="BF1017" i="2"/>
  <c r="BF1086" i="2"/>
  <c r="BF1100" i="2"/>
  <c r="BF1112" i="2"/>
  <c r="BF1156" i="2"/>
  <c r="AV55" i="1"/>
  <c r="F35" i="3"/>
  <c r="BB56" i="1" s="1"/>
  <c r="F37" i="3"/>
  <c r="BD56" i="1" s="1"/>
  <c r="J33" i="3"/>
  <c r="AV56" i="1" s="1"/>
  <c r="F33" i="3"/>
  <c r="AZ56" i="1" s="1"/>
  <c r="F36" i="3"/>
  <c r="BC56" i="1" s="1"/>
  <c r="BC54" i="1" l="1"/>
  <c r="W32" i="1" s="1"/>
  <c r="BD54" i="1"/>
  <c r="W33" i="1" s="1"/>
  <c r="BB54" i="1"/>
  <c r="W31" i="1" s="1"/>
  <c r="AZ54" i="1"/>
  <c r="AV54" i="1" s="1"/>
  <c r="AK29" i="1" s="1"/>
  <c r="BK1306" i="2"/>
  <c r="J1306" i="2" s="1"/>
  <c r="J80" i="2" s="1"/>
  <c r="BK104" i="2"/>
  <c r="J104" i="2" s="1"/>
  <c r="J60" i="2" s="1"/>
  <c r="T104" i="2"/>
  <c r="P104" i="2"/>
  <c r="R806" i="2"/>
  <c r="T806" i="2"/>
  <c r="R104" i="2"/>
  <c r="R103" i="2"/>
  <c r="P806" i="2"/>
  <c r="BK806" i="2"/>
  <c r="BK80" i="3"/>
  <c r="J80" i="3" s="1"/>
  <c r="J59" i="3" s="1"/>
  <c r="F34" i="2"/>
  <c r="BA55" i="1" s="1"/>
  <c r="F34" i="3"/>
  <c r="BA56" i="1" s="1"/>
  <c r="J34" i="3"/>
  <c r="AW56" i="1" s="1"/>
  <c r="AT56" i="1" s="1"/>
  <c r="J34" i="2"/>
  <c r="AW55" i="1" s="1"/>
  <c r="AT55" i="1" s="1"/>
  <c r="AY54" i="1" l="1"/>
  <c r="BK103" i="2"/>
  <c r="J103" i="2" s="1"/>
  <c r="J30" i="2" s="1"/>
  <c r="AG55" i="1" s="1"/>
  <c r="AN55" i="1" s="1"/>
  <c r="W29" i="1"/>
  <c r="AX54" i="1"/>
  <c r="J806" i="2"/>
  <c r="J69" i="2" s="1"/>
  <c r="P103" i="2"/>
  <c r="AU55" i="1"/>
  <c r="T103" i="2"/>
  <c r="AU54" i="1"/>
  <c r="BA54" i="1"/>
  <c r="AW54" i="1" s="1"/>
  <c r="AK30" i="1" s="1"/>
  <c r="J30" i="3"/>
  <c r="AG56" i="1" s="1"/>
  <c r="J39" i="2" l="1"/>
  <c r="J59" i="2"/>
  <c r="J39" i="3"/>
  <c r="AN56" i="1"/>
  <c r="AG54" i="1"/>
  <c r="AK26" i="1" s="1"/>
  <c r="AK35" i="1" s="1"/>
  <c r="W30" i="1"/>
  <c r="AT54" i="1"/>
  <c r="AN54" i="1" l="1"/>
</calcChain>
</file>

<file path=xl/sharedStrings.xml><?xml version="1.0" encoding="utf-8"?>
<sst xmlns="http://schemas.openxmlformats.org/spreadsheetml/2006/main" count="12708" uniqueCount="1667">
  <si>
    <t>Export Komplet</t>
  </si>
  <si>
    <t>VZ</t>
  </si>
  <si>
    <t>2.0</t>
  </si>
  <si>
    <t/>
  </si>
  <si>
    <t>False</t>
  </si>
  <si>
    <t>{b8e35ab6-801e-41cb-9101-bf7ae64bd1f9}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</si>
  <si>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</si>
  <si>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</si>
  <si>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</si>
  <si>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</si>
  <si>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</si>
  <si>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</si>
  <si>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</si>
  <si>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</si>
  <si>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</si>
  <si>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SB-21112022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</si>
  <si>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</si>
  <si>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</si>
  <si>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Zateplení BD Vítovská 403 a 404 dle DPS</t>
  </si>
  <si>
    <t>KSO:</t>
  </si>
  <si>
    <t>803 59</t>
  </si>
  <si>
    <t>CC-CZ:</t>
  </si>
  <si>
    <t>11301</t>
  </si>
  <si>
    <t>Místo:</t>
  </si>
  <si>
    <t>Vítovská 403, 404 Odry</t>
  </si>
  <si>
    <t>Datum:</t>
  </si>
  <si>
    <t>21. 11. 2022</t>
  </si>
  <si>
    <t>CZ-CPV:</t>
  </si>
  <si>
    <t>45320000-6</t>
  </si>
  <si>
    <t>CZ-CPA:</t>
  </si>
  <si>
    <t>41.00.13</t>
  </si>
  <si>
    <t>Zadavatel:</t>
  </si>
  <si>
    <t>IČ:</t>
  </si>
  <si>
    <t>00298221</t>
  </si>
  <si>
    <t>Město Odry</t>
  </si>
  <si>
    <t>DIČ:</t>
  </si>
  <si>
    <t>Uchazeč:</t>
  </si>
  <si>
    <t>Vyplň údaj</t>
  </si>
  <si>
    <t>Projektant:</t>
  </si>
  <si>
    <t>06358071</t>
  </si>
  <si>
    <t>Stavby Byrtus s.r.o.</t>
  </si>
  <si>
    <t>CZ06358071</t>
  </si>
  <si>
    <t>True</t>
  </si>
  <si>
    <t>Zpracovatel:</t>
  </si>
  <si>
    <t>Martin Byrtus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</si>
  <si>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</si>
  <si>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</si>
  <si>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</si>
  <si>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</si>
  <si>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</si>
  <si>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</si>
  <si>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</si>
  <si>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</si>
  <si>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</si>
  <si>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</si>
  <si>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</si>
  <si>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</si>
  <si>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</si>
  <si>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</si>
  <si>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</si>
  <si>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</si>
  <si>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</si>
  <si>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</si>
  <si>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</si>
  <si>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</si>
  <si>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</si>
  <si>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</si>
  <si>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</si>
  <si>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</si>
  <si>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</si>
  <si>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</si>
  <si>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</si>
  <si>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</si>
  <si>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</si>
  <si>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</si>
  <si>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</si>
  <si>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</si>
  <si>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</si>
  <si>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</si>
  <si>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</si>
  <si>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</si>
  <si>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</si>
  <si>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</si>
  <si>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</si>
  <si>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</si>
  <si>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</si>
  <si>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</si>
  <si>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položkový</t>
  </si>
  <si>
    <t>STA</t>
  </si>
  <si>
    <t>1</t>
  </si>
  <si>
    <t>{b22b8a51-2fd5-450c-834f-4b5ddfb052b2}</t>
  </si>
  <si>
    <t>02</t>
  </si>
  <si>
    <t>vedlejší rozpočtové náklady</t>
  </si>
  <si>
    <t>{95b7157b-7ea7-4fe0-a308-5378364e1f37}</t>
  </si>
  <si>
    <t>KRYCÍ LIST SOUPISU PRACÍ</t>
  </si>
  <si>
    <t>Objekt:</t>
  </si>
  <si>
    <t>01 - stavební položkový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</si>
  <si>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</si>
  <si>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</si>
  <si>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</si>
  <si>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</si>
  <si>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</si>
  <si>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</si>
  <si>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</si>
  <si>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</si>
  <si>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</si>
  <si>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</si>
  <si>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</si>
  <si>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</si>
  <si>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</si>
  <si>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</si>
  <si>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</si>
  <si>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</si>
  <si>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</si>
  <si>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</si>
  <si>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</si>
  <si>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</si>
  <si>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</si>
  <si>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</si>
  <si>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</si>
  <si>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</si>
  <si>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</si>
  <si>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</si>
  <si>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HZS - Hodinové zúčtovací sazby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</si>
  <si>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</si>
  <si>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</si>
  <si>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</si>
  <si>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</si>
  <si>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</si>
  <si>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</si>
  <si>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</si>
  <si>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</si>
  <si>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</si>
  <si>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</si>
  <si>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</si>
  <si>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</si>
  <si>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</si>
  <si>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</si>
  <si>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</si>
  <si>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</si>
  <si>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</si>
  <si>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</si>
  <si>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</si>
  <si>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113105111</t>
  </si>
  <si>
    <t>Rozebrání dlažeb z lomového kamene s přemístěním hmot na skládku na vzdálenost do 3 m nebo s naložením na dopravní prostředek, kladených na sucho</t>
  </si>
  <si>
    <t>m2</t>
  </si>
  <si>
    <t>CS ÚRS 2022 02</t>
  </si>
  <si>
    <t>4</t>
  </si>
  <si>
    <t>2</t>
  </si>
  <si>
    <t>866005913</t>
  </si>
  <si>
    <t>Online PSC</t>
  </si>
  <si>
    <t>https://podminky.urs.cz/item/CS_URS_2022_02/113105111</t>
  </si>
  <si>
    <t>VV</t>
  </si>
  <si>
    <t>uliční strana - kameny na "stojato"</t>
  </si>
  <si>
    <t>30,295*0,7</t>
  </si>
  <si>
    <t>Součet</t>
  </si>
  <si>
    <t>113106122</t>
  </si>
  <si>
    <t>Rozebrání dlažeb komunikací pro pěší s přemístěním hmot na skládku na vzdálenost do 3 m nebo s naložením na dopravní prostředek s ložem z kameniva nebo živice a s jakoukoliv výplní spár ručně z kamenných dlaždic nebo desek</t>
  </si>
  <si>
    <t>191465683</t>
  </si>
  <si>
    <t>https://podminky.urs.cz/item/CS_URS_2022_02/113106122</t>
  </si>
  <si>
    <t>západní průčelí</t>
  </si>
  <si>
    <t>12,435*0,5+7,055*0,5</t>
  </si>
  <si>
    <t>dvorní část</t>
  </si>
  <si>
    <t>30,295*1</t>
  </si>
  <si>
    <t>3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</si>
  <si>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</si>
  <si>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</si>
  <si>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-1605920263</t>
  </si>
  <si>
    <t>https://podminky.urs.cz/item/CS_URS_2022_02/113107122</t>
  </si>
  <si>
    <t>lože rezebíraných zpevněných ploch</t>
  </si>
  <si>
    <t>113107123</t>
  </si>
  <si>
    <t>Odstranění podkladů nebo krytů ručně s přemístěním hmot na skládku na vzdálenost do 3 m nebo s naložením na dopravní prostředek z kameniva hrubého drceného, o tl. vrstvy přes 200 do 300 mm</t>
  </si>
  <si>
    <t>2020332781</t>
  </si>
  <si>
    <t>https://podminky.urs.cz/item/CS_URS_2022_02/113107123</t>
  </si>
  <si>
    <t>okapový chodník  - dvorní část</t>
  </si>
  <si>
    <t>(30,295-3,21*2)*0,505</t>
  </si>
  <si>
    <t>5</t>
  </si>
  <si>
    <t>122211101</t>
  </si>
  <si>
    <t>Odkopávky a prokopávky ručně zapažené i nezapažené v hornině třídy těžitelnosti I skupiny 3</t>
  </si>
  <si>
    <t>m3</t>
  </si>
  <si>
    <t>-1156433813</t>
  </si>
  <si>
    <t>https://podminky.urs.cz/item/CS_URS_2022_02/122211101</t>
  </si>
  <si>
    <t>východní průčelí</t>
  </si>
  <si>
    <t>12,775*0,66*0,25</t>
  </si>
  <si>
    <t>6</t>
  </si>
  <si>
    <t>132312121</t>
  </si>
  <si>
    <t>Hloubení zapažených rýh šířky do 800 mm ručně s urovnáním dna do předepsaného profilu a spádu v hornině třídy těžitelnosti II skupiny 4 soudržných</t>
  </si>
  <si>
    <t>-1420239481</t>
  </si>
  <si>
    <t>https://podminky.urs.cz/item/CS_URS_2022_02/132312121</t>
  </si>
  <si>
    <t>obnažení napojení svodů na dešť kanalizaci</t>
  </si>
  <si>
    <t>(1,5*0,5*1,5)*4</t>
  </si>
  <si>
    <t>7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</si>
  <si>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</si>
  <si>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</si>
  <si>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1572259681</t>
  </si>
  <si>
    <t>https://podminky.urs.cz/item/CS_URS_2022_02/162211311</t>
  </si>
  <si>
    <t>8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</si>
  <si>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</si>
  <si>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</si>
  <si>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150242677</t>
  </si>
  <si>
    <t>https://podminky.urs.cz/item/CS_URS_2022_02/162211319</t>
  </si>
  <si>
    <t>východní průčelí dalších 20 m</t>
  </si>
  <si>
    <t>(12,775*0,66*0,25)*2</t>
  </si>
  <si>
    <t>9</t>
  </si>
  <si>
    <t>174111101</t>
  </si>
  <si>
    <t>Zásyp sypaninou z jakékoliv horniny ručně s uložením výkopku ve vrstvách se zhutněním jam, šachet, rýh nebo kolem objektů v těchto vykopávkách</t>
  </si>
  <si>
    <t>-1815900597</t>
  </si>
  <si>
    <t>https://podminky.urs.cz/item/CS_URS_2022_02/174111101</t>
  </si>
  <si>
    <t>kolem ochodníkové obruby ve dvoře</t>
  </si>
  <si>
    <t>32,295*0,1*0,2</t>
  </si>
  <si>
    <t>10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</si>
  <si>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</si>
  <si>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</si>
  <si>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-1187896159</t>
  </si>
  <si>
    <t>https://podminky.urs.cz/item/CS_URS_2022_02/175111101</t>
  </si>
  <si>
    <t>zpětný zásyp</t>
  </si>
  <si>
    <t>odpočet materiálu pro obsyp</t>
  </si>
  <si>
    <t>-1,2</t>
  </si>
  <si>
    <t>11</t>
  </si>
  <si>
    <t>181111131</t>
  </si>
  <si>
    <t>Plošná úprava terénu v zemině skupiny 1 až 4 s urovnáním povrchu bez doplnění ornice souvislé plochy do 500 m2 při nerovnostech terénu přes 150 do 200 mm v rovině nebo na svahu do 1:5</t>
  </si>
  <si>
    <t>-120713742</t>
  </si>
  <si>
    <t>https://podminky.urs.cz/item/CS_URS_2022_02/181111131</t>
  </si>
  <si>
    <t>32,295*0,1</t>
  </si>
  <si>
    <t>12</t>
  </si>
  <si>
    <t>181912112</t>
  </si>
  <si>
    <t>Úprava pláně vyrovnáním výškových rozdílů ručně v hornině třídy těžitelnosti I skupiny 3 se zhutněním</t>
  </si>
  <si>
    <t>-1967938624</t>
  </si>
  <si>
    <t>https://podminky.urs.cz/item/CS_URS_2022_02/181912112</t>
  </si>
  <si>
    <t>skladba S6</t>
  </si>
  <si>
    <t>(5,14+31,715+11,01)*0,5</t>
  </si>
  <si>
    <t>skladba S5</t>
  </si>
  <si>
    <t>32,295*1,34-3,68*0,505*2</t>
  </si>
  <si>
    <t>5,87*1,18</t>
  </si>
  <si>
    <t>Vodorovné konstrukce</t>
  </si>
  <si>
    <t>13</t>
  </si>
  <si>
    <t>451572111</t>
  </si>
  <si>
    <t>Lože pod potrubí, stoky a drobné objekty v otevřeném výkopu z kameniva drobného těženého 0 až 4 mm</t>
  </si>
  <si>
    <t>1079558401</t>
  </si>
  <si>
    <t>https://podminky.urs.cz/item/CS_URS_2022_02/451572111</t>
  </si>
  <si>
    <t>vodorovná část - lože a obsyp</t>
  </si>
  <si>
    <t>(4*1,5)*(0,1+0,3)*0,5</t>
  </si>
  <si>
    <t>Komunikace pozemní</t>
  </si>
  <si>
    <t>14</t>
  </si>
  <si>
    <t>564851112</t>
  </si>
  <si>
    <t>Podklad ze štěrkodrti ŠD s rozprostřením a zhutněním plochy přes 100 m2, po zhutnění tl. 160 mm</t>
  </si>
  <si>
    <t>638753230</t>
  </si>
  <si>
    <t>https://podminky.urs.cz/item/CS_URS_2022_02/564851112</t>
  </si>
  <si>
    <t>564861111</t>
  </si>
  <si>
    <t>Podklad ze štěrkodrti ŠD s rozprostřením a zhutněním plochy přes 100 m2, po zhutnění tl. 200 mm</t>
  </si>
  <si>
    <t>84606933</t>
  </si>
  <si>
    <t>https://podminky.urs.cz/item/CS_URS_2022_02/564861111</t>
  </si>
  <si>
    <t>32,295*1,06-3,68*0,505*2</t>
  </si>
  <si>
    <t>5,87*0,9</t>
  </si>
  <si>
    <t>16</t>
  </si>
  <si>
    <t>572360112</t>
  </si>
  <si>
    <t>Vyspravení krytu komunikací po překopech inženýrských sítí plochy do 15 m2 asfaltovou směsí aplikovanou za studena, po zhutnění tl. přes 40 do 60 mm</t>
  </si>
  <si>
    <t>-1775492804</t>
  </si>
  <si>
    <t>https://podminky.urs.cz/item/CS_URS_2022_02/572360112</t>
  </si>
  <si>
    <t>kolem obruby v příjezdové komunikaci 2 vrstvy</t>
  </si>
  <si>
    <t>(0,58+7,535)*0,1*2</t>
  </si>
  <si>
    <t>Úpravy povrchů, podlahy a osazování výplní</t>
  </si>
  <si>
    <t>17</t>
  </si>
  <si>
    <t>612345301</t>
  </si>
  <si>
    <t>Sádrová nebo vápenosádrová omítka ostění nebo nadpraží hladká</t>
  </si>
  <si>
    <t>670358264</t>
  </si>
  <si>
    <t>https://podminky.urs.cz/item/CS_URS_2022_02/612345301</t>
  </si>
  <si>
    <t>vnitřní ostění otvorů</t>
  </si>
  <si>
    <t xml:space="preserve">uliční prúčelí </t>
  </si>
  <si>
    <t>(1,8+1,68*2)*8*0,45</t>
  </si>
  <si>
    <t>(1,05+1,68*2)*8*0,45</t>
  </si>
  <si>
    <t>dvorní průčelí</t>
  </si>
  <si>
    <t>(0,49+1,25*2)*16*0,45</t>
  </si>
  <si>
    <t>(1,04+2*2)*2*0,45</t>
  </si>
  <si>
    <t>(0,91+0,705*2)*2*0,45</t>
  </si>
  <si>
    <t>štíty</t>
  </si>
  <si>
    <t>(0,43+1,1*2)*6*0,45</t>
  </si>
  <si>
    <t>18</t>
  </si>
  <si>
    <t>613135002</t>
  </si>
  <si>
    <t>Vyrovnání nerovností podkladu vnitřních omítaných ploch maltou, tloušťky do 10 mm cementovou pilířů nebo sloupů</t>
  </si>
  <si>
    <t>-108804054</t>
  </si>
  <si>
    <t>https://podminky.urs.cz/item/CS_URS_2022_02/613135002</t>
  </si>
  <si>
    <t>vyrovnání parapetních ploch</t>
  </si>
  <si>
    <t>1np</t>
  </si>
  <si>
    <t>0,53*0,45*8</t>
  </si>
  <si>
    <t>1,05*0,45*4</t>
  </si>
  <si>
    <t>1,85*0,45*8</t>
  </si>
  <si>
    <t>2np</t>
  </si>
  <si>
    <t>0,91*0,45*2</t>
  </si>
  <si>
    <t>půda</t>
  </si>
  <si>
    <t>0,56*0,45*6</t>
  </si>
  <si>
    <t>19</t>
  </si>
  <si>
    <t>622143003</t>
  </si>
  <si>
    <t>Montáž omítkových profilů plastových, pozinkovaných nebo dřevěných upevněných vtlačením do podkladní vrstvy nebo přibitím rohových s tkaninou</t>
  </si>
  <si>
    <t>m</t>
  </si>
  <si>
    <t>-745141768</t>
  </si>
  <si>
    <t>https://podminky.urs.cz/item/CS_URS_2022_02/622143003</t>
  </si>
  <si>
    <t>rohy objektu</t>
  </si>
  <si>
    <t>7,4*8</t>
  </si>
  <si>
    <t>hrana sokl</t>
  </si>
  <si>
    <t>30,615*2+10,49*2+0,505*4</t>
  </si>
  <si>
    <t>ostění otvorů</t>
  </si>
  <si>
    <t>(0,53*2+1,25*2)*8</t>
  </si>
  <si>
    <t>(1,05*2+1,7*2)*4</t>
  </si>
  <si>
    <t>(1,85*2+1,7*2)*8</t>
  </si>
  <si>
    <t>(1,05*2+2*2)*2</t>
  </si>
  <si>
    <t>(0,91*2+0,705*2)*2</t>
  </si>
  <si>
    <t>(0,56*2+1,1*2)*6</t>
  </si>
  <si>
    <t>20</t>
  </si>
  <si>
    <t>M</t>
  </si>
  <si>
    <t>59051486</t>
  </si>
  <si>
    <t>profil rohový PVC 15x15mm s výztužnou tkaninou š 100mm pro ETICS</t>
  </si>
  <si>
    <t>490044251</t>
  </si>
  <si>
    <t>(7,4*8)*1,05</t>
  </si>
  <si>
    <t>(30,615*2+10,49*2+0,505*4)*1,05</t>
  </si>
  <si>
    <t>(1,25*2)*8*1,05</t>
  </si>
  <si>
    <t>(1,7*2)*4*1,05</t>
  </si>
  <si>
    <t>(1,7*2)*8*1,05</t>
  </si>
  <si>
    <t>(2*2)*2*1,05</t>
  </si>
  <si>
    <t>(0,705*2)*2*1,05</t>
  </si>
  <si>
    <t>(1,1*2)*6*1,05</t>
  </si>
  <si>
    <t>303,503*1,05 'Přepočtené koeficientem množství</t>
  </si>
  <si>
    <t>59051510</t>
  </si>
  <si>
    <t>profil začišťovací s okapnicí PVC s výztužnou tkaninou pro nadpraží ETICS</t>
  </si>
  <si>
    <t>528230524</t>
  </si>
  <si>
    <t>ostění otvorů - nadpraží</t>
  </si>
  <si>
    <t>0,53*8*1,05</t>
  </si>
  <si>
    <t>1,05*4*1,05</t>
  </si>
  <si>
    <t>1,85*8*1,05</t>
  </si>
  <si>
    <t>1,05*2*1,05</t>
  </si>
  <si>
    <t>0,91*2*1,05</t>
  </si>
  <si>
    <t>0,56*6*1,05</t>
  </si>
  <si>
    <t>56,448*1,05 'Přepočtené koeficientem množství</t>
  </si>
  <si>
    <t>22</t>
  </si>
  <si>
    <t>59051512</t>
  </si>
  <si>
    <t>profil začišťovací s okapnicí PVC s výztužnou tkaninou pro parapet ETICS</t>
  </si>
  <si>
    <t>-1148470786</t>
  </si>
  <si>
    <t>ostění otvorů - parapet</t>
  </si>
  <si>
    <t>23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</si>
  <si>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</si>
  <si>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</si>
  <si>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1265445524</t>
  </si>
  <si>
    <t>https://podminky.urs.cz/item/CS_URS_2022_02/622143004</t>
  </si>
  <si>
    <t>těsnění vnitřní a vnější styk okna s povrchovou úpravou</t>
  </si>
  <si>
    <t>(0,53+1,25*2)*16</t>
  </si>
  <si>
    <t>(1,05+1,7*2)*8</t>
  </si>
  <si>
    <t>(1,85+1,7*2)*16</t>
  </si>
  <si>
    <t>(1,05+2*2)*4</t>
  </si>
  <si>
    <t>(0,91+0,705*2)*4</t>
  </si>
  <si>
    <t>(0,56+1,1*2)*12</t>
  </si>
  <si>
    <t>dveře</t>
  </si>
  <si>
    <t>(1,45+2,125*2)*2</t>
  </si>
  <si>
    <t>24</t>
  </si>
  <si>
    <t>59051476</t>
  </si>
  <si>
    <t>profil začišťovací PVC 9mm s výztužnou tkaninou pro ostění ETICS</t>
  </si>
  <si>
    <t>1111454507</t>
  </si>
  <si>
    <t>410,16*1,05 'Přepočtené koeficientem množství</t>
  </si>
  <si>
    <t>25</t>
  </si>
  <si>
    <t>622151001</t>
  </si>
  <si>
    <t>Penetrační nátěr vnějších pastovitých tenkovrstvých omítek akrylátový univerzální stěn</t>
  </si>
  <si>
    <t>-1386411981</t>
  </si>
  <si>
    <t>https://podminky.urs.cz/item/CS_URS_2022_02/622151001</t>
  </si>
  <si>
    <t>fasáda zateplená skladba S2</t>
  </si>
  <si>
    <t>nad soklem</t>
  </si>
  <si>
    <t>555,865</t>
  </si>
  <si>
    <t>26</t>
  </si>
  <si>
    <t>622151021</t>
  </si>
  <si>
    <t>Penetrační nátěr vnějších pastovitých tenkovrstvých omítek mozaikových akrylátový stěn</t>
  </si>
  <si>
    <t>-1919206334</t>
  </si>
  <si>
    <t>https://podminky.urs.cz/item/CS_URS_2022_02/622151021</t>
  </si>
  <si>
    <t>sokl</t>
  </si>
  <si>
    <t>30,245*(0,55+0,7)/2</t>
  </si>
  <si>
    <t>10,12*(0,55+0,5)/2</t>
  </si>
  <si>
    <t>10,12*(0,5+0,7)/2</t>
  </si>
  <si>
    <t>(30,245+0,505*4-1,45*2)*0,5</t>
  </si>
  <si>
    <t>ostění vstupních dveří</t>
  </si>
  <si>
    <t>(0,5*2)*0,55*2</t>
  </si>
  <si>
    <t>27</t>
  </si>
  <si>
    <t>622211001</t>
  </si>
  <si>
    <t>Montáž kontaktního zateplení lepením a mechanickým kotvením z polystyrenových desek na vnější stěny, na podklad betonový nebo z lehčeného betonu, z tvárnic keramických nebo vápenopískových, tloušťky desek do 40 mm</t>
  </si>
  <si>
    <t>-490735355</t>
  </si>
  <si>
    <t>https://podminky.urs.cz/item/CS_URS_2022_02/622211001</t>
  </si>
  <si>
    <t>(1,45+2,125*2)*0,57*2</t>
  </si>
  <si>
    <t>28</t>
  </si>
  <si>
    <t>28375932</t>
  </si>
  <si>
    <t>deska EPS 70 fasádní λ=0,039 tl 40mm</t>
  </si>
  <si>
    <t>531572956</t>
  </si>
  <si>
    <t>(1,45+2,125*2)*0,57*2*1,02</t>
  </si>
  <si>
    <t>odpočet xps</t>
  </si>
  <si>
    <t>-(0,5*2)*0,57*2*1,02</t>
  </si>
  <si>
    <t>29</t>
  </si>
  <si>
    <t>28376351</t>
  </si>
  <si>
    <t>deska perimetrická pro zateplení spodních staveb 200kPa λ=0,034 tl 40mm</t>
  </si>
  <si>
    <t>-1296910415</t>
  </si>
  <si>
    <t>ostění dveří do 500 mm</t>
  </si>
  <si>
    <t>(0,5*2)*0,57*2*1,02</t>
  </si>
  <si>
    <t>30</t>
  </si>
  <si>
    <t>622211041</t>
  </si>
  <si>
    <t>Montáž kontaktního zateplení lepením a mechanickým kotvením z polystyrenových desek na vnější stěny, na podklad betonový nebo z lehčeného betonu, z tvárnic keramických nebo vápenopískových, tloušťky desek přes 160 do 200 mm</t>
  </si>
  <si>
    <t>-1195273940</t>
  </si>
  <si>
    <t>https://podminky.urs.cz/item/CS_URS_2022_02/622211041</t>
  </si>
  <si>
    <t>30,245*(0,8+0,95)/2</t>
  </si>
  <si>
    <t>10,12*(0,8+0,75)/2</t>
  </si>
  <si>
    <t>10,12*(0,75+0,95)/2</t>
  </si>
  <si>
    <t>(30,245+0,505*4-1,45*2)*0,75</t>
  </si>
  <si>
    <t>Mezisoučet</t>
  </si>
  <si>
    <t>fasáda nad soklem</t>
  </si>
  <si>
    <t>(30,245+0,18*12)*6,969</t>
  </si>
  <si>
    <t>odpočet otvorů</t>
  </si>
  <si>
    <t>-(1,8*1,68)*8</t>
  </si>
  <si>
    <t>-(1,05*1,68)*8</t>
  </si>
  <si>
    <t>(30,295+0,18*2+0,505*4)*6,969</t>
  </si>
  <si>
    <t>-(0,49*1,25)*16</t>
  </si>
  <si>
    <t>-(1,45*(2,125-0,5))*2</t>
  </si>
  <si>
    <t>-(1,04*2)*2</t>
  </si>
  <si>
    <t>-(0,91*0,705)*2</t>
  </si>
  <si>
    <t>((10,12+0,18*2)*6,969)*2</t>
  </si>
  <si>
    <t>((10,12+0,18*2)*3,964)/2*2</t>
  </si>
  <si>
    <t>-(0,43*1,1)*6</t>
  </si>
  <si>
    <t>31</t>
  </si>
  <si>
    <t>28375953</t>
  </si>
  <si>
    <t>deska EPS 70 fasádní λ=0,039 tl 180mm</t>
  </si>
  <si>
    <t>1156095337</t>
  </si>
  <si>
    <t>555,865*1,05 'Přepočtené koeficientem množství</t>
  </si>
  <si>
    <t>32</t>
  </si>
  <si>
    <t>28376359</t>
  </si>
  <si>
    <t>deska perimetrická pro zateplení spodních staveb 200kPa λ=0,034 tl 160mm</t>
  </si>
  <si>
    <t>-200613652</t>
  </si>
  <si>
    <t>30,245*(0,8+0,95)/2*1,02</t>
  </si>
  <si>
    <t>10,12*(0,8+0,75)/2*1,02</t>
  </si>
  <si>
    <t>10,12*(0,75+0,95)/2*1,02</t>
  </si>
  <si>
    <t>(30,245+0,505*4-1,45*2)*0,75*1,02</t>
  </si>
  <si>
    <t>66,232*1,02 'Přepočtené koeficientem množství</t>
  </si>
  <si>
    <t>33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</si>
  <si>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</si>
  <si>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</si>
  <si>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744412119</t>
  </si>
  <si>
    <t>https://podminky.urs.cz/item/CS_URS_2022_02/622251101</t>
  </si>
  <si>
    <t>zateplované plochy</t>
  </si>
  <si>
    <t>616,383</t>
  </si>
  <si>
    <t>34</t>
  </si>
  <si>
    <t>622325101</t>
  </si>
  <si>
    <t>Oprava vápenocementové omítky vnějších ploch stupně členitosti 1 hladké stěn, v rozsahu opravované plochy do 10%</t>
  </si>
  <si>
    <t>1438742185</t>
  </si>
  <si>
    <t>https://podminky.urs.cz/item/CS_URS_2022_02/622325101</t>
  </si>
  <si>
    <t>(30,245-0,68-0,485-0,68)*6,969</t>
  </si>
  <si>
    <t>(30,245-0,63-0,63+0,505*4)*6,969</t>
  </si>
  <si>
    <t>((10,12-0,64-0,68)*6,969)*2</t>
  </si>
  <si>
    <t>((10,12*3,964)/2*2-(6,178+5,396)*0,65)*2</t>
  </si>
  <si>
    <t>35</t>
  </si>
  <si>
    <t>622325102</t>
  </si>
  <si>
    <t>Oprava vápenocementové omítky vnějších ploch stupně členitosti 1 hladké stěn, v rozsahu opravované plochy přes 10 do 30%</t>
  </si>
  <si>
    <t>-1385331988</t>
  </si>
  <si>
    <t>https://podminky.urs.cz/item/CS_URS_2022_02/622325102</t>
  </si>
  <si>
    <t>36</t>
  </si>
  <si>
    <t>622325109</t>
  </si>
  <si>
    <t>Oprava vápenocementové omítky vnějších ploch stupně členitosti 1 hladké stěn, v rozsahu opravované plochy přes 80 do 100%</t>
  </si>
  <si>
    <t>1847964852</t>
  </si>
  <si>
    <t>https://podminky.urs.cz/item/CS_URS_2022_02/622325109</t>
  </si>
  <si>
    <t xml:space="preserve">doplnění omítky po otlučení bosáží </t>
  </si>
  <si>
    <t>(0,68+0,485+0,68)*6,969</t>
  </si>
  <si>
    <t>(0,63+0,63)*6,969</t>
  </si>
  <si>
    <t>(0,64+0,68)*6,969*2</t>
  </si>
  <si>
    <t>(6,178+5,396)*0,65*2</t>
  </si>
  <si>
    <t>37</t>
  </si>
  <si>
    <t>622511112</t>
  </si>
  <si>
    <t>Omítka tenkovrstvá akrylátová vnějších ploch probarvená bez penetrace mozaiková střednězrnná stěn</t>
  </si>
  <si>
    <t>-1691024608</t>
  </si>
  <si>
    <t>https://podminky.urs.cz/item/CS_URS_2022_02/622511112</t>
  </si>
  <si>
    <t>38</t>
  </si>
  <si>
    <t>622531022</t>
  </si>
  <si>
    <t>Omítka tenkovrstvá silikonová vnějších ploch probarvená bez penetrace zatíraná (škrábaná), zrnitost 2,0 mm stěn</t>
  </si>
  <si>
    <t>-87821859</t>
  </si>
  <si>
    <t>https://podminky.urs.cz/item/CS_URS_2022_02/622531022</t>
  </si>
  <si>
    <t>39</t>
  </si>
  <si>
    <t>623131101</t>
  </si>
  <si>
    <t>Podkladní a spojovací vrstva vnějších omítaných ploch cementový postřik nanášený ručně celoplošně pilířů nebo sloupů</t>
  </si>
  <si>
    <t>1449894023</t>
  </si>
  <si>
    <t>https://podminky.urs.cz/item/CS_URS_2022_02/623131101</t>
  </si>
  <si>
    <t>40</t>
  </si>
  <si>
    <t>623142001</t>
  </si>
  <si>
    <t>Potažení vnějších ploch pletivem v ploše nebo pruzích, na plném podkladu sklovláknitým vtlačením do tmelu pilířů nebo sloupů</t>
  </si>
  <si>
    <t>-454134102</t>
  </si>
  <si>
    <t>https://podminky.urs.cz/item/CS_URS_2022_02/623142001</t>
  </si>
  <si>
    <t>ostění otvorů z EPS</t>
  </si>
  <si>
    <t>(0,53*2+1,25*2)*8*0,19</t>
  </si>
  <si>
    <t>(1,05*2+1,7*2)*4*0,19</t>
  </si>
  <si>
    <t>(1,85*2+1,7*2)*8*0,19</t>
  </si>
  <si>
    <t>(1,05*2+2*2)*2*0,19</t>
  </si>
  <si>
    <t>(0,91*2+0,705*2)*2*0,19</t>
  </si>
  <si>
    <t>(0,56*2+1,1*2)*6*0,19</t>
  </si>
  <si>
    <t>41</t>
  </si>
  <si>
    <t>623151001</t>
  </si>
  <si>
    <t>Penetrační nátěr vnějších pastovitých tenkovrstvých omítek akrylátový univerzální pilířů</t>
  </si>
  <si>
    <t>1179083503</t>
  </si>
  <si>
    <t>https://podminky.urs.cz/item/CS_URS_2022_02/623151001</t>
  </si>
  <si>
    <t>Ostění oken a dveří</t>
  </si>
  <si>
    <t>okna</t>
  </si>
  <si>
    <t>48,096</t>
  </si>
  <si>
    <t>(1,45+2,125*2-0,5*2)*0,57*2</t>
  </si>
  <si>
    <t>42</t>
  </si>
  <si>
    <t>623531022</t>
  </si>
  <si>
    <t>Omítka tenkovrstvá silikonová vnějších ploch probarvená bez penetrace zatíraná (škrábaná), zrnitost 2,0 mm pilířů a sloupů</t>
  </si>
  <si>
    <t>-508503494</t>
  </si>
  <si>
    <t>https://podminky.urs.cz/item/CS_URS_2022_02/623531022</t>
  </si>
  <si>
    <t>43</t>
  </si>
  <si>
    <t>629991011</t>
  </si>
  <si>
    <t>Zakrytí vnějších ploch před znečištěním včetně pozdějšího odkrytí výplní otvorů a svislých ploch fólií přilepenou lepící páskou</t>
  </si>
  <si>
    <t>-1609152645</t>
  </si>
  <si>
    <t>https://podminky.urs.cz/item/CS_URS_2022_02/629991011</t>
  </si>
  <si>
    <t>okna a dveře před znečištěním vnější</t>
  </si>
  <si>
    <t>0,49*1,25*16</t>
  </si>
  <si>
    <t>0,56*1,1*6</t>
  </si>
  <si>
    <t>0,91*0,705*2</t>
  </si>
  <si>
    <t>1,04*2*2</t>
  </si>
  <si>
    <t>1,05*1,68*8</t>
  </si>
  <si>
    <t>1,8*1,68*16</t>
  </si>
  <si>
    <t>1,45*2,125*2</t>
  </si>
  <si>
    <t>44</t>
  </si>
  <si>
    <t>629995101</t>
  </si>
  <si>
    <t>Očištění vnějších ploch tlakovou vodou omytím</t>
  </si>
  <si>
    <t>194624557</t>
  </si>
  <si>
    <t>https://podminky.urs.cz/item/CS_URS_2022_02/629995101</t>
  </si>
  <si>
    <t>6,498+620,798</t>
  </si>
  <si>
    <t>45</t>
  </si>
  <si>
    <t>637211122</t>
  </si>
  <si>
    <t>Okapový chodník z dlaždic betonových se zalitím spár cementovou maltou do písku, tl. dlaždic 60 mm</t>
  </si>
  <si>
    <t>-1632000178</t>
  </si>
  <si>
    <t>https://podminky.urs.cz/item/CS_URS_2022_02/637211122</t>
  </si>
  <si>
    <t>Trubní vedení</t>
  </si>
  <si>
    <t>46</t>
  </si>
  <si>
    <t>837312921</t>
  </si>
  <si>
    <t>Výměna kameninových tvarovek na potrubí z trub kameninových v otevřeném výkopu s integrovaným těsněním jednoosých DN 150</t>
  </si>
  <si>
    <t>kus</t>
  </si>
  <si>
    <t>858526452</t>
  </si>
  <si>
    <t>https://podminky.urs.cz/item/CS_URS_2022_02/837312921</t>
  </si>
  <si>
    <t>47</t>
  </si>
  <si>
    <t>28612006</t>
  </si>
  <si>
    <t>přechod kanalizační KG kamenina-plast bez těsnění DN 160</t>
  </si>
  <si>
    <t>-367664717</t>
  </si>
  <si>
    <t>předpoklad stávající potrubí z kameniny</t>
  </si>
  <si>
    <t>48</t>
  </si>
  <si>
    <t>850311811</t>
  </si>
  <si>
    <t>Bourání stávajícího potrubí z trub litinových hrdlových nebo přírubových v otevřeném výkopu DN do 150</t>
  </si>
  <si>
    <t>-1288752497</t>
  </si>
  <si>
    <t>https://podminky.urs.cz/item/CS_URS_2022_02/850311811</t>
  </si>
  <si>
    <t>vodorovná část - předpoklad</t>
  </si>
  <si>
    <t>4*1,5</t>
  </si>
  <si>
    <t>49</t>
  </si>
  <si>
    <t>871315211</t>
  </si>
  <si>
    <t>Kanalizační potrubí z tvrdého PVC v otevřeném výkopu ve sklonu do 20 %, hladkého plnostěnného jednovrstvého, tuhost třídy SN 4 DN 160</t>
  </si>
  <si>
    <t>1992068449</t>
  </si>
  <si>
    <t>https://podminky.urs.cz/item/CS_URS_2022_02/871315211</t>
  </si>
  <si>
    <t>vodorovná část</t>
  </si>
  <si>
    <t>50</t>
  </si>
  <si>
    <t>877275211</t>
  </si>
  <si>
    <t>Montáž tvarovek na kanalizačním potrubí z trub z plastu z tvrdého PVC nebo z polypropylenu v otevřeném výkopu jednoosých DN 125</t>
  </si>
  <si>
    <t>1727643508</t>
  </si>
  <si>
    <t>https://podminky.urs.cz/item/CS_URS_2022_02/877275211</t>
  </si>
  <si>
    <t>přechod za lapačem nečistot na vodorovné potrubí</t>
  </si>
  <si>
    <t>kolena</t>
  </si>
  <si>
    <t>4*2</t>
  </si>
  <si>
    <t>redukce</t>
  </si>
  <si>
    <t>4*1</t>
  </si>
  <si>
    <t>51</t>
  </si>
  <si>
    <t>28611356</t>
  </si>
  <si>
    <t>koleno kanalizační PVC KG 125x45°</t>
  </si>
  <si>
    <t>1530834315</t>
  </si>
  <si>
    <t>52</t>
  </si>
  <si>
    <t>28611506</t>
  </si>
  <si>
    <t>redukce kanalizační PVC 160/125</t>
  </si>
  <si>
    <t>2062889034</t>
  </si>
  <si>
    <t>53</t>
  </si>
  <si>
    <t>899623151</t>
  </si>
  <si>
    <t>Obetonování potrubí nebo zdiva stok betonem prostým v otevřeném výkopu, betonem tř. C 16/20</t>
  </si>
  <si>
    <t>1284820809</t>
  </si>
  <si>
    <t>https://podminky.urs.cz/item/CS_URS_2022_02/899623151</t>
  </si>
  <si>
    <t xml:space="preserve">obetonování napojení </t>
  </si>
  <si>
    <t>0,25*4</t>
  </si>
  <si>
    <t>Ostatní konstrukce a práce, bourání</t>
  </si>
  <si>
    <t>54</t>
  </si>
  <si>
    <t>916231212</t>
  </si>
  <si>
    <t>Osazení chodníkového obrubníku betonového se zřízením lože, s vyplněním a zatřením spár cementovou maltou stojatého bez boční opěry, do lože z betonu prostého</t>
  </si>
  <si>
    <t>1092124957</t>
  </si>
  <si>
    <t>https://podminky.urs.cz/item/CS_URS_2022_02/916231212</t>
  </si>
  <si>
    <t>výkres D.1.1 b17</t>
  </si>
  <si>
    <t>0,5+1,505+32,295+7,535+1</t>
  </si>
  <si>
    <t>55</t>
  </si>
  <si>
    <t>59217018</t>
  </si>
  <si>
    <t>obrubník betonový chodníkový 1000x80x200mm</t>
  </si>
  <si>
    <t>-953866960</t>
  </si>
  <si>
    <t>42,835*1,02 'Přepočtené koeficientem množství</t>
  </si>
  <si>
    <t>56</t>
  </si>
  <si>
    <t>916991121</t>
  </si>
  <si>
    <t>Lože pod obrubníky, krajníky nebo obruby z dlažebních kostek z betonu prostého</t>
  </si>
  <si>
    <t>-1486601760</t>
  </si>
  <si>
    <t>https://podminky.urs.cz/item/CS_URS_2022_02/916991121</t>
  </si>
  <si>
    <t>(0,5+1,505+32,295+7,535+1)*0,3*0,1</t>
  </si>
  <si>
    <t>57</t>
  </si>
  <si>
    <t>919735112</t>
  </si>
  <si>
    <t>Řezání stávajícího živičného krytu nebo podkladu hloubky přes 50 do 100 mm</t>
  </si>
  <si>
    <t>-338849319</t>
  </si>
  <si>
    <t>https://podminky.urs.cz/item/CS_URS_2022_02/919735112</t>
  </si>
  <si>
    <t>výkres D.1.1 b09</t>
  </si>
  <si>
    <t>5,04+0,68+7,735</t>
  </si>
  <si>
    <t>58</t>
  </si>
  <si>
    <t>941211111</t>
  </si>
  <si>
    <t>Montáž lešení řadového rámového lehkého pracovního s podlahami s provozním zatížením tř. 3 do 200 kg/m2 šířky tř. SW06 od 0,6 do 0,9 m, výšky do 10 m</t>
  </si>
  <si>
    <t>1918453200</t>
  </si>
  <si>
    <t>https://podminky.urs.cz/item/CS_URS_2022_02/941211111</t>
  </si>
  <si>
    <t>uliční strana</t>
  </si>
  <si>
    <t>(31+1+1)*7,5</t>
  </si>
  <si>
    <t>dvorní strana</t>
  </si>
  <si>
    <t>(6,14+6,14+1+1+4+4)*7,5</t>
  </si>
  <si>
    <t>zvýšení pro bourací práce na půdě</t>
  </si>
  <si>
    <t>(4*2)</t>
  </si>
  <si>
    <t>(10,5*7,5*2)</t>
  </si>
  <si>
    <t>(10,5*3,5)/2*2</t>
  </si>
  <si>
    <t>59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</si>
  <si>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</si>
  <si>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</si>
  <si>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-1606444894</t>
  </si>
  <si>
    <t>https://podminky.urs.cz/item/CS_URS_2022_02/941211211</t>
  </si>
  <si>
    <t>předpoklad 45 dní</t>
  </si>
  <si>
    <t>616,85*45</t>
  </si>
  <si>
    <t>věž pro bourací práce dalších 45 dní</t>
  </si>
  <si>
    <t>(4*9,5)*45</t>
  </si>
  <si>
    <t>60</t>
  </si>
  <si>
    <t>941211811</t>
  </si>
  <si>
    <t>Demontáž lešení řadového rámového lehkého pracovního s provozním zatížením tř. 3 do 200 kg/m2 šířky tř. SW06 od 0,6 do 0,9 m, výšky do 10 m</t>
  </si>
  <si>
    <t>42280756</t>
  </si>
  <si>
    <t>https://podminky.urs.cz/item/CS_URS_2022_02/941211811</t>
  </si>
  <si>
    <t>616,85</t>
  </si>
  <si>
    <t>61</t>
  </si>
  <si>
    <t>944611111</t>
  </si>
  <si>
    <t>Montáž ochranné plachty zavěšené na konstrukci lešení z textilie z umělých vláken</t>
  </si>
  <si>
    <t>234203867</t>
  </si>
  <si>
    <t>https://podminky.urs.cz/item/CS_URS_2022_02/944611111</t>
  </si>
  <si>
    <t>62</t>
  </si>
  <si>
    <t>944611211</t>
  </si>
  <si>
    <t>Montáž ochranné plachty Příplatek za první a každý další den použití plachty k ceně -1111</t>
  </si>
  <si>
    <t>678100386</t>
  </si>
  <si>
    <t>https://podminky.urs.cz/item/CS_URS_2022_02/944611211</t>
  </si>
  <si>
    <t>63</t>
  </si>
  <si>
    <t>944611811</t>
  </si>
  <si>
    <t>Demontáž ochranné plachty zavěšené na konstrukci lešení z textilie z umělých vláken</t>
  </si>
  <si>
    <t>-1824313815</t>
  </si>
  <si>
    <t>https://podminky.urs.cz/item/CS_URS_2022_02/944611811</t>
  </si>
  <si>
    <t>64</t>
  </si>
  <si>
    <t>944711112</t>
  </si>
  <si>
    <t>Montáž záchytné stříšky zřizované současně s lehkým nebo těžkým lešením, šířky přes 1,5 do 2,0 m</t>
  </si>
  <si>
    <t>-1481361851</t>
  </si>
  <si>
    <t>https://podminky.urs.cz/item/CS_URS_2022_02/944711112</t>
  </si>
  <si>
    <t>nad vstupy</t>
  </si>
  <si>
    <t>3,5*2</t>
  </si>
  <si>
    <t>65</t>
  </si>
  <si>
    <t>944711211</t>
  </si>
  <si>
    <t>Montáž záchytné stříšky Příplatek za první a každý další den použití záchytné stříšky k ceně -1111</t>
  </si>
  <si>
    <t>-200328041</t>
  </si>
  <si>
    <t>https://podminky.urs.cz/item/CS_URS_2022_02/944711211</t>
  </si>
  <si>
    <t>7*45</t>
  </si>
  <si>
    <t>66</t>
  </si>
  <si>
    <t>944711812</t>
  </si>
  <si>
    <t>Demontáž záchytné stříšky zřizované současně s lehkým nebo těžkým lešením, šířky přes 1,5 do 2,0 m</t>
  </si>
  <si>
    <t>313702824</t>
  </si>
  <si>
    <t>https://podminky.urs.cz/item/CS_URS_2022_02/944711812</t>
  </si>
  <si>
    <t>67</t>
  </si>
  <si>
    <t>952902611</t>
  </si>
  <si>
    <t>Čištění budov při provádění oprav a udržovacích prací vysátím prachu z ostatních ploch</t>
  </si>
  <si>
    <t>1605666364</t>
  </si>
  <si>
    <t>https://podminky.urs.cz/item/CS_URS_2022_02/952902611</t>
  </si>
  <si>
    <t>půda - po odstranění násypů</t>
  </si>
  <si>
    <t>(72,63+7,43+7,43+7,47+11,73+8,89+9,12+9,28+12,22+15,33+7,71+7,71+54,07)</t>
  </si>
  <si>
    <t>68</t>
  </si>
  <si>
    <t>965081113</t>
  </si>
  <si>
    <t>Bourání podlah z dlaždic bez podkladního lože nebo mazaniny, s jakoukoliv výplní spár půdních, plochy přes 1 m2</t>
  </si>
  <si>
    <t>-795940128</t>
  </si>
  <si>
    <t>https://podminky.urs.cz/item/CS_URS_2022_02/965081113</t>
  </si>
  <si>
    <t>72,63+7,43+7,43+7,47+11,73+8,89+9,12+9,28+12,22+15,33+7,71+7,71+54,07</t>
  </si>
  <si>
    <t>69</t>
  </si>
  <si>
    <t>965082923</t>
  </si>
  <si>
    <t>Odstranění násypu pod podlahami nebo ochranného násypu na střechách tl. do 100 mm, plochy přes 2 m2</t>
  </si>
  <si>
    <t>571920023</t>
  </si>
  <si>
    <t>https://podminky.urs.cz/item/CS_URS_2022_02/965082923</t>
  </si>
  <si>
    <t>(72,63+7,43+7,43+7,47+11,73+8,89+9,12+9,28+12,22+15,33+7,71+7,71+54,07)*0,04</t>
  </si>
  <si>
    <t>70</t>
  </si>
  <si>
    <t>968062244</t>
  </si>
  <si>
    <t>Vybourání dřevěných rámů oken s křídly, dveřních zárubní, vrat, stěn, ostění nebo obkladů rámů oken s křídly jednoduchých, plochy do 1 m2</t>
  </si>
  <si>
    <t>446511829</t>
  </si>
  <si>
    <t>https://podminky.urs.cz/item/CS_URS_2022_02/968062244</t>
  </si>
  <si>
    <t>(0,91*0,705)*2</t>
  </si>
  <si>
    <t>(0,56*1,1)*6</t>
  </si>
  <si>
    <t>71</t>
  </si>
  <si>
    <t>968062246</t>
  </si>
  <si>
    <t>Vybourání dřevěných rámů oken s křídly, dveřních zárubní, vrat, stěn, ostění nebo obkladů rámů oken s křídly jednoduchých, plochy do 4 m2</t>
  </si>
  <si>
    <t>505240708</t>
  </si>
  <si>
    <t>https://podminky.urs.cz/item/CS_URS_2022_02/968062246</t>
  </si>
  <si>
    <t>(1,04*2)*2</t>
  </si>
  <si>
    <t>72</t>
  </si>
  <si>
    <t>968062354</t>
  </si>
  <si>
    <t>Vybourání dřevěných rámů oken s křídly, dveřních zárubní, vrat, stěn, ostění nebo obkladů rámů oken s křídly dvojitých, plochy do 1 m2</t>
  </si>
  <si>
    <t>1092309933</t>
  </si>
  <si>
    <t>https://podminky.urs.cz/item/CS_URS_2022_02/968062354</t>
  </si>
  <si>
    <t>(0,53*1,25)*8</t>
  </si>
  <si>
    <t>73</t>
  </si>
  <si>
    <t>968062355</t>
  </si>
  <si>
    <t>Vybourání dřevěných rámů oken s křídly, dveřních zárubní, vrat, stěn, ostění nebo obkladů rámů oken s křídly dvojitých, plochy do 2 m2</t>
  </si>
  <si>
    <t>749655798</t>
  </si>
  <si>
    <t>https://podminky.urs.cz/item/CS_URS_2022_02/968062355</t>
  </si>
  <si>
    <t>(1,1*1,7)*4</t>
  </si>
  <si>
    <t>74</t>
  </si>
  <si>
    <t>968062356</t>
  </si>
  <si>
    <t>Vybourání dřevěných rámů oken s křídly, dveřních zárubní, vrat, stěn, ostění nebo obkladů rámů oken s křídly dvojitých, plochy do 4 m2</t>
  </si>
  <si>
    <t>-1245306588</t>
  </si>
  <si>
    <t>https://podminky.urs.cz/item/CS_URS_2022_02/968062356</t>
  </si>
  <si>
    <t>(1,85*1,7)*8</t>
  </si>
  <si>
    <t>75</t>
  </si>
  <si>
    <t>968062456</t>
  </si>
  <si>
    <t>Vybourání dřevěných rámů oken s křídly, dveřních zárubní, vrat, stěn, ostění nebo obkladů dveřních zárubní, plochy přes 2 m2</t>
  </si>
  <si>
    <t>332820310</t>
  </si>
  <si>
    <t>https://podminky.urs.cz/item/CS_URS_2022_02/968062456</t>
  </si>
  <si>
    <t>vstupní dveře</t>
  </si>
  <si>
    <t>(1,45*2,125)*2</t>
  </si>
  <si>
    <t>76</t>
  </si>
  <si>
    <t>978012191</t>
  </si>
  <si>
    <t>Otlučení vápenných nebo vápenocementových omítek vnitřních ploch stropů rákosovaných, v rozsahu přes 50 do 100 %</t>
  </si>
  <si>
    <t>-2082866911</t>
  </si>
  <si>
    <t>https://podminky.urs.cz/item/CS_URS_2022_02/978012191</t>
  </si>
  <si>
    <t>podhledy půdních kójí</t>
  </si>
  <si>
    <t>(1,93+3,06+2,315+1,813+1,923)*1,12</t>
  </si>
  <si>
    <t>(2,372+2,418+3,19+4+1,913+1,838)*1,12</t>
  </si>
  <si>
    <t>77</t>
  </si>
  <si>
    <t>978013191</t>
  </si>
  <si>
    <t>Otlučení vápenných nebo vápenocementových omítek vnitřních ploch stěn s vyškrabáním spar, s očištěním zdiva, v rozsahu přes 50 do 100 %</t>
  </si>
  <si>
    <t>-1610398070</t>
  </si>
  <si>
    <t>https://podminky.urs.cz/item/CS_URS_2022_02/978013191</t>
  </si>
  <si>
    <t>půda - stěny kójí</t>
  </si>
  <si>
    <t>(3,87*2,624-2,481*2,144)*24</t>
  </si>
  <si>
    <t>(4,055+2,405+2,96+2,07+3,07+3,3+0,21+4,05)*2*2,679</t>
  </si>
  <si>
    <t>-(1*2)*11*2</t>
  </si>
  <si>
    <t>ostění otvorů vnitřní</t>
  </si>
  <si>
    <t>(1,8+1,68*2)*8*0,155</t>
  </si>
  <si>
    <t>(1,05+1,68*2)*8*0,155</t>
  </si>
  <si>
    <t>(0,49+1,25*2)*16*0,155</t>
  </si>
  <si>
    <t>(1,04+2*2)*2*0,290</t>
  </si>
  <si>
    <t>(0,91*2+0,705*2)*2*0,290</t>
  </si>
  <si>
    <t>(0,56+1,1*2)*6*0,26</t>
  </si>
  <si>
    <t>78</t>
  </si>
  <si>
    <t>978015321</t>
  </si>
  <si>
    <t>Otlučení vápenných nebo vápenocementových omítek vnějších ploch s vyškrabáním spar a s očištěním zdiva stupně členitosti 1 a 2, v rozsahu do 10 %</t>
  </si>
  <si>
    <t>-887539212</t>
  </si>
  <si>
    <t>https://podminky.urs.cz/item/CS_URS_2022_02/978015321</t>
  </si>
  <si>
    <t>(30,295-0,68-0,485-0,68)*6,969</t>
  </si>
  <si>
    <t>(30,295-0,63-0,63+0,505*4)*6,969</t>
  </si>
  <si>
    <t>((10,17-0,64-0,68)*6,969)*2</t>
  </si>
  <si>
    <t>((10,17*3,964)/2*2-(6,178+5,396)*0,65)*2</t>
  </si>
  <si>
    <t>79</t>
  </si>
  <si>
    <t>978015341</t>
  </si>
  <si>
    <t>Otlučení vápenných nebo vápenocementových omítek vnějších ploch s vyškrabáním spar a s očištěním zdiva stupně členitosti 1 a 2, v rozsahu přes 10 do 30 %</t>
  </si>
  <si>
    <t>-541346603</t>
  </si>
  <si>
    <t>https://podminky.urs.cz/item/CS_URS_2022_02/978015341</t>
  </si>
  <si>
    <t>80</t>
  </si>
  <si>
    <t>978015391</t>
  </si>
  <si>
    <t>Otlučení vápenných nebo vápenocementových omítek vnějších ploch s vyškrabáním spar a s očištěním zdiva stupně členitosti 1 a 2, v rozsahu přes 80 do 100 %</t>
  </si>
  <si>
    <t>648790584</t>
  </si>
  <si>
    <t>https://podminky.urs.cz/item/CS_URS_2022_02/978015391</t>
  </si>
  <si>
    <t>vnější ostění otvorů</t>
  </si>
  <si>
    <t>(1,45+2,125*2)*2*0,325</t>
  </si>
  <si>
    <t>(1,04+2*2)*2*0,135</t>
  </si>
  <si>
    <t>(0,91+0,705*2)*2*0,135</t>
  </si>
  <si>
    <t>(0,43+1,1*2)*6*0,155</t>
  </si>
  <si>
    <t xml:space="preserve">bosáže fasády - vystupující části </t>
  </si>
  <si>
    <t>997</t>
  </si>
  <si>
    <t>Přesun sutě</t>
  </si>
  <si>
    <t>81</t>
  </si>
  <si>
    <t>997013211</t>
  </si>
  <si>
    <t>Vnitrostaveništní doprava suti a vybouraných hmot vodorovně do 50 m svisle ručně pro budovy a haly výšky do 6 m</t>
  </si>
  <si>
    <t>t</t>
  </si>
  <si>
    <t>1778041469</t>
  </si>
  <si>
    <t>https://podminky.urs.cz/item/CS_URS_2022_02/997013211</t>
  </si>
  <si>
    <t>82</t>
  </si>
  <si>
    <t>997013311</t>
  </si>
  <si>
    <t>Doprava suti shozem montáž a demontáž shozu výšky do 10 m</t>
  </si>
  <si>
    <t>1340627434</t>
  </si>
  <si>
    <t>https://podminky.urs.cz/item/CS_URS_2022_02/997013311</t>
  </si>
  <si>
    <t>6,5*2</t>
  </si>
  <si>
    <t>83</t>
  </si>
  <si>
    <t>997013321</t>
  </si>
  <si>
    <t>Doprava suti shozem montáž a demontáž shozu výšky Příplatek za první a každý další den použití shozu k ceně -3311</t>
  </si>
  <si>
    <t>292597485</t>
  </si>
  <si>
    <t>https://podminky.urs.cz/item/CS_URS_2022_02/997013321</t>
  </si>
  <si>
    <t>předpoklad 14 dnů</t>
  </si>
  <si>
    <t>(6,5*2)*14</t>
  </si>
  <si>
    <t>84</t>
  </si>
  <si>
    <t>997013501</t>
  </si>
  <si>
    <t>Odvoz suti a vybouraných hmot na skládku nebo meziskládku se složením, na vzdálenost do 1 km</t>
  </si>
  <si>
    <t>-1454591215</t>
  </si>
  <si>
    <t>https://podminky.urs.cz/item/CS_URS_2022_02/997013501</t>
  </si>
  <si>
    <t>85</t>
  </si>
  <si>
    <t>997013509</t>
  </si>
  <si>
    <t>Odvoz suti a vybouraných hmot na skládku nebo meziskládku se složením, na vzdálenost Příplatek k ceně za každý další i započatý 1 km přes 1 km</t>
  </si>
  <si>
    <t>-1074259956</t>
  </si>
  <si>
    <t>https://podminky.urs.cz/item/CS_URS_2022_02/997013509</t>
  </si>
  <si>
    <t>98,282*23 'Přepočtené koeficientem množství</t>
  </si>
  <si>
    <t>86</t>
  </si>
  <si>
    <t>997013631</t>
  </si>
  <si>
    <t>Poplatek za uložení stavebního odpadu na skládce (skládkovné) směsného stavebního a demoličního zatříděného do Katalogu odpadů pod kódem 17 09 04</t>
  </si>
  <si>
    <t>-437096607</t>
  </si>
  <si>
    <t>https://podminky.urs.cz/item/CS_URS_2022_02/997013631</t>
  </si>
  <si>
    <t>87</t>
  </si>
  <si>
    <t>997221151</t>
  </si>
  <si>
    <t>Vodorovná doprava suti stavebním kolečkem s naložením a se složením z kusových materiálů, na vzdálenost do 50 m</t>
  </si>
  <si>
    <t>1271602409</t>
  </si>
  <si>
    <t>https://podminky.urs.cz/item/CS_URS_2022_02/997221151</t>
  </si>
  <si>
    <t>998</t>
  </si>
  <si>
    <t>Přesun hmot</t>
  </si>
  <si>
    <t>88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</si>
  <si>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</si>
  <si>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</si>
  <si>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44511940</t>
  </si>
  <si>
    <t>https://podminky.urs.cz/item/CS_URS_2022_02/998018001</t>
  </si>
  <si>
    <t>PSV</t>
  </si>
  <si>
    <t>Práce a dodávky PSV</t>
  </si>
  <si>
    <t>711</t>
  </si>
  <si>
    <t>Izolace proti vodě, vlhkosti a plynům</t>
  </si>
  <si>
    <t>89</t>
  </si>
  <si>
    <t>711161212</t>
  </si>
  <si>
    <t>Izolace proti zemní vlhkosti a beztlakové vodě nopovými fóliemi na ploše svislé S vrstva ochranná, odvětrávací a drenážní výška nopku 8,0 mm, tl. fólie do 0,6 mm</t>
  </si>
  <si>
    <t>-966780473</t>
  </si>
  <si>
    <t>https://podminky.urs.cz/item/CS_URS_2022_02/711161212</t>
  </si>
  <si>
    <t>30,245*0,25</t>
  </si>
  <si>
    <t>10,12*2*0,25</t>
  </si>
  <si>
    <t>(30,245+0,505*4-1,45*2)*0,25</t>
  </si>
  <si>
    <t>90</t>
  </si>
  <si>
    <t>711161384</t>
  </si>
  <si>
    <t>Izolace proti zemní vlhkosti a beztlakové vodě nopovými fóliemi ostatní ukončení izolace provětrávací lištou</t>
  </si>
  <si>
    <t>-2065973605</t>
  </si>
  <si>
    <t>https://podminky.urs.cz/item/CS_URS_2022_02/711161384</t>
  </si>
  <si>
    <t>30,245</t>
  </si>
  <si>
    <t>10,12*2</t>
  </si>
  <si>
    <t>(30,245+0,505*4-1,45*2)</t>
  </si>
  <si>
    <t>91</t>
  </si>
  <si>
    <t>998711101</t>
  </si>
  <si>
    <t>Přesun hmot pro izolace proti vodě, vlhkosti a plynům stanovený z hmotnosti přesunovaného materiálu vodorovná dopravní vzdálenost do 50 m v objektech výšky do 6 m</t>
  </si>
  <si>
    <t>-218405523</t>
  </si>
  <si>
    <t>https://podminky.urs.cz/item/CS_URS_2022_02/998711101</t>
  </si>
  <si>
    <t>92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</si>
  <si>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</si>
  <si>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</si>
  <si>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1856807817</t>
  </si>
  <si>
    <t>https://podminky.urs.cz/item/CS_URS_2022_02/998711181</t>
  </si>
  <si>
    <t>713</t>
  </si>
  <si>
    <t>Izolace tepelné</t>
  </si>
  <si>
    <t>93</t>
  </si>
  <si>
    <t>713122111.ISVv1</t>
  </si>
  <si>
    <t>Parotěsná vrstva pro pochozí půdy s přelepenými spoji vodorovná</t>
  </si>
  <si>
    <t>1525211662</t>
  </si>
  <si>
    <t>skladba S1</t>
  </si>
  <si>
    <t>94</t>
  </si>
  <si>
    <t>713122112.ISVv1</t>
  </si>
  <si>
    <t>Parotěsná vrstva pro pochozí půdy s přelepenými spoji svislá</t>
  </si>
  <si>
    <t>-569104326</t>
  </si>
  <si>
    <t>Skladba S1 - vytažení na svislou část</t>
  </si>
  <si>
    <t>14,66*4*0,35</t>
  </si>
  <si>
    <t>9,13*4*0,35</t>
  </si>
  <si>
    <t>0,81*2*0,35</t>
  </si>
  <si>
    <t>(1,55*2+0,45*2)*0,35*2</t>
  </si>
  <si>
    <t>(2*2+0,45*2)*0,35*2</t>
  </si>
  <si>
    <t>0,7*2*0,35</t>
  </si>
  <si>
    <t>0,89*2*0,35</t>
  </si>
  <si>
    <t>3,44*4*0,35</t>
  </si>
  <si>
    <t>95</t>
  </si>
  <si>
    <t>713122123.ISVv1</t>
  </si>
  <si>
    <t>Nosný rošt z EPS trámců pro pochozí půdy z prvků KŘÍŽ EPS a TRAM EPS tl 240 mm - systémové řešení</t>
  </si>
  <si>
    <t>1246443404</t>
  </si>
  <si>
    <t>skladba S1 - EPS lambda = 0,035</t>
  </si>
  <si>
    <t>96</t>
  </si>
  <si>
    <t>713122133.ISV</t>
  </si>
  <si>
    <t>Izolace tepelná vkládaná mezi rošt z EPS pochozí půdy dvouvrstvá z minerálních vláken tl 240 mm Isover ORSIK STEPcross</t>
  </si>
  <si>
    <t>-2146995092</t>
  </si>
  <si>
    <t>půda skladba S1 včetně čedičové vlny 2x120 mm, lambda = 0,038 W/(mk)</t>
  </si>
  <si>
    <t>97</t>
  </si>
  <si>
    <t>998713101</t>
  </si>
  <si>
    <t>Přesun hmot pro izolace tepelné stanovený z hmotnosti přesunovaného materiálu vodorovná dopravní vzdálenost do 50 m v objektech výšky do 6 m</t>
  </si>
  <si>
    <t>216493196</t>
  </si>
  <si>
    <t>https://podminky.urs.cz/item/CS_URS_2022_02/998713101</t>
  </si>
  <si>
    <t>98</t>
  </si>
  <si>
    <t>998713181</t>
  </si>
  <si>
    <t>Přesun hmot pro izolace tepelné stanovený z hmotnosti přesunovaného materiálu Příplatek k cenám za přesun prováděný bez použití mechanizace pro jakoukoliv výšku objektu</t>
  </si>
  <si>
    <t>1175134107</t>
  </si>
  <si>
    <t>https://podminky.urs.cz/item/CS_URS_2022_02/998713181</t>
  </si>
  <si>
    <t>721</t>
  </si>
  <si>
    <t>Zdravotechnika - vnitřní kanalizace</t>
  </si>
  <si>
    <t>99</t>
  </si>
  <si>
    <t>721242116</t>
  </si>
  <si>
    <t>Lapače střešních splavenin polypropylenové (PP) s kulovým kloubem na odtoku DN 125</t>
  </si>
  <si>
    <t>1814260130</t>
  </si>
  <si>
    <t>https://podminky.urs.cz/item/CS_URS_2022_02/721242116</t>
  </si>
  <si>
    <t>762</t>
  </si>
  <si>
    <t>Konstrukce tesařské</t>
  </si>
  <si>
    <t>100</t>
  </si>
  <si>
    <t>762083121</t>
  </si>
  <si>
    <t>Impregnace řeziva máčením proti dřevokaznému hmyzu, houbám a plísním, třída ohrožení 1 a 2 (dřevo v interiéru)</t>
  </si>
  <si>
    <t>287524406</t>
  </si>
  <si>
    <t>https://podminky.urs.cz/item/CS_URS_2022_02/762083121</t>
  </si>
  <si>
    <t>řezivo</t>
  </si>
  <si>
    <t>0,199+1,475</t>
  </si>
  <si>
    <t>101</t>
  </si>
  <si>
    <t>762111811</t>
  </si>
  <si>
    <t>Demontáž stěn a příček z hranolků, fošen nebo latí</t>
  </si>
  <si>
    <t>1142993926</t>
  </si>
  <si>
    <t>https://podminky.urs.cz/item/CS_URS_2022_02/762111811</t>
  </si>
  <si>
    <t>(3,87*2,624-2,481*2,144)*12</t>
  </si>
  <si>
    <t>(4,055+2,405+2,96+2,07+3,07+3,3+0,21+4,05)*2,679</t>
  </si>
  <si>
    <t>-(1*2)*11</t>
  </si>
  <si>
    <t>102</t>
  </si>
  <si>
    <t>762131811</t>
  </si>
  <si>
    <t>Demontáž bednění svislých stěn a nadstřešních stěn z hrubých prken, latí nebo tyčoviny</t>
  </si>
  <si>
    <t>158975626</t>
  </si>
  <si>
    <t>https://podminky.urs.cz/item/CS_URS_2022_02/762131811</t>
  </si>
  <si>
    <t>103</t>
  </si>
  <si>
    <t>762332931</t>
  </si>
  <si>
    <t>Doplnění střešní vazby řezivem - montáž (materiál ve specifikaci) nehoblovaným, průřezové plochy do 120 cm2</t>
  </si>
  <si>
    <t>-1180784668</t>
  </si>
  <si>
    <t>https://podminky.urs.cz/item/CS_URS_2022_02/762332931</t>
  </si>
  <si>
    <t>výměny krovu 50/150 mm</t>
  </si>
  <si>
    <t>(4*0,9)*2</t>
  </si>
  <si>
    <t>nová pomocná krokev 80/150 mm</t>
  </si>
  <si>
    <t>(3,184+1,211)*2</t>
  </si>
  <si>
    <t>hranol u výstupního stupně schodiště půdy</t>
  </si>
  <si>
    <t>1,1*2</t>
  </si>
  <si>
    <t>104</t>
  </si>
  <si>
    <t>60512125</t>
  </si>
  <si>
    <t>hranol stavební řezivo průřezu do 120cm2 do dl 6m</t>
  </si>
  <si>
    <t>1476740629</t>
  </si>
  <si>
    <t>výkres D.1.1 b20 a b21</t>
  </si>
  <si>
    <t>(4*0,9)*2*0,05*0,15*1,07</t>
  </si>
  <si>
    <t>(3,184+1,211)*2*0,08*0,15*1,07</t>
  </si>
  <si>
    <t>1,1*2*0,07*0,17*1,07</t>
  </si>
  <si>
    <t>105</t>
  </si>
  <si>
    <t>762342214</t>
  </si>
  <si>
    <t>Montáž laťování střech jednoduchých sklonu do 60° při osové vzdálenosti latí přes 150 do 360 mm</t>
  </si>
  <si>
    <t>-1249828838</t>
  </si>
  <si>
    <t>https://podminky.urs.cz/item/CS_URS_2022_02/762342214</t>
  </si>
  <si>
    <t>zakrytí montážního otvoru ve střešním plášti</t>
  </si>
  <si>
    <t>1,94*4,5</t>
  </si>
  <si>
    <t>2,025*4,5</t>
  </si>
  <si>
    <t>106</t>
  </si>
  <si>
    <t>60514114</t>
  </si>
  <si>
    <t>řezivo jehličnaté lať impregnovaná dl 4 m</t>
  </si>
  <si>
    <t>1542358576</t>
  </si>
  <si>
    <t>1,94*(4,5/0,3)*0,06*0,04*1,1</t>
  </si>
  <si>
    <t>2,025*(4,5/0,3)*0,06*0,04*1,1,</t>
  </si>
  <si>
    <t>107</t>
  </si>
  <si>
    <t>762346812</t>
  </si>
  <si>
    <t>Demontáž bednění a laťování k dalšímu použití sklonu do 60° se všemi nadstřešními konstrukcemi laťování střech z latí průřezové plochy do 25 cm2 při osové vzdálenosti přes 0,22 do 0,50 m</t>
  </si>
  <si>
    <t>66216318</t>
  </si>
  <si>
    <t>https://podminky.urs.cz/item/CS_URS_2022_02/762346812</t>
  </si>
  <si>
    <t>bourací práce b 12 a a b 13 - montážní otvor ve střešním plášti</t>
  </si>
  <si>
    <t>108</t>
  </si>
  <si>
    <t>762395000</t>
  </si>
  <si>
    <t>Spojovací prostředky krovů, bednění a laťování, nadstřešních konstrukcí svory, prkna, hřebíky, pásová ocel, vruty</t>
  </si>
  <si>
    <t>-865626849</t>
  </si>
  <si>
    <t>https://podminky.urs.cz/item/CS_URS_2022_02/762395000</t>
  </si>
  <si>
    <t>dle řeziva</t>
  </si>
  <si>
    <t>0,199+0,077</t>
  </si>
  <si>
    <t>109</t>
  </si>
  <si>
    <t>762511242</t>
  </si>
  <si>
    <t>Podlahové konstrukce podkladové z dřevoštěpkových desek OSB jednovrstvých šroubovaných na sraz, tloušťky desky 12 mm</t>
  </si>
  <si>
    <t>2091357945</t>
  </si>
  <si>
    <t>https://podminky.urs.cz/item/CS_URS_2022_02/762511242</t>
  </si>
  <si>
    <t>2 vrstvy - pochůzí půda skladba S1</t>
  </si>
  <si>
    <t>(72,63+7,43+7,43+7,47+11,73+8,89+9,12+9,28+12,22+15,33+7,71+7,71+54,07)*2</t>
  </si>
  <si>
    <t>110</t>
  </si>
  <si>
    <t>762526510</t>
  </si>
  <si>
    <t>Položení podlah montáž podlahových lišt hoblovaných</t>
  </si>
  <si>
    <t>-1142710823</t>
  </si>
  <si>
    <t>https://podminky.urs.cz/item/CS_URS_2022_02/762526510</t>
  </si>
  <si>
    <t>na podlahové trámce z EPS - přilepením montážní pěnou skladba S1</t>
  </si>
  <si>
    <t>((14,6/0,6)*9,44)*2</t>
  </si>
  <si>
    <t>111</t>
  </si>
  <si>
    <t>60516100</t>
  </si>
  <si>
    <t>řezivo smrkové sušené tl 30mm</t>
  </si>
  <si>
    <t>1520548953</t>
  </si>
  <si>
    <t>desky hoblované 120/25 mm</t>
  </si>
  <si>
    <t>(459,413*0,12*0,025)*1,07</t>
  </si>
  <si>
    <t>112</t>
  </si>
  <si>
    <t>762595001</t>
  </si>
  <si>
    <t>Spojovací prostředky podlah a podkladových konstrukcí hřebíky, vruty</t>
  </si>
  <si>
    <t>195374293</t>
  </si>
  <si>
    <t>https://podminky.urs.cz/item/CS_URS_2022_02/762595001</t>
  </si>
  <si>
    <t>113</t>
  </si>
  <si>
    <t>762841831</t>
  </si>
  <si>
    <t>Demontáž podbíjení obkladů stropů a střech k dalšímu použití sklonu do 60° z hrubých prken tl. do 35 mm bez omítky</t>
  </si>
  <si>
    <t>1512161547</t>
  </si>
  <si>
    <t>https://podminky.urs.cz/item/CS_URS_2022_02/762841831</t>
  </si>
  <si>
    <t>114</t>
  </si>
  <si>
    <t>998762101</t>
  </si>
  <si>
    <t>Přesun hmot pro konstrukce tesařské stanovený z hmotnosti přesunovaného materiálu vodorovná dopravní vzdálenost do 50 m v objektech výšky do 6 m</t>
  </si>
  <si>
    <t>-1409350910</t>
  </si>
  <si>
    <t>https://podminky.urs.cz/item/CS_URS_2022_02/998762101</t>
  </si>
  <si>
    <t>115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</si>
  <si>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</si>
  <si>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</si>
  <si>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-185249857</t>
  </si>
  <si>
    <t>https://podminky.urs.cz/item/CS_URS_2022_02/998762181</t>
  </si>
  <si>
    <t>763</t>
  </si>
  <si>
    <t>Konstrukce suché výstavby</t>
  </si>
  <si>
    <t>116</t>
  </si>
  <si>
    <t>763111311</t>
  </si>
  <si>
    <t>Příčka ze sádrokartonových desek s nosnou konstrukcí z jednoduchých ocelových profilů UW, CW jednoduše opláštěná deskou standardní A tl. 12,5 mm, příčka tl. 75 mm, profil 50, s izolací, EI 30, Rw do 45 dB</t>
  </si>
  <si>
    <t>-339307227</t>
  </si>
  <si>
    <t>https://podminky.urs.cz/item/CS_URS_2022_02/763111311</t>
  </si>
  <si>
    <t>(3,3+3,07+2,96+3,35)*3,553</t>
  </si>
  <si>
    <t>(3,928+3,938)*3,413</t>
  </si>
  <si>
    <t>-(0,9*1,97)*8</t>
  </si>
  <si>
    <t>(3,795*3,413-(3,795*2,645)/2)*6</t>
  </si>
  <si>
    <t>(3,975*3,37-(3,975*2,84)/2)*2</t>
  </si>
  <si>
    <t>117</t>
  </si>
  <si>
    <t>763111717</t>
  </si>
  <si>
    <t>Příčka ze sádrokartonových desek ostatní konstrukce a práce na příčkách ze sádrokartonových desek základní penetrační nátěr (oboustranný)</t>
  </si>
  <si>
    <t>-1658203097</t>
  </si>
  <si>
    <t>https://podminky.urs.cz/item/CS_URS_2022_02/763111717</t>
  </si>
  <si>
    <t>118</t>
  </si>
  <si>
    <t>763111722</t>
  </si>
  <si>
    <t>Příčka ze sádrokartonových desek ostatní konstrukce a práce na příčkách ze sádrokartonových desek ochrana rohů úhelníky pozinkované</t>
  </si>
  <si>
    <t>349958212</t>
  </si>
  <si>
    <t>https://podminky.urs.cz/item/CS_URS_2022_02/763111722</t>
  </si>
  <si>
    <t>3,37*2</t>
  </si>
  <si>
    <t>119</t>
  </si>
  <si>
    <t>763181311</t>
  </si>
  <si>
    <t>Výplně otvorů konstrukcí ze sádrokartonových desek montáž zárubně kovové s konstrukcí jednokřídlové</t>
  </si>
  <si>
    <t>430499627</t>
  </si>
  <si>
    <t>https://podminky.urs.cz/item/CS_URS_2022_02/763181311</t>
  </si>
  <si>
    <t>120</t>
  </si>
  <si>
    <t>55331591</t>
  </si>
  <si>
    <t>zárubeň jednokřídlá ocelová pro sádrokartonové příčky tl stěny 75-100mm rozměru 900/1970, 2100mm</t>
  </si>
  <si>
    <t>330989832</t>
  </si>
  <si>
    <t>ozn. 1/P a 1/L</t>
  </si>
  <si>
    <t>4+4</t>
  </si>
  <si>
    <t>121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</si>
  <si>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</si>
  <si>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</si>
  <si>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1418967571</t>
  </si>
  <si>
    <t>https://podminky.urs.cz/item/CS_URS_2022_02/998763301</t>
  </si>
  <si>
    <t>122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</si>
  <si>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</si>
  <si>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</si>
  <si>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1518047523</t>
  </si>
  <si>
    <t>https://podminky.urs.cz/item/CS_URS_2022_02/998763381</t>
  </si>
  <si>
    <t>764</t>
  </si>
  <si>
    <t>Konstrukce klempířské</t>
  </si>
  <si>
    <t>123</t>
  </si>
  <si>
    <t>764001843</t>
  </si>
  <si>
    <t>Demontáž klempířských konstrukcí krytiny ze šablon k dalšímu použití</t>
  </si>
  <si>
    <t>-82778195</t>
  </si>
  <si>
    <t>https://podminky.urs.cz/item/CS_URS_2022_02/764001843</t>
  </si>
  <si>
    <t>124</t>
  </si>
  <si>
    <t>764002851</t>
  </si>
  <si>
    <t>Demontáž klempířských konstrukcí oplechování parapetů do suti</t>
  </si>
  <si>
    <t>-813707261</t>
  </si>
  <si>
    <t>https://podminky.urs.cz/item/CS_URS_2022_02/764002851</t>
  </si>
  <si>
    <t>stávající okna</t>
  </si>
  <si>
    <t>1,8*8</t>
  </si>
  <si>
    <t>1,05*4</t>
  </si>
  <si>
    <t>0,49*8</t>
  </si>
  <si>
    <t>1,04*2</t>
  </si>
  <si>
    <t>0,91*2</t>
  </si>
  <si>
    <t>0,43*6</t>
  </si>
  <si>
    <t>125</t>
  </si>
  <si>
    <t>764002861</t>
  </si>
  <si>
    <t>Demontáž klempířských konstrukcí oplechování říms do suti</t>
  </si>
  <si>
    <t>717515871</t>
  </si>
  <si>
    <t>https://podminky.urs.cz/item/CS_URS_2022_02/764002861</t>
  </si>
  <si>
    <t>oplechování soklu</t>
  </si>
  <si>
    <t>30,295*2+10,17*2+0,07*4+0,505*4-1,45*2</t>
  </si>
  <si>
    <t>126</t>
  </si>
  <si>
    <t>764004801</t>
  </si>
  <si>
    <t>Demontáž klempířských konstrukcí žlabu podokapního do suti</t>
  </si>
  <si>
    <t>-868701420</t>
  </si>
  <si>
    <t>https://podminky.urs.cz/item/CS_URS_2022_02/764004801</t>
  </si>
  <si>
    <t>střecha</t>
  </si>
  <si>
    <t>30,645*2</t>
  </si>
  <si>
    <t>127</t>
  </si>
  <si>
    <t>764004861</t>
  </si>
  <si>
    <t>Demontáž klempířských konstrukcí svodu do suti</t>
  </si>
  <si>
    <t>1777529266</t>
  </si>
  <si>
    <t>https://podminky.urs.cz/item/CS_URS_2022_02/764004861</t>
  </si>
  <si>
    <t>střecha - fasáda</t>
  </si>
  <si>
    <t>7,4*4</t>
  </si>
  <si>
    <t>128</t>
  </si>
  <si>
    <t>764101153</t>
  </si>
  <si>
    <t>Montáž krytiny z plechu s úpravou u okapů, prostupů a výčnělků střechy rovné ze šablon, počet kusů do 4 ks/m2 přes 30 do 60°</t>
  </si>
  <si>
    <t>-1457152402</t>
  </si>
  <si>
    <t>https://podminky.urs.cz/item/CS_URS_2022_02/764101153</t>
  </si>
  <si>
    <t>129</t>
  </si>
  <si>
    <t>764216644</t>
  </si>
  <si>
    <t>Oplechování parapetů z pozinkovaného plechu s povrchovou úpravou rovných celoplošně lepené, bez rohů rš 330 mm</t>
  </si>
  <si>
    <t>-1223005994</t>
  </si>
  <si>
    <t>https://podminky.urs.cz/item/CS_URS_2022_02/764216644</t>
  </si>
  <si>
    <t>dle výpisu klempířských výrobků</t>
  </si>
  <si>
    <t>1/K</t>
  </si>
  <si>
    <t>(0,41+0,05)*16</t>
  </si>
  <si>
    <t>2/K</t>
  </si>
  <si>
    <t>(0,48+0,05)*6</t>
  </si>
  <si>
    <t>3/K</t>
  </si>
  <si>
    <t>(0,83+0,05)*2</t>
  </si>
  <si>
    <t>4/K</t>
  </si>
  <si>
    <t>(0,96+0,05)*2</t>
  </si>
  <si>
    <t>5/K</t>
  </si>
  <si>
    <t>(0,97+0,05)*8</t>
  </si>
  <si>
    <t>6/K</t>
  </si>
  <si>
    <t>(1,72+0,05)*16</t>
  </si>
  <si>
    <t>130</t>
  </si>
  <si>
    <t>764218624</t>
  </si>
  <si>
    <t>Oplechování říms a ozdobných prvků z pozinkovaného plechu s povrchovou úpravou rovných, bez rohů celoplošně lepené rš 330 mm</t>
  </si>
  <si>
    <t>-1591405437</t>
  </si>
  <si>
    <t>https://podminky.urs.cz/item/CS_URS_2022_02/764218624</t>
  </si>
  <si>
    <t>7/K</t>
  </si>
  <si>
    <t>82,4</t>
  </si>
  <si>
    <t>131</t>
  </si>
  <si>
    <t>764218625</t>
  </si>
  <si>
    <t>Oplechování říms a ozdobných prvků z pozinkovaného plechu s povrchovou úpravou rovných, bez rohů celoplošně lepené rš 400 mm</t>
  </si>
  <si>
    <t>30394419</t>
  </si>
  <si>
    <t>https://podminky.urs.cz/item/CS_URS_2022_02/764218625</t>
  </si>
  <si>
    <t>8/K</t>
  </si>
  <si>
    <t>7,54</t>
  </si>
  <si>
    <t>132</t>
  </si>
  <si>
    <t>764218645</t>
  </si>
  <si>
    <t>Oplechování říms a ozdobných prvků z pozinkovaného plechu s povrchovou úpravou rovných, bez rohů Příplatek k cenám za zvýšenou pracnost při provedení rohu nebo koutu rovné římsy do rš 400 mm</t>
  </si>
  <si>
    <t>-1742231527</t>
  </si>
  <si>
    <t>https://podminky.urs.cz/item/CS_URS_2022_02/764218645</t>
  </si>
  <si>
    <t>rohy oplechování prvku</t>
  </si>
  <si>
    <t>133</t>
  </si>
  <si>
    <t>764511602</t>
  </si>
  <si>
    <t>Žlab podokapní z pozinkovaného plechu s povrchovou úpravou včetně háků a čel půlkruhový rš 330 mm</t>
  </si>
  <si>
    <t>311930541</t>
  </si>
  <si>
    <t>https://podminky.urs.cz/item/CS_URS_2022_02/764511602</t>
  </si>
  <si>
    <t>9/K</t>
  </si>
  <si>
    <t>30,75*2</t>
  </si>
  <si>
    <t>134</t>
  </si>
  <si>
    <t>764511643</t>
  </si>
  <si>
    <t>Žlab podokapní z pozinkovaného plechu s povrchovou úpravou včetně háků a čel kotlík oválný (trychtýřový), rš žlabu/průměr svodu 330/120 mm</t>
  </si>
  <si>
    <t>429823311</t>
  </si>
  <si>
    <t>https://podminky.urs.cz/item/CS_URS_2022_02/764511643</t>
  </si>
  <si>
    <t>10/K</t>
  </si>
  <si>
    <t>135</t>
  </si>
  <si>
    <t>764518623</t>
  </si>
  <si>
    <t>Svod z pozinkovaného plechu s upraveným povrchem včetně objímek, kolen a odskoků kruhový, průměru 120 mm</t>
  </si>
  <si>
    <t>-214652843</t>
  </si>
  <si>
    <t>https://podminky.urs.cz/item/CS_URS_2022_02/764518623</t>
  </si>
  <si>
    <t>11/K</t>
  </si>
  <si>
    <t>7,5*4</t>
  </si>
  <si>
    <t>136</t>
  </si>
  <si>
    <t>R764-101</t>
  </si>
  <si>
    <t>úprava záklopu u vymetacích otvorů dle platných předpisů</t>
  </si>
  <si>
    <t>1695390346</t>
  </si>
  <si>
    <t>dle popisu opatření - zateplení podlahy půdy</t>
  </si>
  <si>
    <t>(0,9+1)*0,6*4</t>
  </si>
  <si>
    <t>(0,9+0,9+1,6)*0,6*2</t>
  </si>
  <si>
    <t>(0,9+0,9+1,95)*0,6*2</t>
  </si>
  <si>
    <t>137</t>
  </si>
  <si>
    <t>998764102</t>
  </si>
  <si>
    <t>Přesun hmot pro konstrukce klempířské stanovený z hmotnosti přesunovaného materiálu vodorovná dopravní vzdálenost do 50 m v objektech výšky přes 6 do 12 m</t>
  </si>
  <si>
    <t>-905879801</t>
  </si>
  <si>
    <t>https://podminky.urs.cz/item/CS_URS_2022_02/998764102</t>
  </si>
  <si>
    <t>138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</si>
  <si>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</si>
  <si>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</si>
  <si>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1415661285</t>
  </si>
  <si>
    <t>https://podminky.urs.cz/item/CS_URS_2022_02/998764181</t>
  </si>
  <si>
    <t>766</t>
  </si>
  <si>
    <t>Konstrukce truhlářské</t>
  </si>
  <si>
    <t>139</t>
  </si>
  <si>
    <t>766441811</t>
  </si>
  <si>
    <t>Demontáž parapetních desek dřevěných nebo plastových šířky do 300 mm, délky do 1000 mm</t>
  </si>
  <si>
    <t>-1992412589</t>
  </si>
  <si>
    <t>https://podminky.urs.cz/item/CS_URS_2022_02/766441811</t>
  </si>
  <si>
    <t>140</t>
  </si>
  <si>
    <t>766441821</t>
  </si>
  <si>
    <t>Demontáž parapetních desek dřevěných nebo plastových šířky do 300 mm, délky přes 1000 do 2000 mm</t>
  </si>
  <si>
    <t>-909744798</t>
  </si>
  <si>
    <t>https://podminky.urs.cz/item/CS_URS_2022_02/766441821</t>
  </si>
  <si>
    <t>141</t>
  </si>
  <si>
    <t>766622132</t>
  </si>
  <si>
    <t>Montáž oken plastových včetně montáže rámu plochy přes 1 m2 otevíravých do zdiva, výšky přes 1,5 do 2,5 m</t>
  </si>
  <si>
    <t>761589327</t>
  </si>
  <si>
    <t>https://podminky.urs.cz/item/CS_URS_2022_02/766622132</t>
  </si>
  <si>
    <t>dle výpisu plastových výrobků</t>
  </si>
  <si>
    <t>4/PL</t>
  </si>
  <si>
    <t>5/PL</t>
  </si>
  <si>
    <t>6/PL</t>
  </si>
  <si>
    <t>142</t>
  </si>
  <si>
    <t>plastové okno dle PD 1040/2000 mm ozn.4/PL</t>
  </si>
  <si>
    <t>-1844382374</t>
  </si>
  <si>
    <t>143</t>
  </si>
  <si>
    <t>plastové okno dle PD 1050/1680 mm ozn.5/PL</t>
  </si>
  <si>
    <t>134964010</t>
  </si>
  <si>
    <t>144</t>
  </si>
  <si>
    <t>plastové okno dle PD 1800/1680 mm ozn.6/PL</t>
  </si>
  <si>
    <t>-1980216826</t>
  </si>
  <si>
    <t>145</t>
  </si>
  <si>
    <t>766622216</t>
  </si>
  <si>
    <t>Montáž oken plastových plochy do 1 m2 včetně montáže rámu otevíravých do zdiva</t>
  </si>
  <si>
    <t>1342954125</t>
  </si>
  <si>
    <t>https://podminky.urs.cz/item/CS_URS_2022_02/766622216</t>
  </si>
  <si>
    <t>1/PL</t>
  </si>
  <si>
    <t>2/PL</t>
  </si>
  <si>
    <t>3/PL</t>
  </si>
  <si>
    <t>146</t>
  </si>
  <si>
    <t>plastové okno dle PD 490/1250 mm ozn.1/PL</t>
  </si>
  <si>
    <t>1200148431</t>
  </si>
  <si>
    <t>147</t>
  </si>
  <si>
    <t>plastové okno dle PD 560/1100 mm ozn.2/PL</t>
  </si>
  <si>
    <t>-78158286</t>
  </si>
  <si>
    <t>148</t>
  </si>
  <si>
    <t>plastové okno dle PD 910/705 mm ozn.3/PL</t>
  </si>
  <si>
    <t>-518036568</t>
  </si>
  <si>
    <t>149</t>
  </si>
  <si>
    <t>611vl-766106</t>
  </si>
  <si>
    <t>D+M AL žaluzie oken - horizontální</t>
  </si>
  <si>
    <t>1001833062</t>
  </si>
  <si>
    <t>16*0,49*1,25</t>
  </si>
  <si>
    <t>8*1,05*1,68</t>
  </si>
  <si>
    <t>16*1,8*1,68</t>
  </si>
  <si>
    <t>150</t>
  </si>
  <si>
    <t>766660002</t>
  </si>
  <si>
    <t>Montáž dveřních křídel dřevěných nebo plastových otevíravých do ocelové zárubně povrchově upravených jednokřídlových, šířky přes 800 mm</t>
  </si>
  <si>
    <t>1147506740</t>
  </si>
  <si>
    <t>https://podminky.urs.cz/item/CS_URS_2022_02/766660002</t>
  </si>
  <si>
    <t>151</t>
  </si>
  <si>
    <t>1/L</t>
  </si>
  <si>
    <t>vnitřní dveře  levé 900/1970 dle PD ozn.1/L</t>
  </si>
  <si>
    <t>384436349</t>
  </si>
  <si>
    <t>152</t>
  </si>
  <si>
    <t>1/P</t>
  </si>
  <si>
    <t>vnitřní dveře  pravé 900/1970 dle PD ozn.1/P</t>
  </si>
  <si>
    <t>1739153989</t>
  </si>
  <si>
    <t>153</t>
  </si>
  <si>
    <t>766660728</t>
  </si>
  <si>
    <t>Montáž dveřních doplňků dveřního kování interiérového zámku</t>
  </si>
  <si>
    <t>-1514525943</t>
  </si>
  <si>
    <t>https://podminky.urs.cz/item/CS_URS_2022_02/766660728</t>
  </si>
  <si>
    <t>dle výpisu vnitřních dveří</t>
  </si>
  <si>
    <t>154</t>
  </si>
  <si>
    <t>54924007</t>
  </si>
  <si>
    <t>zámek zadlabací mezipokojový pravý s dozickým klíčem rozteč 72x55mm</t>
  </si>
  <si>
    <t>-113318925</t>
  </si>
  <si>
    <t>155</t>
  </si>
  <si>
    <t>766660729</t>
  </si>
  <si>
    <t>Montáž dveřních doplňků dveřního kování interiérového štítku s klikou</t>
  </si>
  <si>
    <t>-109878488</t>
  </si>
  <si>
    <t>https://podminky.urs.cz/item/CS_URS_2022_02/766660729</t>
  </si>
  <si>
    <t>156</t>
  </si>
  <si>
    <t>54914622</t>
  </si>
  <si>
    <t>kování dveřní vrchní klika včetně štítu a montážního materiálu BB 72 matný nikl</t>
  </si>
  <si>
    <t>CS ÚRS 2022 01</t>
  </si>
  <si>
    <t>-298534446</t>
  </si>
  <si>
    <t>157</t>
  </si>
  <si>
    <t>766691510</t>
  </si>
  <si>
    <t>Montáž ostatních truhlářských konstrukcí těsnění oken a balkónových dveří ve styku křídel s okenním rámem polyuretanovou páskou</t>
  </si>
  <si>
    <t>-2137942787</t>
  </si>
  <si>
    <t>https://podminky.urs.cz/item/CS_URS_2022_02/766691510</t>
  </si>
  <si>
    <t>vnitřní i vnější připojovací spáry</t>
  </si>
  <si>
    <t>(0,49*2+1,25*2)*16*2</t>
  </si>
  <si>
    <t>(0,56*2+1,1*2)*6*2</t>
  </si>
  <si>
    <t>(0,91*2+0,705*2)*2*2</t>
  </si>
  <si>
    <t>(1,04*2+2*2)*2*2</t>
  </si>
  <si>
    <t>(1,05*2+1,68*2)*8*2</t>
  </si>
  <si>
    <t>(1,8*2+1,68*2)*16*2</t>
  </si>
  <si>
    <t>1/AL</t>
  </si>
  <si>
    <t>(1,45+2,125*2)*2*2</t>
  </si>
  <si>
    <t>158</t>
  </si>
  <si>
    <t>59071048</t>
  </si>
  <si>
    <t>fólie okenní interiér vodotěsná paropropustná PP s butylem 70mm</t>
  </si>
  <si>
    <t>-387284772</t>
  </si>
  <si>
    <t>521,32/2*1,07</t>
  </si>
  <si>
    <t>159</t>
  </si>
  <si>
    <t>59071054</t>
  </si>
  <si>
    <t>fólie okenní exteriér vodotěsná paropropustná PP s butylem 70mm</t>
  </si>
  <si>
    <t>1999433905</t>
  </si>
  <si>
    <t>160</t>
  </si>
  <si>
    <t>766691914</t>
  </si>
  <si>
    <t>Ostatní práce vyvěšení nebo zavěšení křídel dřevěných dveřních, plochy do 2 m2</t>
  </si>
  <si>
    <t>1744145388</t>
  </si>
  <si>
    <t>https://podminky.urs.cz/item/CS_URS_2022_02/766691914</t>
  </si>
  <si>
    <t>vstup</t>
  </si>
  <si>
    <t>2*2</t>
  </si>
  <si>
    <t>161</t>
  </si>
  <si>
    <t>766694111</t>
  </si>
  <si>
    <t>Montáž ostatních truhlářských konstrukcí parapetních desek dřevěných nebo plastových šířky do 300 mm, délky do 1000 mm</t>
  </si>
  <si>
    <t>-1002698176</t>
  </si>
  <si>
    <t>https://podminky.urs.cz/item/CS_URS_2022_02/766694111</t>
  </si>
  <si>
    <t>dle výpisu truhlářských výrobků</t>
  </si>
  <si>
    <t>2/T</t>
  </si>
  <si>
    <t>162</t>
  </si>
  <si>
    <t>61144401</t>
  </si>
  <si>
    <t>parapet plastový vnitřní komůrkový tl 20mm š 250mm</t>
  </si>
  <si>
    <t>-1140044768</t>
  </si>
  <si>
    <t>6*0,56</t>
  </si>
  <si>
    <t>163</t>
  </si>
  <si>
    <t>766694112</t>
  </si>
  <si>
    <t>Montáž ostatních truhlářských konstrukcí parapetních desek dřevěných nebo plastových šířky do 300 mm, délky přes 1000 do 1600 mm</t>
  </si>
  <si>
    <t>-446635965</t>
  </si>
  <si>
    <t>https://podminky.urs.cz/item/CS_URS_2022_02/766694112</t>
  </si>
  <si>
    <t>4/T</t>
  </si>
  <si>
    <t>164</t>
  </si>
  <si>
    <t>61144400</t>
  </si>
  <si>
    <t>parapet plastový vnitřní komůrkový tl 20mm š 180mm</t>
  </si>
  <si>
    <t>-1638192844</t>
  </si>
  <si>
    <t>2*1,04</t>
  </si>
  <si>
    <t>165</t>
  </si>
  <si>
    <t>766694121</t>
  </si>
  <si>
    <t>Montáž ostatních truhlářských konstrukcí parapetních desek dřevěných nebo plastových šířky přes 300 mm, délky do 1000 mm</t>
  </si>
  <si>
    <t>-1239175341</t>
  </si>
  <si>
    <t>https://podminky.urs.cz/item/CS_URS_2022_02/766694121</t>
  </si>
  <si>
    <t>1/T</t>
  </si>
  <si>
    <t>3/T</t>
  </si>
  <si>
    <t>166</t>
  </si>
  <si>
    <t>766694122</t>
  </si>
  <si>
    <t>Montáž ostatních truhlářských konstrukcí parapetních desek dřevěných nebo plastových šířky přes 300 mm, délky přes 1000 do 1600 mm</t>
  </si>
  <si>
    <t>-704399255</t>
  </si>
  <si>
    <t>https://podminky.urs.cz/item/CS_URS_2022_02/766694122</t>
  </si>
  <si>
    <t>5/T</t>
  </si>
  <si>
    <t>167</t>
  </si>
  <si>
    <t>766694123</t>
  </si>
  <si>
    <t>Montáž ostatních truhlářských konstrukcí parapetních desek dřevěných nebo plastových šířky přes 300 mm, délky přes 1600 do 2600 mm</t>
  </si>
  <si>
    <t>621883299</t>
  </si>
  <si>
    <t>https://podminky.urs.cz/item/CS_URS_2022_02/766694123</t>
  </si>
  <si>
    <t>6/T</t>
  </si>
  <si>
    <t>168</t>
  </si>
  <si>
    <t>61144405</t>
  </si>
  <si>
    <t>parapet plastový vnitřní komůrkový tl 20mm š 500mm</t>
  </si>
  <si>
    <t>663602773</t>
  </si>
  <si>
    <t>16*0,49</t>
  </si>
  <si>
    <t>8*1,05</t>
  </si>
  <si>
    <t>16*1,8</t>
  </si>
  <si>
    <t>169</t>
  </si>
  <si>
    <t>61144019</t>
  </si>
  <si>
    <t>koncovka k parapetu plastovému vnitřnímu 1 pár</t>
  </si>
  <si>
    <t>sada</t>
  </si>
  <si>
    <t>-1936832582</t>
  </si>
  <si>
    <t>170</t>
  </si>
  <si>
    <t>998766101</t>
  </si>
  <si>
    <t>Přesun hmot pro konstrukce truhlářské stanovený z hmotnosti přesunovaného materiálu vodorovná dopravní vzdálenost do 50 m v objektech výšky do 6 m</t>
  </si>
  <si>
    <t>-186255067</t>
  </si>
  <si>
    <t>https://podminky.urs.cz/item/CS_URS_2022_02/998766101</t>
  </si>
  <si>
    <t>171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</si>
  <si>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</si>
  <si>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</si>
  <si>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-1154377376</t>
  </si>
  <si>
    <t>https://podminky.urs.cz/item/CS_URS_2022_02/998766181</t>
  </si>
  <si>
    <t>767</t>
  </si>
  <si>
    <t>Konstrukce zámečnické</t>
  </si>
  <si>
    <t>172</t>
  </si>
  <si>
    <t>767640221</t>
  </si>
  <si>
    <t>Montáž dveří ocelových nebo hliníkových vchodových dvoukřídlové bez nadsvětlíku</t>
  </si>
  <si>
    <t>-22885517</t>
  </si>
  <si>
    <t>https://podminky.urs.cz/item/CS_URS_2022_02/767640221</t>
  </si>
  <si>
    <t>173</t>
  </si>
  <si>
    <t>767-1/AL</t>
  </si>
  <si>
    <t>vstupní dveře dvoukřídlé 1450/2125 mm dle PD ozn.1/AL</t>
  </si>
  <si>
    <t>2032210310</t>
  </si>
  <si>
    <t>174</t>
  </si>
  <si>
    <t>998767101</t>
  </si>
  <si>
    <t>Přesun hmot pro zámečnické konstrukce stanovený z hmotnosti přesunovaného materiálu vodorovná dopravní vzdálenost do 50 m v objektech výšky do 6 m</t>
  </si>
  <si>
    <t>-63186501</t>
  </si>
  <si>
    <t>https://podminky.urs.cz/item/CS_URS_2022_02/998767101</t>
  </si>
  <si>
    <t>175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</si>
  <si>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</si>
  <si>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</si>
  <si>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146001267</t>
  </si>
  <si>
    <t>https://podminky.urs.cz/item/CS_URS_2022_02/998767181</t>
  </si>
  <si>
    <t>783</t>
  </si>
  <si>
    <t>Dokončovací práce - nátěry</t>
  </si>
  <si>
    <t>176</t>
  </si>
  <si>
    <t>783301311</t>
  </si>
  <si>
    <t>Příprava podkladu zámečnických konstrukcí před provedením nátěru odmaštění odmašťovačem vodou ředitelným</t>
  </si>
  <si>
    <t>709164520</t>
  </si>
  <si>
    <t>https://podminky.urs.cz/item/CS_URS_2022_02/783301311</t>
  </si>
  <si>
    <t>stávající háky střešních žlabů</t>
  </si>
  <si>
    <t>32*0,5</t>
  </si>
  <si>
    <t>ocelové zárubně 1/l a 1/P</t>
  </si>
  <si>
    <t>(0,9*1,97)*8</t>
  </si>
  <si>
    <t>177</t>
  </si>
  <si>
    <t>783306807</t>
  </si>
  <si>
    <t>Odstranění nátěrů ze zámečnických konstrukcí odstraňovačem nátěrů s obroušením</t>
  </si>
  <si>
    <t>1498153269</t>
  </si>
  <si>
    <t>https://podminky.urs.cz/item/CS_URS_2022_02/783306807</t>
  </si>
  <si>
    <t>178</t>
  </si>
  <si>
    <t>783314201</t>
  </si>
  <si>
    <t>Základní antikorozní nátěr zámečnických konstrukcí jednonásobný syntetický standardní</t>
  </si>
  <si>
    <t>184506671</t>
  </si>
  <si>
    <t>https://podminky.urs.cz/item/CS_URS_2022_02/783314201</t>
  </si>
  <si>
    <t>179</t>
  </si>
  <si>
    <t>783315101</t>
  </si>
  <si>
    <t>Mezinátěr zámečnických konstrukcí jednonásobný syntetický standardní</t>
  </si>
  <si>
    <t>-894012778</t>
  </si>
  <si>
    <t>https://podminky.urs.cz/item/CS_URS_2022_02/783315101</t>
  </si>
  <si>
    <t>180</t>
  </si>
  <si>
    <t>783317101</t>
  </si>
  <si>
    <t>Krycí nátěr (email) zámečnických konstrukcí jednonásobný syntetický standardní</t>
  </si>
  <si>
    <t>912868556</t>
  </si>
  <si>
    <t>https://podminky.urs.cz/item/CS_URS_2022_02/783317101</t>
  </si>
  <si>
    <t>784</t>
  </si>
  <si>
    <t>Dokončovací práce - malby a tapety</t>
  </si>
  <si>
    <t>181</t>
  </si>
  <si>
    <t>784221101</t>
  </si>
  <si>
    <t>Malby z malířských směsí otěruvzdorných za sucha dvojnásobné, bílé za sucha otěruvzdorné dobře v místnostech výšky do 3,80 m</t>
  </si>
  <si>
    <t>-1196354037</t>
  </si>
  <si>
    <t>https://podminky.urs.cz/item/CS_URS_2022_02/784221101</t>
  </si>
  <si>
    <t>sdk příčky</t>
  </si>
  <si>
    <t>120,819*2</t>
  </si>
  <si>
    <t>Práce a dodávky M</t>
  </si>
  <si>
    <t>21-M</t>
  </si>
  <si>
    <t>Elektromontáže</t>
  </si>
  <si>
    <t>182</t>
  </si>
  <si>
    <t>R-21-M 101</t>
  </si>
  <si>
    <t>oprava hromosvodu s překotvením a novým vedením</t>
  </si>
  <si>
    <t>-1850294014</t>
  </si>
  <si>
    <t>demontáž stávající svodné soustavy do suti</t>
  </si>
  <si>
    <t>po provedení KZS provedení nových svodů s napojením na stávající zemniče a střešní vedení</t>
  </si>
  <si>
    <t>podpěry 100 mm od fasády</t>
  </si>
  <si>
    <t>provedení dle platných ČSN</t>
  </si>
  <si>
    <t>HZS</t>
  </si>
  <si>
    <t>Hodinové zúčtovací sazby</t>
  </si>
  <si>
    <t>183</t>
  </si>
  <si>
    <t>HZS3221</t>
  </si>
  <si>
    <t>Hodinové zúčtovací sazby montáží technologických zařízení na stavebních objektech montér slaboproudých zařízení</t>
  </si>
  <si>
    <t>hod</t>
  </si>
  <si>
    <t>512</t>
  </si>
  <si>
    <t>657510733</t>
  </si>
  <si>
    <t>https://podminky.urs.cz/item/CS_URS_2022_02/HZS3221</t>
  </si>
  <si>
    <t>uložení kabelů, prostupy, demontáž a montáž SAT techniky v prostoru půdy</t>
  </si>
  <si>
    <t>OST</t>
  </si>
  <si>
    <t>Ostatní</t>
  </si>
  <si>
    <t>184</t>
  </si>
  <si>
    <t>Ost-vl.1</t>
  </si>
  <si>
    <t>D+M nové LED svítidlo s prodloužením stávajících rozvodů</t>
  </si>
  <si>
    <t>-2075922644</t>
  </si>
  <si>
    <t>nové LED světlo nástěnné do venkovního prostředí tvar kruh 210 mm</t>
  </si>
  <si>
    <t>příkon 20 W, IP 54</t>
  </si>
  <si>
    <t>185</t>
  </si>
  <si>
    <t>Ost-vl.2</t>
  </si>
  <si>
    <t>D+M zvonkové tablo pro 4 účastníky s prodloužením stávajících rozvodů o zateplení</t>
  </si>
  <si>
    <t>-2090431566</t>
  </si>
  <si>
    <t xml:space="preserve">Zvonkové tablo bez komunikace 4 tlačítka. Antivandal provedení do zdi v lesklé nerezi. </t>
  </si>
  <si>
    <t>186</t>
  </si>
  <si>
    <t>Ost-vl.3</t>
  </si>
  <si>
    <t>Úprava branek včetně nosné konstrukce</t>
  </si>
  <si>
    <t>1151643762</t>
  </si>
  <si>
    <t>dle PD ozn.P2</t>
  </si>
  <si>
    <t>187</t>
  </si>
  <si>
    <t>Ost-vl.4</t>
  </si>
  <si>
    <t>přídržné a odtrhové zkoušky systému ETICS</t>
  </si>
  <si>
    <t>135111598</t>
  </si>
  <si>
    <t>188</t>
  </si>
  <si>
    <t>Ost-vl.5</t>
  </si>
  <si>
    <t>prodloužení/přesunutí kotevních bodů vedení NN</t>
  </si>
  <si>
    <t>228978919</t>
  </si>
  <si>
    <t>189</t>
  </si>
  <si>
    <t>Ost-vl.6</t>
  </si>
  <si>
    <t>demontáž a zpětná montáž objektu na plynovou bombu</t>
  </si>
  <si>
    <t>158704461</t>
  </si>
  <si>
    <t>02 - vedlejší rozpočtové náklady</t>
  </si>
  <si>
    <t>VRN -   Vedlejší rozpočtové náklady</t>
  </si>
  <si>
    <t>VRN</t>
  </si>
  <si>
    <t xml:space="preserve">  Vedlejší rozpočtové náklady</t>
  </si>
  <si>
    <t>VRN01</t>
  </si>
  <si>
    <t>Zařízení a provoz staveniště</t>
  </si>
  <si>
    <t>soubor</t>
  </si>
  <si>
    <t>1024</t>
  </si>
  <si>
    <t>1182665595</t>
  </si>
  <si>
    <t>Zařízení a provoz staveniště, vč oplocení, WC, energie, odstranění zařízení staveniště</t>
  </si>
  <si>
    <t>VRN02</t>
  </si>
  <si>
    <t>Výtažné zkoušky kotvení</t>
  </si>
  <si>
    <t>-1784047676</t>
  </si>
  <si>
    <t>VRN03</t>
  </si>
  <si>
    <t>Vytýčení sítí</t>
  </si>
  <si>
    <t>-1337268588</t>
  </si>
  <si>
    <t>VRN04</t>
  </si>
  <si>
    <t>Revize hromosvod</t>
  </si>
  <si>
    <t>866417924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</si>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</sst>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0" fillId="5" borderId="0" xfId="0" applyFill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23" fillId="3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166" fontId="23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0" borderId="23" xfId="0" applyNumberFormat="1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0" borderId="23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0" fillId="0" borderId="11" xfId="0" applyBorder="1" applyAlignment="1" applyProtection="1">
      <alignment vertical="center"/>
      <protection locked="0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/>
    </xf>
    <xf numFmtId="49" fontId="42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2/622325101" TargetMode="External"/><Relationship Id="rId117" Type="http://schemas.openxmlformats.org/officeDocument/2006/relationships/hyperlink" Target="https://podminky.urs.cz/item/CS_URS_2022_02/998764181" TargetMode="External"/><Relationship Id="rId21" Type="http://schemas.openxmlformats.org/officeDocument/2006/relationships/hyperlink" Target="https://podminky.urs.cz/item/CS_URS_2022_02/622151001" TargetMode="External"/><Relationship Id="rId42" Type="http://schemas.openxmlformats.org/officeDocument/2006/relationships/hyperlink" Target="https://podminky.urs.cz/item/CS_URS_2022_02/899623151" TargetMode="External"/><Relationship Id="rId47" Type="http://schemas.openxmlformats.org/officeDocument/2006/relationships/hyperlink" Target="https://podminky.urs.cz/item/CS_URS_2022_02/941211211" TargetMode="External"/><Relationship Id="rId63" Type="http://schemas.openxmlformats.org/officeDocument/2006/relationships/hyperlink" Target="https://podminky.urs.cz/item/CS_URS_2022_02/968062456" TargetMode="External"/><Relationship Id="rId68" Type="http://schemas.openxmlformats.org/officeDocument/2006/relationships/hyperlink" Target="https://podminky.urs.cz/item/CS_URS_2022_02/978015391" TargetMode="External"/><Relationship Id="rId84" Type="http://schemas.openxmlformats.org/officeDocument/2006/relationships/hyperlink" Target="https://podminky.urs.cz/item/CS_URS_2022_02/762083121" TargetMode="External"/><Relationship Id="rId89" Type="http://schemas.openxmlformats.org/officeDocument/2006/relationships/hyperlink" Target="https://podminky.urs.cz/item/CS_URS_2022_02/762346812" TargetMode="External"/><Relationship Id="rId112" Type="http://schemas.openxmlformats.org/officeDocument/2006/relationships/hyperlink" Target="https://podminky.urs.cz/item/CS_URS_2022_02/764218645" TargetMode="External"/><Relationship Id="rId133" Type="http://schemas.openxmlformats.org/officeDocument/2006/relationships/hyperlink" Target="https://podminky.urs.cz/item/CS_URS_2022_02/998766181" TargetMode="External"/><Relationship Id="rId138" Type="http://schemas.openxmlformats.org/officeDocument/2006/relationships/hyperlink" Target="https://podminky.urs.cz/item/CS_URS_2022_02/783306807" TargetMode="External"/><Relationship Id="rId16" Type="http://schemas.openxmlformats.org/officeDocument/2006/relationships/hyperlink" Target="https://podminky.urs.cz/item/CS_URS_2022_02/572360112" TargetMode="External"/><Relationship Id="rId107" Type="http://schemas.openxmlformats.org/officeDocument/2006/relationships/hyperlink" Target="https://podminky.urs.cz/item/CS_URS_2022_02/764004861" TargetMode="External"/><Relationship Id="rId11" Type="http://schemas.openxmlformats.org/officeDocument/2006/relationships/hyperlink" Target="https://podminky.urs.cz/item/CS_URS_2022_02/181111131" TargetMode="External"/><Relationship Id="rId32" Type="http://schemas.openxmlformats.org/officeDocument/2006/relationships/hyperlink" Target="https://podminky.urs.cz/item/CS_URS_2022_02/623142001" TargetMode="External"/><Relationship Id="rId37" Type="http://schemas.openxmlformats.org/officeDocument/2006/relationships/hyperlink" Target="https://podminky.urs.cz/item/CS_URS_2022_02/637211122" TargetMode="External"/><Relationship Id="rId53" Type="http://schemas.openxmlformats.org/officeDocument/2006/relationships/hyperlink" Target="https://podminky.urs.cz/item/CS_URS_2022_02/944711211" TargetMode="External"/><Relationship Id="rId58" Type="http://schemas.openxmlformats.org/officeDocument/2006/relationships/hyperlink" Target="https://podminky.urs.cz/item/CS_URS_2022_02/968062244" TargetMode="External"/><Relationship Id="rId74" Type="http://schemas.openxmlformats.org/officeDocument/2006/relationships/hyperlink" Target="https://podminky.urs.cz/item/CS_URS_2022_02/997013631" TargetMode="External"/><Relationship Id="rId79" Type="http://schemas.openxmlformats.org/officeDocument/2006/relationships/hyperlink" Target="https://podminky.urs.cz/item/CS_URS_2022_02/998711101" TargetMode="External"/><Relationship Id="rId102" Type="http://schemas.openxmlformats.org/officeDocument/2006/relationships/hyperlink" Target="https://podminky.urs.cz/item/CS_URS_2022_02/998763381" TargetMode="External"/><Relationship Id="rId123" Type="http://schemas.openxmlformats.org/officeDocument/2006/relationships/hyperlink" Target="https://podminky.urs.cz/item/CS_URS_2022_02/766660728" TargetMode="External"/><Relationship Id="rId128" Type="http://schemas.openxmlformats.org/officeDocument/2006/relationships/hyperlink" Target="https://podminky.urs.cz/item/CS_URS_2022_02/766694112" TargetMode="External"/><Relationship Id="rId144" Type="http://schemas.openxmlformats.org/officeDocument/2006/relationships/drawing" Target="../drawings/drawing2.xml"/><Relationship Id="rId5" Type="http://schemas.openxmlformats.org/officeDocument/2006/relationships/hyperlink" Target="https://podminky.urs.cz/item/CS_URS_2022_02/122211101" TargetMode="External"/><Relationship Id="rId90" Type="http://schemas.openxmlformats.org/officeDocument/2006/relationships/hyperlink" Target="https://podminky.urs.cz/item/CS_URS_2022_02/762395000" TargetMode="External"/><Relationship Id="rId95" Type="http://schemas.openxmlformats.org/officeDocument/2006/relationships/hyperlink" Target="https://podminky.urs.cz/item/CS_URS_2022_02/998762101" TargetMode="External"/><Relationship Id="rId22" Type="http://schemas.openxmlformats.org/officeDocument/2006/relationships/hyperlink" Target="https://podminky.urs.cz/item/CS_URS_2022_02/622151021" TargetMode="External"/><Relationship Id="rId27" Type="http://schemas.openxmlformats.org/officeDocument/2006/relationships/hyperlink" Target="https://podminky.urs.cz/item/CS_URS_2022_02/622325102" TargetMode="External"/><Relationship Id="rId43" Type="http://schemas.openxmlformats.org/officeDocument/2006/relationships/hyperlink" Target="https://podminky.urs.cz/item/CS_URS_2022_02/916231212" TargetMode="External"/><Relationship Id="rId48" Type="http://schemas.openxmlformats.org/officeDocument/2006/relationships/hyperlink" Target="https://podminky.urs.cz/item/CS_URS_2022_02/941211811" TargetMode="External"/><Relationship Id="rId64" Type="http://schemas.openxmlformats.org/officeDocument/2006/relationships/hyperlink" Target="https://podminky.urs.cz/item/CS_URS_2022_02/978012191" TargetMode="External"/><Relationship Id="rId69" Type="http://schemas.openxmlformats.org/officeDocument/2006/relationships/hyperlink" Target="https://podminky.urs.cz/item/CS_URS_2022_02/997013211" TargetMode="External"/><Relationship Id="rId113" Type="http://schemas.openxmlformats.org/officeDocument/2006/relationships/hyperlink" Target="https://podminky.urs.cz/item/CS_URS_2022_02/764511602" TargetMode="External"/><Relationship Id="rId118" Type="http://schemas.openxmlformats.org/officeDocument/2006/relationships/hyperlink" Target="https://podminky.urs.cz/item/CS_URS_2022_02/766441811" TargetMode="External"/><Relationship Id="rId134" Type="http://schemas.openxmlformats.org/officeDocument/2006/relationships/hyperlink" Target="https://podminky.urs.cz/item/CS_URS_2022_02/767640221" TargetMode="External"/><Relationship Id="rId139" Type="http://schemas.openxmlformats.org/officeDocument/2006/relationships/hyperlink" Target="https://podminky.urs.cz/item/CS_URS_2022_02/783314201" TargetMode="External"/><Relationship Id="rId8" Type="http://schemas.openxmlformats.org/officeDocument/2006/relationships/hyperlink" Target="https://podminky.urs.cz/item/CS_URS_2022_02/162211319" TargetMode="External"/><Relationship Id="rId51" Type="http://schemas.openxmlformats.org/officeDocument/2006/relationships/hyperlink" Target="https://podminky.urs.cz/item/CS_URS_2022_02/944611811" TargetMode="External"/><Relationship Id="rId72" Type="http://schemas.openxmlformats.org/officeDocument/2006/relationships/hyperlink" Target="https://podminky.urs.cz/item/CS_URS_2022_02/997013501" TargetMode="External"/><Relationship Id="rId80" Type="http://schemas.openxmlformats.org/officeDocument/2006/relationships/hyperlink" Target="https://podminky.urs.cz/item/CS_URS_2022_02/998711181" TargetMode="External"/><Relationship Id="rId85" Type="http://schemas.openxmlformats.org/officeDocument/2006/relationships/hyperlink" Target="https://podminky.urs.cz/item/CS_URS_2022_02/762111811" TargetMode="External"/><Relationship Id="rId93" Type="http://schemas.openxmlformats.org/officeDocument/2006/relationships/hyperlink" Target="https://podminky.urs.cz/item/CS_URS_2022_02/762595001" TargetMode="External"/><Relationship Id="rId98" Type="http://schemas.openxmlformats.org/officeDocument/2006/relationships/hyperlink" Target="https://podminky.urs.cz/item/CS_URS_2022_02/763111717" TargetMode="External"/><Relationship Id="rId121" Type="http://schemas.openxmlformats.org/officeDocument/2006/relationships/hyperlink" Target="https://podminky.urs.cz/item/CS_URS_2022_02/766622216" TargetMode="External"/><Relationship Id="rId142" Type="http://schemas.openxmlformats.org/officeDocument/2006/relationships/hyperlink" Target="https://podminky.urs.cz/item/CS_URS_2022_02/784221101" TargetMode="External"/><Relationship Id="rId3" Type="http://schemas.openxmlformats.org/officeDocument/2006/relationships/hyperlink" Target="https://podminky.urs.cz/item/CS_URS_2022_02/113107122" TargetMode="External"/><Relationship Id="rId12" Type="http://schemas.openxmlformats.org/officeDocument/2006/relationships/hyperlink" Target="https://podminky.urs.cz/item/CS_URS_2022_02/181912112" TargetMode="External"/><Relationship Id="rId17" Type="http://schemas.openxmlformats.org/officeDocument/2006/relationships/hyperlink" Target="https://podminky.urs.cz/item/CS_URS_2022_02/612345301" TargetMode="External"/><Relationship Id="rId25" Type="http://schemas.openxmlformats.org/officeDocument/2006/relationships/hyperlink" Target="https://podminky.urs.cz/item/CS_URS_2022_02/622251101" TargetMode="External"/><Relationship Id="rId33" Type="http://schemas.openxmlformats.org/officeDocument/2006/relationships/hyperlink" Target="https://podminky.urs.cz/item/CS_URS_2022_02/623151001" TargetMode="External"/><Relationship Id="rId38" Type="http://schemas.openxmlformats.org/officeDocument/2006/relationships/hyperlink" Target="https://podminky.urs.cz/item/CS_URS_2022_02/837312921" TargetMode="External"/><Relationship Id="rId46" Type="http://schemas.openxmlformats.org/officeDocument/2006/relationships/hyperlink" Target="https://podminky.urs.cz/item/CS_URS_2022_02/941211111" TargetMode="External"/><Relationship Id="rId59" Type="http://schemas.openxmlformats.org/officeDocument/2006/relationships/hyperlink" Target="https://podminky.urs.cz/item/CS_URS_2022_02/968062246" TargetMode="External"/><Relationship Id="rId67" Type="http://schemas.openxmlformats.org/officeDocument/2006/relationships/hyperlink" Target="https://podminky.urs.cz/item/CS_URS_2022_02/978015341" TargetMode="External"/><Relationship Id="rId103" Type="http://schemas.openxmlformats.org/officeDocument/2006/relationships/hyperlink" Target="https://podminky.urs.cz/item/CS_URS_2022_02/764001843" TargetMode="External"/><Relationship Id="rId108" Type="http://schemas.openxmlformats.org/officeDocument/2006/relationships/hyperlink" Target="https://podminky.urs.cz/item/CS_URS_2022_02/764101153" TargetMode="External"/><Relationship Id="rId116" Type="http://schemas.openxmlformats.org/officeDocument/2006/relationships/hyperlink" Target="https://podminky.urs.cz/item/CS_URS_2022_02/998764102" TargetMode="External"/><Relationship Id="rId124" Type="http://schemas.openxmlformats.org/officeDocument/2006/relationships/hyperlink" Target="https://podminky.urs.cz/item/CS_URS_2022_02/766660729" TargetMode="External"/><Relationship Id="rId129" Type="http://schemas.openxmlformats.org/officeDocument/2006/relationships/hyperlink" Target="https://podminky.urs.cz/item/CS_URS_2022_02/766694121" TargetMode="External"/><Relationship Id="rId137" Type="http://schemas.openxmlformats.org/officeDocument/2006/relationships/hyperlink" Target="https://podminky.urs.cz/item/CS_URS_2022_02/783301311" TargetMode="External"/><Relationship Id="rId20" Type="http://schemas.openxmlformats.org/officeDocument/2006/relationships/hyperlink" Target="https://podminky.urs.cz/item/CS_URS_2022_02/622143004" TargetMode="External"/><Relationship Id="rId41" Type="http://schemas.openxmlformats.org/officeDocument/2006/relationships/hyperlink" Target="https://podminky.urs.cz/item/CS_URS_2022_02/877275211" TargetMode="External"/><Relationship Id="rId54" Type="http://schemas.openxmlformats.org/officeDocument/2006/relationships/hyperlink" Target="https://podminky.urs.cz/item/CS_URS_2022_02/944711812" TargetMode="External"/><Relationship Id="rId62" Type="http://schemas.openxmlformats.org/officeDocument/2006/relationships/hyperlink" Target="https://podminky.urs.cz/item/CS_URS_2022_02/968062356" TargetMode="External"/><Relationship Id="rId70" Type="http://schemas.openxmlformats.org/officeDocument/2006/relationships/hyperlink" Target="https://podminky.urs.cz/item/CS_URS_2022_02/997013311" TargetMode="External"/><Relationship Id="rId75" Type="http://schemas.openxmlformats.org/officeDocument/2006/relationships/hyperlink" Target="https://podminky.urs.cz/item/CS_URS_2022_02/997221151" TargetMode="External"/><Relationship Id="rId83" Type="http://schemas.openxmlformats.org/officeDocument/2006/relationships/hyperlink" Target="https://podminky.urs.cz/item/CS_URS_2022_02/721242116" TargetMode="External"/><Relationship Id="rId88" Type="http://schemas.openxmlformats.org/officeDocument/2006/relationships/hyperlink" Target="https://podminky.urs.cz/item/CS_URS_2022_02/762342214" TargetMode="External"/><Relationship Id="rId91" Type="http://schemas.openxmlformats.org/officeDocument/2006/relationships/hyperlink" Target="https://podminky.urs.cz/item/CS_URS_2022_02/762511242" TargetMode="External"/><Relationship Id="rId96" Type="http://schemas.openxmlformats.org/officeDocument/2006/relationships/hyperlink" Target="https://podminky.urs.cz/item/CS_URS_2022_02/998762181" TargetMode="External"/><Relationship Id="rId111" Type="http://schemas.openxmlformats.org/officeDocument/2006/relationships/hyperlink" Target="https://podminky.urs.cz/item/CS_URS_2022_02/764218625" TargetMode="External"/><Relationship Id="rId132" Type="http://schemas.openxmlformats.org/officeDocument/2006/relationships/hyperlink" Target="https://podminky.urs.cz/item/CS_URS_2022_02/998766101" TargetMode="External"/><Relationship Id="rId140" Type="http://schemas.openxmlformats.org/officeDocument/2006/relationships/hyperlink" Target="https://podminky.urs.cz/item/CS_URS_2022_02/783315101" TargetMode="External"/><Relationship Id="rId1" Type="http://schemas.openxmlformats.org/officeDocument/2006/relationships/hyperlink" Target="https://podminky.urs.cz/item/CS_URS_2022_02/113105111" TargetMode="External"/><Relationship Id="rId6" Type="http://schemas.openxmlformats.org/officeDocument/2006/relationships/hyperlink" Target="https://podminky.urs.cz/item/CS_URS_2022_02/132312121" TargetMode="External"/><Relationship Id="rId15" Type="http://schemas.openxmlformats.org/officeDocument/2006/relationships/hyperlink" Target="https://podminky.urs.cz/item/CS_URS_2022_02/564861111" TargetMode="External"/><Relationship Id="rId23" Type="http://schemas.openxmlformats.org/officeDocument/2006/relationships/hyperlink" Target="https://podminky.urs.cz/item/CS_URS_2022_02/622211001" TargetMode="External"/><Relationship Id="rId28" Type="http://schemas.openxmlformats.org/officeDocument/2006/relationships/hyperlink" Target="https://podminky.urs.cz/item/CS_URS_2022_02/622325109" TargetMode="External"/><Relationship Id="rId36" Type="http://schemas.openxmlformats.org/officeDocument/2006/relationships/hyperlink" Target="https://podminky.urs.cz/item/CS_URS_2022_02/629995101" TargetMode="External"/><Relationship Id="rId49" Type="http://schemas.openxmlformats.org/officeDocument/2006/relationships/hyperlink" Target="https://podminky.urs.cz/item/CS_URS_2022_02/944611111" TargetMode="External"/><Relationship Id="rId57" Type="http://schemas.openxmlformats.org/officeDocument/2006/relationships/hyperlink" Target="https://podminky.urs.cz/item/CS_URS_2022_02/965082923" TargetMode="External"/><Relationship Id="rId106" Type="http://schemas.openxmlformats.org/officeDocument/2006/relationships/hyperlink" Target="https://podminky.urs.cz/item/CS_URS_2022_02/764004801" TargetMode="External"/><Relationship Id="rId114" Type="http://schemas.openxmlformats.org/officeDocument/2006/relationships/hyperlink" Target="https://podminky.urs.cz/item/CS_URS_2022_02/764511643" TargetMode="External"/><Relationship Id="rId119" Type="http://schemas.openxmlformats.org/officeDocument/2006/relationships/hyperlink" Target="https://podminky.urs.cz/item/CS_URS_2022_02/766441821" TargetMode="External"/><Relationship Id="rId127" Type="http://schemas.openxmlformats.org/officeDocument/2006/relationships/hyperlink" Target="https://podminky.urs.cz/item/CS_URS_2022_02/766694111" TargetMode="External"/><Relationship Id="rId10" Type="http://schemas.openxmlformats.org/officeDocument/2006/relationships/hyperlink" Target="https://podminky.urs.cz/item/CS_URS_2022_02/175111101" TargetMode="External"/><Relationship Id="rId31" Type="http://schemas.openxmlformats.org/officeDocument/2006/relationships/hyperlink" Target="https://podminky.urs.cz/item/CS_URS_2022_02/623131101" TargetMode="External"/><Relationship Id="rId44" Type="http://schemas.openxmlformats.org/officeDocument/2006/relationships/hyperlink" Target="https://podminky.urs.cz/item/CS_URS_2022_02/916991121" TargetMode="External"/><Relationship Id="rId52" Type="http://schemas.openxmlformats.org/officeDocument/2006/relationships/hyperlink" Target="https://podminky.urs.cz/item/CS_URS_2022_02/944711112" TargetMode="External"/><Relationship Id="rId60" Type="http://schemas.openxmlformats.org/officeDocument/2006/relationships/hyperlink" Target="https://podminky.urs.cz/item/CS_URS_2022_02/968062354" TargetMode="External"/><Relationship Id="rId65" Type="http://schemas.openxmlformats.org/officeDocument/2006/relationships/hyperlink" Target="https://podminky.urs.cz/item/CS_URS_2022_02/978013191" TargetMode="External"/><Relationship Id="rId73" Type="http://schemas.openxmlformats.org/officeDocument/2006/relationships/hyperlink" Target="https://podminky.urs.cz/item/CS_URS_2022_02/997013509" TargetMode="External"/><Relationship Id="rId78" Type="http://schemas.openxmlformats.org/officeDocument/2006/relationships/hyperlink" Target="https://podminky.urs.cz/item/CS_URS_2022_02/711161384" TargetMode="External"/><Relationship Id="rId81" Type="http://schemas.openxmlformats.org/officeDocument/2006/relationships/hyperlink" Target="https://podminky.urs.cz/item/CS_URS_2022_02/998713101" TargetMode="External"/><Relationship Id="rId86" Type="http://schemas.openxmlformats.org/officeDocument/2006/relationships/hyperlink" Target="https://podminky.urs.cz/item/CS_URS_2022_02/762131811" TargetMode="External"/><Relationship Id="rId94" Type="http://schemas.openxmlformats.org/officeDocument/2006/relationships/hyperlink" Target="https://podminky.urs.cz/item/CS_URS_2022_02/762841831" TargetMode="External"/><Relationship Id="rId99" Type="http://schemas.openxmlformats.org/officeDocument/2006/relationships/hyperlink" Target="https://podminky.urs.cz/item/CS_URS_2022_02/763111722" TargetMode="External"/><Relationship Id="rId101" Type="http://schemas.openxmlformats.org/officeDocument/2006/relationships/hyperlink" Target="https://podminky.urs.cz/item/CS_URS_2022_02/998763301" TargetMode="External"/><Relationship Id="rId122" Type="http://schemas.openxmlformats.org/officeDocument/2006/relationships/hyperlink" Target="https://podminky.urs.cz/item/CS_URS_2022_02/766660002" TargetMode="External"/><Relationship Id="rId130" Type="http://schemas.openxmlformats.org/officeDocument/2006/relationships/hyperlink" Target="https://podminky.urs.cz/item/CS_URS_2022_02/766694122" TargetMode="External"/><Relationship Id="rId135" Type="http://schemas.openxmlformats.org/officeDocument/2006/relationships/hyperlink" Target="https://podminky.urs.cz/item/CS_URS_2022_02/998767101" TargetMode="External"/><Relationship Id="rId143" Type="http://schemas.openxmlformats.org/officeDocument/2006/relationships/hyperlink" Target="https://podminky.urs.cz/item/CS_URS_2022_02/HZS3221" TargetMode="External"/><Relationship Id="rId4" Type="http://schemas.openxmlformats.org/officeDocument/2006/relationships/hyperlink" Target="https://podminky.urs.cz/item/CS_URS_2022_02/113107123" TargetMode="External"/><Relationship Id="rId9" Type="http://schemas.openxmlformats.org/officeDocument/2006/relationships/hyperlink" Target="https://podminky.urs.cz/item/CS_URS_2022_02/174111101" TargetMode="External"/><Relationship Id="rId13" Type="http://schemas.openxmlformats.org/officeDocument/2006/relationships/hyperlink" Target="https://podminky.urs.cz/item/CS_URS_2022_02/451572111" TargetMode="External"/><Relationship Id="rId18" Type="http://schemas.openxmlformats.org/officeDocument/2006/relationships/hyperlink" Target="https://podminky.urs.cz/item/CS_URS_2022_02/613135002" TargetMode="External"/><Relationship Id="rId39" Type="http://schemas.openxmlformats.org/officeDocument/2006/relationships/hyperlink" Target="https://podminky.urs.cz/item/CS_URS_2022_02/850311811" TargetMode="External"/><Relationship Id="rId109" Type="http://schemas.openxmlformats.org/officeDocument/2006/relationships/hyperlink" Target="https://podminky.urs.cz/item/CS_URS_2022_02/764216644" TargetMode="External"/><Relationship Id="rId34" Type="http://schemas.openxmlformats.org/officeDocument/2006/relationships/hyperlink" Target="https://podminky.urs.cz/item/CS_URS_2022_02/623531022" TargetMode="External"/><Relationship Id="rId50" Type="http://schemas.openxmlformats.org/officeDocument/2006/relationships/hyperlink" Target="https://podminky.urs.cz/item/CS_URS_2022_02/944611211" TargetMode="External"/><Relationship Id="rId55" Type="http://schemas.openxmlformats.org/officeDocument/2006/relationships/hyperlink" Target="https://podminky.urs.cz/item/CS_URS_2022_02/952902611" TargetMode="External"/><Relationship Id="rId76" Type="http://schemas.openxmlformats.org/officeDocument/2006/relationships/hyperlink" Target="https://podminky.urs.cz/item/CS_URS_2022_02/998018001" TargetMode="External"/><Relationship Id="rId97" Type="http://schemas.openxmlformats.org/officeDocument/2006/relationships/hyperlink" Target="https://podminky.urs.cz/item/CS_URS_2022_02/763111311" TargetMode="External"/><Relationship Id="rId104" Type="http://schemas.openxmlformats.org/officeDocument/2006/relationships/hyperlink" Target="https://podminky.urs.cz/item/CS_URS_2022_02/764002851" TargetMode="External"/><Relationship Id="rId120" Type="http://schemas.openxmlformats.org/officeDocument/2006/relationships/hyperlink" Target="https://podminky.urs.cz/item/CS_URS_2022_02/766622132" TargetMode="External"/><Relationship Id="rId125" Type="http://schemas.openxmlformats.org/officeDocument/2006/relationships/hyperlink" Target="https://podminky.urs.cz/item/CS_URS_2022_02/766691510" TargetMode="External"/><Relationship Id="rId141" Type="http://schemas.openxmlformats.org/officeDocument/2006/relationships/hyperlink" Target="https://podminky.urs.cz/item/CS_URS_2022_02/783317101" TargetMode="External"/><Relationship Id="rId7" Type="http://schemas.openxmlformats.org/officeDocument/2006/relationships/hyperlink" Target="https://podminky.urs.cz/item/CS_URS_2022_02/162211311" TargetMode="External"/><Relationship Id="rId71" Type="http://schemas.openxmlformats.org/officeDocument/2006/relationships/hyperlink" Target="https://podminky.urs.cz/item/CS_URS_2022_02/997013321" TargetMode="External"/><Relationship Id="rId92" Type="http://schemas.openxmlformats.org/officeDocument/2006/relationships/hyperlink" Target="https://podminky.urs.cz/item/CS_URS_2022_02/762526510" TargetMode="External"/><Relationship Id="rId2" Type="http://schemas.openxmlformats.org/officeDocument/2006/relationships/hyperlink" Target="https://podminky.urs.cz/item/CS_URS_2022_02/113106122" TargetMode="External"/><Relationship Id="rId29" Type="http://schemas.openxmlformats.org/officeDocument/2006/relationships/hyperlink" Target="https://podminky.urs.cz/item/CS_URS_2022_02/622511112" TargetMode="External"/><Relationship Id="rId24" Type="http://schemas.openxmlformats.org/officeDocument/2006/relationships/hyperlink" Target="https://podminky.urs.cz/item/CS_URS_2022_02/622211041" TargetMode="External"/><Relationship Id="rId40" Type="http://schemas.openxmlformats.org/officeDocument/2006/relationships/hyperlink" Target="https://podminky.urs.cz/item/CS_URS_2022_02/871315211" TargetMode="External"/><Relationship Id="rId45" Type="http://schemas.openxmlformats.org/officeDocument/2006/relationships/hyperlink" Target="https://podminky.urs.cz/item/CS_URS_2022_02/919735112" TargetMode="External"/><Relationship Id="rId66" Type="http://schemas.openxmlformats.org/officeDocument/2006/relationships/hyperlink" Target="https://podminky.urs.cz/item/CS_URS_2022_02/978015321" TargetMode="External"/><Relationship Id="rId87" Type="http://schemas.openxmlformats.org/officeDocument/2006/relationships/hyperlink" Target="https://podminky.urs.cz/item/CS_URS_2022_02/762332931" TargetMode="External"/><Relationship Id="rId110" Type="http://schemas.openxmlformats.org/officeDocument/2006/relationships/hyperlink" Target="https://podminky.urs.cz/item/CS_URS_2022_02/764218624" TargetMode="External"/><Relationship Id="rId115" Type="http://schemas.openxmlformats.org/officeDocument/2006/relationships/hyperlink" Target="https://podminky.urs.cz/item/CS_URS_2022_02/764518623" TargetMode="External"/><Relationship Id="rId131" Type="http://schemas.openxmlformats.org/officeDocument/2006/relationships/hyperlink" Target="https://podminky.urs.cz/item/CS_URS_2022_02/766694123" TargetMode="External"/><Relationship Id="rId136" Type="http://schemas.openxmlformats.org/officeDocument/2006/relationships/hyperlink" Target="https://podminky.urs.cz/item/CS_URS_2022_02/998767181" TargetMode="External"/><Relationship Id="rId61" Type="http://schemas.openxmlformats.org/officeDocument/2006/relationships/hyperlink" Target="https://podminky.urs.cz/item/CS_URS_2022_02/968062355" TargetMode="External"/><Relationship Id="rId82" Type="http://schemas.openxmlformats.org/officeDocument/2006/relationships/hyperlink" Target="https://podminky.urs.cz/item/CS_URS_2022_02/998713181" TargetMode="External"/><Relationship Id="rId19" Type="http://schemas.openxmlformats.org/officeDocument/2006/relationships/hyperlink" Target="https://podminky.urs.cz/item/CS_URS_2022_02/622143003" TargetMode="External"/><Relationship Id="rId14" Type="http://schemas.openxmlformats.org/officeDocument/2006/relationships/hyperlink" Target="https://podminky.urs.cz/item/CS_URS_2022_02/564851112" TargetMode="External"/><Relationship Id="rId30" Type="http://schemas.openxmlformats.org/officeDocument/2006/relationships/hyperlink" Target="https://podminky.urs.cz/item/CS_URS_2022_02/622531022" TargetMode="External"/><Relationship Id="rId35" Type="http://schemas.openxmlformats.org/officeDocument/2006/relationships/hyperlink" Target="https://podminky.urs.cz/item/CS_URS_2022_02/629991011" TargetMode="External"/><Relationship Id="rId56" Type="http://schemas.openxmlformats.org/officeDocument/2006/relationships/hyperlink" Target="https://podminky.urs.cz/item/CS_URS_2022_02/965081113" TargetMode="External"/><Relationship Id="rId77" Type="http://schemas.openxmlformats.org/officeDocument/2006/relationships/hyperlink" Target="https://podminky.urs.cz/item/CS_URS_2022_02/711161212" TargetMode="External"/><Relationship Id="rId100" Type="http://schemas.openxmlformats.org/officeDocument/2006/relationships/hyperlink" Target="https://podminky.urs.cz/item/CS_URS_2022_02/763181311" TargetMode="External"/><Relationship Id="rId105" Type="http://schemas.openxmlformats.org/officeDocument/2006/relationships/hyperlink" Target="https://podminky.urs.cz/item/CS_URS_2022_02/764002861" TargetMode="External"/><Relationship Id="rId126" Type="http://schemas.openxmlformats.org/officeDocument/2006/relationships/hyperlink" Target="https://podminky.urs.cz/item/CS_URS_2022_02/766691914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>
      <selection activeCell="AM62" sqref="AM62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" customHeight="1">
      <c r="AR2" s="269" t="s">
        <v>6</v>
      </c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S2" s="18" t="s">
        <v>7</v>
      </c>
      <c r="BT2" s="18" t="s">
        <v>8</v>
      </c>
    </row>
    <row r="3" spans="1:74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ht="24.9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ht="12" customHeight="1">
      <c r="B5" s="21"/>
      <c r="D5" s="25" t="s">
        <v>14</v>
      </c>
      <c r="K5" s="299" t="s">
        <v>15</v>
      </c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R5" s="21"/>
      <c r="BE5" s="296" t="s">
        <v>16</v>
      </c>
      <c r="BS5" s="18" t="s">
        <v>7</v>
      </c>
    </row>
    <row r="6" spans="1:74" ht="36.9" customHeight="1">
      <c r="B6" s="21"/>
      <c r="D6" s="27" t="s">
        <v>17</v>
      </c>
      <c r="K6" s="300" t="s">
        <v>18</v>
      </c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R6" s="21"/>
      <c r="BE6" s="297"/>
      <c r="BS6" s="18" t="s">
        <v>7</v>
      </c>
    </row>
    <row r="7" spans="1:74" ht="12" customHeight="1">
      <c r="B7" s="21"/>
      <c r="D7" s="28" t="s">
        <v>19</v>
      </c>
      <c r="K7" s="26" t="s">
        <v>20</v>
      </c>
      <c r="AK7" s="28" t="s">
        <v>21</v>
      </c>
      <c r="AN7" s="26" t="s">
        <v>22</v>
      </c>
      <c r="AR7" s="21"/>
      <c r="BE7" s="297"/>
      <c r="BS7" s="18" t="s">
        <v>7</v>
      </c>
    </row>
    <row r="8" spans="1:74" ht="12" customHeight="1">
      <c r="B8" s="21"/>
      <c r="D8" s="28" t="s">
        <v>23</v>
      </c>
      <c r="K8" s="26" t="s">
        <v>24</v>
      </c>
      <c r="AK8" s="28" t="s">
        <v>25</v>
      </c>
      <c r="AN8" s="29" t="s">
        <v>26</v>
      </c>
      <c r="AR8" s="21"/>
      <c r="BE8" s="297"/>
      <c r="BS8" s="18" t="s">
        <v>7</v>
      </c>
    </row>
    <row r="9" spans="1:74" ht="29.25" customHeight="1">
      <c r="B9" s="21"/>
      <c r="D9" s="25" t="s">
        <v>27</v>
      </c>
      <c r="K9" s="30" t="s">
        <v>28</v>
      </c>
      <c r="AK9" s="25" t="s">
        <v>29</v>
      </c>
      <c r="AN9" s="30" t="s">
        <v>30</v>
      </c>
      <c r="AR9" s="21"/>
      <c r="BE9" s="297"/>
      <c r="BS9" s="18" t="s">
        <v>7</v>
      </c>
    </row>
    <row r="10" spans="1:74" ht="12" customHeight="1">
      <c r="B10" s="21"/>
      <c r="D10" s="28" t="s">
        <v>31</v>
      </c>
      <c r="AK10" s="28" t="s">
        <v>32</v>
      </c>
      <c r="AN10" s="26" t="s">
        <v>33</v>
      </c>
      <c r="AR10" s="21"/>
      <c r="BE10" s="297"/>
      <c r="BS10" s="18" t="s">
        <v>7</v>
      </c>
    </row>
    <row r="11" spans="1:74" ht="18.45" customHeight="1">
      <c r="B11" s="21"/>
      <c r="E11" s="26" t="s">
        <v>34</v>
      </c>
      <c r="AK11" s="28" t="s">
        <v>35</v>
      </c>
      <c r="AN11" s="26" t="s">
        <v>3</v>
      </c>
      <c r="AR11" s="21"/>
      <c r="BE11" s="297"/>
      <c r="BS11" s="18" t="s">
        <v>7</v>
      </c>
    </row>
    <row r="12" spans="1:74" ht="6.9" customHeight="1">
      <c r="B12" s="21"/>
      <c r="AR12" s="21"/>
      <c r="BE12" s="297"/>
      <c r="BS12" s="18" t="s">
        <v>7</v>
      </c>
    </row>
    <row r="13" spans="1:74" ht="12" customHeight="1">
      <c r="B13" s="21"/>
      <c r="D13" s="28" t="s">
        <v>36</v>
      </c>
      <c r="AK13" s="28" t="s">
        <v>32</v>
      </c>
      <c r="AN13" s="31" t="s">
        <v>37</v>
      </c>
      <c r="AR13" s="21"/>
      <c r="BE13" s="297"/>
      <c r="BS13" s="18" t="s">
        <v>7</v>
      </c>
    </row>
    <row r="14" spans="1:74" ht="13.2">
      <c r="B14" s="21"/>
      <c r="E14" s="301" t="s">
        <v>37</v>
      </c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28" t="s">
        <v>35</v>
      </c>
      <c r="AN14" s="31" t="s">
        <v>37</v>
      </c>
      <c r="AR14" s="21"/>
      <c r="BE14" s="297"/>
      <c r="BS14" s="18" t="s">
        <v>7</v>
      </c>
    </row>
    <row r="15" spans="1:74" ht="6.9" customHeight="1">
      <c r="B15" s="21"/>
      <c r="AR15" s="21"/>
      <c r="BE15" s="297"/>
      <c r="BS15" s="18" t="s">
        <v>4</v>
      </c>
    </row>
    <row r="16" spans="1:74" ht="12" customHeight="1">
      <c r="B16" s="21"/>
      <c r="D16" s="28" t="s">
        <v>38</v>
      </c>
      <c r="AK16" s="28" t="s">
        <v>32</v>
      </c>
      <c r="AN16" s="26" t="s">
        <v>39</v>
      </c>
      <c r="AR16" s="21"/>
      <c r="BE16" s="297"/>
      <c r="BS16" s="18" t="s">
        <v>4</v>
      </c>
    </row>
    <row r="17" spans="2:71" ht="18.45" customHeight="1">
      <c r="B17" s="21"/>
      <c r="E17" s="26" t="s">
        <v>40</v>
      </c>
      <c r="AK17" s="28" t="s">
        <v>35</v>
      </c>
      <c r="AN17" s="26" t="s">
        <v>41</v>
      </c>
      <c r="AR17" s="21"/>
      <c r="BE17" s="297"/>
      <c r="BS17" s="18" t="s">
        <v>42</v>
      </c>
    </row>
    <row r="18" spans="2:71" ht="6.9" customHeight="1">
      <c r="B18" s="21"/>
      <c r="AR18" s="21"/>
      <c r="BE18" s="297"/>
      <c r="BS18" s="18" t="s">
        <v>7</v>
      </c>
    </row>
    <row r="19" spans="2:71" ht="12" customHeight="1">
      <c r="B19" s="21"/>
      <c r="D19" s="28" t="s">
        <v>43</v>
      </c>
      <c r="AK19" s="28" t="s">
        <v>32</v>
      </c>
      <c r="AN19" s="26" t="s">
        <v>3</v>
      </c>
      <c r="AR19" s="21"/>
      <c r="BE19" s="297"/>
      <c r="BS19" s="18" t="s">
        <v>7</v>
      </c>
    </row>
    <row r="20" spans="2:71" ht="18.45" customHeight="1">
      <c r="B20" s="21"/>
      <c r="E20" s="26" t="s">
        <v>44</v>
      </c>
      <c r="AK20" s="28" t="s">
        <v>35</v>
      </c>
      <c r="AN20" s="26" t="s">
        <v>3</v>
      </c>
      <c r="AR20" s="21"/>
      <c r="BE20" s="297"/>
      <c r="BS20" s="18" t="s">
        <v>4</v>
      </c>
    </row>
    <row r="21" spans="2:71" ht="6.9" customHeight="1">
      <c r="B21" s="21"/>
      <c r="AR21" s="21"/>
      <c r="BE21" s="297"/>
    </row>
    <row r="22" spans="2:71" ht="12" customHeight="1">
      <c r="B22" s="21"/>
      <c r="D22" s="28" t="s">
        <v>45</v>
      </c>
      <c r="AR22" s="21"/>
      <c r="BE22" s="297"/>
    </row>
    <row r="23" spans="2:71" ht="47.25" customHeight="1">
      <c r="B23" s="21"/>
      <c r="E23" s="303" t="s">
        <v>46</v>
      </c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3"/>
      <c r="Y23" s="303"/>
      <c r="Z23" s="303"/>
      <c r="AA23" s="303"/>
      <c r="AB23" s="303"/>
      <c r="AC23" s="303"/>
      <c r="AD23" s="303"/>
      <c r="AE23" s="303"/>
      <c r="AF23" s="303"/>
      <c r="AG23" s="303"/>
      <c r="AH23" s="303"/>
      <c r="AI23" s="303"/>
      <c r="AJ23" s="303"/>
      <c r="AK23" s="303"/>
      <c r="AL23" s="303"/>
      <c r="AM23" s="303"/>
      <c r="AN23" s="303"/>
      <c r="AR23" s="21"/>
      <c r="BE23" s="297"/>
    </row>
    <row r="24" spans="2:71" ht="6.9" customHeight="1">
      <c r="B24" s="21"/>
      <c r="AR24" s="21"/>
      <c r="BE24" s="297"/>
    </row>
    <row r="25" spans="2:71" ht="6.9" customHeight="1">
      <c r="B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1"/>
      <c r="BE25" s="297"/>
    </row>
    <row r="26" spans="2:71" s="1" customFormat="1" ht="25.95" customHeight="1">
      <c r="B26" s="34"/>
      <c r="D26" s="35" t="s">
        <v>47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04">
        <f>ROUND(AG54,2)</f>
        <v>0</v>
      </c>
      <c r="AL26" s="305"/>
      <c r="AM26" s="305"/>
      <c r="AN26" s="305"/>
      <c r="AO26" s="305"/>
      <c r="AR26" s="34"/>
      <c r="BE26" s="297"/>
    </row>
    <row r="27" spans="2:71" s="1" customFormat="1" ht="6.9" customHeight="1">
      <c r="B27" s="34"/>
      <c r="AR27" s="34"/>
      <c r="BE27" s="297"/>
    </row>
    <row r="28" spans="2:71" s="1" customFormat="1" ht="13.2">
      <c r="B28" s="34"/>
      <c r="L28" s="306" t="s">
        <v>48</v>
      </c>
      <c r="M28" s="306"/>
      <c r="N28" s="306"/>
      <c r="O28" s="306"/>
      <c r="P28" s="306"/>
      <c r="W28" s="306" t="s">
        <v>49</v>
      </c>
      <c r="X28" s="306"/>
      <c r="Y28" s="306"/>
      <c r="Z28" s="306"/>
      <c r="AA28" s="306"/>
      <c r="AB28" s="306"/>
      <c r="AC28" s="306"/>
      <c r="AD28" s="306"/>
      <c r="AE28" s="306"/>
      <c r="AK28" s="306" t="s">
        <v>50</v>
      </c>
      <c r="AL28" s="306"/>
      <c r="AM28" s="306"/>
      <c r="AN28" s="306"/>
      <c r="AO28" s="306"/>
      <c r="AR28" s="34"/>
      <c r="BE28" s="297"/>
    </row>
    <row r="29" spans="2:71" s="2" customFormat="1" ht="14.4" customHeight="1">
      <c r="B29" s="37"/>
      <c r="D29" s="28" t="s">
        <v>51</v>
      </c>
      <c r="F29" s="28" t="s">
        <v>52</v>
      </c>
      <c r="L29" s="291">
        <v>0.21</v>
      </c>
      <c r="M29" s="290"/>
      <c r="N29" s="290"/>
      <c r="O29" s="290"/>
      <c r="P29" s="290"/>
      <c r="W29" s="289">
        <f>ROUND(AZ54, 2)</f>
        <v>0</v>
      </c>
      <c r="X29" s="290"/>
      <c r="Y29" s="290"/>
      <c r="Z29" s="290"/>
      <c r="AA29" s="290"/>
      <c r="AB29" s="290"/>
      <c r="AC29" s="290"/>
      <c r="AD29" s="290"/>
      <c r="AE29" s="290"/>
      <c r="AK29" s="289">
        <f>ROUND(AV54, 2)</f>
        <v>0</v>
      </c>
      <c r="AL29" s="290"/>
      <c r="AM29" s="290"/>
      <c r="AN29" s="290"/>
      <c r="AO29" s="290"/>
      <c r="AR29" s="37"/>
      <c r="BE29" s="298"/>
    </row>
    <row r="30" spans="2:71" s="2" customFormat="1" ht="14.4" customHeight="1">
      <c r="B30" s="37"/>
      <c r="F30" s="28" t="s">
        <v>53</v>
      </c>
      <c r="L30" s="291">
        <v>0.15</v>
      </c>
      <c r="M30" s="290"/>
      <c r="N30" s="290"/>
      <c r="O30" s="290"/>
      <c r="P30" s="290"/>
      <c r="W30" s="289">
        <f>ROUND(BA54, 2)</f>
        <v>0</v>
      </c>
      <c r="X30" s="290"/>
      <c r="Y30" s="290"/>
      <c r="Z30" s="290"/>
      <c r="AA30" s="290"/>
      <c r="AB30" s="290"/>
      <c r="AC30" s="290"/>
      <c r="AD30" s="290"/>
      <c r="AE30" s="290"/>
      <c r="AK30" s="289">
        <f>ROUND(AW54, 2)</f>
        <v>0</v>
      </c>
      <c r="AL30" s="290"/>
      <c r="AM30" s="290"/>
      <c r="AN30" s="290"/>
      <c r="AO30" s="290"/>
      <c r="AR30" s="37"/>
      <c r="BE30" s="298"/>
    </row>
    <row r="31" spans="2:71" s="2" customFormat="1" ht="14.4" hidden="1" customHeight="1">
      <c r="B31" s="37"/>
      <c r="F31" s="28" t="s">
        <v>54</v>
      </c>
      <c r="L31" s="291">
        <v>0.21</v>
      </c>
      <c r="M31" s="290"/>
      <c r="N31" s="290"/>
      <c r="O31" s="290"/>
      <c r="P31" s="290"/>
      <c r="W31" s="289">
        <f>ROUND(BB54, 2)</f>
        <v>0</v>
      </c>
      <c r="X31" s="290"/>
      <c r="Y31" s="290"/>
      <c r="Z31" s="290"/>
      <c r="AA31" s="290"/>
      <c r="AB31" s="290"/>
      <c r="AC31" s="290"/>
      <c r="AD31" s="290"/>
      <c r="AE31" s="290"/>
      <c r="AK31" s="289">
        <v>0</v>
      </c>
      <c r="AL31" s="290"/>
      <c r="AM31" s="290"/>
      <c r="AN31" s="290"/>
      <c r="AO31" s="290"/>
      <c r="AR31" s="37"/>
      <c r="BE31" s="298"/>
    </row>
    <row r="32" spans="2:71" s="2" customFormat="1" ht="14.4" hidden="1" customHeight="1">
      <c r="B32" s="37"/>
      <c r="F32" s="28" t="s">
        <v>55</v>
      </c>
      <c r="L32" s="291">
        <v>0.15</v>
      </c>
      <c r="M32" s="290"/>
      <c r="N32" s="290"/>
      <c r="O32" s="290"/>
      <c r="P32" s="290"/>
      <c r="W32" s="289">
        <f>ROUND(BC54, 2)</f>
        <v>0</v>
      </c>
      <c r="X32" s="290"/>
      <c r="Y32" s="290"/>
      <c r="Z32" s="290"/>
      <c r="AA32" s="290"/>
      <c r="AB32" s="290"/>
      <c r="AC32" s="290"/>
      <c r="AD32" s="290"/>
      <c r="AE32" s="290"/>
      <c r="AK32" s="289">
        <v>0</v>
      </c>
      <c r="AL32" s="290"/>
      <c r="AM32" s="290"/>
      <c r="AN32" s="290"/>
      <c r="AO32" s="290"/>
      <c r="AR32" s="37"/>
      <c r="BE32" s="298"/>
    </row>
    <row r="33" spans="2:44" s="2" customFormat="1" ht="14.4" hidden="1" customHeight="1">
      <c r="B33" s="37"/>
      <c r="F33" s="28" t="s">
        <v>56</v>
      </c>
      <c r="L33" s="291">
        <v>0</v>
      </c>
      <c r="M33" s="290"/>
      <c r="N33" s="290"/>
      <c r="O33" s="290"/>
      <c r="P33" s="290"/>
      <c r="W33" s="289">
        <f>ROUND(BD54, 2)</f>
        <v>0</v>
      </c>
      <c r="X33" s="290"/>
      <c r="Y33" s="290"/>
      <c r="Z33" s="290"/>
      <c r="AA33" s="290"/>
      <c r="AB33" s="290"/>
      <c r="AC33" s="290"/>
      <c r="AD33" s="290"/>
      <c r="AE33" s="290"/>
      <c r="AK33" s="289">
        <v>0</v>
      </c>
      <c r="AL33" s="290"/>
      <c r="AM33" s="290"/>
      <c r="AN33" s="290"/>
      <c r="AO33" s="290"/>
      <c r="AR33" s="37"/>
    </row>
    <row r="34" spans="2:44" s="1" customFormat="1" ht="6.9" customHeight="1">
      <c r="B34" s="34"/>
      <c r="AR34" s="34"/>
    </row>
    <row r="35" spans="2:44" s="1" customFormat="1" ht="25.95" customHeight="1">
      <c r="B35" s="34"/>
      <c r="C35" s="38"/>
      <c r="D35" s="39" t="s">
        <v>57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58</v>
      </c>
      <c r="U35" s="40"/>
      <c r="V35" s="40"/>
      <c r="W35" s="40"/>
      <c r="X35" s="292" t="s">
        <v>59</v>
      </c>
      <c r="Y35" s="293"/>
      <c r="Z35" s="293"/>
      <c r="AA35" s="293"/>
      <c r="AB35" s="293"/>
      <c r="AC35" s="40"/>
      <c r="AD35" s="40"/>
      <c r="AE35" s="40"/>
      <c r="AF35" s="40"/>
      <c r="AG35" s="40"/>
      <c r="AH35" s="40"/>
      <c r="AI35" s="40"/>
      <c r="AJ35" s="40"/>
      <c r="AK35" s="294">
        <f>SUM(AK26:AK33)</f>
        <v>0</v>
      </c>
      <c r="AL35" s="293"/>
      <c r="AM35" s="293"/>
      <c r="AN35" s="293"/>
      <c r="AO35" s="295"/>
      <c r="AP35" s="38"/>
      <c r="AQ35" s="38"/>
      <c r="AR35" s="34"/>
    </row>
    <row r="36" spans="2:44" s="1" customFormat="1" ht="6.9" customHeight="1">
      <c r="B36" s="34"/>
      <c r="AR36" s="34"/>
    </row>
    <row r="37" spans="2:44" s="1" customFormat="1" ht="6.9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4"/>
    </row>
    <row r="41" spans="2:44" s="1" customFormat="1" ht="6.9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4"/>
    </row>
    <row r="42" spans="2:44" s="1" customFormat="1" ht="24.9" customHeight="1">
      <c r="B42" s="34"/>
      <c r="C42" s="22" t="s">
        <v>60</v>
      </c>
      <c r="AR42" s="34"/>
    </row>
    <row r="43" spans="2:44" s="1" customFormat="1" ht="6.9" customHeight="1">
      <c r="B43" s="34"/>
      <c r="AR43" s="34"/>
    </row>
    <row r="44" spans="2:44" s="3" customFormat="1" ht="12" customHeight="1">
      <c r="B44" s="46"/>
      <c r="C44" s="28" t="s">
        <v>14</v>
      </c>
      <c r="L44" s="3" t="str">
        <f>K5</f>
        <v>SB-21112022</v>
      </c>
      <c r="AR44" s="46"/>
    </row>
    <row r="45" spans="2:44" s="4" customFormat="1" ht="36.9" customHeight="1">
      <c r="B45" s="47"/>
      <c r="C45" s="48" t="s">
        <v>17</v>
      </c>
      <c r="L45" s="280" t="str">
        <f>K6</f>
        <v>Zateplení BD Vítovská 403 a 404 dle DPS</v>
      </c>
      <c r="M45" s="281"/>
      <c r="N45" s="281"/>
      <c r="O45" s="281"/>
      <c r="P45" s="281"/>
      <c r="Q45" s="281"/>
      <c r="R45" s="281"/>
      <c r="S45" s="281"/>
      <c r="T45" s="281"/>
      <c r="U45" s="281"/>
      <c r="V45" s="281"/>
      <c r="W45" s="281"/>
      <c r="X45" s="281"/>
      <c r="Y45" s="281"/>
      <c r="Z45" s="281"/>
      <c r="AA45" s="281"/>
      <c r="AB45" s="281"/>
      <c r="AC45" s="281"/>
      <c r="AD45" s="281"/>
      <c r="AE45" s="281"/>
      <c r="AF45" s="281"/>
      <c r="AG45" s="281"/>
      <c r="AH45" s="281"/>
      <c r="AI45" s="281"/>
      <c r="AJ45" s="281"/>
      <c r="AK45" s="281"/>
      <c r="AL45" s="281"/>
      <c r="AM45" s="281"/>
      <c r="AN45" s="281"/>
      <c r="AO45" s="281"/>
      <c r="AR45" s="47"/>
    </row>
    <row r="46" spans="2:44" s="1" customFormat="1" ht="6.9" customHeight="1">
      <c r="B46" s="34"/>
      <c r="AR46" s="34"/>
    </row>
    <row r="47" spans="2:44" s="1" customFormat="1" ht="12" customHeight="1">
      <c r="B47" s="34"/>
      <c r="C47" s="28" t="s">
        <v>23</v>
      </c>
      <c r="L47" s="49" t="str">
        <f>IF(K8="","",K8)</f>
        <v>Vítovská 403, 404 Odry</v>
      </c>
      <c r="AI47" s="28" t="s">
        <v>25</v>
      </c>
      <c r="AM47" s="282" t="str">
        <f>IF(AN8= "","",AN8)</f>
        <v>21. 11. 2022</v>
      </c>
      <c r="AN47" s="282"/>
      <c r="AR47" s="34"/>
    </row>
    <row r="48" spans="2:44" s="1" customFormat="1" ht="6.9" customHeight="1">
      <c r="B48" s="34"/>
      <c r="AR48" s="34"/>
    </row>
    <row r="49" spans="1:91" s="1" customFormat="1" ht="15.15" customHeight="1">
      <c r="B49" s="34"/>
      <c r="C49" s="28" t="s">
        <v>31</v>
      </c>
      <c r="L49" s="3" t="str">
        <f>IF(E11= "","",E11)</f>
        <v>Město Odry</v>
      </c>
      <c r="AI49" s="28" t="s">
        <v>38</v>
      </c>
      <c r="AM49" s="283" t="str">
        <f>IF(E17="","",E17)</f>
        <v>Stavby Byrtus s.r.o.</v>
      </c>
      <c r="AN49" s="284"/>
      <c r="AO49" s="284"/>
      <c r="AP49" s="284"/>
      <c r="AR49" s="34"/>
      <c r="AS49" s="285" t="s">
        <v>61</v>
      </c>
      <c r="AT49" s="286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15" customHeight="1">
      <c r="B50" s="34"/>
      <c r="C50" s="28" t="s">
        <v>36</v>
      </c>
      <c r="L50" s="3" t="str">
        <f>IF(E14= "Vyplň údaj","",E14)</f>
        <v/>
      </c>
      <c r="AI50" s="28" t="s">
        <v>43</v>
      </c>
      <c r="AM50" s="283" t="str">
        <f>IF(E20="","",E20)</f>
        <v>Martin Byrtus</v>
      </c>
      <c r="AN50" s="284"/>
      <c r="AO50" s="284"/>
      <c r="AP50" s="284"/>
      <c r="AR50" s="34"/>
      <c r="AS50" s="287"/>
      <c r="AT50" s="288"/>
      <c r="BD50" s="53"/>
    </row>
    <row r="51" spans="1:91" s="1" customFormat="1" ht="10.95" customHeight="1">
      <c r="B51" s="34"/>
      <c r="AR51" s="34"/>
      <c r="AS51" s="287"/>
      <c r="AT51" s="288"/>
      <c r="BD51" s="53"/>
    </row>
    <row r="52" spans="1:91" s="1" customFormat="1" ht="29.25" customHeight="1">
      <c r="B52" s="34"/>
      <c r="C52" s="276" t="s">
        <v>62</v>
      </c>
      <c r="D52" s="277"/>
      <c r="E52" s="277"/>
      <c r="F52" s="277"/>
      <c r="G52" s="277"/>
      <c r="H52" s="54"/>
      <c r="I52" s="278" t="s">
        <v>63</v>
      </c>
      <c r="J52" s="277"/>
      <c r="K52" s="277"/>
      <c r="L52" s="277"/>
      <c r="M52" s="277"/>
      <c r="N52" s="277"/>
      <c r="O52" s="277"/>
      <c r="P52" s="277"/>
      <c r="Q52" s="277"/>
      <c r="R52" s="277"/>
      <c r="S52" s="277"/>
      <c r="T52" s="277"/>
      <c r="U52" s="277"/>
      <c r="V52" s="277"/>
      <c r="W52" s="277"/>
      <c r="X52" s="277"/>
      <c r="Y52" s="277"/>
      <c r="Z52" s="277"/>
      <c r="AA52" s="277"/>
      <c r="AB52" s="277"/>
      <c r="AC52" s="277"/>
      <c r="AD52" s="277"/>
      <c r="AE52" s="277"/>
      <c r="AF52" s="277"/>
      <c r="AG52" s="279" t="s">
        <v>64</v>
      </c>
      <c r="AH52" s="277"/>
      <c r="AI52" s="277"/>
      <c r="AJ52" s="277"/>
      <c r="AK52" s="277"/>
      <c r="AL52" s="277"/>
      <c r="AM52" s="277"/>
      <c r="AN52" s="278" t="s">
        <v>65</v>
      </c>
      <c r="AO52" s="277"/>
      <c r="AP52" s="277"/>
      <c r="AQ52" s="55" t="s">
        <v>66</v>
      </c>
      <c r="AR52" s="34"/>
      <c r="AS52" s="56" t="s">
        <v>67</v>
      </c>
      <c r="AT52" s="57" t="s">
        <v>68</v>
      </c>
      <c r="AU52" s="57" t="s">
        <v>69</v>
      </c>
      <c r="AV52" s="57" t="s">
        <v>70</v>
      </c>
      <c r="AW52" s="57" t="s">
        <v>71</v>
      </c>
      <c r="AX52" s="57" t="s">
        <v>72</v>
      </c>
      <c r="AY52" s="57" t="s">
        <v>73</v>
      </c>
      <c r="AZ52" s="57" t="s">
        <v>74</v>
      </c>
      <c r="BA52" s="57" t="s">
        <v>75</v>
      </c>
      <c r="BB52" s="57" t="s">
        <v>76</v>
      </c>
      <c r="BC52" s="57" t="s">
        <v>77</v>
      </c>
      <c r="BD52" s="58" t="s">
        <v>78</v>
      </c>
    </row>
    <row r="53" spans="1:91" s="1" customFormat="1" ht="10.95" customHeight="1">
      <c r="B53" s="34"/>
      <c r="AR53" s="34"/>
      <c r="AS53" s="59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" customHeight="1">
      <c r="B54" s="60"/>
      <c r="C54" s="61" t="s">
        <v>79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74">
        <f>ROUND(SUM(AG55:AG56),2)</f>
        <v>0</v>
      </c>
      <c r="AH54" s="274"/>
      <c r="AI54" s="274"/>
      <c r="AJ54" s="274"/>
      <c r="AK54" s="274"/>
      <c r="AL54" s="274"/>
      <c r="AM54" s="274"/>
      <c r="AN54" s="275">
        <f>SUM(AG54,AT54)</f>
        <v>0</v>
      </c>
      <c r="AO54" s="275"/>
      <c r="AP54" s="275"/>
      <c r="AQ54" s="64" t="s">
        <v>3</v>
      </c>
      <c r="AR54" s="60"/>
      <c r="AS54" s="65">
        <f>ROUND(SUM(AS55:AS56),2)</f>
        <v>0</v>
      </c>
      <c r="AT54" s="66">
        <f>ROUND(SUM(AV54:AW54),2)</f>
        <v>0</v>
      </c>
      <c r="AU54" s="67">
        <f>ROUND(SUM(AU55:AU56),5)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ROUND(SUM(AZ55:AZ56),2)</f>
        <v>0</v>
      </c>
      <c r="BA54" s="66">
        <f>ROUND(SUM(BA55:BA56),2)</f>
        <v>0</v>
      </c>
      <c r="BB54" s="66">
        <f>ROUND(SUM(BB55:BB56),2)</f>
        <v>0</v>
      </c>
      <c r="BC54" s="66">
        <f>ROUND(SUM(BC55:BC56),2)</f>
        <v>0</v>
      </c>
      <c r="BD54" s="68">
        <f>ROUND(SUM(BD55:BD56),2)</f>
        <v>0</v>
      </c>
      <c r="BS54" s="69" t="s">
        <v>80</v>
      </c>
      <c r="BT54" s="69" t="s">
        <v>81</v>
      </c>
      <c r="BU54" s="70" t="s">
        <v>82</v>
      </c>
      <c r="BV54" s="69" t="s">
        <v>83</v>
      </c>
      <c r="BW54" s="69" t="s">
        <v>5</v>
      </c>
      <c r="BX54" s="69" t="s">
        <v>84</v>
      </c>
      <c r="CL54" s="69" t="s">
        <v>20</v>
      </c>
    </row>
    <row r="55" spans="1:91" s="6" customFormat="1" ht="16.5" customHeight="1">
      <c r="A55" s="71" t="s">
        <v>85</v>
      </c>
      <c r="B55" s="72"/>
      <c r="C55" s="73"/>
      <c r="D55" s="273" t="s">
        <v>86</v>
      </c>
      <c r="E55" s="273"/>
      <c r="F55" s="273"/>
      <c r="G55" s="273"/>
      <c r="H55" s="273"/>
      <c r="I55" s="74"/>
      <c r="J55" s="273" t="s">
        <v>87</v>
      </c>
      <c r="K55" s="273"/>
      <c r="L55" s="273"/>
      <c r="M55" s="273"/>
      <c r="N55" s="273"/>
      <c r="O55" s="273"/>
      <c r="P55" s="273"/>
      <c r="Q55" s="273"/>
      <c r="R55" s="273"/>
      <c r="S55" s="273"/>
      <c r="T55" s="273"/>
      <c r="U55" s="273"/>
      <c r="V55" s="273"/>
      <c r="W55" s="273"/>
      <c r="X55" s="273"/>
      <c r="Y55" s="273"/>
      <c r="Z55" s="273"/>
      <c r="AA55" s="273"/>
      <c r="AB55" s="273"/>
      <c r="AC55" s="273"/>
      <c r="AD55" s="273"/>
      <c r="AE55" s="273"/>
      <c r="AF55" s="273"/>
      <c r="AG55" s="271">
        <f>'01 - stavební položkový'!J30</f>
        <v>0</v>
      </c>
      <c r="AH55" s="272"/>
      <c r="AI55" s="272"/>
      <c r="AJ55" s="272"/>
      <c r="AK55" s="272"/>
      <c r="AL55" s="272"/>
      <c r="AM55" s="272"/>
      <c r="AN55" s="271">
        <f>SUM(AG55,AT55)</f>
        <v>0</v>
      </c>
      <c r="AO55" s="272"/>
      <c r="AP55" s="272"/>
      <c r="AQ55" s="75" t="s">
        <v>88</v>
      </c>
      <c r="AR55" s="72"/>
      <c r="AS55" s="76">
        <v>0</v>
      </c>
      <c r="AT55" s="77">
        <f>ROUND(SUM(AV55:AW55),2)</f>
        <v>0</v>
      </c>
      <c r="AU55" s="78">
        <f>'01 - stavební položkový'!P103</f>
        <v>0</v>
      </c>
      <c r="AV55" s="77">
        <f>'01 - stavební položkový'!J33</f>
        <v>0</v>
      </c>
      <c r="AW55" s="77">
        <f>'01 - stavební položkový'!J34</f>
        <v>0</v>
      </c>
      <c r="AX55" s="77">
        <f>'01 - stavební položkový'!J35</f>
        <v>0</v>
      </c>
      <c r="AY55" s="77">
        <f>'01 - stavební položkový'!J36</f>
        <v>0</v>
      </c>
      <c r="AZ55" s="77">
        <f>'01 - stavební položkový'!F33</f>
        <v>0</v>
      </c>
      <c r="BA55" s="77">
        <f>'01 - stavební položkový'!F34</f>
        <v>0</v>
      </c>
      <c r="BB55" s="77">
        <f>'01 - stavební položkový'!F35</f>
        <v>0</v>
      </c>
      <c r="BC55" s="77">
        <f>'01 - stavební položkový'!F36</f>
        <v>0</v>
      </c>
      <c r="BD55" s="79">
        <f>'01 - stavební položkový'!F37</f>
        <v>0</v>
      </c>
      <c r="BT55" s="80" t="s">
        <v>89</v>
      </c>
      <c r="BV55" s="80" t="s">
        <v>83</v>
      </c>
      <c r="BW55" s="80" t="s">
        <v>90</v>
      </c>
      <c r="BX55" s="80" t="s">
        <v>5</v>
      </c>
      <c r="CL55" s="80" t="s">
        <v>20</v>
      </c>
      <c r="CM55" s="80" t="s">
        <v>89</v>
      </c>
    </row>
    <row r="56" spans="1:91" s="6" customFormat="1" ht="16.5" customHeight="1">
      <c r="A56" s="71" t="s">
        <v>85</v>
      </c>
      <c r="B56" s="72"/>
      <c r="C56" s="73"/>
      <c r="D56" s="273" t="s">
        <v>91</v>
      </c>
      <c r="E56" s="273"/>
      <c r="F56" s="273"/>
      <c r="G56" s="273"/>
      <c r="H56" s="273"/>
      <c r="I56" s="74"/>
      <c r="J56" s="273" t="s">
        <v>92</v>
      </c>
      <c r="K56" s="273"/>
      <c r="L56" s="273"/>
      <c r="M56" s="273"/>
      <c r="N56" s="273"/>
      <c r="O56" s="273"/>
      <c r="P56" s="273"/>
      <c r="Q56" s="273"/>
      <c r="R56" s="273"/>
      <c r="S56" s="273"/>
      <c r="T56" s="273"/>
      <c r="U56" s="273"/>
      <c r="V56" s="273"/>
      <c r="W56" s="273"/>
      <c r="X56" s="273"/>
      <c r="Y56" s="273"/>
      <c r="Z56" s="273"/>
      <c r="AA56" s="273"/>
      <c r="AB56" s="273"/>
      <c r="AC56" s="273"/>
      <c r="AD56" s="273"/>
      <c r="AE56" s="273"/>
      <c r="AF56" s="273"/>
      <c r="AG56" s="271">
        <f>'02 - vedlejší rozpočtové ...'!J30</f>
        <v>0</v>
      </c>
      <c r="AH56" s="272"/>
      <c r="AI56" s="272"/>
      <c r="AJ56" s="272"/>
      <c r="AK56" s="272"/>
      <c r="AL56" s="272"/>
      <c r="AM56" s="272"/>
      <c r="AN56" s="271">
        <f>SUM(AG56,AT56)</f>
        <v>0</v>
      </c>
      <c r="AO56" s="272"/>
      <c r="AP56" s="272"/>
      <c r="AQ56" s="75" t="s">
        <v>88</v>
      </c>
      <c r="AR56" s="72"/>
      <c r="AS56" s="81">
        <v>0</v>
      </c>
      <c r="AT56" s="82">
        <f>ROUND(SUM(AV56:AW56),2)</f>
        <v>0</v>
      </c>
      <c r="AU56" s="83">
        <f>'02 - vedlejší rozpočtové ...'!P80</f>
        <v>0</v>
      </c>
      <c r="AV56" s="82">
        <f>'02 - vedlejší rozpočtové ...'!J33</f>
        <v>0</v>
      </c>
      <c r="AW56" s="82">
        <f>'02 - vedlejší rozpočtové ...'!J34</f>
        <v>0</v>
      </c>
      <c r="AX56" s="82">
        <f>'02 - vedlejší rozpočtové ...'!J35</f>
        <v>0</v>
      </c>
      <c r="AY56" s="82">
        <f>'02 - vedlejší rozpočtové ...'!J36</f>
        <v>0</v>
      </c>
      <c r="AZ56" s="82">
        <f>'02 - vedlejší rozpočtové ...'!F33</f>
        <v>0</v>
      </c>
      <c r="BA56" s="82">
        <f>'02 - vedlejší rozpočtové ...'!F34</f>
        <v>0</v>
      </c>
      <c r="BB56" s="82">
        <f>'02 - vedlejší rozpočtové ...'!F35</f>
        <v>0</v>
      </c>
      <c r="BC56" s="82">
        <f>'02 - vedlejší rozpočtové ...'!F36</f>
        <v>0</v>
      </c>
      <c r="BD56" s="84">
        <f>'02 - vedlejší rozpočtové ...'!F37</f>
        <v>0</v>
      </c>
      <c r="BT56" s="80" t="s">
        <v>89</v>
      </c>
      <c r="BV56" s="80" t="s">
        <v>83</v>
      </c>
      <c r="BW56" s="80" t="s">
        <v>93</v>
      </c>
      <c r="BX56" s="80" t="s">
        <v>5</v>
      </c>
      <c r="CL56" s="80" t="s">
        <v>20</v>
      </c>
      <c r="CM56" s="80" t="s">
        <v>89</v>
      </c>
    </row>
    <row r="57" spans="1:91" s="1" customFormat="1" ht="30" customHeight="1">
      <c r="B57" s="34"/>
      <c r="AR57" s="34"/>
    </row>
    <row r="58" spans="1:91" s="1" customFormat="1" ht="6.9" customHeight="1"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34"/>
    </row>
  </sheetData>
  <sheetProtection algorithmName="SHA-512" hashValue="Hx5EucnADyxdlmjSFth94bKaFoPo4FsQ6MRDJ62EGFlojSv1aTVeMa4eihE0ZyjI+Dyz3jnI8XUHEPvSZLBBUw==" saltValue="wv8267xMxvG2RWNvxg+Lkw==" spinCount="100000" sheet="1" objects="1" scenarios="1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47:AN47"/>
    <mergeCell ref="AM49:AP49"/>
    <mergeCell ref="AS49:AT51"/>
    <mergeCell ref="AM50:AP50"/>
    <mergeCell ref="W33:AE33"/>
    <mergeCell ref="AK33:AO33"/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</mergeCells>
  <hyperlinks>
    <hyperlink ref="A55" location="'01 - stavební položkový'!C2" display="/" xr:uid="{00000000-0004-0000-0000-000000000000}"/>
    <hyperlink ref="A56" location="'02 - vedlejší rozpočtové 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38"/>
  <sheetViews>
    <sheetView showGridLines="0" topLeftCell="A105" workbookViewId="0">
      <selection activeCell="V114" sqref="V114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69" t="s">
        <v>6</v>
      </c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8" t="s">
        <v>90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89</v>
      </c>
    </row>
    <row r="4" spans="2:46" ht="24.9" customHeight="1">
      <c r="B4" s="21"/>
      <c r="D4" s="22" t="s">
        <v>94</v>
      </c>
      <c r="L4" s="21"/>
      <c r="M4" s="85" t="s">
        <v>11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16.5" customHeight="1">
      <c r="B7" s="21"/>
      <c r="E7" s="308" t="str">
        <f>'Rekapitulace stavby'!K6</f>
        <v>Zateplení BD Vítovská 403 a 404 dle DPS</v>
      </c>
      <c r="F7" s="309"/>
      <c r="G7" s="309"/>
      <c r="H7" s="309"/>
      <c r="L7" s="21"/>
    </row>
    <row r="8" spans="2:46" s="1" customFormat="1" ht="12" customHeight="1">
      <c r="B8" s="34"/>
      <c r="D8" s="28" t="s">
        <v>95</v>
      </c>
      <c r="L8" s="34"/>
    </row>
    <row r="9" spans="2:46" s="1" customFormat="1" ht="16.5" customHeight="1">
      <c r="B9" s="34"/>
      <c r="E9" s="280" t="s">
        <v>96</v>
      </c>
      <c r="F9" s="307"/>
      <c r="G9" s="307"/>
      <c r="H9" s="307"/>
      <c r="L9" s="34"/>
    </row>
    <row r="10" spans="2:46" s="1" customFormat="1">
      <c r="B10" s="34"/>
      <c r="L10" s="34"/>
    </row>
    <row r="11" spans="2:46" s="1" customFormat="1" ht="12" customHeight="1">
      <c r="B11" s="34"/>
      <c r="D11" s="28" t="s">
        <v>19</v>
      </c>
      <c r="F11" s="26" t="s">
        <v>20</v>
      </c>
      <c r="I11" s="28" t="s">
        <v>21</v>
      </c>
      <c r="J11" s="26" t="s">
        <v>3</v>
      </c>
      <c r="L11" s="34"/>
    </row>
    <row r="12" spans="2:46" s="1" customFormat="1" ht="12" customHeight="1">
      <c r="B12" s="34"/>
      <c r="D12" s="28" t="s">
        <v>23</v>
      </c>
      <c r="F12" s="26" t="s">
        <v>24</v>
      </c>
      <c r="I12" s="28" t="s">
        <v>25</v>
      </c>
      <c r="J12" s="50" t="str">
        <f>'Rekapitulace stavby'!AN8</f>
        <v>21. 11. 2022</v>
      </c>
      <c r="L12" s="34"/>
    </row>
    <row r="13" spans="2:46" s="1" customFormat="1" ht="10.95" customHeight="1">
      <c r="B13" s="34"/>
      <c r="L13" s="34"/>
    </row>
    <row r="14" spans="2:46" s="1" customFormat="1" ht="12" customHeight="1">
      <c r="B14" s="34"/>
      <c r="D14" s="28" t="s">
        <v>31</v>
      </c>
      <c r="I14" s="28" t="s">
        <v>32</v>
      </c>
      <c r="J14" s="26" t="s">
        <v>33</v>
      </c>
      <c r="L14" s="34"/>
    </row>
    <row r="15" spans="2:46" s="1" customFormat="1" ht="18" customHeight="1">
      <c r="B15" s="34"/>
      <c r="E15" s="26" t="s">
        <v>34</v>
      </c>
      <c r="I15" s="28" t="s">
        <v>35</v>
      </c>
      <c r="J15" s="26" t="s">
        <v>3</v>
      </c>
      <c r="L15" s="34"/>
    </row>
    <row r="16" spans="2:46" s="1" customFormat="1" ht="6.9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32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10" t="str">
        <f>'Rekapitulace stavby'!E14</f>
        <v>Vyplň údaj</v>
      </c>
      <c r="F18" s="311"/>
      <c r="G18" s="311"/>
      <c r="H18" s="311"/>
      <c r="I18" s="28" t="s">
        <v>35</v>
      </c>
      <c r="J18" s="29" t="str">
        <f>'Rekapitulace stavby'!AN14</f>
        <v>Vyplň údaj</v>
      </c>
      <c r="L18" s="34"/>
    </row>
    <row r="19" spans="2:12" s="1" customFormat="1" ht="6.9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32</v>
      </c>
      <c r="J20" s="26" t="s">
        <v>39</v>
      </c>
      <c r="L20" s="34"/>
    </row>
    <row r="21" spans="2:12" s="1" customFormat="1" ht="18" customHeight="1">
      <c r="B21" s="34"/>
      <c r="E21" s="26" t="s">
        <v>40</v>
      </c>
      <c r="I21" s="28" t="s">
        <v>35</v>
      </c>
      <c r="J21" s="26" t="s">
        <v>41</v>
      </c>
      <c r="L21" s="34"/>
    </row>
    <row r="22" spans="2:12" s="1" customFormat="1" ht="6.9" customHeight="1">
      <c r="B22" s="34"/>
      <c r="L22" s="34"/>
    </row>
    <row r="23" spans="2:12" s="1" customFormat="1" ht="12" customHeight="1">
      <c r="B23" s="34"/>
      <c r="D23" s="28" t="s">
        <v>43</v>
      </c>
      <c r="I23" s="28" t="s">
        <v>32</v>
      </c>
      <c r="J23" s="26" t="s">
        <v>3</v>
      </c>
      <c r="L23" s="34"/>
    </row>
    <row r="24" spans="2:12" s="1" customFormat="1" ht="18" customHeight="1">
      <c r="B24" s="34"/>
      <c r="E24" s="26" t="s">
        <v>44</v>
      </c>
      <c r="I24" s="28" t="s">
        <v>35</v>
      </c>
      <c r="J24" s="26" t="s">
        <v>3</v>
      </c>
      <c r="L24" s="34"/>
    </row>
    <row r="25" spans="2:12" s="1" customFormat="1" ht="6.9" customHeight="1">
      <c r="B25" s="34"/>
      <c r="L25" s="34"/>
    </row>
    <row r="26" spans="2:12" s="1" customFormat="1" ht="12" customHeight="1">
      <c r="B26" s="34"/>
      <c r="D26" s="28" t="s">
        <v>45</v>
      </c>
      <c r="L26" s="34"/>
    </row>
    <row r="27" spans="2:12" s="7" customFormat="1" ht="47.25" customHeight="1">
      <c r="B27" s="86"/>
      <c r="E27" s="303" t="s">
        <v>46</v>
      </c>
      <c r="F27" s="303"/>
      <c r="G27" s="303"/>
      <c r="H27" s="303"/>
      <c r="L27" s="86"/>
    </row>
    <row r="28" spans="2:12" s="1" customFormat="1" ht="6.9" customHeight="1">
      <c r="B28" s="34"/>
      <c r="L28" s="34"/>
    </row>
    <row r="29" spans="2:12" s="1" customFormat="1" ht="6.9" customHeight="1">
      <c r="B29" s="34"/>
      <c r="D29" s="51"/>
      <c r="E29" s="51"/>
      <c r="F29" s="51"/>
      <c r="G29" s="51"/>
      <c r="H29" s="51"/>
      <c r="I29" s="51"/>
      <c r="J29" s="51"/>
      <c r="K29" s="51"/>
      <c r="L29" s="34"/>
    </row>
    <row r="30" spans="2:12" s="1" customFormat="1" ht="25.35" customHeight="1">
      <c r="B30" s="34"/>
      <c r="D30" s="230" t="s">
        <v>47</v>
      </c>
      <c r="J30" s="63">
        <f>ROUND(J103, 2)</f>
        <v>0</v>
      </c>
      <c r="L30" s="34"/>
    </row>
    <row r="31" spans="2:12" s="1" customFormat="1" ht="6.9" customHeight="1">
      <c r="B31" s="34"/>
      <c r="D31" s="51"/>
      <c r="E31" s="51"/>
      <c r="F31" s="51"/>
      <c r="G31" s="51"/>
      <c r="H31" s="51"/>
      <c r="I31" s="51"/>
      <c r="J31" s="51"/>
      <c r="K31" s="51"/>
      <c r="L31" s="34"/>
    </row>
    <row r="32" spans="2:12" s="1" customFormat="1" ht="14.4" customHeight="1">
      <c r="B32" s="34"/>
      <c r="F32" s="228" t="s">
        <v>49</v>
      </c>
      <c r="I32" s="228" t="s">
        <v>48</v>
      </c>
      <c r="J32" s="228" t="s">
        <v>50</v>
      </c>
      <c r="L32" s="34"/>
    </row>
    <row r="33" spans="2:12" s="1" customFormat="1" ht="14.4" customHeight="1">
      <c r="B33" s="34"/>
      <c r="D33" s="229" t="s">
        <v>51</v>
      </c>
      <c r="E33" s="28" t="s">
        <v>52</v>
      </c>
      <c r="F33" s="231">
        <f>ROUND((SUM(BE103:BE1337)),  2)</f>
        <v>0</v>
      </c>
      <c r="I33" s="232">
        <v>0.21</v>
      </c>
      <c r="J33" s="231">
        <f>ROUND(((SUM(BE103:BE1337))*I33),  2)</f>
        <v>0</v>
      </c>
      <c r="L33" s="34"/>
    </row>
    <row r="34" spans="2:12" s="1" customFormat="1" ht="14.4" customHeight="1">
      <c r="B34" s="34"/>
      <c r="E34" s="28" t="s">
        <v>53</v>
      </c>
      <c r="F34" s="231">
        <f>ROUND((SUM(BF103:BF1337)),  2)</f>
        <v>0</v>
      </c>
      <c r="I34" s="232">
        <v>0.15</v>
      </c>
      <c r="J34" s="231">
        <f>ROUND(((SUM(BF103:BF1337))*I34),  2)</f>
        <v>0</v>
      </c>
      <c r="L34" s="34"/>
    </row>
    <row r="35" spans="2:12" s="1" customFormat="1" ht="14.4" hidden="1" customHeight="1">
      <c r="B35" s="34"/>
      <c r="E35" s="28" t="s">
        <v>54</v>
      </c>
      <c r="F35" s="231">
        <f>ROUND((SUM(BG103:BG1337)),  2)</f>
        <v>0</v>
      </c>
      <c r="I35" s="232">
        <v>0.21</v>
      </c>
      <c r="J35" s="231">
        <f>0</f>
        <v>0</v>
      </c>
      <c r="L35" s="34"/>
    </row>
    <row r="36" spans="2:12" s="1" customFormat="1" ht="14.4" hidden="1" customHeight="1">
      <c r="B36" s="34"/>
      <c r="E36" s="28" t="s">
        <v>55</v>
      </c>
      <c r="F36" s="231">
        <f>ROUND((SUM(BH103:BH1337)),  2)</f>
        <v>0</v>
      </c>
      <c r="I36" s="232">
        <v>0.15</v>
      </c>
      <c r="J36" s="231">
        <f>0</f>
        <v>0</v>
      </c>
      <c r="L36" s="34"/>
    </row>
    <row r="37" spans="2:12" s="1" customFormat="1" ht="14.4" hidden="1" customHeight="1">
      <c r="B37" s="34"/>
      <c r="E37" s="28" t="s">
        <v>56</v>
      </c>
      <c r="F37" s="231">
        <f>ROUND((SUM(BI103:BI1337)),  2)</f>
        <v>0</v>
      </c>
      <c r="I37" s="232">
        <v>0</v>
      </c>
      <c r="J37" s="231">
        <f>0</f>
        <v>0</v>
      </c>
      <c r="L37" s="34"/>
    </row>
    <row r="38" spans="2:12" s="1" customFormat="1" ht="6.9" customHeight="1">
      <c r="B38" s="34"/>
      <c r="L38" s="34"/>
    </row>
    <row r="39" spans="2:12" s="1" customFormat="1" ht="25.35" customHeight="1">
      <c r="B39" s="34"/>
      <c r="C39" s="87"/>
      <c r="D39" s="233" t="s">
        <v>57</v>
      </c>
      <c r="E39" s="54"/>
      <c r="F39" s="54"/>
      <c r="G39" s="234" t="s">
        <v>58</v>
      </c>
      <c r="H39" s="235" t="s">
        <v>59</v>
      </c>
      <c r="I39" s="54"/>
      <c r="J39" s="236">
        <f>SUM(J30:J37)</f>
        <v>0</v>
      </c>
      <c r="K39" s="237"/>
      <c r="L39" s="34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4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4"/>
    </row>
    <row r="45" spans="2:12" s="1" customFormat="1" ht="24.9" customHeight="1">
      <c r="B45" s="34"/>
      <c r="C45" s="22" t="s">
        <v>97</v>
      </c>
      <c r="L45" s="34"/>
    </row>
    <row r="46" spans="2:12" s="1" customFormat="1" ht="6.9" customHeight="1">
      <c r="B46" s="34"/>
      <c r="L46" s="34"/>
    </row>
    <row r="47" spans="2:12" s="1" customFormat="1" ht="12" customHeight="1">
      <c r="B47" s="34"/>
      <c r="C47" s="28" t="s">
        <v>17</v>
      </c>
      <c r="L47" s="34"/>
    </row>
    <row r="48" spans="2:12" s="1" customFormat="1" ht="16.5" customHeight="1">
      <c r="B48" s="34"/>
      <c r="E48" s="308" t="str">
        <f>E7</f>
        <v>Zateplení BD Vítovská 403 a 404 dle DPS</v>
      </c>
      <c r="F48" s="309"/>
      <c r="G48" s="309"/>
      <c r="H48" s="309"/>
      <c r="L48" s="34"/>
    </row>
    <row r="49" spans="2:47" s="1" customFormat="1" ht="12" customHeight="1">
      <c r="B49" s="34"/>
      <c r="C49" s="28" t="s">
        <v>95</v>
      </c>
      <c r="L49" s="34"/>
    </row>
    <row r="50" spans="2:47" s="1" customFormat="1" ht="16.5" customHeight="1">
      <c r="B50" s="34"/>
      <c r="E50" s="280" t="str">
        <f>E9</f>
        <v>01 - stavební položkový</v>
      </c>
      <c r="F50" s="307"/>
      <c r="G50" s="307"/>
      <c r="H50" s="307"/>
      <c r="L50" s="34"/>
    </row>
    <row r="51" spans="2:47" s="1" customFormat="1" ht="6.9" customHeight="1">
      <c r="B51" s="34"/>
      <c r="L51" s="34"/>
    </row>
    <row r="52" spans="2:47" s="1" customFormat="1" ht="12" customHeight="1">
      <c r="B52" s="34"/>
      <c r="C52" s="28" t="s">
        <v>23</v>
      </c>
      <c r="F52" s="26" t="str">
        <f>F12</f>
        <v>Vítovská 403, 404 Odry</v>
      </c>
      <c r="I52" s="28" t="s">
        <v>25</v>
      </c>
      <c r="J52" s="50" t="str">
        <f>IF(J12="","",J12)</f>
        <v>21. 11. 2022</v>
      </c>
      <c r="L52" s="34"/>
    </row>
    <row r="53" spans="2:47" s="1" customFormat="1" ht="6.9" customHeight="1">
      <c r="B53" s="34"/>
      <c r="L53" s="34"/>
    </row>
    <row r="54" spans="2:47" s="1" customFormat="1" ht="15.15" customHeight="1">
      <c r="B54" s="34"/>
      <c r="C54" s="28" t="s">
        <v>31</v>
      </c>
      <c r="F54" s="26" t="str">
        <f>E15</f>
        <v>Město Odry</v>
      </c>
      <c r="I54" s="28" t="s">
        <v>38</v>
      </c>
      <c r="J54" s="32" t="str">
        <f>E21</f>
        <v>Stavby Byrtus s.r.o.</v>
      </c>
      <c r="L54" s="34"/>
    </row>
    <row r="55" spans="2:47" s="1" customFormat="1" ht="15.15" customHeight="1">
      <c r="B55" s="34"/>
      <c r="C55" s="28" t="s">
        <v>36</v>
      </c>
      <c r="F55" s="26" t="str">
        <f>IF(E18="","",E18)</f>
        <v>Vyplň údaj</v>
      </c>
      <c r="I55" s="28" t="s">
        <v>43</v>
      </c>
      <c r="J55" s="32" t="str">
        <f>E24</f>
        <v>Martin Byrtus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88" t="s">
        <v>98</v>
      </c>
      <c r="D57" s="87"/>
      <c r="E57" s="87"/>
      <c r="F57" s="87"/>
      <c r="G57" s="87"/>
      <c r="H57" s="87"/>
      <c r="I57" s="87"/>
      <c r="J57" s="89" t="s">
        <v>99</v>
      </c>
      <c r="K57" s="87"/>
      <c r="L57" s="34"/>
    </row>
    <row r="58" spans="2:47" s="1" customFormat="1" ht="10.35" customHeight="1">
      <c r="B58" s="34"/>
      <c r="L58" s="34"/>
    </row>
    <row r="59" spans="2:47" s="1" customFormat="1" ht="22.95" customHeight="1">
      <c r="B59" s="34"/>
      <c r="C59" s="90" t="s">
        <v>79</v>
      </c>
      <c r="J59" s="63">
        <f>J103</f>
        <v>0</v>
      </c>
      <c r="L59" s="34"/>
      <c r="AU59" s="18" t="s">
        <v>100</v>
      </c>
    </row>
    <row r="60" spans="2:47" s="8" customFormat="1" ht="24.9" customHeight="1">
      <c r="B60" s="91"/>
      <c r="D60" s="92" t="s">
        <v>101</v>
      </c>
      <c r="E60" s="93"/>
      <c r="F60" s="93"/>
      <c r="G60" s="93"/>
      <c r="H60" s="93"/>
      <c r="I60" s="93"/>
      <c r="J60" s="94">
        <f>J104</f>
        <v>0</v>
      </c>
      <c r="L60" s="91"/>
    </row>
    <row r="61" spans="2:47" s="9" customFormat="1" ht="19.95" customHeight="1">
      <c r="B61" s="95"/>
      <c r="D61" s="96" t="s">
        <v>102</v>
      </c>
      <c r="E61" s="97"/>
      <c r="F61" s="97"/>
      <c r="G61" s="97"/>
      <c r="H61" s="97"/>
      <c r="I61" s="97"/>
      <c r="J61" s="98">
        <f>J105</f>
        <v>0</v>
      </c>
      <c r="L61" s="95"/>
    </row>
    <row r="62" spans="2:47" s="9" customFormat="1" ht="19.95" customHeight="1">
      <c r="B62" s="95"/>
      <c r="D62" s="96" t="s">
        <v>103</v>
      </c>
      <c r="E62" s="97"/>
      <c r="F62" s="97"/>
      <c r="G62" s="97"/>
      <c r="H62" s="97"/>
      <c r="I62" s="97"/>
      <c r="J62" s="98">
        <f>J179</f>
        <v>0</v>
      </c>
      <c r="L62" s="95"/>
    </row>
    <row r="63" spans="2:47" s="9" customFormat="1" ht="19.95" customHeight="1">
      <c r="B63" s="95"/>
      <c r="D63" s="96" t="s">
        <v>104</v>
      </c>
      <c r="E63" s="97"/>
      <c r="F63" s="97"/>
      <c r="G63" s="97"/>
      <c r="H63" s="97"/>
      <c r="I63" s="97"/>
      <c r="J63" s="98">
        <f>J185</f>
        <v>0</v>
      </c>
      <c r="L63" s="95"/>
    </row>
    <row r="64" spans="2:47" s="9" customFormat="1" ht="19.95" customHeight="1">
      <c r="B64" s="95"/>
      <c r="D64" s="96" t="s">
        <v>105</v>
      </c>
      <c r="E64" s="97"/>
      <c r="F64" s="97"/>
      <c r="G64" s="97"/>
      <c r="H64" s="97"/>
      <c r="I64" s="97"/>
      <c r="J64" s="98">
        <f>J202</f>
        <v>0</v>
      </c>
      <c r="L64" s="95"/>
    </row>
    <row r="65" spans="2:12" s="9" customFormat="1" ht="19.95" customHeight="1">
      <c r="B65" s="95"/>
      <c r="D65" s="96" t="s">
        <v>106</v>
      </c>
      <c r="E65" s="97"/>
      <c r="F65" s="97"/>
      <c r="G65" s="97"/>
      <c r="H65" s="97"/>
      <c r="I65" s="97"/>
      <c r="J65" s="98">
        <f>J545</f>
        <v>0</v>
      </c>
      <c r="L65" s="95"/>
    </row>
    <row r="66" spans="2:12" s="9" customFormat="1" ht="19.95" customHeight="1">
      <c r="B66" s="95"/>
      <c r="D66" s="96" t="s">
        <v>107</v>
      </c>
      <c r="E66" s="97"/>
      <c r="F66" s="97"/>
      <c r="G66" s="97"/>
      <c r="H66" s="97"/>
      <c r="I66" s="97"/>
      <c r="J66" s="98">
        <f>J585</f>
        <v>0</v>
      </c>
      <c r="L66" s="95"/>
    </row>
    <row r="67" spans="2:12" s="9" customFormat="1" ht="19.95" customHeight="1">
      <c r="B67" s="95"/>
      <c r="D67" s="96" t="s">
        <v>108</v>
      </c>
      <c r="E67" s="97"/>
      <c r="F67" s="97"/>
      <c r="G67" s="97"/>
      <c r="H67" s="97"/>
      <c r="I67" s="97"/>
      <c r="J67" s="98">
        <f>J782</f>
        <v>0</v>
      </c>
      <c r="L67" s="95"/>
    </row>
    <row r="68" spans="2:12" s="9" customFormat="1" ht="19.95" customHeight="1">
      <c r="B68" s="95"/>
      <c r="D68" s="96" t="s">
        <v>109</v>
      </c>
      <c r="E68" s="97"/>
      <c r="F68" s="97"/>
      <c r="G68" s="97"/>
      <c r="H68" s="97"/>
      <c r="I68" s="97"/>
      <c r="J68" s="98">
        <f>J803</f>
        <v>0</v>
      </c>
      <c r="L68" s="95"/>
    </row>
    <row r="69" spans="2:12" s="8" customFormat="1" ht="24.9" customHeight="1">
      <c r="B69" s="91"/>
      <c r="D69" s="92" t="s">
        <v>110</v>
      </c>
      <c r="E69" s="93"/>
      <c r="F69" s="93"/>
      <c r="G69" s="93"/>
      <c r="H69" s="93"/>
      <c r="I69" s="93"/>
      <c r="J69" s="94">
        <f>J806</f>
        <v>0</v>
      </c>
      <c r="L69" s="91"/>
    </row>
    <row r="70" spans="2:12" s="9" customFormat="1" ht="19.95" customHeight="1">
      <c r="B70" s="95"/>
      <c r="D70" s="96" t="s">
        <v>111</v>
      </c>
      <c r="E70" s="97"/>
      <c r="F70" s="97"/>
      <c r="G70" s="97"/>
      <c r="H70" s="97"/>
      <c r="I70" s="97"/>
      <c r="J70" s="98">
        <f>J807</f>
        <v>0</v>
      </c>
      <c r="L70" s="95"/>
    </row>
    <row r="71" spans="2:12" s="9" customFormat="1" ht="19.95" customHeight="1">
      <c r="B71" s="95"/>
      <c r="D71" s="96" t="s">
        <v>112</v>
      </c>
      <c r="E71" s="97"/>
      <c r="F71" s="97"/>
      <c r="G71" s="97"/>
      <c r="H71" s="97"/>
      <c r="I71" s="97"/>
      <c r="J71" s="98">
        <f>J826</f>
        <v>0</v>
      </c>
      <c r="L71" s="95"/>
    </row>
    <row r="72" spans="2:12" s="9" customFormat="1" ht="19.95" customHeight="1">
      <c r="B72" s="95"/>
      <c r="D72" s="96" t="s">
        <v>113</v>
      </c>
      <c r="E72" s="97"/>
      <c r="F72" s="97"/>
      <c r="G72" s="97"/>
      <c r="H72" s="97"/>
      <c r="I72" s="97"/>
      <c r="J72" s="98">
        <f>J854</f>
        <v>0</v>
      </c>
      <c r="L72" s="95"/>
    </row>
    <row r="73" spans="2:12" s="9" customFormat="1" ht="19.95" customHeight="1">
      <c r="B73" s="95"/>
      <c r="D73" s="96" t="s">
        <v>114</v>
      </c>
      <c r="E73" s="97"/>
      <c r="F73" s="97"/>
      <c r="G73" s="97"/>
      <c r="H73" s="97"/>
      <c r="I73" s="97"/>
      <c r="J73" s="98">
        <f>J857</f>
        <v>0</v>
      </c>
      <c r="L73" s="95"/>
    </row>
    <row r="74" spans="2:12" s="9" customFormat="1" ht="19.95" customHeight="1">
      <c r="B74" s="95"/>
      <c r="D74" s="96" t="s">
        <v>115</v>
      </c>
      <c r="E74" s="97"/>
      <c r="F74" s="97"/>
      <c r="G74" s="97"/>
      <c r="H74" s="97"/>
      <c r="I74" s="97"/>
      <c r="J74" s="98">
        <f>J946</f>
        <v>0</v>
      </c>
      <c r="L74" s="95"/>
    </row>
    <row r="75" spans="2:12" s="9" customFormat="1" ht="19.95" customHeight="1">
      <c r="B75" s="95"/>
      <c r="D75" s="96" t="s">
        <v>116</v>
      </c>
      <c r="E75" s="97"/>
      <c r="F75" s="97"/>
      <c r="G75" s="97"/>
      <c r="H75" s="97"/>
      <c r="I75" s="97"/>
      <c r="J75" s="98">
        <f>J979</f>
        <v>0</v>
      </c>
      <c r="L75" s="95"/>
    </row>
    <row r="76" spans="2:12" s="9" customFormat="1" ht="19.95" customHeight="1">
      <c r="B76" s="95"/>
      <c r="D76" s="96" t="s">
        <v>117</v>
      </c>
      <c r="E76" s="97"/>
      <c r="F76" s="97"/>
      <c r="G76" s="97"/>
      <c r="H76" s="97"/>
      <c r="I76" s="97"/>
      <c r="J76" s="98">
        <f>J1085</f>
        <v>0</v>
      </c>
      <c r="L76" s="95"/>
    </row>
    <row r="77" spans="2:12" s="9" customFormat="1" ht="19.95" customHeight="1">
      <c r="B77" s="95"/>
      <c r="D77" s="96" t="s">
        <v>118</v>
      </c>
      <c r="E77" s="97"/>
      <c r="F77" s="97"/>
      <c r="G77" s="97"/>
      <c r="H77" s="97"/>
      <c r="I77" s="97"/>
      <c r="J77" s="98">
        <f>J1258</f>
        <v>0</v>
      </c>
      <c r="L77" s="95"/>
    </row>
    <row r="78" spans="2:12" s="9" customFormat="1" ht="19.95" customHeight="1">
      <c r="B78" s="95"/>
      <c r="D78" s="96" t="s">
        <v>119</v>
      </c>
      <c r="E78" s="97"/>
      <c r="F78" s="97"/>
      <c r="G78" s="97"/>
      <c r="H78" s="97"/>
      <c r="I78" s="97"/>
      <c r="J78" s="98">
        <f>J1266</f>
        <v>0</v>
      </c>
      <c r="L78" s="95"/>
    </row>
    <row r="79" spans="2:12" s="9" customFormat="1" ht="19.95" customHeight="1">
      <c r="B79" s="95"/>
      <c r="D79" s="96" t="s">
        <v>120</v>
      </c>
      <c r="E79" s="97"/>
      <c r="F79" s="97"/>
      <c r="G79" s="97"/>
      <c r="H79" s="97"/>
      <c r="I79" s="97"/>
      <c r="J79" s="98">
        <f>J1300</f>
        <v>0</v>
      </c>
      <c r="L79" s="95"/>
    </row>
    <row r="80" spans="2:12" s="8" customFormat="1" ht="24.9" customHeight="1">
      <c r="B80" s="91"/>
      <c r="D80" s="92" t="s">
        <v>121</v>
      </c>
      <c r="E80" s="93"/>
      <c r="F80" s="93"/>
      <c r="G80" s="93"/>
      <c r="H80" s="93"/>
      <c r="I80" s="93"/>
      <c r="J80" s="94">
        <f>J1306</f>
        <v>0</v>
      </c>
      <c r="L80" s="91"/>
    </row>
    <row r="81" spans="2:12" s="9" customFormat="1" ht="19.95" customHeight="1">
      <c r="B81" s="95"/>
      <c r="D81" s="96" t="s">
        <v>122</v>
      </c>
      <c r="E81" s="97"/>
      <c r="F81" s="97"/>
      <c r="G81" s="97"/>
      <c r="H81" s="97"/>
      <c r="I81" s="97"/>
      <c r="J81" s="98">
        <f>J1307</f>
        <v>0</v>
      </c>
      <c r="L81" s="95"/>
    </row>
    <row r="82" spans="2:12" s="8" customFormat="1" ht="24.9" customHeight="1">
      <c r="B82" s="91"/>
      <c r="D82" s="92" t="s">
        <v>123</v>
      </c>
      <c r="E82" s="93"/>
      <c r="F82" s="93"/>
      <c r="G82" s="93"/>
      <c r="H82" s="93"/>
      <c r="I82" s="93"/>
      <c r="J82" s="94">
        <f>J1315</f>
        <v>0</v>
      </c>
      <c r="L82" s="91"/>
    </row>
    <row r="83" spans="2:12" s="8" customFormat="1" ht="24.9" customHeight="1">
      <c r="B83" s="91"/>
      <c r="D83" s="92" t="s">
        <v>124</v>
      </c>
      <c r="E83" s="93"/>
      <c r="F83" s="93"/>
      <c r="G83" s="93"/>
      <c r="H83" s="93"/>
      <c r="I83" s="93"/>
      <c r="J83" s="94">
        <f>J1321</f>
        <v>0</v>
      </c>
      <c r="L83" s="91"/>
    </row>
    <row r="84" spans="2:12" s="1" customFormat="1" ht="21.75" customHeight="1">
      <c r="B84" s="34"/>
      <c r="L84" s="34"/>
    </row>
    <row r="85" spans="2:12" s="1" customFormat="1" ht="6.9" customHeight="1"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34"/>
    </row>
    <row r="89" spans="2:12" s="1" customFormat="1" ht="6.9" customHeight="1">
      <c r="B89" s="44"/>
      <c r="C89" s="45"/>
      <c r="D89" s="45"/>
      <c r="E89" s="45"/>
      <c r="F89" s="45"/>
      <c r="G89" s="45"/>
      <c r="H89" s="45"/>
      <c r="I89" s="45"/>
      <c r="J89" s="45"/>
      <c r="K89" s="45"/>
      <c r="L89" s="34"/>
    </row>
    <row r="90" spans="2:12" s="1" customFormat="1" ht="24.9" customHeight="1">
      <c r="B90" s="34"/>
      <c r="C90" s="22" t="s">
        <v>125</v>
      </c>
      <c r="L90" s="34"/>
    </row>
    <row r="91" spans="2:12" s="1" customFormat="1" ht="6.9" customHeight="1">
      <c r="B91" s="34"/>
      <c r="L91" s="34"/>
    </row>
    <row r="92" spans="2:12" s="1" customFormat="1" ht="12" customHeight="1">
      <c r="B92" s="34"/>
      <c r="C92" s="28" t="s">
        <v>17</v>
      </c>
      <c r="L92" s="34"/>
    </row>
    <row r="93" spans="2:12" s="1" customFormat="1" ht="16.5" customHeight="1">
      <c r="B93" s="34"/>
      <c r="E93" s="308" t="str">
        <f>E7</f>
        <v>Zateplení BD Vítovská 403 a 404 dle DPS</v>
      </c>
      <c r="F93" s="309"/>
      <c r="G93" s="309"/>
      <c r="H93" s="309"/>
      <c r="L93" s="34"/>
    </row>
    <row r="94" spans="2:12" s="1" customFormat="1" ht="12" customHeight="1">
      <c r="B94" s="34"/>
      <c r="C94" s="28" t="s">
        <v>95</v>
      </c>
      <c r="L94" s="34"/>
    </row>
    <row r="95" spans="2:12" s="1" customFormat="1" ht="16.5" customHeight="1">
      <c r="B95" s="34"/>
      <c r="E95" s="280" t="str">
        <f>E9</f>
        <v>01 - stavební položkový</v>
      </c>
      <c r="F95" s="307"/>
      <c r="G95" s="307"/>
      <c r="H95" s="307"/>
      <c r="L95" s="34"/>
    </row>
    <row r="96" spans="2:12" s="1" customFormat="1" ht="6.9" customHeight="1">
      <c r="B96" s="34"/>
      <c r="L96" s="34"/>
    </row>
    <row r="97" spans="2:65" s="1" customFormat="1" ht="12" customHeight="1">
      <c r="B97" s="34"/>
      <c r="C97" s="28" t="s">
        <v>23</v>
      </c>
      <c r="F97" s="26" t="str">
        <f>F12</f>
        <v>Vítovská 403, 404 Odry</v>
      </c>
      <c r="I97" s="28" t="s">
        <v>25</v>
      </c>
      <c r="J97" s="50" t="str">
        <f>IF(J12="","",J12)</f>
        <v>21. 11. 2022</v>
      </c>
      <c r="L97" s="34"/>
    </row>
    <row r="98" spans="2:65" s="1" customFormat="1" ht="6.9" customHeight="1">
      <c r="B98" s="34"/>
      <c r="L98" s="34"/>
    </row>
    <row r="99" spans="2:65" s="1" customFormat="1" ht="15.15" customHeight="1">
      <c r="B99" s="34"/>
      <c r="C99" s="28" t="s">
        <v>31</v>
      </c>
      <c r="F99" s="26" t="str">
        <f>E15</f>
        <v>Město Odry</v>
      </c>
      <c r="I99" s="28" t="s">
        <v>38</v>
      </c>
      <c r="J99" s="32" t="str">
        <f>E21</f>
        <v>Stavby Byrtus s.r.o.</v>
      </c>
      <c r="L99" s="34"/>
    </row>
    <row r="100" spans="2:65" s="1" customFormat="1" ht="15.15" customHeight="1">
      <c r="B100" s="34"/>
      <c r="C100" s="28" t="s">
        <v>36</v>
      </c>
      <c r="F100" s="26" t="str">
        <f>IF(E18="","",E18)</f>
        <v>Vyplň údaj</v>
      </c>
      <c r="I100" s="28" t="s">
        <v>43</v>
      </c>
      <c r="J100" s="32" t="str">
        <f>E24</f>
        <v>Martin Byrtus</v>
      </c>
      <c r="L100" s="34"/>
    </row>
    <row r="101" spans="2:65" s="1" customFormat="1" ht="10.35" customHeight="1">
      <c r="B101" s="34"/>
      <c r="L101" s="34"/>
    </row>
    <row r="102" spans="2:65" s="10" customFormat="1" ht="29.25" customHeight="1">
      <c r="B102" s="99"/>
      <c r="C102" s="238" t="s">
        <v>126</v>
      </c>
      <c r="D102" s="239" t="s">
        <v>66</v>
      </c>
      <c r="E102" s="239" t="s">
        <v>62</v>
      </c>
      <c r="F102" s="239" t="s">
        <v>63</v>
      </c>
      <c r="G102" s="239" t="s">
        <v>127</v>
      </c>
      <c r="H102" s="239" t="s">
        <v>128</v>
      </c>
      <c r="I102" s="239" t="s">
        <v>129</v>
      </c>
      <c r="J102" s="239" t="s">
        <v>99</v>
      </c>
      <c r="K102" s="240" t="s">
        <v>130</v>
      </c>
      <c r="L102" s="99"/>
      <c r="M102" s="56" t="s">
        <v>3</v>
      </c>
      <c r="N102" s="57" t="s">
        <v>51</v>
      </c>
      <c r="O102" s="57" t="s">
        <v>131</v>
      </c>
      <c r="P102" s="57" t="s">
        <v>132</v>
      </c>
      <c r="Q102" s="57" t="s">
        <v>133</v>
      </c>
      <c r="R102" s="57" t="s">
        <v>134</v>
      </c>
      <c r="S102" s="57" t="s">
        <v>135</v>
      </c>
      <c r="T102" s="58" t="s">
        <v>136</v>
      </c>
    </row>
    <row r="103" spans="2:65" s="1" customFormat="1" ht="22.95" customHeight="1">
      <c r="B103" s="34"/>
      <c r="C103" s="61" t="s">
        <v>137</v>
      </c>
      <c r="I103" s="118"/>
      <c r="J103" s="241">
        <f>BK103</f>
        <v>0</v>
      </c>
      <c r="L103" s="34"/>
      <c r="M103" s="59"/>
      <c r="N103" s="51"/>
      <c r="O103" s="51"/>
      <c r="P103" s="100">
        <f>P104+P806+P1306+P1315+P1321</f>
        <v>0</v>
      </c>
      <c r="Q103" s="51"/>
      <c r="R103" s="100">
        <f>R104+R806+R1306+R1315+R1321</f>
        <v>48.036686340000003</v>
      </c>
      <c r="S103" s="51"/>
      <c r="T103" s="101">
        <f>T104+T806+T1306+T1315+T1321</f>
        <v>98.282266460000002</v>
      </c>
      <c r="AT103" s="18" t="s">
        <v>80</v>
      </c>
      <c r="AU103" s="18" t="s">
        <v>100</v>
      </c>
      <c r="BK103" s="102">
        <f>BK104+BK806+BK1306+BK1315+BK1321</f>
        <v>0</v>
      </c>
    </row>
    <row r="104" spans="2:65" s="11" customFormat="1" ht="25.95" customHeight="1">
      <c r="B104" s="103"/>
      <c r="D104" s="104" t="s">
        <v>80</v>
      </c>
      <c r="E104" s="242" t="s">
        <v>138</v>
      </c>
      <c r="F104" s="242" t="s">
        <v>139</v>
      </c>
      <c r="I104" s="105"/>
      <c r="J104" s="243">
        <f>BK104</f>
        <v>0</v>
      </c>
      <c r="L104" s="103"/>
      <c r="M104" s="106"/>
      <c r="P104" s="107">
        <f>P105+P179+P185+P202+P545+P585+P782+P803</f>
        <v>0</v>
      </c>
      <c r="R104" s="107">
        <f>R105+R179+R185+R202+R545+R585+R782+R803</f>
        <v>33.165527599999997</v>
      </c>
      <c r="T104" s="108">
        <f>T105+T179+T185+T202+T545+T585+T782+T803</f>
        <v>91.884111000000004</v>
      </c>
      <c r="AR104" s="104" t="s">
        <v>89</v>
      </c>
      <c r="AT104" s="109" t="s">
        <v>80</v>
      </c>
      <c r="AU104" s="109" t="s">
        <v>81</v>
      </c>
      <c r="AY104" s="104" t="s">
        <v>140</v>
      </c>
      <c r="BK104" s="110">
        <f>BK105+BK179+BK185+BK202+BK545+BK585+BK782+BK803</f>
        <v>0</v>
      </c>
    </row>
    <row r="105" spans="2:65" s="11" customFormat="1" ht="22.95" customHeight="1">
      <c r="B105" s="103"/>
      <c r="D105" s="104" t="s">
        <v>80</v>
      </c>
      <c r="E105" s="244" t="s">
        <v>89</v>
      </c>
      <c r="F105" s="244" t="s">
        <v>141</v>
      </c>
      <c r="I105" s="105"/>
      <c r="J105" s="245">
        <f>BK105</f>
        <v>0</v>
      </c>
      <c r="L105" s="103"/>
      <c r="M105" s="106"/>
      <c r="P105" s="107">
        <f>SUM(P106:P178)</f>
        <v>0</v>
      </c>
      <c r="R105" s="107">
        <f>SUM(R106:R178)</f>
        <v>0</v>
      </c>
      <c r="T105" s="108">
        <f>SUM(T106:T178)</f>
        <v>42.655470000000008</v>
      </c>
      <c r="AR105" s="104" t="s">
        <v>89</v>
      </c>
      <c r="AT105" s="109" t="s">
        <v>80</v>
      </c>
      <c r="AU105" s="109" t="s">
        <v>89</v>
      </c>
      <c r="AY105" s="104" t="s">
        <v>140</v>
      </c>
      <c r="BK105" s="110">
        <f>SUM(BK106:BK178)</f>
        <v>0</v>
      </c>
    </row>
    <row r="106" spans="2:65" s="1" customFormat="1" ht="24.15" customHeight="1">
      <c r="B106" s="34"/>
      <c r="C106" s="246" t="s">
        <v>89</v>
      </c>
      <c r="D106" s="246" t="s">
        <v>142</v>
      </c>
      <c r="E106" s="247" t="s">
        <v>143</v>
      </c>
      <c r="F106" s="248" t="s">
        <v>144</v>
      </c>
      <c r="G106" s="249" t="s">
        <v>145</v>
      </c>
      <c r="H106" s="250">
        <v>21.207000000000001</v>
      </c>
      <c r="I106" s="111"/>
      <c r="J106" s="251">
        <f>ROUND(I106*H106,2)</f>
        <v>0</v>
      </c>
      <c r="K106" s="248" t="s">
        <v>146</v>
      </c>
      <c r="L106" s="34"/>
      <c r="M106" s="112" t="s">
        <v>3</v>
      </c>
      <c r="N106" s="113" t="s">
        <v>53</v>
      </c>
      <c r="P106" s="114">
        <f>O106*H106</f>
        <v>0</v>
      </c>
      <c r="Q106" s="114">
        <v>0</v>
      </c>
      <c r="R106" s="114">
        <f>Q106*H106</f>
        <v>0</v>
      </c>
      <c r="S106" s="114">
        <v>0.48</v>
      </c>
      <c r="T106" s="115">
        <f>S106*H106</f>
        <v>10.179360000000001</v>
      </c>
      <c r="AR106" s="116" t="s">
        <v>147</v>
      </c>
      <c r="AT106" s="116" t="s">
        <v>142</v>
      </c>
      <c r="AU106" s="116" t="s">
        <v>148</v>
      </c>
      <c r="AY106" s="18" t="s">
        <v>140</v>
      </c>
      <c r="BE106" s="117">
        <f>IF(N106="základní",J106,0)</f>
        <v>0</v>
      </c>
      <c r="BF106" s="117">
        <f>IF(N106="snížená",J106,0)</f>
        <v>0</v>
      </c>
      <c r="BG106" s="117">
        <f>IF(N106="zákl. přenesená",J106,0)</f>
        <v>0</v>
      </c>
      <c r="BH106" s="117">
        <f>IF(N106="sníž. přenesená",J106,0)</f>
        <v>0</v>
      </c>
      <c r="BI106" s="117">
        <f>IF(N106="nulová",J106,0)</f>
        <v>0</v>
      </c>
      <c r="BJ106" s="18" t="s">
        <v>148</v>
      </c>
      <c r="BK106" s="117">
        <f>ROUND(I106*H106,2)</f>
        <v>0</v>
      </c>
      <c r="BL106" s="18" t="s">
        <v>147</v>
      </c>
      <c r="BM106" s="116" t="s">
        <v>149</v>
      </c>
    </row>
    <row r="107" spans="2:65" s="1" customFormat="1">
      <c r="B107" s="34"/>
      <c r="D107" s="252" t="s">
        <v>150</v>
      </c>
      <c r="F107" s="253" t="s">
        <v>151</v>
      </c>
      <c r="I107" s="118"/>
      <c r="L107" s="34"/>
      <c r="M107" s="119"/>
      <c r="T107" s="53"/>
      <c r="AT107" s="18" t="s">
        <v>150</v>
      </c>
      <c r="AU107" s="18" t="s">
        <v>148</v>
      </c>
    </row>
    <row r="108" spans="2:65" s="12" customFormat="1">
      <c r="B108" s="120"/>
      <c r="D108" s="254" t="s">
        <v>152</v>
      </c>
      <c r="E108" s="121" t="s">
        <v>3</v>
      </c>
      <c r="F108" s="255" t="s">
        <v>153</v>
      </c>
      <c r="H108" s="121" t="s">
        <v>3</v>
      </c>
      <c r="I108" s="122"/>
      <c r="L108" s="120"/>
      <c r="M108" s="123"/>
      <c r="T108" s="124"/>
      <c r="AT108" s="121" t="s">
        <v>152</v>
      </c>
      <c r="AU108" s="121" t="s">
        <v>148</v>
      </c>
      <c r="AV108" s="12" t="s">
        <v>89</v>
      </c>
      <c r="AW108" s="12" t="s">
        <v>42</v>
      </c>
      <c r="AX108" s="12" t="s">
        <v>81</v>
      </c>
      <c r="AY108" s="121" t="s">
        <v>140</v>
      </c>
    </row>
    <row r="109" spans="2:65" s="13" customFormat="1">
      <c r="B109" s="125"/>
      <c r="D109" s="254" t="s">
        <v>152</v>
      </c>
      <c r="E109" s="126" t="s">
        <v>3</v>
      </c>
      <c r="F109" s="256" t="s">
        <v>154</v>
      </c>
      <c r="H109" s="257">
        <v>21.207000000000001</v>
      </c>
      <c r="I109" s="127"/>
      <c r="L109" s="125"/>
      <c r="M109" s="128"/>
      <c r="T109" s="129"/>
      <c r="AT109" s="126" t="s">
        <v>152</v>
      </c>
      <c r="AU109" s="126" t="s">
        <v>148</v>
      </c>
      <c r="AV109" s="13" t="s">
        <v>148</v>
      </c>
      <c r="AW109" s="13" t="s">
        <v>42</v>
      </c>
      <c r="AX109" s="13" t="s">
        <v>81</v>
      </c>
      <c r="AY109" s="126" t="s">
        <v>140</v>
      </c>
    </row>
    <row r="110" spans="2:65" s="14" customFormat="1">
      <c r="B110" s="130"/>
      <c r="D110" s="254" t="s">
        <v>152</v>
      </c>
      <c r="E110" s="131" t="s">
        <v>3</v>
      </c>
      <c r="F110" s="258" t="s">
        <v>155</v>
      </c>
      <c r="H110" s="259">
        <v>21.207000000000001</v>
      </c>
      <c r="I110" s="132"/>
      <c r="L110" s="130"/>
      <c r="M110" s="133"/>
      <c r="T110" s="134"/>
      <c r="AT110" s="131" t="s">
        <v>152</v>
      </c>
      <c r="AU110" s="131" t="s">
        <v>148</v>
      </c>
      <c r="AV110" s="14" t="s">
        <v>147</v>
      </c>
      <c r="AW110" s="14" t="s">
        <v>42</v>
      </c>
      <c r="AX110" s="14" t="s">
        <v>89</v>
      </c>
      <c r="AY110" s="131" t="s">
        <v>140</v>
      </c>
    </row>
    <row r="111" spans="2:65" s="1" customFormat="1" ht="37.950000000000003" customHeight="1">
      <c r="B111" s="34"/>
      <c r="C111" s="246" t="s">
        <v>148</v>
      </c>
      <c r="D111" s="246" t="s">
        <v>142</v>
      </c>
      <c r="E111" s="247" t="s">
        <v>156</v>
      </c>
      <c r="F111" s="248" t="s">
        <v>157</v>
      </c>
      <c r="G111" s="249" t="s">
        <v>145</v>
      </c>
      <c r="H111" s="250">
        <v>40.04</v>
      </c>
      <c r="I111" s="111"/>
      <c r="J111" s="251">
        <f>ROUND(I111*H111,2)</f>
        <v>0</v>
      </c>
      <c r="K111" s="248" t="s">
        <v>146</v>
      </c>
      <c r="L111" s="34"/>
      <c r="M111" s="112" t="s">
        <v>3</v>
      </c>
      <c r="N111" s="113" t="s">
        <v>53</v>
      </c>
      <c r="P111" s="114">
        <f>O111*H111</f>
        <v>0</v>
      </c>
      <c r="Q111" s="114">
        <v>0</v>
      </c>
      <c r="R111" s="114">
        <f>Q111*H111</f>
        <v>0</v>
      </c>
      <c r="S111" s="114">
        <v>0.23499999999999999</v>
      </c>
      <c r="T111" s="115">
        <f>S111*H111</f>
        <v>9.4093999999999998</v>
      </c>
      <c r="AR111" s="116" t="s">
        <v>147</v>
      </c>
      <c r="AT111" s="116" t="s">
        <v>142</v>
      </c>
      <c r="AU111" s="116" t="s">
        <v>148</v>
      </c>
      <c r="AY111" s="18" t="s">
        <v>140</v>
      </c>
      <c r="BE111" s="117">
        <f>IF(N111="základní",J111,0)</f>
        <v>0</v>
      </c>
      <c r="BF111" s="117">
        <f>IF(N111="snížená",J111,0)</f>
        <v>0</v>
      </c>
      <c r="BG111" s="117">
        <f>IF(N111="zákl. přenesená",J111,0)</f>
        <v>0</v>
      </c>
      <c r="BH111" s="117">
        <f>IF(N111="sníž. přenesená",J111,0)</f>
        <v>0</v>
      </c>
      <c r="BI111" s="117">
        <f>IF(N111="nulová",J111,0)</f>
        <v>0</v>
      </c>
      <c r="BJ111" s="18" t="s">
        <v>148</v>
      </c>
      <c r="BK111" s="117">
        <f>ROUND(I111*H111,2)</f>
        <v>0</v>
      </c>
      <c r="BL111" s="18" t="s">
        <v>147</v>
      </c>
      <c r="BM111" s="116" t="s">
        <v>158</v>
      </c>
    </row>
    <row r="112" spans="2:65" s="1" customFormat="1">
      <c r="B112" s="34"/>
      <c r="D112" s="252" t="s">
        <v>150</v>
      </c>
      <c r="F112" s="253" t="s">
        <v>159</v>
      </c>
      <c r="I112" s="118"/>
      <c r="L112" s="34"/>
      <c r="M112" s="119"/>
      <c r="T112" s="53"/>
      <c r="AT112" s="18" t="s">
        <v>150</v>
      </c>
      <c r="AU112" s="18" t="s">
        <v>148</v>
      </c>
    </row>
    <row r="113" spans="2:65" s="12" customFormat="1">
      <c r="B113" s="120"/>
      <c r="D113" s="254" t="s">
        <v>152</v>
      </c>
      <c r="E113" s="121" t="s">
        <v>3</v>
      </c>
      <c r="F113" s="255" t="s">
        <v>160</v>
      </c>
      <c r="H113" s="121" t="s">
        <v>3</v>
      </c>
      <c r="I113" s="122"/>
      <c r="L113" s="120"/>
      <c r="M113" s="123"/>
      <c r="T113" s="124"/>
      <c r="AT113" s="121" t="s">
        <v>152</v>
      </c>
      <c r="AU113" s="121" t="s">
        <v>148</v>
      </c>
      <c r="AV113" s="12" t="s">
        <v>89</v>
      </c>
      <c r="AW113" s="12" t="s">
        <v>42</v>
      </c>
      <c r="AX113" s="12" t="s">
        <v>81</v>
      </c>
      <c r="AY113" s="121" t="s">
        <v>140</v>
      </c>
    </row>
    <row r="114" spans="2:65" s="13" customFormat="1">
      <c r="B114" s="125"/>
      <c r="D114" s="254" t="s">
        <v>152</v>
      </c>
      <c r="E114" s="126" t="s">
        <v>3</v>
      </c>
      <c r="F114" s="256" t="s">
        <v>161</v>
      </c>
      <c r="H114" s="257">
        <v>9.7449999999999992</v>
      </c>
      <c r="I114" s="127"/>
      <c r="L114" s="125"/>
      <c r="M114" s="128"/>
      <c r="T114" s="129"/>
      <c r="AT114" s="126" t="s">
        <v>152</v>
      </c>
      <c r="AU114" s="126" t="s">
        <v>148</v>
      </c>
      <c r="AV114" s="13" t="s">
        <v>148</v>
      </c>
      <c r="AW114" s="13" t="s">
        <v>42</v>
      </c>
      <c r="AX114" s="13" t="s">
        <v>81</v>
      </c>
      <c r="AY114" s="126" t="s">
        <v>140</v>
      </c>
    </row>
    <row r="115" spans="2:65" s="12" customFormat="1">
      <c r="B115" s="120"/>
      <c r="D115" s="254" t="s">
        <v>152</v>
      </c>
      <c r="E115" s="121" t="s">
        <v>3</v>
      </c>
      <c r="F115" s="255" t="s">
        <v>162</v>
      </c>
      <c r="H115" s="121" t="s">
        <v>3</v>
      </c>
      <c r="I115" s="122"/>
      <c r="L115" s="120"/>
      <c r="M115" s="123"/>
      <c r="T115" s="124"/>
      <c r="AT115" s="121" t="s">
        <v>152</v>
      </c>
      <c r="AU115" s="121" t="s">
        <v>148</v>
      </c>
      <c r="AV115" s="12" t="s">
        <v>89</v>
      </c>
      <c r="AW115" s="12" t="s">
        <v>42</v>
      </c>
      <c r="AX115" s="12" t="s">
        <v>81</v>
      </c>
      <c r="AY115" s="121" t="s">
        <v>140</v>
      </c>
    </row>
    <row r="116" spans="2:65" s="13" customFormat="1">
      <c r="B116" s="125"/>
      <c r="D116" s="254" t="s">
        <v>152</v>
      </c>
      <c r="E116" s="126" t="s">
        <v>3</v>
      </c>
      <c r="F116" s="256" t="s">
        <v>163</v>
      </c>
      <c r="H116" s="257">
        <v>30.295000000000002</v>
      </c>
      <c r="I116" s="127"/>
      <c r="L116" s="125"/>
      <c r="M116" s="128"/>
      <c r="T116" s="129"/>
      <c r="AT116" s="126" t="s">
        <v>152</v>
      </c>
      <c r="AU116" s="126" t="s">
        <v>148</v>
      </c>
      <c r="AV116" s="13" t="s">
        <v>148</v>
      </c>
      <c r="AW116" s="13" t="s">
        <v>42</v>
      </c>
      <c r="AX116" s="13" t="s">
        <v>81</v>
      </c>
      <c r="AY116" s="126" t="s">
        <v>140</v>
      </c>
    </row>
    <row r="117" spans="2:65" s="14" customFormat="1">
      <c r="B117" s="130"/>
      <c r="D117" s="254" t="s">
        <v>152</v>
      </c>
      <c r="E117" s="131" t="s">
        <v>3</v>
      </c>
      <c r="F117" s="258" t="s">
        <v>155</v>
      </c>
      <c r="H117" s="259">
        <v>40.04</v>
      </c>
      <c r="I117" s="132"/>
      <c r="L117" s="130"/>
      <c r="M117" s="133"/>
      <c r="T117" s="134"/>
      <c r="AT117" s="131" t="s">
        <v>152</v>
      </c>
      <c r="AU117" s="131" t="s">
        <v>148</v>
      </c>
      <c r="AV117" s="14" t="s">
        <v>147</v>
      </c>
      <c r="AW117" s="14" t="s">
        <v>42</v>
      </c>
      <c r="AX117" s="14" t="s">
        <v>89</v>
      </c>
      <c r="AY117" s="131" t="s">
        <v>140</v>
      </c>
    </row>
    <row r="118" spans="2:65" s="1" customFormat="1" ht="33" customHeight="1">
      <c r="B118" s="34"/>
      <c r="C118" s="246" t="s">
        <v>164</v>
      </c>
      <c r="D118" s="246" t="s">
        <v>142</v>
      </c>
      <c r="E118" s="247" t="s">
        <v>165</v>
      </c>
      <c r="F118" s="248" t="s">
        <v>166</v>
      </c>
      <c r="G118" s="249" t="s">
        <v>145</v>
      </c>
      <c r="H118" s="250">
        <v>61.247</v>
      </c>
      <c r="I118" s="111"/>
      <c r="J118" s="251">
        <f>ROUND(I118*H118,2)</f>
        <v>0</v>
      </c>
      <c r="K118" s="248" t="s">
        <v>146</v>
      </c>
      <c r="L118" s="34"/>
      <c r="M118" s="112" t="s">
        <v>3</v>
      </c>
      <c r="N118" s="113" t="s">
        <v>53</v>
      </c>
      <c r="P118" s="114">
        <f>O118*H118</f>
        <v>0</v>
      </c>
      <c r="Q118" s="114">
        <v>0</v>
      </c>
      <c r="R118" s="114">
        <f>Q118*H118</f>
        <v>0</v>
      </c>
      <c r="S118" s="114">
        <v>0.28999999999999998</v>
      </c>
      <c r="T118" s="115">
        <f>S118*H118</f>
        <v>17.76163</v>
      </c>
      <c r="AR118" s="116" t="s">
        <v>147</v>
      </c>
      <c r="AT118" s="116" t="s">
        <v>142</v>
      </c>
      <c r="AU118" s="116" t="s">
        <v>148</v>
      </c>
      <c r="AY118" s="18" t="s">
        <v>140</v>
      </c>
      <c r="BE118" s="117">
        <f>IF(N118="základní",J118,0)</f>
        <v>0</v>
      </c>
      <c r="BF118" s="117">
        <f>IF(N118="snížená",J118,0)</f>
        <v>0</v>
      </c>
      <c r="BG118" s="117">
        <f>IF(N118="zákl. přenesená",J118,0)</f>
        <v>0</v>
      </c>
      <c r="BH118" s="117">
        <f>IF(N118="sníž. přenesená",J118,0)</f>
        <v>0</v>
      </c>
      <c r="BI118" s="117">
        <f>IF(N118="nulová",J118,0)</f>
        <v>0</v>
      </c>
      <c r="BJ118" s="18" t="s">
        <v>148</v>
      </c>
      <c r="BK118" s="117">
        <f>ROUND(I118*H118,2)</f>
        <v>0</v>
      </c>
      <c r="BL118" s="18" t="s">
        <v>147</v>
      </c>
      <c r="BM118" s="116" t="s">
        <v>167</v>
      </c>
    </row>
    <row r="119" spans="2:65" s="1" customFormat="1">
      <c r="B119" s="34"/>
      <c r="D119" s="252" t="s">
        <v>150</v>
      </c>
      <c r="F119" s="253" t="s">
        <v>168</v>
      </c>
      <c r="I119" s="118"/>
      <c r="L119" s="34"/>
      <c r="M119" s="119"/>
      <c r="T119" s="53"/>
      <c r="AT119" s="18" t="s">
        <v>150</v>
      </c>
      <c r="AU119" s="18" t="s">
        <v>148</v>
      </c>
    </row>
    <row r="120" spans="2:65" s="12" customFormat="1">
      <c r="B120" s="120"/>
      <c r="D120" s="254" t="s">
        <v>152</v>
      </c>
      <c r="E120" s="121" t="s">
        <v>3</v>
      </c>
      <c r="F120" s="255" t="s">
        <v>169</v>
      </c>
      <c r="H120" s="121" t="s">
        <v>3</v>
      </c>
      <c r="I120" s="122"/>
      <c r="L120" s="120"/>
      <c r="M120" s="123"/>
      <c r="T120" s="124"/>
      <c r="AT120" s="121" t="s">
        <v>152</v>
      </c>
      <c r="AU120" s="121" t="s">
        <v>148</v>
      </c>
      <c r="AV120" s="12" t="s">
        <v>89</v>
      </c>
      <c r="AW120" s="12" t="s">
        <v>42</v>
      </c>
      <c r="AX120" s="12" t="s">
        <v>81</v>
      </c>
      <c r="AY120" s="121" t="s">
        <v>140</v>
      </c>
    </row>
    <row r="121" spans="2:65" s="12" customFormat="1">
      <c r="B121" s="120"/>
      <c r="D121" s="254" t="s">
        <v>152</v>
      </c>
      <c r="E121" s="121" t="s">
        <v>3</v>
      </c>
      <c r="F121" s="255" t="s">
        <v>160</v>
      </c>
      <c r="H121" s="121" t="s">
        <v>3</v>
      </c>
      <c r="I121" s="122"/>
      <c r="L121" s="120"/>
      <c r="M121" s="123"/>
      <c r="T121" s="124"/>
      <c r="AT121" s="121" t="s">
        <v>152</v>
      </c>
      <c r="AU121" s="121" t="s">
        <v>148</v>
      </c>
      <c r="AV121" s="12" t="s">
        <v>89</v>
      </c>
      <c r="AW121" s="12" t="s">
        <v>42</v>
      </c>
      <c r="AX121" s="12" t="s">
        <v>81</v>
      </c>
      <c r="AY121" s="121" t="s">
        <v>140</v>
      </c>
    </row>
    <row r="122" spans="2:65" s="13" customFormat="1">
      <c r="B122" s="125"/>
      <c r="D122" s="254" t="s">
        <v>152</v>
      </c>
      <c r="E122" s="126" t="s">
        <v>3</v>
      </c>
      <c r="F122" s="256" t="s">
        <v>161</v>
      </c>
      <c r="H122" s="257">
        <v>9.7449999999999992</v>
      </c>
      <c r="I122" s="127"/>
      <c r="L122" s="125"/>
      <c r="M122" s="128"/>
      <c r="T122" s="129"/>
      <c r="AT122" s="126" t="s">
        <v>152</v>
      </c>
      <c r="AU122" s="126" t="s">
        <v>148</v>
      </c>
      <c r="AV122" s="13" t="s">
        <v>148</v>
      </c>
      <c r="AW122" s="13" t="s">
        <v>42</v>
      </c>
      <c r="AX122" s="13" t="s">
        <v>81</v>
      </c>
      <c r="AY122" s="126" t="s">
        <v>140</v>
      </c>
    </row>
    <row r="123" spans="2:65" s="12" customFormat="1">
      <c r="B123" s="120"/>
      <c r="D123" s="254" t="s">
        <v>152</v>
      </c>
      <c r="E123" s="121" t="s">
        <v>3</v>
      </c>
      <c r="F123" s="255" t="s">
        <v>162</v>
      </c>
      <c r="H123" s="121" t="s">
        <v>3</v>
      </c>
      <c r="I123" s="122"/>
      <c r="L123" s="120"/>
      <c r="M123" s="123"/>
      <c r="T123" s="124"/>
      <c r="AT123" s="121" t="s">
        <v>152</v>
      </c>
      <c r="AU123" s="121" t="s">
        <v>148</v>
      </c>
      <c r="AV123" s="12" t="s">
        <v>89</v>
      </c>
      <c r="AW123" s="12" t="s">
        <v>42</v>
      </c>
      <c r="AX123" s="12" t="s">
        <v>81</v>
      </c>
      <c r="AY123" s="121" t="s">
        <v>140</v>
      </c>
    </row>
    <row r="124" spans="2:65" s="13" customFormat="1">
      <c r="B124" s="125"/>
      <c r="D124" s="254" t="s">
        <v>152</v>
      </c>
      <c r="E124" s="126" t="s">
        <v>3</v>
      </c>
      <c r="F124" s="256" t="s">
        <v>163</v>
      </c>
      <c r="H124" s="257">
        <v>30.295000000000002</v>
      </c>
      <c r="I124" s="127"/>
      <c r="L124" s="125"/>
      <c r="M124" s="128"/>
      <c r="T124" s="129"/>
      <c r="AT124" s="126" t="s">
        <v>152</v>
      </c>
      <c r="AU124" s="126" t="s">
        <v>148</v>
      </c>
      <c r="AV124" s="13" t="s">
        <v>148</v>
      </c>
      <c r="AW124" s="13" t="s">
        <v>42</v>
      </c>
      <c r="AX124" s="13" t="s">
        <v>81</v>
      </c>
      <c r="AY124" s="126" t="s">
        <v>140</v>
      </c>
    </row>
    <row r="125" spans="2:65" s="12" customFormat="1">
      <c r="B125" s="120"/>
      <c r="D125" s="254" t="s">
        <v>152</v>
      </c>
      <c r="E125" s="121" t="s">
        <v>3</v>
      </c>
      <c r="F125" s="255" t="s">
        <v>153</v>
      </c>
      <c r="H125" s="121" t="s">
        <v>3</v>
      </c>
      <c r="I125" s="122"/>
      <c r="L125" s="120"/>
      <c r="M125" s="123"/>
      <c r="T125" s="124"/>
      <c r="AT125" s="121" t="s">
        <v>152</v>
      </c>
      <c r="AU125" s="121" t="s">
        <v>148</v>
      </c>
      <c r="AV125" s="12" t="s">
        <v>89</v>
      </c>
      <c r="AW125" s="12" t="s">
        <v>42</v>
      </c>
      <c r="AX125" s="12" t="s">
        <v>81</v>
      </c>
      <c r="AY125" s="121" t="s">
        <v>140</v>
      </c>
    </row>
    <row r="126" spans="2:65" s="13" customFormat="1">
      <c r="B126" s="125"/>
      <c r="D126" s="254" t="s">
        <v>152</v>
      </c>
      <c r="E126" s="126" t="s">
        <v>3</v>
      </c>
      <c r="F126" s="256" t="s">
        <v>154</v>
      </c>
      <c r="H126" s="257">
        <v>21.207000000000001</v>
      </c>
      <c r="I126" s="127"/>
      <c r="L126" s="125"/>
      <c r="M126" s="128"/>
      <c r="T126" s="129"/>
      <c r="AT126" s="126" t="s">
        <v>152</v>
      </c>
      <c r="AU126" s="126" t="s">
        <v>148</v>
      </c>
      <c r="AV126" s="13" t="s">
        <v>148</v>
      </c>
      <c r="AW126" s="13" t="s">
        <v>42</v>
      </c>
      <c r="AX126" s="13" t="s">
        <v>81</v>
      </c>
      <c r="AY126" s="126" t="s">
        <v>140</v>
      </c>
    </row>
    <row r="127" spans="2:65" s="14" customFormat="1">
      <c r="B127" s="130"/>
      <c r="D127" s="254" t="s">
        <v>152</v>
      </c>
      <c r="E127" s="131" t="s">
        <v>3</v>
      </c>
      <c r="F127" s="258" t="s">
        <v>155</v>
      </c>
      <c r="H127" s="259">
        <v>61.247</v>
      </c>
      <c r="I127" s="132"/>
      <c r="L127" s="130"/>
      <c r="M127" s="133"/>
      <c r="T127" s="134"/>
      <c r="AT127" s="131" t="s">
        <v>152</v>
      </c>
      <c r="AU127" s="131" t="s">
        <v>148</v>
      </c>
      <c r="AV127" s="14" t="s">
        <v>147</v>
      </c>
      <c r="AW127" s="14" t="s">
        <v>42</v>
      </c>
      <c r="AX127" s="14" t="s">
        <v>89</v>
      </c>
      <c r="AY127" s="131" t="s">
        <v>140</v>
      </c>
    </row>
    <row r="128" spans="2:65" s="1" customFormat="1" ht="33" customHeight="1">
      <c r="B128" s="34"/>
      <c r="C128" s="246" t="s">
        <v>147</v>
      </c>
      <c r="D128" s="246" t="s">
        <v>142</v>
      </c>
      <c r="E128" s="247" t="s">
        <v>170</v>
      </c>
      <c r="F128" s="248" t="s">
        <v>171</v>
      </c>
      <c r="G128" s="249" t="s">
        <v>145</v>
      </c>
      <c r="H128" s="250">
        <v>12.057</v>
      </c>
      <c r="I128" s="111"/>
      <c r="J128" s="251">
        <f>ROUND(I128*H128,2)</f>
        <v>0</v>
      </c>
      <c r="K128" s="248" t="s">
        <v>146</v>
      </c>
      <c r="L128" s="34"/>
      <c r="M128" s="112" t="s">
        <v>3</v>
      </c>
      <c r="N128" s="113" t="s">
        <v>53</v>
      </c>
      <c r="P128" s="114">
        <f>O128*H128</f>
        <v>0</v>
      </c>
      <c r="Q128" s="114">
        <v>0</v>
      </c>
      <c r="R128" s="114">
        <f>Q128*H128</f>
        <v>0</v>
      </c>
      <c r="S128" s="114">
        <v>0.44</v>
      </c>
      <c r="T128" s="115">
        <f>S128*H128</f>
        <v>5.3050800000000002</v>
      </c>
      <c r="AR128" s="116" t="s">
        <v>147</v>
      </c>
      <c r="AT128" s="116" t="s">
        <v>142</v>
      </c>
      <c r="AU128" s="116" t="s">
        <v>148</v>
      </c>
      <c r="AY128" s="18" t="s">
        <v>140</v>
      </c>
      <c r="BE128" s="117">
        <f>IF(N128="základní",J128,0)</f>
        <v>0</v>
      </c>
      <c r="BF128" s="117">
        <f>IF(N128="snížená",J128,0)</f>
        <v>0</v>
      </c>
      <c r="BG128" s="117">
        <f>IF(N128="zákl. přenesená",J128,0)</f>
        <v>0</v>
      </c>
      <c r="BH128" s="117">
        <f>IF(N128="sníž. přenesená",J128,0)</f>
        <v>0</v>
      </c>
      <c r="BI128" s="117">
        <f>IF(N128="nulová",J128,0)</f>
        <v>0</v>
      </c>
      <c r="BJ128" s="18" t="s">
        <v>148</v>
      </c>
      <c r="BK128" s="117">
        <f>ROUND(I128*H128,2)</f>
        <v>0</v>
      </c>
      <c r="BL128" s="18" t="s">
        <v>147</v>
      </c>
      <c r="BM128" s="116" t="s">
        <v>172</v>
      </c>
    </row>
    <row r="129" spans="2:65" s="1" customFormat="1">
      <c r="B129" s="34"/>
      <c r="D129" s="252" t="s">
        <v>150</v>
      </c>
      <c r="F129" s="253" t="s">
        <v>173</v>
      </c>
      <c r="I129" s="118"/>
      <c r="L129" s="34"/>
      <c r="M129" s="119"/>
      <c r="T129" s="53"/>
      <c r="AT129" s="18" t="s">
        <v>150</v>
      </c>
      <c r="AU129" s="18" t="s">
        <v>148</v>
      </c>
    </row>
    <row r="130" spans="2:65" s="12" customFormat="1">
      <c r="B130" s="120"/>
      <c r="D130" s="254" t="s">
        <v>152</v>
      </c>
      <c r="E130" s="121" t="s">
        <v>3</v>
      </c>
      <c r="F130" s="255" t="s">
        <v>174</v>
      </c>
      <c r="H130" s="121" t="s">
        <v>3</v>
      </c>
      <c r="I130" s="122"/>
      <c r="L130" s="120"/>
      <c r="M130" s="123"/>
      <c r="T130" s="124"/>
      <c r="AT130" s="121" t="s">
        <v>152</v>
      </c>
      <c r="AU130" s="121" t="s">
        <v>148</v>
      </c>
      <c r="AV130" s="12" t="s">
        <v>89</v>
      </c>
      <c r="AW130" s="12" t="s">
        <v>42</v>
      </c>
      <c r="AX130" s="12" t="s">
        <v>81</v>
      </c>
      <c r="AY130" s="121" t="s">
        <v>140</v>
      </c>
    </row>
    <row r="131" spans="2:65" s="13" customFormat="1">
      <c r="B131" s="125"/>
      <c r="D131" s="254" t="s">
        <v>152</v>
      </c>
      <c r="E131" s="126" t="s">
        <v>3</v>
      </c>
      <c r="F131" s="256" t="s">
        <v>175</v>
      </c>
      <c r="H131" s="257">
        <v>12.057</v>
      </c>
      <c r="I131" s="127"/>
      <c r="L131" s="125"/>
      <c r="M131" s="128"/>
      <c r="T131" s="129"/>
      <c r="AT131" s="126" t="s">
        <v>152</v>
      </c>
      <c r="AU131" s="126" t="s">
        <v>148</v>
      </c>
      <c r="AV131" s="13" t="s">
        <v>148</v>
      </c>
      <c r="AW131" s="13" t="s">
        <v>42</v>
      </c>
      <c r="AX131" s="13" t="s">
        <v>81</v>
      </c>
      <c r="AY131" s="126" t="s">
        <v>140</v>
      </c>
    </row>
    <row r="132" spans="2:65" s="14" customFormat="1">
      <c r="B132" s="130"/>
      <c r="D132" s="254" t="s">
        <v>152</v>
      </c>
      <c r="E132" s="131" t="s">
        <v>3</v>
      </c>
      <c r="F132" s="258" t="s">
        <v>155</v>
      </c>
      <c r="H132" s="259">
        <v>12.057</v>
      </c>
      <c r="I132" s="132"/>
      <c r="L132" s="130"/>
      <c r="M132" s="133"/>
      <c r="T132" s="134"/>
      <c r="AT132" s="131" t="s">
        <v>152</v>
      </c>
      <c r="AU132" s="131" t="s">
        <v>148</v>
      </c>
      <c r="AV132" s="14" t="s">
        <v>147</v>
      </c>
      <c r="AW132" s="14" t="s">
        <v>42</v>
      </c>
      <c r="AX132" s="14" t="s">
        <v>89</v>
      </c>
      <c r="AY132" s="131" t="s">
        <v>140</v>
      </c>
    </row>
    <row r="133" spans="2:65" s="1" customFormat="1" ht="16.5" customHeight="1">
      <c r="B133" s="34"/>
      <c r="C133" s="246" t="s">
        <v>176</v>
      </c>
      <c r="D133" s="246" t="s">
        <v>142</v>
      </c>
      <c r="E133" s="247" t="s">
        <v>177</v>
      </c>
      <c r="F133" s="248" t="s">
        <v>178</v>
      </c>
      <c r="G133" s="249" t="s">
        <v>179</v>
      </c>
      <c r="H133" s="250">
        <v>2.1080000000000001</v>
      </c>
      <c r="I133" s="111"/>
      <c r="J133" s="251">
        <f>ROUND(I133*H133,2)</f>
        <v>0</v>
      </c>
      <c r="K133" s="248" t="s">
        <v>146</v>
      </c>
      <c r="L133" s="34"/>
      <c r="M133" s="112" t="s">
        <v>3</v>
      </c>
      <c r="N133" s="113" t="s">
        <v>53</v>
      </c>
      <c r="P133" s="114">
        <f>O133*H133</f>
        <v>0</v>
      </c>
      <c r="Q133" s="114">
        <v>0</v>
      </c>
      <c r="R133" s="114">
        <f>Q133*H133</f>
        <v>0</v>
      </c>
      <c r="S133" s="114">
        <v>0</v>
      </c>
      <c r="T133" s="115">
        <f>S133*H133</f>
        <v>0</v>
      </c>
      <c r="AR133" s="116" t="s">
        <v>147</v>
      </c>
      <c r="AT133" s="116" t="s">
        <v>142</v>
      </c>
      <c r="AU133" s="116" t="s">
        <v>148</v>
      </c>
      <c r="AY133" s="18" t="s">
        <v>140</v>
      </c>
      <c r="BE133" s="117">
        <f>IF(N133="základní",J133,0)</f>
        <v>0</v>
      </c>
      <c r="BF133" s="117">
        <f>IF(N133="snížená",J133,0)</f>
        <v>0</v>
      </c>
      <c r="BG133" s="117">
        <f>IF(N133="zákl. přenesená",J133,0)</f>
        <v>0</v>
      </c>
      <c r="BH133" s="117">
        <f>IF(N133="sníž. přenesená",J133,0)</f>
        <v>0</v>
      </c>
      <c r="BI133" s="117">
        <f>IF(N133="nulová",J133,0)</f>
        <v>0</v>
      </c>
      <c r="BJ133" s="18" t="s">
        <v>148</v>
      </c>
      <c r="BK133" s="117">
        <f>ROUND(I133*H133,2)</f>
        <v>0</v>
      </c>
      <c r="BL133" s="18" t="s">
        <v>147</v>
      </c>
      <c r="BM133" s="116" t="s">
        <v>180</v>
      </c>
    </row>
    <row r="134" spans="2:65" s="1" customFormat="1">
      <c r="B134" s="34"/>
      <c r="D134" s="252" t="s">
        <v>150</v>
      </c>
      <c r="F134" s="253" t="s">
        <v>181</v>
      </c>
      <c r="I134" s="118"/>
      <c r="L134" s="34"/>
      <c r="M134" s="119"/>
      <c r="T134" s="53"/>
      <c r="AT134" s="18" t="s">
        <v>150</v>
      </c>
      <c r="AU134" s="18" t="s">
        <v>148</v>
      </c>
    </row>
    <row r="135" spans="2:65" s="12" customFormat="1">
      <c r="B135" s="120"/>
      <c r="D135" s="254" t="s">
        <v>152</v>
      </c>
      <c r="E135" s="121" t="s">
        <v>3</v>
      </c>
      <c r="F135" s="255" t="s">
        <v>182</v>
      </c>
      <c r="H135" s="121" t="s">
        <v>3</v>
      </c>
      <c r="I135" s="122"/>
      <c r="L135" s="120"/>
      <c r="M135" s="123"/>
      <c r="T135" s="124"/>
      <c r="AT135" s="121" t="s">
        <v>152</v>
      </c>
      <c r="AU135" s="121" t="s">
        <v>148</v>
      </c>
      <c r="AV135" s="12" t="s">
        <v>89</v>
      </c>
      <c r="AW135" s="12" t="s">
        <v>42</v>
      </c>
      <c r="AX135" s="12" t="s">
        <v>81</v>
      </c>
      <c r="AY135" s="121" t="s">
        <v>140</v>
      </c>
    </row>
    <row r="136" spans="2:65" s="13" customFormat="1">
      <c r="B136" s="125"/>
      <c r="D136" s="254" t="s">
        <v>152</v>
      </c>
      <c r="E136" s="126" t="s">
        <v>3</v>
      </c>
      <c r="F136" s="256" t="s">
        <v>183</v>
      </c>
      <c r="H136" s="257">
        <v>2.1080000000000001</v>
      </c>
      <c r="I136" s="127"/>
      <c r="L136" s="125"/>
      <c r="M136" s="128"/>
      <c r="T136" s="129"/>
      <c r="AT136" s="126" t="s">
        <v>152</v>
      </c>
      <c r="AU136" s="126" t="s">
        <v>148</v>
      </c>
      <c r="AV136" s="13" t="s">
        <v>148</v>
      </c>
      <c r="AW136" s="13" t="s">
        <v>42</v>
      </c>
      <c r="AX136" s="13" t="s">
        <v>81</v>
      </c>
      <c r="AY136" s="126" t="s">
        <v>140</v>
      </c>
    </row>
    <row r="137" spans="2:65" s="14" customFormat="1">
      <c r="B137" s="130"/>
      <c r="D137" s="254" t="s">
        <v>152</v>
      </c>
      <c r="E137" s="131" t="s">
        <v>3</v>
      </c>
      <c r="F137" s="258" t="s">
        <v>155</v>
      </c>
      <c r="H137" s="259">
        <v>2.1080000000000001</v>
      </c>
      <c r="I137" s="132"/>
      <c r="L137" s="130"/>
      <c r="M137" s="133"/>
      <c r="T137" s="134"/>
      <c r="AT137" s="131" t="s">
        <v>152</v>
      </c>
      <c r="AU137" s="131" t="s">
        <v>148</v>
      </c>
      <c r="AV137" s="14" t="s">
        <v>147</v>
      </c>
      <c r="AW137" s="14" t="s">
        <v>42</v>
      </c>
      <c r="AX137" s="14" t="s">
        <v>89</v>
      </c>
      <c r="AY137" s="131" t="s">
        <v>140</v>
      </c>
    </row>
    <row r="138" spans="2:65" s="1" customFormat="1" ht="24.15" customHeight="1">
      <c r="B138" s="34"/>
      <c r="C138" s="246" t="s">
        <v>184</v>
      </c>
      <c r="D138" s="246" t="s">
        <v>142</v>
      </c>
      <c r="E138" s="247" t="s">
        <v>185</v>
      </c>
      <c r="F138" s="248" t="s">
        <v>186</v>
      </c>
      <c r="G138" s="249" t="s">
        <v>179</v>
      </c>
      <c r="H138" s="250">
        <v>4.5</v>
      </c>
      <c r="I138" s="111"/>
      <c r="J138" s="251">
        <f>ROUND(I138*H138,2)</f>
        <v>0</v>
      </c>
      <c r="K138" s="248" t="s">
        <v>146</v>
      </c>
      <c r="L138" s="34"/>
      <c r="M138" s="112" t="s">
        <v>3</v>
      </c>
      <c r="N138" s="113" t="s">
        <v>53</v>
      </c>
      <c r="P138" s="114">
        <f>O138*H138</f>
        <v>0</v>
      </c>
      <c r="Q138" s="114">
        <v>0</v>
      </c>
      <c r="R138" s="114">
        <f>Q138*H138</f>
        <v>0</v>
      </c>
      <c r="S138" s="114">
        <v>0</v>
      </c>
      <c r="T138" s="115">
        <f>S138*H138</f>
        <v>0</v>
      </c>
      <c r="AR138" s="116" t="s">
        <v>147</v>
      </c>
      <c r="AT138" s="116" t="s">
        <v>142</v>
      </c>
      <c r="AU138" s="116" t="s">
        <v>148</v>
      </c>
      <c r="AY138" s="18" t="s">
        <v>140</v>
      </c>
      <c r="BE138" s="117">
        <f>IF(N138="základní",J138,0)</f>
        <v>0</v>
      </c>
      <c r="BF138" s="117">
        <f>IF(N138="snížená",J138,0)</f>
        <v>0</v>
      </c>
      <c r="BG138" s="117">
        <f>IF(N138="zákl. přenesená",J138,0)</f>
        <v>0</v>
      </c>
      <c r="BH138" s="117">
        <f>IF(N138="sníž. přenesená",J138,0)</f>
        <v>0</v>
      </c>
      <c r="BI138" s="117">
        <f>IF(N138="nulová",J138,0)</f>
        <v>0</v>
      </c>
      <c r="BJ138" s="18" t="s">
        <v>148</v>
      </c>
      <c r="BK138" s="117">
        <f>ROUND(I138*H138,2)</f>
        <v>0</v>
      </c>
      <c r="BL138" s="18" t="s">
        <v>147</v>
      </c>
      <c r="BM138" s="116" t="s">
        <v>187</v>
      </c>
    </row>
    <row r="139" spans="2:65" s="1" customFormat="1">
      <c r="B139" s="34"/>
      <c r="D139" s="252" t="s">
        <v>150</v>
      </c>
      <c r="F139" s="253" t="s">
        <v>188</v>
      </c>
      <c r="I139" s="118"/>
      <c r="L139" s="34"/>
      <c r="M139" s="119"/>
      <c r="T139" s="53"/>
      <c r="AT139" s="18" t="s">
        <v>150</v>
      </c>
      <c r="AU139" s="18" t="s">
        <v>148</v>
      </c>
    </row>
    <row r="140" spans="2:65" s="12" customFormat="1">
      <c r="B140" s="120"/>
      <c r="D140" s="254" t="s">
        <v>152</v>
      </c>
      <c r="E140" s="121" t="s">
        <v>3</v>
      </c>
      <c r="F140" s="255" t="s">
        <v>189</v>
      </c>
      <c r="H140" s="121" t="s">
        <v>3</v>
      </c>
      <c r="I140" s="122"/>
      <c r="L140" s="120"/>
      <c r="M140" s="123"/>
      <c r="T140" s="124"/>
      <c r="AT140" s="121" t="s">
        <v>152</v>
      </c>
      <c r="AU140" s="121" t="s">
        <v>148</v>
      </c>
      <c r="AV140" s="12" t="s">
        <v>89</v>
      </c>
      <c r="AW140" s="12" t="s">
        <v>42</v>
      </c>
      <c r="AX140" s="12" t="s">
        <v>81</v>
      </c>
      <c r="AY140" s="121" t="s">
        <v>140</v>
      </c>
    </row>
    <row r="141" spans="2:65" s="13" customFormat="1">
      <c r="B141" s="125"/>
      <c r="D141" s="254" t="s">
        <v>152</v>
      </c>
      <c r="E141" s="126" t="s">
        <v>3</v>
      </c>
      <c r="F141" s="256" t="s">
        <v>190</v>
      </c>
      <c r="H141" s="257">
        <v>4.5</v>
      </c>
      <c r="I141" s="127"/>
      <c r="L141" s="125"/>
      <c r="M141" s="128"/>
      <c r="T141" s="129"/>
      <c r="AT141" s="126" t="s">
        <v>152</v>
      </c>
      <c r="AU141" s="126" t="s">
        <v>148</v>
      </c>
      <c r="AV141" s="13" t="s">
        <v>148</v>
      </c>
      <c r="AW141" s="13" t="s">
        <v>42</v>
      </c>
      <c r="AX141" s="13" t="s">
        <v>81</v>
      </c>
      <c r="AY141" s="126" t="s">
        <v>140</v>
      </c>
    </row>
    <row r="142" spans="2:65" s="14" customFormat="1">
      <c r="B142" s="130"/>
      <c r="D142" s="254" t="s">
        <v>152</v>
      </c>
      <c r="E142" s="131" t="s">
        <v>3</v>
      </c>
      <c r="F142" s="258" t="s">
        <v>155</v>
      </c>
      <c r="H142" s="259">
        <v>4.5</v>
      </c>
      <c r="I142" s="132"/>
      <c r="L142" s="130"/>
      <c r="M142" s="133"/>
      <c r="T142" s="134"/>
      <c r="AT142" s="131" t="s">
        <v>152</v>
      </c>
      <c r="AU142" s="131" t="s">
        <v>148</v>
      </c>
      <c r="AV142" s="14" t="s">
        <v>147</v>
      </c>
      <c r="AW142" s="14" t="s">
        <v>42</v>
      </c>
      <c r="AX142" s="14" t="s">
        <v>89</v>
      </c>
      <c r="AY142" s="131" t="s">
        <v>140</v>
      </c>
    </row>
    <row r="143" spans="2:65" s="1" customFormat="1" ht="33" customHeight="1">
      <c r="B143" s="34"/>
      <c r="C143" s="246" t="s">
        <v>191</v>
      </c>
      <c r="D143" s="246" t="s">
        <v>142</v>
      </c>
      <c r="E143" s="247" t="s">
        <v>192</v>
      </c>
      <c r="F143" s="248" t="s">
        <v>193</v>
      </c>
      <c r="G143" s="249" t="s">
        <v>179</v>
      </c>
      <c r="H143" s="250">
        <v>2.1080000000000001</v>
      </c>
      <c r="I143" s="111"/>
      <c r="J143" s="251">
        <f>ROUND(I143*H143,2)</f>
        <v>0</v>
      </c>
      <c r="K143" s="248" t="s">
        <v>146</v>
      </c>
      <c r="L143" s="34"/>
      <c r="M143" s="112" t="s">
        <v>3</v>
      </c>
      <c r="N143" s="113" t="s">
        <v>53</v>
      </c>
      <c r="P143" s="114">
        <f>O143*H143</f>
        <v>0</v>
      </c>
      <c r="Q143" s="114">
        <v>0</v>
      </c>
      <c r="R143" s="114">
        <f>Q143*H143</f>
        <v>0</v>
      </c>
      <c r="S143" s="114">
        <v>0</v>
      </c>
      <c r="T143" s="115">
        <f>S143*H143</f>
        <v>0</v>
      </c>
      <c r="AR143" s="116" t="s">
        <v>147</v>
      </c>
      <c r="AT143" s="116" t="s">
        <v>142</v>
      </c>
      <c r="AU143" s="116" t="s">
        <v>148</v>
      </c>
      <c r="AY143" s="18" t="s">
        <v>140</v>
      </c>
      <c r="BE143" s="117">
        <f>IF(N143="základní",J143,0)</f>
        <v>0</v>
      </c>
      <c r="BF143" s="117">
        <f>IF(N143="snížená",J143,0)</f>
        <v>0</v>
      </c>
      <c r="BG143" s="117">
        <f>IF(N143="zákl. přenesená",J143,0)</f>
        <v>0</v>
      </c>
      <c r="BH143" s="117">
        <f>IF(N143="sníž. přenesená",J143,0)</f>
        <v>0</v>
      </c>
      <c r="BI143" s="117">
        <f>IF(N143="nulová",J143,0)</f>
        <v>0</v>
      </c>
      <c r="BJ143" s="18" t="s">
        <v>148</v>
      </c>
      <c r="BK143" s="117">
        <f>ROUND(I143*H143,2)</f>
        <v>0</v>
      </c>
      <c r="BL143" s="18" t="s">
        <v>147</v>
      </c>
      <c r="BM143" s="116" t="s">
        <v>194</v>
      </c>
    </row>
    <row r="144" spans="2:65" s="1" customFormat="1">
      <c r="B144" s="34"/>
      <c r="D144" s="252" t="s">
        <v>150</v>
      </c>
      <c r="F144" s="253" t="s">
        <v>195</v>
      </c>
      <c r="I144" s="118"/>
      <c r="L144" s="34"/>
      <c r="M144" s="119"/>
      <c r="T144" s="53"/>
      <c r="AT144" s="18" t="s">
        <v>150</v>
      </c>
      <c r="AU144" s="18" t="s">
        <v>148</v>
      </c>
    </row>
    <row r="145" spans="2:65" s="12" customFormat="1">
      <c r="B145" s="120"/>
      <c r="D145" s="254" t="s">
        <v>152</v>
      </c>
      <c r="E145" s="121" t="s">
        <v>3</v>
      </c>
      <c r="F145" s="255" t="s">
        <v>182</v>
      </c>
      <c r="H145" s="121" t="s">
        <v>3</v>
      </c>
      <c r="I145" s="122"/>
      <c r="L145" s="120"/>
      <c r="M145" s="123"/>
      <c r="T145" s="124"/>
      <c r="AT145" s="121" t="s">
        <v>152</v>
      </c>
      <c r="AU145" s="121" t="s">
        <v>148</v>
      </c>
      <c r="AV145" s="12" t="s">
        <v>89</v>
      </c>
      <c r="AW145" s="12" t="s">
        <v>42</v>
      </c>
      <c r="AX145" s="12" t="s">
        <v>81</v>
      </c>
      <c r="AY145" s="121" t="s">
        <v>140</v>
      </c>
    </row>
    <row r="146" spans="2:65" s="13" customFormat="1">
      <c r="B146" s="125"/>
      <c r="D146" s="254" t="s">
        <v>152</v>
      </c>
      <c r="E146" s="126" t="s">
        <v>3</v>
      </c>
      <c r="F146" s="256" t="s">
        <v>183</v>
      </c>
      <c r="H146" s="257">
        <v>2.1080000000000001</v>
      </c>
      <c r="I146" s="127"/>
      <c r="L146" s="125"/>
      <c r="M146" s="128"/>
      <c r="T146" s="129"/>
      <c r="AT146" s="126" t="s">
        <v>152</v>
      </c>
      <c r="AU146" s="126" t="s">
        <v>148</v>
      </c>
      <c r="AV146" s="13" t="s">
        <v>148</v>
      </c>
      <c r="AW146" s="13" t="s">
        <v>42</v>
      </c>
      <c r="AX146" s="13" t="s">
        <v>81</v>
      </c>
      <c r="AY146" s="126" t="s">
        <v>140</v>
      </c>
    </row>
    <row r="147" spans="2:65" s="14" customFormat="1">
      <c r="B147" s="130"/>
      <c r="D147" s="254" t="s">
        <v>152</v>
      </c>
      <c r="E147" s="131" t="s">
        <v>3</v>
      </c>
      <c r="F147" s="258" t="s">
        <v>155</v>
      </c>
      <c r="H147" s="259">
        <v>2.1080000000000001</v>
      </c>
      <c r="I147" s="132"/>
      <c r="L147" s="130"/>
      <c r="M147" s="133"/>
      <c r="T147" s="134"/>
      <c r="AT147" s="131" t="s">
        <v>152</v>
      </c>
      <c r="AU147" s="131" t="s">
        <v>148</v>
      </c>
      <c r="AV147" s="14" t="s">
        <v>147</v>
      </c>
      <c r="AW147" s="14" t="s">
        <v>42</v>
      </c>
      <c r="AX147" s="14" t="s">
        <v>89</v>
      </c>
      <c r="AY147" s="131" t="s">
        <v>140</v>
      </c>
    </row>
    <row r="148" spans="2:65" s="1" customFormat="1" ht="33" customHeight="1">
      <c r="B148" s="34"/>
      <c r="C148" s="246" t="s">
        <v>196</v>
      </c>
      <c r="D148" s="246" t="s">
        <v>142</v>
      </c>
      <c r="E148" s="247" t="s">
        <v>197</v>
      </c>
      <c r="F148" s="248" t="s">
        <v>198</v>
      </c>
      <c r="G148" s="249" t="s">
        <v>179</v>
      </c>
      <c r="H148" s="250">
        <v>4.2160000000000002</v>
      </c>
      <c r="I148" s="111"/>
      <c r="J148" s="251">
        <f>ROUND(I148*H148,2)</f>
        <v>0</v>
      </c>
      <c r="K148" s="248" t="s">
        <v>146</v>
      </c>
      <c r="L148" s="34"/>
      <c r="M148" s="112" t="s">
        <v>3</v>
      </c>
      <c r="N148" s="113" t="s">
        <v>53</v>
      </c>
      <c r="P148" s="114">
        <f>O148*H148</f>
        <v>0</v>
      </c>
      <c r="Q148" s="114">
        <v>0</v>
      </c>
      <c r="R148" s="114">
        <f>Q148*H148</f>
        <v>0</v>
      </c>
      <c r="S148" s="114">
        <v>0</v>
      </c>
      <c r="T148" s="115">
        <f>S148*H148</f>
        <v>0</v>
      </c>
      <c r="AR148" s="116" t="s">
        <v>147</v>
      </c>
      <c r="AT148" s="116" t="s">
        <v>142</v>
      </c>
      <c r="AU148" s="116" t="s">
        <v>148</v>
      </c>
      <c r="AY148" s="18" t="s">
        <v>140</v>
      </c>
      <c r="BE148" s="117">
        <f>IF(N148="základní",J148,0)</f>
        <v>0</v>
      </c>
      <c r="BF148" s="117">
        <f>IF(N148="snížená",J148,0)</f>
        <v>0</v>
      </c>
      <c r="BG148" s="117">
        <f>IF(N148="zákl. přenesená",J148,0)</f>
        <v>0</v>
      </c>
      <c r="BH148" s="117">
        <f>IF(N148="sníž. přenesená",J148,0)</f>
        <v>0</v>
      </c>
      <c r="BI148" s="117">
        <f>IF(N148="nulová",J148,0)</f>
        <v>0</v>
      </c>
      <c r="BJ148" s="18" t="s">
        <v>148</v>
      </c>
      <c r="BK148" s="117">
        <f>ROUND(I148*H148,2)</f>
        <v>0</v>
      </c>
      <c r="BL148" s="18" t="s">
        <v>147</v>
      </c>
      <c r="BM148" s="116" t="s">
        <v>199</v>
      </c>
    </row>
    <row r="149" spans="2:65" s="1" customFormat="1">
      <c r="B149" s="34"/>
      <c r="D149" s="252" t="s">
        <v>150</v>
      </c>
      <c r="F149" s="253" t="s">
        <v>200</v>
      </c>
      <c r="I149" s="118"/>
      <c r="L149" s="34"/>
      <c r="M149" s="119"/>
      <c r="T149" s="53"/>
      <c r="AT149" s="18" t="s">
        <v>150</v>
      </c>
      <c r="AU149" s="18" t="s">
        <v>148</v>
      </c>
    </row>
    <row r="150" spans="2:65" s="12" customFormat="1">
      <c r="B150" s="120"/>
      <c r="D150" s="254" t="s">
        <v>152</v>
      </c>
      <c r="E150" s="121" t="s">
        <v>3</v>
      </c>
      <c r="F150" s="255" t="s">
        <v>201</v>
      </c>
      <c r="H150" s="121" t="s">
        <v>3</v>
      </c>
      <c r="I150" s="122"/>
      <c r="L150" s="120"/>
      <c r="M150" s="123"/>
      <c r="T150" s="124"/>
      <c r="AT150" s="121" t="s">
        <v>152</v>
      </c>
      <c r="AU150" s="121" t="s">
        <v>148</v>
      </c>
      <c r="AV150" s="12" t="s">
        <v>89</v>
      </c>
      <c r="AW150" s="12" t="s">
        <v>42</v>
      </c>
      <c r="AX150" s="12" t="s">
        <v>81</v>
      </c>
      <c r="AY150" s="121" t="s">
        <v>140</v>
      </c>
    </row>
    <row r="151" spans="2:65" s="13" customFormat="1">
      <c r="B151" s="125"/>
      <c r="D151" s="254" t="s">
        <v>152</v>
      </c>
      <c r="E151" s="126" t="s">
        <v>3</v>
      </c>
      <c r="F151" s="256" t="s">
        <v>202</v>
      </c>
      <c r="H151" s="257">
        <v>4.2160000000000002</v>
      </c>
      <c r="I151" s="127"/>
      <c r="L151" s="125"/>
      <c r="M151" s="128"/>
      <c r="T151" s="129"/>
      <c r="AT151" s="126" t="s">
        <v>152</v>
      </c>
      <c r="AU151" s="126" t="s">
        <v>148</v>
      </c>
      <c r="AV151" s="13" t="s">
        <v>148</v>
      </c>
      <c r="AW151" s="13" t="s">
        <v>42</v>
      </c>
      <c r="AX151" s="13" t="s">
        <v>81</v>
      </c>
      <c r="AY151" s="126" t="s">
        <v>140</v>
      </c>
    </row>
    <row r="152" spans="2:65" s="14" customFormat="1">
      <c r="B152" s="130"/>
      <c r="D152" s="254" t="s">
        <v>152</v>
      </c>
      <c r="E152" s="131" t="s">
        <v>3</v>
      </c>
      <c r="F152" s="258" t="s">
        <v>155</v>
      </c>
      <c r="H152" s="259">
        <v>4.2160000000000002</v>
      </c>
      <c r="I152" s="132"/>
      <c r="L152" s="130"/>
      <c r="M152" s="133"/>
      <c r="T152" s="134"/>
      <c r="AT152" s="131" t="s">
        <v>152</v>
      </c>
      <c r="AU152" s="131" t="s">
        <v>148</v>
      </c>
      <c r="AV152" s="14" t="s">
        <v>147</v>
      </c>
      <c r="AW152" s="14" t="s">
        <v>42</v>
      </c>
      <c r="AX152" s="14" t="s">
        <v>89</v>
      </c>
      <c r="AY152" s="131" t="s">
        <v>140</v>
      </c>
    </row>
    <row r="153" spans="2:65" s="1" customFormat="1" ht="24.15" customHeight="1">
      <c r="B153" s="34"/>
      <c r="C153" s="246" t="s">
        <v>203</v>
      </c>
      <c r="D153" s="246" t="s">
        <v>142</v>
      </c>
      <c r="E153" s="247" t="s">
        <v>204</v>
      </c>
      <c r="F153" s="248" t="s">
        <v>205</v>
      </c>
      <c r="G153" s="249" t="s">
        <v>179</v>
      </c>
      <c r="H153" s="250">
        <v>0.64600000000000002</v>
      </c>
      <c r="I153" s="111"/>
      <c r="J153" s="251">
        <f>ROUND(I153*H153,2)</f>
        <v>0</v>
      </c>
      <c r="K153" s="248" t="s">
        <v>146</v>
      </c>
      <c r="L153" s="34"/>
      <c r="M153" s="112" t="s">
        <v>3</v>
      </c>
      <c r="N153" s="113" t="s">
        <v>53</v>
      </c>
      <c r="P153" s="114">
        <f>O153*H153</f>
        <v>0</v>
      </c>
      <c r="Q153" s="114">
        <v>0</v>
      </c>
      <c r="R153" s="114">
        <f>Q153*H153</f>
        <v>0</v>
      </c>
      <c r="S153" s="114">
        <v>0</v>
      </c>
      <c r="T153" s="115">
        <f>S153*H153</f>
        <v>0</v>
      </c>
      <c r="AR153" s="116" t="s">
        <v>147</v>
      </c>
      <c r="AT153" s="116" t="s">
        <v>142</v>
      </c>
      <c r="AU153" s="116" t="s">
        <v>148</v>
      </c>
      <c r="AY153" s="18" t="s">
        <v>140</v>
      </c>
      <c r="BE153" s="117">
        <f>IF(N153="základní",J153,0)</f>
        <v>0</v>
      </c>
      <c r="BF153" s="117">
        <f>IF(N153="snížená",J153,0)</f>
        <v>0</v>
      </c>
      <c r="BG153" s="117">
        <f>IF(N153="zákl. přenesená",J153,0)</f>
        <v>0</v>
      </c>
      <c r="BH153" s="117">
        <f>IF(N153="sníž. přenesená",J153,0)</f>
        <v>0</v>
      </c>
      <c r="BI153" s="117">
        <f>IF(N153="nulová",J153,0)</f>
        <v>0</v>
      </c>
      <c r="BJ153" s="18" t="s">
        <v>148</v>
      </c>
      <c r="BK153" s="117">
        <f>ROUND(I153*H153,2)</f>
        <v>0</v>
      </c>
      <c r="BL153" s="18" t="s">
        <v>147</v>
      </c>
      <c r="BM153" s="116" t="s">
        <v>206</v>
      </c>
    </row>
    <row r="154" spans="2:65" s="1" customFormat="1">
      <c r="B154" s="34"/>
      <c r="D154" s="252" t="s">
        <v>150</v>
      </c>
      <c r="F154" s="253" t="s">
        <v>207</v>
      </c>
      <c r="I154" s="118"/>
      <c r="L154" s="34"/>
      <c r="M154" s="119"/>
      <c r="T154" s="53"/>
      <c r="AT154" s="18" t="s">
        <v>150</v>
      </c>
      <c r="AU154" s="18" t="s">
        <v>148</v>
      </c>
    </row>
    <row r="155" spans="2:65" s="12" customFormat="1">
      <c r="B155" s="120"/>
      <c r="D155" s="254" t="s">
        <v>152</v>
      </c>
      <c r="E155" s="121" t="s">
        <v>3</v>
      </c>
      <c r="F155" s="255" t="s">
        <v>208</v>
      </c>
      <c r="H155" s="121" t="s">
        <v>3</v>
      </c>
      <c r="I155" s="122"/>
      <c r="L155" s="120"/>
      <c r="M155" s="123"/>
      <c r="T155" s="124"/>
      <c r="AT155" s="121" t="s">
        <v>152</v>
      </c>
      <c r="AU155" s="121" t="s">
        <v>148</v>
      </c>
      <c r="AV155" s="12" t="s">
        <v>89</v>
      </c>
      <c r="AW155" s="12" t="s">
        <v>42</v>
      </c>
      <c r="AX155" s="12" t="s">
        <v>81</v>
      </c>
      <c r="AY155" s="121" t="s">
        <v>140</v>
      </c>
    </row>
    <row r="156" spans="2:65" s="13" customFormat="1">
      <c r="B156" s="125"/>
      <c r="D156" s="254" t="s">
        <v>152</v>
      </c>
      <c r="E156" s="126" t="s">
        <v>3</v>
      </c>
      <c r="F156" s="256" t="s">
        <v>209</v>
      </c>
      <c r="H156" s="257">
        <v>0.64600000000000002</v>
      </c>
      <c r="I156" s="127"/>
      <c r="L156" s="125"/>
      <c r="M156" s="128"/>
      <c r="T156" s="129"/>
      <c r="AT156" s="126" t="s">
        <v>152</v>
      </c>
      <c r="AU156" s="126" t="s">
        <v>148</v>
      </c>
      <c r="AV156" s="13" t="s">
        <v>148</v>
      </c>
      <c r="AW156" s="13" t="s">
        <v>42</v>
      </c>
      <c r="AX156" s="13" t="s">
        <v>81</v>
      </c>
      <c r="AY156" s="126" t="s">
        <v>140</v>
      </c>
    </row>
    <row r="157" spans="2:65" s="14" customFormat="1">
      <c r="B157" s="130"/>
      <c r="D157" s="254" t="s">
        <v>152</v>
      </c>
      <c r="E157" s="131" t="s">
        <v>3</v>
      </c>
      <c r="F157" s="258" t="s">
        <v>155</v>
      </c>
      <c r="H157" s="259">
        <v>0.64600000000000002</v>
      </c>
      <c r="I157" s="132"/>
      <c r="L157" s="130"/>
      <c r="M157" s="133"/>
      <c r="T157" s="134"/>
      <c r="AT157" s="131" t="s">
        <v>152</v>
      </c>
      <c r="AU157" s="131" t="s">
        <v>148</v>
      </c>
      <c r="AV157" s="14" t="s">
        <v>147</v>
      </c>
      <c r="AW157" s="14" t="s">
        <v>42</v>
      </c>
      <c r="AX157" s="14" t="s">
        <v>89</v>
      </c>
      <c r="AY157" s="131" t="s">
        <v>140</v>
      </c>
    </row>
    <row r="158" spans="2:65" s="1" customFormat="1" ht="37.950000000000003" customHeight="1">
      <c r="B158" s="34"/>
      <c r="C158" s="246" t="s">
        <v>210</v>
      </c>
      <c r="D158" s="246" t="s">
        <v>142</v>
      </c>
      <c r="E158" s="247" t="s">
        <v>211</v>
      </c>
      <c r="F158" s="248" t="s">
        <v>212</v>
      </c>
      <c r="G158" s="249" t="s">
        <v>179</v>
      </c>
      <c r="H158" s="250">
        <v>3.3</v>
      </c>
      <c r="I158" s="111"/>
      <c r="J158" s="251">
        <f>ROUND(I158*H158,2)</f>
        <v>0</v>
      </c>
      <c r="K158" s="248" t="s">
        <v>146</v>
      </c>
      <c r="L158" s="34"/>
      <c r="M158" s="112" t="s">
        <v>3</v>
      </c>
      <c r="N158" s="113" t="s">
        <v>53</v>
      </c>
      <c r="P158" s="114">
        <f>O158*H158</f>
        <v>0</v>
      </c>
      <c r="Q158" s="114">
        <v>0</v>
      </c>
      <c r="R158" s="114">
        <f>Q158*H158</f>
        <v>0</v>
      </c>
      <c r="S158" s="114">
        <v>0</v>
      </c>
      <c r="T158" s="115">
        <f>S158*H158</f>
        <v>0</v>
      </c>
      <c r="AR158" s="116" t="s">
        <v>147</v>
      </c>
      <c r="AT158" s="116" t="s">
        <v>142</v>
      </c>
      <c r="AU158" s="116" t="s">
        <v>148</v>
      </c>
      <c r="AY158" s="18" t="s">
        <v>140</v>
      </c>
      <c r="BE158" s="117">
        <f>IF(N158="základní",J158,0)</f>
        <v>0</v>
      </c>
      <c r="BF158" s="117">
        <f>IF(N158="snížená",J158,0)</f>
        <v>0</v>
      </c>
      <c r="BG158" s="117">
        <f>IF(N158="zákl. přenesená",J158,0)</f>
        <v>0</v>
      </c>
      <c r="BH158" s="117">
        <f>IF(N158="sníž. přenesená",J158,0)</f>
        <v>0</v>
      </c>
      <c r="BI158" s="117">
        <f>IF(N158="nulová",J158,0)</f>
        <v>0</v>
      </c>
      <c r="BJ158" s="18" t="s">
        <v>148</v>
      </c>
      <c r="BK158" s="117">
        <f>ROUND(I158*H158,2)</f>
        <v>0</v>
      </c>
      <c r="BL158" s="18" t="s">
        <v>147</v>
      </c>
      <c r="BM158" s="116" t="s">
        <v>213</v>
      </c>
    </row>
    <row r="159" spans="2:65" s="1" customFormat="1">
      <c r="B159" s="34"/>
      <c r="D159" s="252" t="s">
        <v>150</v>
      </c>
      <c r="F159" s="253" t="s">
        <v>214</v>
      </c>
      <c r="I159" s="118"/>
      <c r="L159" s="34"/>
      <c r="M159" s="119"/>
      <c r="T159" s="53"/>
      <c r="AT159" s="18" t="s">
        <v>150</v>
      </c>
      <c r="AU159" s="18" t="s">
        <v>148</v>
      </c>
    </row>
    <row r="160" spans="2:65" s="12" customFormat="1">
      <c r="B160" s="120"/>
      <c r="D160" s="254" t="s">
        <v>152</v>
      </c>
      <c r="E160" s="121" t="s">
        <v>3</v>
      </c>
      <c r="F160" s="255" t="s">
        <v>215</v>
      </c>
      <c r="H160" s="121" t="s">
        <v>3</v>
      </c>
      <c r="I160" s="122"/>
      <c r="L160" s="120"/>
      <c r="M160" s="123"/>
      <c r="T160" s="124"/>
      <c r="AT160" s="121" t="s">
        <v>152</v>
      </c>
      <c r="AU160" s="121" t="s">
        <v>148</v>
      </c>
      <c r="AV160" s="12" t="s">
        <v>89</v>
      </c>
      <c r="AW160" s="12" t="s">
        <v>42</v>
      </c>
      <c r="AX160" s="12" t="s">
        <v>81</v>
      </c>
      <c r="AY160" s="121" t="s">
        <v>140</v>
      </c>
    </row>
    <row r="161" spans="2:65" s="12" customFormat="1">
      <c r="B161" s="120"/>
      <c r="D161" s="254" t="s">
        <v>152</v>
      </c>
      <c r="E161" s="121" t="s">
        <v>3</v>
      </c>
      <c r="F161" s="255" t="s">
        <v>189</v>
      </c>
      <c r="H161" s="121" t="s">
        <v>3</v>
      </c>
      <c r="I161" s="122"/>
      <c r="L161" s="120"/>
      <c r="M161" s="123"/>
      <c r="T161" s="124"/>
      <c r="AT161" s="121" t="s">
        <v>152</v>
      </c>
      <c r="AU161" s="121" t="s">
        <v>148</v>
      </c>
      <c r="AV161" s="12" t="s">
        <v>89</v>
      </c>
      <c r="AW161" s="12" t="s">
        <v>42</v>
      </c>
      <c r="AX161" s="12" t="s">
        <v>81</v>
      </c>
      <c r="AY161" s="121" t="s">
        <v>140</v>
      </c>
    </row>
    <row r="162" spans="2:65" s="13" customFormat="1">
      <c r="B162" s="125"/>
      <c r="D162" s="254" t="s">
        <v>152</v>
      </c>
      <c r="E162" s="126" t="s">
        <v>3</v>
      </c>
      <c r="F162" s="256" t="s">
        <v>190</v>
      </c>
      <c r="H162" s="257">
        <v>4.5</v>
      </c>
      <c r="I162" s="127"/>
      <c r="L162" s="125"/>
      <c r="M162" s="128"/>
      <c r="T162" s="129"/>
      <c r="AT162" s="126" t="s">
        <v>152</v>
      </c>
      <c r="AU162" s="126" t="s">
        <v>148</v>
      </c>
      <c r="AV162" s="13" t="s">
        <v>148</v>
      </c>
      <c r="AW162" s="13" t="s">
        <v>42</v>
      </c>
      <c r="AX162" s="13" t="s">
        <v>81</v>
      </c>
      <c r="AY162" s="126" t="s">
        <v>140</v>
      </c>
    </row>
    <row r="163" spans="2:65" s="12" customFormat="1">
      <c r="B163" s="120"/>
      <c r="D163" s="254" t="s">
        <v>152</v>
      </c>
      <c r="E163" s="121" t="s">
        <v>3</v>
      </c>
      <c r="F163" s="255" t="s">
        <v>216</v>
      </c>
      <c r="H163" s="121" t="s">
        <v>3</v>
      </c>
      <c r="I163" s="122"/>
      <c r="L163" s="120"/>
      <c r="M163" s="123"/>
      <c r="T163" s="124"/>
      <c r="AT163" s="121" t="s">
        <v>152</v>
      </c>
      <c r="AU163" s="121" t="s">
        <v>148</v>
      </c>
      <c r="AV163" s="12" t="s">
        <v>89</v>
      </c>
      <c r="AW163" s="12" t="s">
        <v>42</v>
      </c>
      <c r="AX163" s="12" t="s">
        <v>81</v>
      </c>
      <c r="AY163" s="121" t="s">
        <v>140</v>
      </c>
    </row>
    <row r="164" spans="2:65" s="13" customFormat="1">
      <c r="B164" s="125"/>
      <c r="D164" s="254" t="s">
        <v>152</v>
      </c>
      <c r="E164" s="126" t="s">
        <v>3</v>
      </c>
      <c r="F164" s="256" t="s">
        <v>217</v>
      </c>
      <c r="H164" s="257">
        <v>-1.2</v>
      </c>
      <c r="I164" s="127"/>
      <c r="L164" s="125"/>
      <c r="M164" s="128"/>
      <c r="T164" s="129"/>
      <c r="AT164" s="126" t="s">
        <v>152</v>
      </c>
      <c r="AU164" s="126" t="s">
        <v>148</v>
      </c>
      <c r="AV164" s="13" t="s">
        <v>148</v>
      </c>
      <c r="AW164" s="13" t="s">
        <v>42</v>
      </c>
      <c r="AX164" s="13" t="s">
        <v>81</v>
      </c>
      <c r="AY164" s="126" t="s">
        <v>140</v>
      </c>
    </row>
    <row r="165" spans="2:65" s="14" customFormat="1">
      <c r="B165" s="130"/>
      <c r="D165" s="254" t="s">
        <v>152</v>
      </c>
      <c r="E165" s="131" t="s">
        <v>3</v>
      </c>
      <c r="F165" s="258" t="s">
        <v>155</v>
      </c>
      <c r="H165" s="259">
        <v>3.3</v>
      </c>
      <c r="I165" s="132"/>
      <c r="L165" s="130"/>
      <c r="M165" s="133"/>
      <c r="T165" s="134"/>
      <c r="AT165" s="131" t="s">
        <v>152</v>
      </c>
      <c r="AU165" s="131" t="s">
        <v>148</v>
      </c>
      <c r="AV165" s="14" t="s">
        <v>147</v>
      </c>
      <c r="AW165" s="14" t="s">
        <v>42</v>
      </c>
      <c r="AX165" s="14" t="s">
        <v>89</v>
      </c>
      <c r="AY165" s="131" t="s">
        <v>140</v>
      </c>
    </row>
    <row r="166" spans="2:65" s="1" customFormat="1" ht="33" customHeight="1">
      <c r="B166" s="34"/>
      <c r="C166" s="246" t="s">
        <v>218</v>
      </c>
      <c r="D166" s="246" t="s">
        <v>142</v>
      </c>
      <c r="E166" s="247" t="s">
        <v>219</v>
      </c>
      <c r="F166" s="248" t="s">
        <v>220</v>
      </c>
      <c r="G166" s="249" t="s">
        <v>145</v>
      </c>
      <c r="H166" s="250">
        <v>3.23</v>
      </c>
      <c r="I166" s="111"/>
      <c r="J166" s="251">
        <f>ROUND(I166*H166,2)</f>
        <v>0</v>
      </c>
      <c r="K166" s="248" t="s">
        <v>146</v>
      </c>
      <c r="L166" s="34"/>
      <c r="M166" s="112" t="s">
        <v>3</v>
      </c>
      <c r="N166" s="113" t="s">
        <v>53</v>
      </c>
      <c r="P166" s="114">
        <f>O166*H166</f>
        <v>0</v>
      </c>
      <c r="Q166" s="114">
        <v>0</v>
      </c>
      <c r="R166" s="114">
        <f>Q166*H166</f>
        <v>0</v>
      </c>
      <c r="S166" s="114">
        <v>0</v>
      </c>
      <c r="T166" s="115">
        <f>S166*H166</f>
        <v>0</v>
      </c>
      <c r="AR166" s="116" t="s">
        <v>147</v>
      </c>
      <c r="AT166" s="116" t="s">
        <v>142</v>
      </c>
      <c r="AU166" s="116" t="s">
        <v>148</v>
      </c>
      <c r="AY166" s="18" t="s">
        <v>140</v>
      </c>
      <c r="BE166" s="117">
        <f>IF(N166="základní",J166,0)</f>
        <v>0</v>
      </c>
      <c r="BF166" s="117">
        <f>IF(N166="snížená",J166,0)</f>
        <v>0</v>
      </c>
      <c r="BG166" s="117">
        <f>IF(N166="zákl. přenesená",J166,0)</f>
        <v>0</v>
      </c>
      <c r="BH166" s="117">
        <f>IF(N166="sníž. přenesená",J166,0)</f>
        <v>0</v>
      </c>
      <c r="BI166" s="117">
        <f>IF(N166="nulová",J166,0)</f>
        <v>0</v>
      </c>
      <c r="BJ166" s="18" t="s">
        <v>148</v>
      </c>
      <c r="BK166" s="117">
        <f>ROUND(I166*H166,2)</f>
        <v>0</v>
      </c>
      <c r="BL166" s="18" t="s">
        <v>147</v>
      </c>
      <c r="BM166" s="116" t="s">
        <v>221</v>
      </c>
    </row>
    <row r="167" spans="2:65" s="1" customFormat="1">
      <c r="B167" s="34"/>
      <c r="D167" s="252" t="s">
        <v>150</v>
      </c>
      <c r="F167" s="253" t="s">
        <v>222</v>
      </c>
      <c r="I167" s="118"/>
      <c r="L167" s="34"/>
      <c r="M167" s="119"/>
      <c r="T167" s="53"/>
      <c r="AT167" s="18" t="s">
        <v>150</v>
      </c>
      <c r="AU167" s="18" t="s">
        <v>148</v>
      </c>
    </row>
    <row r="168" spans="2:65" s="12" customFormat="1">
      <c r="B168" s="120"/>
      <c r="D168" s="254" t="s">
        <v>152</v>
      </c>
      <c r="E168" s="121" t="s">
        <v>3</v>
      </c>
      <c r="F168" s="255" t="s">
        <v>208</v>
      </c>
      <c r="H168" s="121" t="s">
        <v>3</v>
      </c>
      <c r="I168" s="122"/>
      <c r="L168" s="120"/>
      <c r="M168" s="123"/>
      <c r="T168" s="124"/>
      <c r="AT168" s="121" t="s">
        <v>152</v>
      </c>
      <c r="AU168" s="121" t="s">
        <v>148</v>
      </c>
      <c r="AV168" s="12" t="s">
        <v>89</v>
      </c>
      <c r="AW168" s="12" t="s">
        <v>42</v>
      </c>
      <c r="AX168" s="12" t="s">
        <v>81</v>
      </c>
      <c r="AY168" s="121" t="s">
        <v>140</v>
      </c>
    </row>
    <row r="169" spans="2:65" s="13" customFormat="1">
      <c r="B169" s="125"/>
      <c r="D169" s="254" t="s">
        <v>152</v>
      </c>
      <c r="E169" s="126" t="s">
        <v>3</v>
      </c>
      <c r="F169" s="256" t="s">
        <v>223</v>
      </c>
      <c r="H169" s="257">
        <v>3.23</v>
      </c>
      <c r="I169" s="127"/>
      <c r="L169" s="125"/>
      <c r="M169" s="128"/>
      <c r="T169" s="129"/>
      <c r="AT169" s="126" t="s">
        <v>152</v>
      </c>
      <c r="AU169" s="126" t="s">
        <v>148</v>
      </c>
      <c r="AV169" s="13" t="s">
        <v>148</v>
      </c>
      <c r="AW169" s="13" t="s">
        <v>42</v>
      </c>
      <c r="AX169" s="13" t="s">
        <v>81</v>
      </c>
      <c r="AY169" s="126" t="s">
        <v>140</v>
      </c>
    </row>
    <row r="170" spans="2:65" s="14" customFormat="1">
      <c r="B170" s="130"/>
      <c r="D170" s="254" t="s">
        <v>152</v>
      </c>
      <c r="E170" s="131" t="s">
        <v>3</v>
      </c>
      <c r="F170" s="258" t="s">
        <v>155</v>
      </c>
      <c r="H170" s="259">
        <v>3.23</v>
      </c>
      <c r="I170" s="132"/>
      <c r="L170" s="130"/>
      <c r="M170" s="133"/>
      <c r="T170" s="134"/>
      <c r="AT170" s="131" t="s">
        <v>152</v>
      </c>
      <c r="AU170" s="131" t="s">
        <v>148</v>
      </c>
      <c r="AV170" s="14" t="s">
        <v>147</v>
      </c>
      <c r="AW170" s="14" t="s">
        <v>42</v>
      </c>
      <c r="AX170" s="14" t="s">
        <v>89</v>
      </c>
      <c r="AY170" s="131" t="s">
        <v>140</v>
      </c>
    </row>
    <row r="171" spans="2:65" s="1" customFormat="1" ht="21.75" customHeight="1">
      <c r="B171" s="34"/>
      <c r="C171" s="246" t="s">
        <v>224</v>
      </c>
      <c r="D171" s="246" t="s">
        <v>142</v>
      </c>
      <c r="E171" s="247" t="s">
        <v>225</v>
      </c>
      <c r="F171" s="248" t="s">
        <v>226</v>
      </c>
      <c r="G171" s="249" t="s">
        <v>145</v>
      </c>
      <c r="H171" s="250">
        <v>70.418999999999997</v>
      </c>
      <c r="I171" s="111"/>
      <c r="J171" s="251">
        <f>ROUND(I171*H171,2)</f>
        <v>0</v>
      </c>
      <c r="K171" s="248" t="s">
        <v>146</v>
      </c>
      <c r="L171" s="34"/>
      <c r="M171" s="112" t="s">
        <v>3</v>
      </c>
      <c r="N171" s="113" t="s">
        <v>53</v>
      </c>
      <c r="P171" s="114">
        <f>O171*H171</f>
        <v>0</v>
      </c>
      <c r="Q171" s="114">
        <v>0</v>
      </c>
      <c r="R171" s="114">
        <f>Q171*H171</f>
        <v>0</v>
      </c>
      <c r="S171" s="114">
        <v>0</v>
      </c>
      <c r="T171" s="115">
        <f>S171*H171</f>
        <v>0</v>
      </c>
      <c r="AR171" s="116" t="s">
        <v>147</v>
      </c>
      <c r="AT171" s="116" t="s">
        <v>142</v>
      </c>
      <c r="AU171" s="116" t="s">
        <v>148</v>
      </c>
      <c r="AY171" s="18" t="s">
        <v>140</v>
      </c>
      <c r="BE171" s="117">
        <f>IF(N171="základní",J171,0)</f>
        <v>0</v>
      </c>
      <c r="BF171" s="117">
        <f>IF(N171="snížená",J171,0)</f>
        <v>0</v>
      </c>
      <c r="BG171" s="117">
        <f>IF(N171="zákl. přenesená",J171,0)</f>
        <v>0</v>
      </c>
      <c r="BH171" s="117">
        <f>IF(N171="sníž. přenesená",J171,0)</f>
        <v>0</v>
      </c>
      <c r="BI171" s="117">
        <f>IF(N171="nulová",J171,0)</f>
        <v>0</v>
      </c>
      <c r="BJ171" s="18" t="s">
        <v>148</v>
      </c>
      <c r="BK171" s="117">
        <f>ROUND(I171*H171,2)</f>
        <v>0</v>
      </c>
      <c r="BL171" s="18" t="s">
        <v>147</v>
      </c>
      <c r="BM171" s="116" t="s">
        <v>227</v>
      </c>
    </row>
    <row r="172" spans="2:65" s="1" customFormat="1">
      <c r="B172" s="34"/>
      <c r="D172" s="252" t="s">
        <v>150</v>
      </c>
      <c r="F172" s="253" t="s">
        <v>228</v>
      </c>
      <c r="I172" s="118"/>
      <c r="L172" s="34"/>
      <c r="M172" s="119"/>
      <c r="T172" s="53"/>
      <c r="AT172" s="18" t="s">
        <v>150</v>
      </c>
      <c r="AU172" s="18" t="s">
        <v>148</v>
      </c>
    </row>
    <row r="173" spans="2:65" s="12" customFormat="1">
      <c r="B173" s="120"/>
      <c r="D173" s="254" t="s">
        <v>152</v>
      </c>
      <c r="E173" s="121" t="s">
        <v>3</v>
      </c>
      <c r="F173" s="255" t="s">
        <v>229</v>
      </c>
      <c r="H173" s="121" t="s">
        <v>3</v>
      </c>
      <c r="I173" s="122"/>
      <c r="L173" s="120"/>
      <c r="M173" s="123"/>
      <c r="T173" s="124"/>
      <c r="AT173" s="121" t="s">
        <v>152</v>
      </c>
      <c r="AU173" s="121" t="s">
        <v>148</v>
      </c>
      <c r="AV173" s="12" t="s">
        <v>89</v>
      </c>
      <c r="AW173" s="12" t="s">
        <v>42</v>
      </c>
      <c r="AX173" s="12" t="s">
        <v>81</v>
      </c>
      <c r="AY173" s="121" t="s">
        <v>140</v>
      </c>
    </row>
    <row r="174" spans="2:65" s="13" customFormat="1">
      <c r="B174" s="125"/>
      <c r="D174" s="254" t="s">
        <v>152</v>
      </c>
      <c r="E174" s="126" t="s">
        <v>3</v>
      </c>
      <c r="F174" s="256" t="s">
        <v>230</v>
      </c>
      <c r="H174" s="257">
        <v>23.933</v>
      </c>
      <c r="I174" s="127"/>
      <c r="L174" s="125"/>
      <c r="M174" s="128"/>
      <c r="T174" s="129"/>
      <c r="AT174" s="126" t="s">
        <v>152</v>
      </c>
      <c r="AU174" s="126" t="s">
        <v>148</v>
      </c>
      <c r="AV174" s="13" t="s">
        <v>148</v>
      </c>
      <c r="AW174" s="13" t="s">
        <v>42</v>
      </c>
      <c r="AX174" s="13" t="s">
        <v>81</v>
      </c>
      <c r="AY174" s="126" t="s">
        <v>140</v>
      </c>
    </row>
    <row r="175" spans="2:65" s="12" customFormat="1">
      <c r="B175" s="120"/>
      <c r="D175" s="254" t="s">
        <v>152</v>
      </c>
      <c r="E175" s="121" t="s">
        <v>3</v>
      </c>
      <c r="F175" s="255" t="s">
        <v>231</v>
      </c>
      <c r="H175" s="121" t="s">
        <v>3</v>
      </c>
      <c r="I175" s="122"/>
      <c r="L175" s="120"/>
      <c r="M175" s="123"/>
      <c r="T175" s="124"/>
      <c r="AT175" s="121" t="s">
        <v>152</v>
      </c>
      <c r="AU175" s="121" t="s">
        <v>148</v>
      </c>
      <c r="AV175" s="12" t="s">
        <v>89</v>
      </c>
      <c r="AW175" s="12" t="s">
        <v>42</v>
      </c>
      <c r="AX175" s="12" t="s">
        <v>81</v>
      </c>
      <c r="AY175" s="121" t="s">
        <v>140</v>
      </c>
    </row>
    <row r="176" spans="2:65" s="13" customFormat="1">
      <c r="B176" s="125"/>
      <c r="D176" s="254" t="s">
        <v>152</v>
      </c>
      <c r="E176" s="126" t="s">
        <v>3</v>
      </c>
      <c r="F176" s="256" t="s">
        <v>232</v>
      </c>
      <c r="H176" s="257">
        <v>39.558999999999997</v>
      </c>
      <c r="I176" s="127"/>
      <c r="L176" s="125"/>
      <c r="M176" s="128"/>
      <c r="T176" s="129"/>
      <c r="AT176" s="126" t="s">
        <v>152</v>
      </c>
      <c r="AU176" s="126" t="s">
        <v>148</v>
      </c>
      <c r="AV176" s="13" t="s">
        <v>148</v>
      </c>
      <c r="AW176" s="13" t="s">
        <v>42</v>
      </c>
      <c r="AX176" s="13" t="s">
        <v>81</v>
      </c>
      <c r="AY176" s="126" t="s">
        <v>140</v>
      </c>
    </row>
    <row r="177" spans="2:65" s="13" customFormat="1">
      <c r="B177" s="125"/>
      <c r="D177" s="254" t="s">
        <v>152</v>
      </c>
      <c r="E177" s="126" t="s">
        <v>3</v>
      </c>
      <c r="F177" s="256" t="s">
        <v>233</v>
      </c>
      <c r="H177" s="257">
        <v>6.9269999999999996</v>
      </c>
      <c r="I177" s="127"/>
      <c r="L177" s="125"/>
      <c r="M177" s="128"/>
      <c r="T177" s="129"/>
      <c r="AT177" s="126" t="s">
        <v>152</v>
      </c>
      <c r="AU177" s="126" t="s">
        <v>148</v>
      </c>
      <c r="AV177" s="13" t="s">
        <v>148</v>
      </c>
      <c r="AW177" s="13" t="s">
        <v>42</v>
      </c>
      <c r="AX177" s="13" t="s">
        <v>81</v>
      </c>
      <c r="AY177" s="126" t="s">
        <v>140</v>
      </c>
    </row>
    <row r="178" spans="2:65" s="14" customFormat="1">
      <c r="B178" s="130"/>
      <c r="D178" s="254" t="s">
        <v>152</v>
      </c>
      <c r="E178" s="131" t="s">
        <v>3</v>
      </c>
      <c r="F178" s="258" t="s">
        <v>155</v>
      </c>
      <c r="H178" s="259">
        <v>70.418999999999997</v>
      </c>
      <c r="I178" s="132"/>
      <c r="L178" s="130"/>
      <c r="M178" s="133"/>
      <c r="T178" s="134"/>
      <c r="AT178" s="131" t="s">
        <v>152</v>
      </c>
      <c r="AU178" s="131" t="s">
        <v>148</v>
      </c>
      <c r="AV178" s="14" t="s">
        <v>147</v>
      </c>
      <c r="AW178" s="14" t="s">
        <v>42</v>
      </c>
      <c r="AX178" s="14" t="s">
        <v>89</v>
      </c>
      <c r="AY178" s="131" t="s">
        <v>140</v>
      </c>
    </row>
    <row r="179" spans="2:65" s="11" customFormat="1" ht="22.95" customHeight="1">
      <c r="B179" s="103"/>
      <c r="D179" s="104" t="s">
        <v>80</v>
      </c>
      <c r="E179" s="244" t="s">
        <v>147</v>
      </c>
      <c r="F179" s="244" t="s">
        <v>234</v>
      </c>
      <c r="I179" s="105"/>
      <c r="J179" s="245">
        <f>BK179</f>
        <v>0</v>
      </c>
      <c r="L179" s="103"/>
      <c r="M179" s="106"/>
      <c r="P179" s="107">
        <f>SUM(P180:P184)</f>
        <v>0</v>
      </c>
      <c r="R179" s="107">
        <f>SUM(R180:R184)</f>
        <v>0</v>
      </c>
      <c r="T179" s="108">
        <f>SUM(T180:T184)</f>
        <v>0</v>
      </c>
      <c r="AR179" s="104" t="s">
        <v>89</v>
      </c>
      <c r="AT179" s="109" t="s">
        <v>80</v>
      </c>
      <c r="AU179" s="109" t="s">
        <v>89</v>
      </c>
      <c r="AY179" s="104" t="s">
        <v>140</v>
      </c>
      <c r="BK179" s="110">
        <f>SUM(BK180:BK184)</f>
        <v>0</v>
      </c>
    </row>
    <row r="180" spans="2:65" s="1" customFormat="1" ht="21.75" customHeight="1">
      <c r="B180" s="34"/>
      <c r="C180" s="246" t="s">
        <v>235</v>
      </c>
      <c r="D180" s="246" t="s">
        <v>142</v>
      </c>
      <c r="E180" s="247" t="s">
        <v>236</v>
      </c>
      <c r="F180" s="248" t="s">
        <v>237</v>
      </c>
      <c r="G180" s="249" t="s">
        <v>179</v>
      </c>
      <c r="H180" s="250">
        <v>1.2</v>
      </c>
      <c r="I180" s="111"/>
      <c r="J180" s="251">
        <f>ROUND(I180*H180,2)</f>
        <v>0</v>
      </c>
      <c r="K180" s="248" t="s">
        <v>146</v>
      </c>
      <c r="L180" s="34"/>
      <c r="M180" s="112" t="s">
        <v>3</v>
      </c>
      <c r="N180" s="113" t="s">
        <v>53</v>
      </c>
      <c r="P180" s="114">
        <f>O180*H180</f>
        <v>0</v>
      </c>
      <c r="Q180" s="114">
        <v>0</v>
      </c>
      <c r="R180" s="114">
        <f>Q180*H180</f>
        <v>0</v>
      </c>
      <c r="S180" s="114">
        <v>0</v>
      </c>
      <c r="T180" s="115">
        <f>S180*H180</f>
        <v>0</v>
      </c>
      <c r="AR180" s="116" t="s">
        <v>147</v>
      </c>
      <c r="AT180" s="116" t="s">
        <v>142</v>
      </c>
      <c r="AU180" s="116" t="s">
        <v>148</v>
      </c>
      <c r="AY180" s="18" t="s">
        <v>140</v>
      </c>
      <c r="BE180" s="117">
        <f>IF(N180="základní",J180,0)</f>
        <v>0</v>
      </c>
      <c r="BF180" s="117">
        <f>IF(N180="snížená",J180,0)</f>
        <v>0</v>
      </c>
      <c r="BG180" s="117">
        <f>IF(N180="zákl. přenesená",J180,0)</f>
        <v>0</v>
      </c>
      <c r="BH180" s="117">
        <f>IF(N180="sníž. přenesená",J180,0)</f>
        <v>0</v>
      </c>
      <c r="BI180" s="117">
        <f>IF(N180="nulová",J180,0)</f>
        <v>0</v>
      </c>
      <c r="BJ180" s="18" t="s">
        <v>148</v>
      </c>
      <c r="BK180" s="117">
        <f>ROUND(I180*H180,2)</f>
        <v>0</v>
      </c>
      <c r="BL180" s="18" t="s">
        <v>147</v>
      </c>
      <c r="BM180" s="116" t="s">
        <v>238</v>
      </c>
    </row>
    <row r="181" spans="2:65" s="1" customFormat="1">
      <c r="B181" s="34"/>
      <c r="D181" s="252" t="s">
        <v>150</v>
      </c>
      <c r="F181" s="253" t="s">
        <v>239</v>
      </c>
      <c r="I181" s="118"/>
      <c r="L181" s="34"/>
      <c r="M181" s="119"/>
      <c r="T181" s="53"/>
      <c r="AT181" s="18" t="s">
        <v>150</v>
      </c>
      <c r="AU181" s="18" t="s">
        <v>148</v>
      </c>
    </row>
    <row r="182" spans="2:65" s="12" customFormat="1">
      <c r="B182" s="120"/>
      <c r="D182" s="254" t="s">
        <v>152</v>
      </c>
      <c r="E182" s="121" t="s">
        <v>3</v>
      </c>
      <c r="F182" s="255" t="s">
        <v>240</v>
      </c>
      <c r="H182" s="121" t="s">
        <v>3</v>
      </c>
      <c r="I182" s="122"/>
      <c r="L182" s="120"/>
      <c r="M182" s="123"/>
      <c r="T182" s="124"/>
      <c r="AT182" s="121" t="s">
        <v>152</v>
      </c>
      <c r="AU182" s="121" t="s">
        <v>148</v>
      </c>
      <c r="AV182" s="12" t="s">
        <v>89</v>
      </c>
      <c r="AW182" s="12" t="s">
        <v>42</v>
      </c>
      <c r="AX182" s="12" t="s">
        <v>81</v>
      </c>
      <c r="AY182" s="121" t="s">
        <v>140</v>
      </c>
    </row>
    <row r="183" spans="2:65" s="13" customFormat="1">
      <c r="B183" s="125"/>
      <c r="D183" s="254" t="s">
        <v>152</v>
      </c>
      <c r="E183" s="126" t="s">
        <v>3</v>
      </c>
      <c r="F183" s="256" t="s">
        <v>241</v>
      </c>
      <c r="H183" s="257">
        <v>1.2</v>
      </c>
      <c r="I183" s="127"/>
      <c r="L183" s="125"/>
      <c r="M183" s="128"/>
      <c r="T183" s="129"/>
      <c r="AT183" s="126" t="s">
        <v>152</v>
      </c>
      <c r="AU183" s="126" t="s">
        <v>148</v>
      </c>
      <c r="AV183" s="13" t="s">
        <v>148</v>
      </c>
      <c r="AW183" s="13" t="s">
        <v>42</v>
      </c>
      <c r="AX183" s="13" t="s">
        <v>81</v>
      </c>
      <c r="AY183" s="126" t="s">
        <v>140</v>
      </c>
    </row>
    <row r="184" spans="2:65" s="14" customFormat="1">
      <c r="B184" s="130"/>
      <c r="D184" s="254" t="s">
        <v>152</v>
      </c>
      <c r="E184" s="131" t="s">
        <v>3</v>
      </c>
      <c r="F184" s="258" t="s">
        <v>155</v>
      </c>
      <c r="H184" s="259">
        <v>1.2</v>
      </c>
      <c r="I184" s="132"/>
      <c r="L184" s="130"/>
      <c r="M184" s="133"/>
      <c r="T184" s="134"/>
      <c r="AT184" s="131" t="s">
        <v>152</v>
      </c>
      <c r="AU184" s="131" t="s">
        <v>148</v>
      </c>
      <c r="AV184" s="14" t="s">
        <v>147</v>
      </c>
      <c r="AW184" s="14" t="s">
        <v>42</v>
      </c>
      <c r="AX184" s="14" t="s">
        <v>89</v>
      </c>
      <c r="AY184" s="131" t="s">
        <v>140</v>
      </c>
    </row>
    <row r="185" spans="2:65" s="11" customFormat="1" ht="22.95" customHeight="1">
      <c r="B185" s="103"/>
      <c r="D185" s="104" t="s">
        <v>80</v>
      </c>
      <c r="E185" s="244" t="s">
        <v>176</v>
      </c>
      <c r="F185" s="244" t="s">
        <v>242</v>
      </c>
      <c r="I185" s="105"/>
      <c r="J185" s="245">
        <f>BK185</f>
        <v>0</v>
      </c>
      <c r="L185" s="103"/>
      <c r="M185" s="106"/>
      <c r="P185" s="107">
        <f>SUM(P186:P201)</f>
        <v>0</v>
      </c>
      <c r="R185" s="107">
        <f>SUM(R186:R201)</f>
        <v>0.21099000000000001</v>
      </c>
      <c r="T185" s="108">
        <f>SUM(T186:T201)</f>
        <v>0</v>
      </c>
      <c r="AR185" s="104" t="s">
        <v>89</v>
      </c>
      <c r="AT185" s="109" t="s">
        <v>80</v>
      </c>
      <c r="AU185" s="109" t="s">
        <v>89</v>
      </c>
      <c r="AY185" s="104" t="s">
        <v>140</v>
      </c>
      <c r="BK185" s="110">
        <f>SUM(BK186:BK201)</f>
        <v>0</v>
      </c>
    </row>
    <row r="186" spans="2:65" s="1" customFormat="1" ht="21.75" customHeight="1">
      <c r="B186" s="34"/>
      <c r="C186" s="246" t="s">
        <v>243</v>
      </c>
      <c r="D186" s="246" t="s">
        <v>142</v>
      </c>
      <c r="E186" s="247" t="s">
        <v>244</v>
      </c>
      <c r="F186" s="248" t="s">
        <v>245</v>
      </c>
      <c r="G186" s="249" t="s">
        <v>145</v>
      </c>
      <c r="H186" s="250">
        <v>23.933</v>
      </c>
      <c r="I186" s="111"/>
      <c r="J186" s="251">
        <f>ROUND(I186*H186,2)</f>
        <v>0</v>
      </c>
      <c r="K186" s="248" t="s">
        <v>146</v>
      </c>
      <c r="L186" s="34"/>
      <c r="M186" s="112" t="s">
        <v>3</v>
      </c>
      <c r="N186" s="113" t="s">
        <v>53</v>
      </c>
      <c r="P186" s="114">
        <f>O186*H186</f>
        <v>0</v>
      </c>
      <c r="Q186" s="114">
        <v>0</v>
      </c>
      <c r="R186" s="114">
        <f>Q186*H186</f>
        <v>0</v>
      </c>
      <c r="S186" s="114">
        <v>0</v>
      </c>
      <c r="T186" s="115">
        <f>S186*H186</f>
        <v>0</v>
      </c>
      <c r="AR186" s="116" t="s">
        <v>147</v>
      </c>
      <c r="AT186" s="116" t="s">
        <v>142</v>
      </c>
      <c r="AU186" s="116" t="s">
        <v>148</v>
      </c>
      <c r="AY186" s="18" t="s">
        <v>140</v>
      </c>
      <c r="BE186" s="117">
        <f>IF(N186="základní",J186,0)</f>
        <v>0</v>
      </c>
      <c r="BF186" s="117">
        <f>IF(N186="snížená",J186,0)</f>
        <v>0</v>
      </c>
      <c r="BG186" s="117">
        <f>IF(N186="zákl. přenesená",J186,0)</f>
        <v>0</v>
      </c>
      <c r="BH186" s="117">
        <f>IF(N186="sníž. přenesená",J186,0)</f>
        <v>0</v>
      </c>
      <c r="BI186" s="117">
        <f>IF(N186="nulová",J186,0)</f>
        <v>0</v>
      </c>
      <c r="BJ186" s="18" t="s">
        <v>148</v>
      </c>
      <c r="BK186" s="117">
        <f>ROUND(I186*H186,2)</f>
        <v>0</v>
      </c>
      <c r="BL186" s="18" t="s">
        <v>147</v>
      </c>
      <c r="BM186" s="116" t="s">
        <v>246</v>
      </c>
    </row>
    <row r="187" spans="2:65" s="1" customFormat="1">
      <c r="B187" s="34"/>
      <c r="D187" s="252" t="s">
        <v>150</v>
      </c>
      <c r="F187" s="253" t="s">
        <v>247</v>
      </c>
      <c r="I187" s="118"/>
      <c r="L187" s="34"/>
      <c r="M187" s="119"/>
      <c r="T187" s="53"/>
      <c r="AT187" s="18" t="s">
        <v>150</v>
      </c>
      <c r="AU187" s="18" t="s">
        <v>148</v>
      </c>
    </row>
    <row r="188" spans="2:65" s="12" customFormat="1">
      <c r="B188" s="120"/>
      <c r="D188" s="254" t="s">
        <v>152</v>
      </c>
      <c r="E188" s="121" t="s">
        <v>3</v>
      </c>
      <c r="F188" s="255" t="s">
        <v>229</v>
      </c>
      <c r="H188" s="121" t="s">
        <v>3</v>
      </c>
      <c r="I188" s="122"/>
      <c r="L188" s="120"/>
      <c r="M188" s="123"/>
      <c r="T188" s="124"/>
      <c r="AT188" s="121" t="s">
        <v>152</v>
      </c>
      <c r="AU188" s="121" t="s">
        <v>148</v>
      </c>
      <c r="AV188" s="12" t="s">
        <v>89</v>
      </c>
      <c r="AW188" s="12" t="s">
        <v>42</v>
      </c>
      <c r="AX188" s="12" t="s">
        <v>81</v>
      </c>
      <c r="AY188" s="121" t="s">
        <v>140</v>
      </c>
    </row>
    <row r="189" spans="2:65" s="13" customFormat="1">
      <c r="B189" s="125"/>
      <c r="D189" s="254" t="s">
        <v>152</v>
      </c>
      <c r="E189" s="126" t="s">
        <v>3</v>
      </c>
      <c r="F189" s="256" t="s">
        <v>230</v>
      </c>
      <c r="H189" s="257">
        <v>23.933</v>
      </c>
      <c r="I189" s="127"/>
      <c r="L189" s="125"/>
      <c r="M189" s="128"/>
      <c r="T189" s="129"/>
      <c r="AT189" s="126" t="s">
        <v>152</v>
      </c>
      <c r="AU189" s="126" t="s">
        <v>148</v>
      </c>
      <c r="AV189" s="13" t="s">
        <v>148</v>
      </c>
      <c r="AW189" s="13" t="s">
        <v>42</v>
      </c>
      <c r="AX189" s="13" t="s">
        <v>81</v>
      </c>
      <c r="AY189" s="126" t="s">
        <v>140</v>
      </c>
    </row>
    <row r="190" spans="2:65" s="14" customFormat="1">
      <c r="B190" s="130"/>
      <c r="D190" s="254" t="s">
        <v>152</v>
      </c>
      <c r="E190" s="131" t="s">
        <v>3</v>
      </c>
      <c r="F190" s="258" t="s">
        <v>155</v>
      </c>
      <c r="H190" s="259">
        <v>23.933</v>
      </c>
      <c r="I190" s="132"/>
      <c r="L190" s="130"/>
      <c r="M190" s="133"/>
      <c r="T190" s="134"/>
      <c r="AT190" s="131" t="s">
        <v>152</v>
      </c>
      <c r="AU190" s="131" t="s">
        <v>148</v>
      </c>
      <c r="AV190" s="14" t="s">
        <v>147</v>
      </c>
      <c r="AW190" s="14" t="s">
        <v>42</v>
      </c>
      <c r="AX190" s="14" t="s">
        <v>89</v>
      </c>
      <c r="AY190" s="131" t="s">
        <v>140</v>
      </c>
    </row>
    <row r="191" spans="2:65" s="1" customFormat="1" ht="21.75" customHeight="1">
      <c r="B191" s="34"/>
      <c r="C191" s="246" t="s">
        <v>9</v>
      </c>
      <c r="D191" s="246" t="s">
        <v>142</v>
      </c>
      <c r="E191" s="247" t="s">
        <v>248</v>
      </c>
      <c r="F191" s="248" t="s">
        <v>249</v>
      </c>
      <c r="G191" s="249" t="s">
        <v>145</v>
      </c>
      <c r="H191" s="250">
        <v>35.798999999999999</v>
      </c>
      <c r="I191" s="111"/>
      <c r="J191" s="251">
        <f>ROUND(I191*H191,2)</f>
        <v>0</v>
      </c>
      <c r="K191" s="248" t="s">
        <v>146</v>
      </c>
      <c r="L191" s="34"/>
      <c r="M191" s="112" t="s">
        <v>3</v>
      </c>
      <c r="N191" s="113" t="s">
        <v>53</v>
      </c>
      <c r="P191" s="114">
        <f>O191*H191</f>
        <v>0</v>
      </c>
      <c r="Q191" s="114">
        <v>0</v>
      </c>
      <c r="R191" s="114">
        <f>Q191*H191</f>
        <v>0</v>
      </c>
      <c r="S191" s="114">
        <v>0</v>
      </c>
      <c r="T191" s="115">
        <f>S191*H191</f>
        <v>0</v>
      </c>
      <c r="AR191" s="116" t="s">
        <v>147</v>
      </c>
      <c r="AT191" s="116" t="s">
        <v>142</v>
      </c>
      <c r="AU191" s="116" t="s">
        <v>148</v>
      </c>
      <c r="AY191" s="18" t="s">
        <v>140</v>
      </c>
      <c r="BE191" s="117">
        <f>IF(N191="základní",J191,0)</f>
        <v>0</v>
      </c>
      <c r="BF191" s="117">
        <f>IF(N191="snížená",J191,0)</f>
        <v>0</v>
      </c>
      <c r="BG191" s="117">
        <f>IF(N191="zákl. přenesená",J191,0)</f>
        <v>0</v>
      </c>
      <c r="BH191" s="117">
        <f>IF(N191="sníž. přenesená",J191,0)</f>
        <v>0</v>
      </c>
      <c r="BI191" s="117">
        <f>IF(N191="nulová",J191,0)</f>
        <v>0</v>
      </c>
      <c r="BJ191" s="18" t="s">
        <v>148</v>
      </c>
      <c r="BK191" s="117">
        <f>ROUND(I191*H191,2)</f>
        <v>0</v>
      </c>
      <c r="BL191" s="18" t="s">
        <v>147</v>
      </c>
      <c r="BM191" s="116" t="s">
        <v>250</v>
      </c>
    </row>
    <row r="192" spans="2:65" s="1" customFormat="1">
      <c r="B192" s="34"/>
      <c r="D192" s="252" t="s">
        <v>150</v>
      </c>
      <c r="F192" s="253" t="s">
        <v>251</v>
      </c>
      <c r="I192" s="118"/>
      <c r="L192" s="34"/>
      <c r="M192" s="119"/>
      <c r="T192" s="53"/>
      <c r="AT192" s="18" t="s">
        <v>150</v>
      </c>
      <c r="AU192" s="18" t="s">
        <v>148</v>
      </c>
    </row>
    <row r="193" spans="2:65" s="12" customFormat="1">
      <c r="B193" s="120"/>
      <c r="D193" s="254" t="s">
        <v>152</v>
      </c>
      <c r="E193" s="121" t="s">
        <v>3</v>
      </c>
      <c r="F193" s="255" t="s">
        <v>231</v>
      </c>
      <c r="H193" s="121" t="s">
        <v>3</v>
      </c>
      <c r="I193" s="122"/>
      <c r="L193" s="120"/>
      <c r="M193" s="123"/>
      <c r="T193" s="124"/>
      <c r="AT193" s="121" t="s">
        <v>152</v>
      </c>
      <c r="AU193" s="121" t="s">
        <v>148</v>
      </c>
      <c r="AV193" s="12" t="s">
        <v>89</v>
      </c>
      <c r="AW193" s="12" t="s">
        <v>42</v>
      </c>
      <c r="AX193" s="12" t="s">
        <v>81</v>
      </c>
      <c r="AY193" s="121" t="s">
        <v>140</v>
      </c>
    </row>
    <row r="194" spans="2:65" s="13" customFormat="1">
      <c r="B194" s="125"/>
      <c r="D194" s="254" t="s">
        <v>152</v>
      </c>
      <c r="E194" s="126" t="s">
        <v>3</v>
      </c>
      <c r="F194" s="256" t="s">
        <v>252</v>
      </c>
      <c r="H194" s="257">
        <v>30.515999999999998</v>
      </c>
      <c r="I194" s="127"/>
      <c r="L194" s="125"/>
      <c r="M194" s="128"/>
      <c r="T194" s="129"/>
      <c r="AT194" s="126" t="s">
        <v>152</v>
      </c>
      <c r="AU194" s="126" t="s">
        <v>148</v>
      </c>
      <c r="AV194" s="13" t="s">
        <v>148</v>
      </c>
      <c r="AW194" s="13" t="s">
        <v>42</v>
      </c>
      <c r="AX194" s="13" t="s">
        <v>81</v>
      </c>
      <c r="AY194" s="126" t="s">
        <v>140</v>
      </c>
    </row>
    <row r="195" spans="2:65" s="13" customFormat="1">
      <c r="B195" s="125"/>
      <c r="D195" s="254" t="s">
        <v>152</v>
      </c>
      <c r="E195" s="126" t="s">
        <v>3</v>
      </c>
      <c r="F195" s="256" t="s">
        <v>253</v>
      </c>
      <c r="H195" s="257">
        <v>5.2830000000000004</v>
      </c>
      <c r="I195" s="127"/>
      <c r="L195" s="125"/>
      <c r="M195" s="128"/>
      <c r="T195" s="129"/>
      <c r="AT195" s="126" t="s">
        <v>152</v>
      </c>
      <c r="AU195" s="126" t="s">
        <v>148</v>
      </c>
      <c r="AV195" s="13" t="s">
        <v>148</v>
      </c>
      <c r="AW195" s="13" t="s">
        <v>42</v>
      </c>
      <c r="AX195" s="13" t="s">
        <v>81</v>
      </c>
      <c r="AY195" s="126" t="s">
        <v>140</v>
      </c>
    </row>
    <row r="196" spans="2:65" s="14" customFormat="1">
      <c r="B196" s="130"/>
      <c r="D196" s="254" t="s">
        <v>152</v>
      </c>
      <c r="E196" s="131" t="s">
        <v>3</v>
      </c>
      <c r="F196" s="258" t="s">
        <v>155</v>
      </c>
      <c r="H196" s="259">
        <v>35.798999999999999</v>
      </c>
      <c r="I196" s="132"/>
      <c r="L196" s="130"/>
      <c r="M196" s="133"/>
      <c r="T196" s="134"/>
      <c r="AT196" s="131" t="s">
        <v>152</v>
      </c>
      <c r="AU196" s="131" t="s">
        <v>148</v>
      </c>
      <c r="AV196" s="14" t="s">
        <v>147</v>
      </c>
      <c r="AW196" s="14" t="s">
        <v>42</v>
      </c>
      <c r="AX196" s="14" t="s">
        <v>89</v>
      </c>
      <c r="AY196" s="131" t="s">
        <v>140</v>
      </c>
    </row>
    <row r="197" spans="2:65" s="1" customFormat="1" ht="24.15" customHeight="1">
      <c r="B197" s="34"/>
      <c r="C197" s="246" t="s">
        <v>254</v>
      </c>
      <c r="D197" s="246" t="s">
        <v>142</v>
      </c>
      <c r="E197" s="247" t="s">
        <v>255</v>
      </c>
      <c r="F197" s="248" t="s">
        <v>256</v>
      </c>
      <c r="G197" s="249" t="s">
        <v>145</v>
      </c>
      <c r="H197" s="250">
        <v>1.623</v>
      </c>
      <c r="I197" s="111"/>
      <c r="J197" s="251">
        <f>ROUND(I197*H197,2)</f>
        <v>0</v>
      </c>
      <c r="K197" s="248" t="s">
        <v>146</v>
      </c>
      <c r="L197" s="34"/>
      <c r="M197" s="112" t="s">
        <v>3</v>
      </c>
      <c r="N197" s="113" t="s">
        <v>53</v>
      </c>
      <c r="P197" s="114">
        <f>O197*H197</f>
        <v>0</v>
      </c>
      <c r="Q197" s="114">
        <v>0.13</v>
      </c>
      <c r="R197" s="114">
        <f>Q197*H197</f>
        <v>0.21099000000000001</v>
      </c>
      <c r="S197" s="114">
        <v>0</v>
      </c>
      <c r="T197" s="115">
        <f>S197*H197</f>
        <v>0</v>
      </c>
      <c r="AR197" s="116" t="s">
        <v>147</v>
      </c>
      <c r="AT197" s="116" t="s">
        <v>142</v>
      </c>
      <c r="AU197" s="116" t="s">
        <v>148</v>
      </c>
      <c r="AY197" s="18" t="s">
        <v>140</v>
      </c>
      <c r="BE197" s="117">
        <f>IF(N197="základní",J197,0)</f>
        <v>0</v>
      </c>
      <c r="BF197" s="117">
        <f>IF(N197="snížená",J197,0)</f>
        <v>0</v>
      </c>
      <c r="BG197" s="117">
        <f>IF(N197="zákl. přenesená",J197,0)</f>
        <v>0</v>
      </c>
      <c r="BH197" s="117">
        <f>IF(N197="sníž. přenesená",J197,0)</f>
        <v>0</v>
      </c>
      <c r="BI197" s="117">
        <f>IF(N197="nulová",J197,0)</f>
        <v>0</v>
      </c>
      <c r="BJ197" s="18" t="s">
        <v>148</v>
      </c>
      <c r="BK197" s="117">
        <f>ROUND(I197*H197,2)</f>
        <v>0</v>
      </c>
      <c r="BL197" s="18" t="s">
        <v>147</v>
      </c>
      <c r="BM197" s="116" t="s">
        <v>257</v>
      </c>
    </row>
    <row r="198" spans="2:65" s="1" customFormat="1">
      <c r="B198" s="34"/>
      <c r="D198" s="252" t="s">
        <v>150</v>
      </c>
      <c r="F198" s="253" t="s">
        <v>258</v>
      </c>
      <c r="I198" s="118"/>
      <c r="L198" s="34"/>
      <c r="M198" s="119"/>
      <c r="T198" s="53"/>
      <c r="AT198" s="18" t="s">
        <v>150</v>
      </c>
      <c r="AU198" s="18" t="s">
        <v>148</v>
      </c>
    </row>
    <row r="199" spans="2:65" s="12" customFormat="1">
      <c r="B199" s="120"/>
      <c r="D199" s="254" t="s">
        <v>152</v>
      </c>
      <c r="E199" s="121" t="s">
        <v>3</v>
      </c>
      <c r="F199" s="255" t="s">
        <v>259</v>
      </c>
      <c r="H199" s="121" t="s">
        <v>3</v>
      </c>
      <c r="I199" s="122"/>
      <c r="L199" s="120"/>
      <c r="M199" s="123"/>
      <c r="T199" s="124"/>
      <c r="AT199" s="121" t="s">
        <v>152</v>
      </c>
      <c r="AU199" s="121" t="s">
        <v>148</v>
      </c>
      <c r="AV199" s="12" t="s">
        <v>89</v>
      </c>
      <c r="AW199" s="12" t="s">
        <v>42</v>
      </c>
      <c r="AX199" s="12" t="s">
        <v>81</v>
      </c>
      <c r="AY199" s="121" t="s">
        <v>140</v>
      </c>
    </row>
    <row r="200" spans="2:65" s="13" customFormat="1">
      <c r="B200" s="125"/>
      <c r="D200" s="254" t="s">
        <v>152</v>
      </c>
      <c r="E200" s="126" t="s">
        <v>3</v>
      </c>
      <c r="F200" s="256" t="s">
        <v>260</v>
      </c>
      <c r="H200" s="257">
        <v>1.623</v>
      </c>
      <c r="I200" s="127"/>
      <c r="L200" s="125"/>
      <c r="M200" s="128"/>
      <c r="T200" s="129"/>
      <c r="AT200" s="126" t="s">
        <v>152</v>
      </c>
      <c r="AU200" s="126" t="s">
        <v>148</v>
      </c>
      <c r="AV200" s="13" t="s">
        <v>148</v>
      </c>
      <c r="AW200" s="13" t="s">
        <v>42</v>
      </c>
      <c r="AX200" s="13" t="s">
        <v>81</v>
      </c>
      <c r="AY200" s="126" t="s">
        <v>140</v>
      </c>
    </row>
    <row r="201" spans="2:65" s="14" customFormat="1">
      <c r="B201" s="130"/>
      <c r="D201" s="254" t="s">
        <v>152</v>
      </c>
      <c r="E201" s="131" t="s">
        <v>3</v>
      </c>
      <c r="F201" s="258" t="s">
        <v>155</v>
      </c>
      <c r="H201" s="259">
        <v>1.623</v>
      </c>
      <c r="I201" s="132"/>
      <c r="L201" s="130"/>
      <c r="M201" s="133"/>
      <c r="T201" s="134"/>
      <c r="AT201" s="131" t="s">
        <v>152</v>
      </c>
      <c r="AU201" s="131" t="s">
        <v>148</v>
      </c>
      <c r="AV201" s="14" t="s">
        <v>147</v>
      </c>
      <c r="AW201" s="14" t="s">
        <v>42</v>
      </c>
      <c r="AX201" s="14" t="s">
        <v>89</v>
      </c>
      <c r="AY201" s="131" t="s">
        <v>140</v>
      </c>
    </row>
    <row r="202" spans="2:65" s="11" customFormat="1" ht="22.95" customHeight="1">
      <c r="B202" s="103"/>
      <c r="D202" s="104" t="s">
        <v>80</v>
      </c>
      <c r="E202" s="244" t="s">
        <v>184</v>
      </c>
      <c r="F202" s="244" t="s">
        <v>261</v>
      </c>
      <c r="I202" s="105"/>
      <c r="J202" s="245">
        <f>BK202</f>
        <v>0</v>
      </c>
      <c r="L202" s="103"/>
      <c r="M202" s="106"/>
      <c r="P202" s="107">
        <f>SUM(P203:P544)</f>
        <v>0</v>
      </c>
      <c r="R202" s="107">
        <f>SUM(R203:R544)</f>
        <v>24.28643705</v>
      </c>
      <c r="T202" s="108">
        <f>SUM(T203:T544)</f>
        <v>0</v>
      </c>
      <c r="AR202" s="104" t="s">
        <v>89</v>
      </c>
      <c r="AT202" s="109" t="s">
        <v>80</v>
      </c>
      <c r="AU202" s="109" t="s">
        <v>89</v>
      </c>
      <c r="AY202" s="104" t="s">
        <v>140</v>
      </c>
      <c r="BK202" s="110">
        <f>SUM(BK203:BK544)</f>
        <v>0</v>
      </c>
    </row>
    <row r="203" spans="2:65" s="1" customFormat="1" ht="16.5" customHeight="1">
      <c r="B203" s="34"/>
      <c r="C203" s="246" t="s">
        <v>262</v>
      </c>
      <c r="D203" s="246" t="s">
        <v>142</v>
      </c>
      <c r="E203" s="247" t="s">
        <v>263</v>
      </c>
      <c r="F203" s="248" t="s">
        <v>264</v>
      </c>
      <c r="G203" s="249" t="s">
        <v>145</v>
      </c>
      <c r="H203" s="250">
        <v>88.281000000000006</v>
      </c>
      <c r="I203" s="111"/>
      <c r="J203" s="251">
        <f>ROUND(I203*H203,2)</f>
        <v>0</v>
      </c>
      <c r="K203" s="248" t="s">
        <v>146</v>
      </c>
      <c r="L203" s="34"/>
      <c r="M203" s="112" t="s">
        <v>3</v>
      </c>
      <c r="N203" s="113" t="s">
        <v>53</v>
      </c>
      <c r="P203" s="114">
        <f>O203*H203</f>
        <v>0</v>
      </c>
      <c r="Q203" s="114">
        <v>1.6760000000000001E-2</v>
      </c>
      <c r="R203" s="114">
        <f>Q203*H203</f>
        <v>1.4795895600000002</v>
      </c>
      <c r="S203" s="114">
        <v>0</v>
      </c>
      <c r="T203" s="115">
        <f>S203*H203</f>
        <v>0</v>
      </c>
      <c r="AR203" s="116" t="s">
        <v>147</v>
      </c>
      <c r="AT203" s="116" t="s">
        <v>142</v>
      </c>
      <c r="AU203" s="116" t="s">
        <v>148</v>
      </c>
      <c r="AY203" s="18" t="s">
        <v>140</v>
      </c>
      <c r="BE203" s="117">
        <f>IF(N203="základní",J203,0)</f>
        <v>0</v>
      </c>
      <c r="BF203" s="117">
        <f>IF(N203="snížená",J203,0)</f>
        <v>0</v>
      </c>
      <c r="BG203" s="117">
        <f>IF(N203="zákl. přenesená",J203,0)</f>
        <v>0</v>
      </c>
      <c r="BH203" s="117">
        <f>IF(N203="sníž. přenesená",J203,0)</f>
        <v>0</v>
      </c>
      <c r="BI203" s="117">
        <f>IF(N203="nulová",J203,0)</f>
        <v>0</v>
      </c>
      <c r="BJ203" s="18" t="s">
        <v>148</v>
      </c>
      <c r="BK203" s="117">
        <f>ROUND(I203*H203,2)</f>
        <v>0</v>
      </c>
      <c r="BL203" s="18" t="s">
        <v>147</v>
      </c>
      <c r="BM203" s="116" t="s">
        <v>265</v>
      </c>
    </row>
    <row r="204" spans="2:65" s="1" customFormat="1">
      <c r="B204" s="34"/>
      <c r="D204" s="252" t="s">
        <v>150</v>
      </c>
      <c r="F204" s="253" t="s">
        <v>266</v>
      </c>
      <c r="I204" s="118"/>
      <c r="L204" s="34"/>
      <c r="M204" s="119"/>
      <c r="T204" s="53"/>
      <c r="AT204" s="18" t="s">
        <v>150</v>
      </c>
      <c r="AU204" s="18" t="s">
        <v>148</v>
      </c>
    </row>
    <row r="205" spans="2:65" s="12" customFormat="1">
      <c r="B205" s="120"/>
      <c r="D205" s="254" t="s">
        <v>152</v>
      </c>
      <c r="E205" s="121" t="s">
        <v>3</v>
      </c>
      <c r="F205" s="255" t="s">
        <v>267</v>
      </c>
      <c r="H205" s="121" t="s">
        <v>3</v>
      </c>
      <c r="I205" s="122"/>
      <c r="L205" s="120"/>
      <c r="M205" s="123"/>
      <c r="T205" s="124"/>
      <c r="AT205" s="121" t="s">
        <v>152</v>
      </c>
      <c r="AU205" s="121" t="s">
        <v>148</v>
      </c>
      <c r="AV205" s="12" t="s">
        <v>89</v>
      </c>
      <c r="AW205" s="12" t="s">
        <v>42</v>
      </c>
      <c r="AX205" s="12" t="s">
        <v>81</v>
      </c>
      <c r="AY205" s="121" t="s">
        <v>140</v>
      </c>
    </row>
    <row r="206" spans="2:65" s="12" customFormat="1">
      <c r="B206" s="120"/>
      <c r="D206" s="254" t="s">
        <v>152</v>
      </c>
      <c r="E206" s="121" t="s">
        <v>3</v>
      </c>
      <c r="F206" s="255" t="s">
        <v>268</v>
      </c>
      <c r="H206" s="121" t="s">
        <v>3</v>
      </c>
      <c r="I206" s="122"/>
      <c r="L206" s="120"/>
      <c r="M206" s="123"/>
      <c r="T206" s="124"/>
      <c r="AT206" s="121" t="s">
        <v>152</v>
      </c>
      <c r="AU206" s="121" t="s">
        <v>148</v>
      </c>
      <c r="AV206" s="12" t="s">
        <v>89</v>
      </c>
      <c r="AW206" s="12" t="s">
        <v>42</v>
      </c>
      <c r="AX206" s="12" t="s">
        <v>81</v>
      </c>
      <c r="AY206" s="121" t="s">
        <v>140</v>
      </c>
    </row>
    <row r="207" spans="2:65" s="13" customFormat="1">
      <c r="B207" s="125"/>
      <c r="D207" s="254" t="s">
        <v>152</v>
      </c>
      <c r="E207" s="126" t="s">
        <v>3</v>
      </c>
      <c r="F207" s="256" t="s">
        <v>269</v>
      </c>
      <c r="H207" s="257">
        <v>18.576000000000001</v>
      </c>
      <c r="I207" s="127"/>
      <c r="L207" s="125"/>
      <c r="M207" s="128"/>
      <c r="T207" s="129"/>
      <c r="AT207" s="126" t="s">
        <v>152</v>
      </c>
      <c r="AU207" s="126" t="s">
        <v>148</v>
      </c>
      <c r="AV207" s="13" t="s">
        <v>148</v>
      </c>
      <c r="AW207" s="13" t="s">
        <v>42</v>
      </c>
      <c r="AX207" s="13" t="s">
        <v>81</v>
      </c>
      <c r="AY207" s="126" t="s">
        <v>140</v>
      </c>
    </row>
    <row r="208" spans="2:65" s="13" customFormat="1">
      <c r="B208" s="125"/>
      <c r="D208" s="254" t="s">
        <v>152</v>
      </c>
      <c r="E208" s="126" t="s">
        <v>3</v>
      </c>
      <c r="F208" s="256" t="s">
        <v>270</v>
      </c>
      <c r="H208" s="257">
        <v>15.875999999999999</v>
      </c>
      <c r="I208" s="127"/>
      <c r="L208" s="125"/>
      <c r="M208" s="128"/>
      <c r="T208" s="129"/>
      <c r="AT208" s="126" t="s">
        <v>152</v>
      </c>
      <c r="AU208" s="126" t="s">
        <v>148</v>
      </c>
      <c r="AV208" s="13" t="s">
        <v>148</v>
      </c>
      <c r="AW208" s="13" t="s">
        <v>42</v>
      </c>
      <c r="AX208" s="13" t="s">
        <v>81</v>
      </c>
      <c r="AY208" s="126" t="s">
        <v>140</v>
      </c>
    </row>
    <row r="209" spans="2:65" s="12" customFormat="1">
      <c r="B209" s="120"/>
      <c r="D209" s="254" t="s">
        <v>152</v>
      </c>
      <c r="E209" s="121" t="s">
        <v>3</v>
      </c>
      <c r="F209" s="255" t="s">
        <v>271</v>
      </c>
      <c r="H209" s="121" t="s">
        <v>3</v>
      </c>
      <c r="I209" s="122"/>
      <c r="L209" s="120"/>
      <c r="M209" s="123"/>
      <c r="T209" s="124"/>
      <c r="AT209" s="121" t="s">
        <v>152</v>
      </c>
      <c r="AU209" s="121" t="s">
        <v>148</v>
      </c>
      <c r="AV209" s="12" t="s">
        <v>89</v>
      </c>
      <c r="AW209" s="12" t="s">
        <v>42</v>
      </c>
      <c r="AX209" s="12" t="s">
        <v>81</v>
      </c>
      <c r="AY209" s="121" t="s">
        <v>140</v>
      </c>
    </row>
    <row r="210" spans="2:65" s="13" customFormat="1">
      <c r="B210" s="125"/>
      <c r="D210" s="254" t="s">
        <v>152</v>
      </c>
      <c r="E210" s="126" t="s">
        <v>3</v>
      </c>
      <c r="F210" s="256" t="s">
        <v>269</v>
      </c>
      <c r="H210" s="257">
        <v>18.576000000000001</v>
      </c>
      <c r="I210" s="127"/>
      <c r="L210" s="125"/>
      <c r="M210" s="128"/>
      <c r="T210" s="129"/>
      <c r="AT210" s="126" t="s">
        <v>152</v>
      </c>
      <c r="AU210" s="126" t="s">
        <v>148</v>
      </c>
      <c r="AV210" s="13" t="s">
        <v>148</v>
      </c>
      <c r="AW210" s="13" t="s">
        <v>42</v>
      </c>
      <c r="AX210" s="13" t="s">
        <v>81</v>
      </c>
      <c r="AY210" s="126" t="s">
        <v>140</v>
      </c>
    </row>
    <row r="211" spans="2:65" s="13" customFormat="1">
      <c r="B211" s="125"/>
      <c r="D211" s="254" t="s">
        <v>152</v>
      </c>
      <c r="E211" s="126" t="s">
        <v>3</v>
      </c>
      <c r="F211" s="256" t="s">
        <v>272</v>
      </c>
      <c r="H211" s="257">
        <v>21.527999999999999</v>
      </c>
      <c r="I211" s="127"/>
      <c r="L211" s="125"/>
      <c r="M211" s="128"/>
      <c r="T211" s="129"/>
      <c r="AT211" s="126" t="s">
        <v>152</v>
      </c>
      <c r="AU211" s="126" t="s">
        <v>148</v>
      </c>
      <c r="AV211" s="13" t="s">
        <v>148</v>
      </c>
      <c r="AW211" s="13" t="s">
        <v>42</v>
      </c>
      <c r="AX211" s="13" t="s">
        <v>81</v>
      </c>
      <c r="AY211" s="126" t="s">
        <v>140</v>
      </c>
    </row>
    <row r="212" spans="2:65" s="13" customFormat="1">
      <c r="B212" s="125"/>
      <c r="D212" s="254" t="s">
        <v>152</v>
      </c>
      <c r="E212" s="126" t="s">
        <v>3</v>
      </c>
      <c r="F212" s="256" t="s">
        <v>273</v>
      </c>
      <c r="H212" s="257">
        <v>4.5359999999999996</v>
      </c>
      <c r="I212" s="127"/>
      <c r="L212" s="125"/>
      <c r="M212" s="128"/>
      <c r="T212" s="129"/>
      <c r="AT212" s="126" t="s">
        <v>152</v>
      </c>
      <c r="AU212" s="126" t="s">
        <v>148</v>
      </c>
      <c r="AV212" s="13" t="s">
        <v>148</v>
      </c>
      <c r="AW212" s="13" t="s">
        <v>42</v>
      </c>
      <c r="AX212" s="13" t="s">
        <v>81</v>
      </c>
      <c r="AY212" s="126" t="s">
        <v>140</v>
      </c>
    </row>
    <row r="213" spans="2:65" s="13" customFormat="1">
      <c r="B213" s="125"/>
      <c r="D213" s="254" t="s">
        <v>152</v>
      </c>
      <c r="E213" s="126" t="s">
        <v>3</v>
      </c>
      <c r="F213" s="256" t="s">
        <v>274</v>
      </c>
      <c r="H213" s="257">
        <v>2.0880000000000001</v>
      </c>
      <c r="I213" s="127"/>
      <c r="L213" s="125"/>
      <c r="M213" s="128"/>
      <c r="T213" s="129"/>
      <c r="AT213" s="126" t="s">
        <v>152</v>
      </c>
      <c r="AU213" s="126" t="s">
        <v>148</v>
      </c>
      <c r="AV213" s="13" t="s">
        <v>148</v>
      </c>
      <c r="AW213" s="13" t="s">
        <v>42</v>
      </c>
      <c r="AX213" s="13" t="s">
        <v>81</v>
      </c>
      <c r="AY213" s="126" t="s">
        <v>140</v>
      </c>
    </row>
    <row r="214" spans="2:65" s="12" customFormat="1">
      <c r="B214" s="120"/>
      <c r="D214" s="254" t="s">
        <v>152</v>
      </c>
      <c r="E214" s="121" t="s">
        <v>3</v>
      </c>
      <c r="F214" s="255" t="s">
        <v>275</v>
      </c>
      <c r="H214" s="121" t="s">
        <v>3</v>
      </c>
      <c r="I214" s="122"/>
      <c r="L214" s="120"/>
      <c r="M214" s="123"/>
      <c r="T214" s="124"/>
      <c r="AT214" s="121" t="s">
        <v>152</v>
      </c>
      <c r="AU214" s="121" t="s">
        <v>148</v>
      </c>
      <c r="AV214" s="12" t="s">
        <v>89</v>
      </c>
      <c r="AW214" s="12" t="s">
        <v>42</v>
      </c>
      <c r="AX214" s="12" t="s">
        <v>81</v>
      </c>
      <c r="AY214" s="121" t="s">
        <v>140</v>
      </c>
    </row>
    <row r="215" spans="2:65" s="13" customFormat="1">
      <c r="B215" s="125"/>
      <c r="D215" s="254" t="s">
        <v>152</v>
      </c>
      <c r="E215" s="126" t="s">
        <v>3</v>
      </c>
      <c r="F215" s="256" t="s">
        <v>276</v>
      </c>
      <c r="H215" s="257">
        <v>7.101</v>
      </c>
      <c r="I215" s="127"/>
      <c r="L215" s="125"/>
      <c r="M215" s="128"/>
      <c r="T215" s="129"/>
      <c r="AT215" s="126" t="s">
        <v>152</v>
      </c>
      <c r="AU215" s="126" t="s">
        <v>148</v>
      </c>
      <c r="AV215" s="13" t="s">
        <v>148</v>
      </c>
      <c r="AW215" s="13" t="s">
        <v>42</v>
      </c>
      <c r="AX215" s="13" t="s">
        <v>81</v>
      </c>
      <c r="AY215" s="126" t="s">
        <v>140</v>
      </c>
    </row>
    <row r="216" spans="2:65" s="14" customFormat="1">
      <c r="B216" s="130"/>
      <c r="D216" s="254" t="s">
        <v>152</v>
      </c>
      <c r="E216" s="131" t="s">
        <v>3</v>
      </c>
      <c r="F216" s="258" t="s">
        <v>155</v>
      </c>
      <c r="H216" s="259">
        <v>88.281000000000006</v>
      </c>
      <c r="I216" s="132"/>
      <c r="L216" s="130"/>
      <c r="M216" s="133"/>
      <c r="T216" s="134"/>
      <c r="AT216" s="131" t="s">
        <v>152</v>
      </c>
      <c r="AU216" s="131" t="s">
        <v>148</v>
      </c>
      <c r="AV216" s="14" t="s">
        <v>147</v>
      </c>
      <c r="AW216" s="14" t="s">
        <v>42</v>
      </c>
      <c r="AX216" s="14" t="s">
        <v>89</v>
      </c>
      <c r="AY216" s="131" t="s">
        <v>140</v>
      </c>
    </row>
    <row r="217" spans="2:65" s="1" customFormat="1" ht="24.15" customHeight="1">
      <c r="B217" s="34"/>
      <c r="C217" s="246" t="s">
        <v>277</v>
      </c>
      <c r="D217" s="246" t="s">
        <v>142</v>
      </c>
      <c r="E217" s="247" t="s">
        <v>278</v>
      </c>
      <c r="F217" s="248" t="s">
        <v>279</v>
      </c>
      <c r="G217" s="249" t="s">
        <v>145</v>
      </c>
      <c r="H217" s="250">
        <v>23.247</v>
      </c>
      <c r="I217" s="111"/>
      <c r="J217" s="251">
        <f>ROUND(I217*H217,2)</f>
        <v>0</v>
      </c>
      <c r="K217" s="248" t="s">
        <v>146</v>
      </c>
      <c r="L217" s="34"/>
      <c r="M217" s="112" t="s">
        <v>3</v>
      </c>
      <c r="N217" s="113" t="s">
        <v>53</v>
      </c>
      <c r="P217" s="114">
        <f>O217*H217</f>
        <v>0</v>
      </c>
      <c r="Q217" s="114">
        <v>2.7300000000000001E-2</v>
      </c>
      <c r="R217" s="114">
        <f>Q217*H217</f>
        <v>0.63464310000000002</v>
      </c>
      <c r="S217" s="114">
        <v>0</v>
      </c>
      <c r="T217" s="115">
        <f>S217*H217</f>
        <v>0</v>
      </c>
      <c r="AR217" s="116" t="s">
        <v>147</v>
      </c>
      <c r="AT217" s="116" t="s">
        <v>142</v>
      </c>
      <c r="AU217" s="116" t="s">
        <v>148</v>
      </c>
      <c r="AY217" s="18" t="s">
        <v>140</v>
      </c>
      <c r="BE217" s="117">
        <f>IF(N217="základní",J217,0)</f>
        <v>0</v>
      </c>
      <c r="BF217" s="117">
        <f>IF(N217="snížená",J217,0)</f>
        <v>0</v>
      </c>
      <c r="BG217" s="117">
        <f>IF(N217="zákl. přenesená",J217,0)</f>
        <v>0</v>
      </c>
      <c r="BH217" s="117">
        <f>IF(N217="sníž. přenesená",J217,0)</f>
        <v>0</v>
      </c>
      <c r="BI217" s="117">
        <f>IF(N217="nulová",J217,0)</f>
        <v>0</v>
      </c>
      <c r="BJ217" s="18" t="s">
        <v>148</v>
      </c>
      <c r="BK217" s="117">
        <f>ROUND(I217*H217,2)</f>
        <v>0</v>
      </c>
      <c r="BL217" s="18" t="s">
        <v>147</v>
      </c>
      <c r="BM217" s="116" t="s">
        <v>280</v>
      </c>
    </row>
    <row r="218" spans="2:65" s="1" customFormat="1">
      <c r="B218" s="34"/>
      <c r="D218" s="252" t="s">
        <v>150</v>
      </c>
      <c r="F218" s="253" t="s">
        <v>281</v>
      </c>
      <c r="I218" s="118"/>
      <c r="L218" s="34"/>
      <c r="M218" s="119"/>
      <c r="T218" s="53"/>
      <c r="AT218" s="18" t="s">
        <v>150</v>
      </c>
      <c r="AU218" s="18" t="s">
        <v>148</v>
      </c>
    </row>
    <row r="219" spans="2:65" s="12" customFormat="1">
      <c r="B219" s="120"/>
      <c r="D219" s="254" t="s">
        <v>152</v>
      </c>
      <c r="E219" s="121" t="s">
        <v>3</v>
      </c>
      <c r="F219" s="255" t="s">
        <v>282</v>
      </c>
      <c r="H219" s="121" t="s">
        <v>3</v>
      </c>
      <c r="I219" s="122"/>
      <c r="L219" s="120"/>
      <c r="M219" s="123"/>
      <c r="T219" s="124"/>
      <c r="AT219" s="121" t="s">
        <v>152</v>
      </c>
      <c r="AU219" s="121" t="s">
        <v>148</v>
      </c>
      <c r="AV219" s="12" t="s">
        <v>89</v>
      </c>
      <c r="AW219" s="12" t="s">
        <v>42</v>
      </c>
      <c r="AX219" s="12" t="s">
        <v>81</v>
      </c>
      <c r="AY219" s="121" t="s">
        <v>140</v>
      </c>
    </row>
    <row r="220" spans="2:65" s="12" customFormat="1">
      <c r="B220" s="120"/>
      <c r="D220" s="254" t="s">
        <v>152</v>
      </c>
      <c r="E220" s="121" t="s">
        <v>3</v>
      </c>
      <c r="F220" s="255" t="s">
        <v>283</v>
      </c>
      <c r="H220" s="121" t="s">
        <v>3</v>
      </c>
      <c r="I220" s="122"/>
      <c r="L220" s="120"/>
      <c r="M220" s="123"/>
      <c r="T220" s="124"/>
      <c r="AT220" s="121" t="s">
        <v>152</v>
      </c>
      <c r="AU220" s="121" t="s">
        <v>148</v>
      </c>
      <c r="AV220" s="12" t="s">
        <v>89</v>
      </c>
      <c r="AW220" s="12" t="s">
        <v>42</v>
      </c>
      <c r="AX220" s="12" t="s">
        <v>81</v>
      </c>
      <c r="AY220" s="121" t="s">
        <v>140</v>
      </c>
    </row>
    <row r="221" spans="2:65" s="13" customFormat="1">
      <c r="B221" s="125"/>
      <c r="D221" s="254" t="s">
        <v>152</v>
      </c>
      <c r="E221" s="126" t="s">
        <v>3</v>
      </c>
      <c r="F221" s="256" t="s">
        <v>284</v>
      </c>
      <c r="H221" s="257">
        <v>1.9079999999999999</v>
      </c>
      <c r="I221" s="127"/>
      <c r="L221" s="125"/>
      <c r="M221" s="128"/>
      <c r="T221" s="129"/>
      <c r="AT221" s="126" t="s">
        <v>152</v>
      </c>
      <c r="AU221" s="126" t="s">
        <v>148</v>
      </c>
      <c r="AV221" s="13" t="s">
        <v>148</v>
      </c>
      <c r="AW221" s="13" t="s">
        <v>42</v>
      </c>
      <c r="AX221" s="13" t="s">
        <v>81</v>
      </c>
      <c r="AY221" s="126" t="s">
        <v>140</v>
      </c>
    </row>
    <row r="222" spans="2:65" s="13" customFormat="1">
      <c r="B222" s="125"/>
      <c r="D222" s="254" t="s">
        <v>152</v>
      </c>
      <c r="E222" s="126" t="s">
        <v>3</v>
      </c>
      <c r="F222" s="256" t="s">
        <v>285</v>
      </c>
      <c r="H222" s="257">
        <v>1.89</v>
      </c>
      <c r="I222" s="127"/>
      <c r="L222" s="125"/>
      <c r="M222" s="128"/>
      <c r="T222" s="129"/>
      <c r="AT222" s="126" t="s">
        <v>152</v>
      </c>
      <c r="AU222" s="126" t="s">
        <v>148</v>
      </c>
      <c r="AV222" s="13" t="s">
        <v>148</v>
      </c>
      <c r="AW222" s="13" t="s">
        <v>42</v>
      </c>
      <c r="AX222" s="13" t="s">
        <v>81</v>
      </c>
      <c r="AY222" s="126" t="s">
        <v>140</v>
      </c>
    </row>
    <row r="223" spans="2:65" s="13" customFormat="1">
      <c r="B223" s="125"/>
      <c r="D223" s="254" t="s">
        <v>152</v>
      </c>
      <c r="E223" s="126" t="s">
        <v>3</v>
      </c>
      <c r="F223" s="256" t="s">
        <v>286</v>
      </c>
      <c r="H223" s="257">
        <v>6.66</v>
      </c>
      <c r="I223" s="127"/>
      <c r="L223" s="125"/>
      <c r="M223" s="128"/>
      <c r="T223" s="129"/>
      <c r="AT223" s="126" t="s">
        <v>152</v>
      </c>
      <c r="AU223" s="126" t="s">
        <v>148</v>
      </c>
      <c r="AV223" s="13" t="s">
        <v>148</v>
      </c>
      <c r="AW223" s="13" t="s">
        <v>42</v>
      </c>
      <c r="AX223" s="13" t="s">
        <v>81</v>
      </c>
      <c r="AY223" s="126" t="s">
        <v>140</v>
      </c>
    </row>
    <row r="224" spans="2:65" s="12" customFormat="1">
      <c r="B224" s="120"/>
      <c r="D224" s="254" t="s">
        <v>152</v>
      </c>
      <c r="E224" s="121" t="s">
        <v>3</v>
      </c>
      <c r="F224" s="255" t="s">
        <v>287</v>
      </c>
      <c r="H224" s="121" t="s">
        <v>3</v>
      </c>
      <c r="I224" s="122"/>
      <c r="L224" s="120"/>
      <c r="M224" s="123"/>
      <c r="T224" s="124"/>
      <c r="AT224" s="121" t="s">
        <v>152</v>
      </c>
      <c r="AU224" s="121" t="s">
        <v>148</v>
      </c>
      <c r="AV224" s="12" t="s">
        <v>89</v>
      </c>
      <c r="AW224" s="12" t="s">
        <v>42</v>
      </c>
      <c r="AX224" s="12" t="s">
        <v>81</v>
      </c>
      <c r="AY224" s="121" t="s">
        <v>140</v>
      </c>
    </row>
    <row r="225" spans="2:65" s="13" customFormat="1">
      <c r="B225" s="125"/>
      <c r="D225" s="254" t="s">
        <v>152</v>
      </c>
      <c r="E225" s="126" t="s">
        <v>3</v>
      </c>
      <c r="F225" s="256" t="s">
        <v>284</v>
      </c>
      <c r="H225" s="257">
        <v>1.9079999999999999</v>
      </c>
      <c r="I225" s="127"/>
      <c r="L225" s="125"/>
      <c r="M225" s="128"/>
      <c r="T225" s="129"/>
      <c r="AT225" s="126" t="s">
        <v>152</v>
      </c>
      <c r="AU225" s="126" t="s">
        <v>148</v>
      </c>
      <c r="AV225" s="13" t="s">
        <v>148</v>
      </c>
      <c r="AW225" s="13" t="s">
        <v>42</v>
      </c>
      <c r="AX225" s="13" t="s">
        <v>81</v>
      </c>
      <c r="AY225" s="126" t="s">
        <v>140</v>
      </c>
    </row>
    <row r="226" spans="2:65" s="13" customFormat="1">
      <c r="B226" s="125"/>
      <c r="D226" s="254" t="s">
        <v>152</v>
      </c>
      <c r="E226" s="126" t="s">
        <v>3</v>
      </c>
      <c r="F226" s="256" t="s">
        <v>285</v>
      </c>
      <c r="H226" s="257">
        <v>1.89</v>
      </c>
      <c r="I226" s="127"/>
      <c r="L226" s="125"/>
      <c r="M226" s="128"/>
      <c r="T226" s="129"/>
      <c r="AT226" s="126" t="s">
        <v>152</v>
      </c>
      <c r="AU226" s="126" t="s">
        <v>148</v>
      </c>
      <c r="AV226" s="13" t="s">
        <v>148</v>
      </c>
      <c r="AW226" s="13" t="s">
        <v>42</v>
      </c>
      <c r="AX226" s="13" t="s">
        <v>81</v>
      </c>
      <c r="AY226" s="126" t="s">
        <v>140</v>
      </c>
    </row>
    <row r="227" spans="2:65" s="13" customFormat="1">
      <c r="B227" s="125"/>
      <c r="D227" s="254" t="s">
        <v>152</v>
      </c>
      <c r="E227" s="126" t="s">
        <v>3</v>
      </c>
      <c r="F227" s="256" t="s">
        <v>286</v>
      </c>
      <c r="H227" s="257">
        <v>6.66</v>
      </c>
      <c r="I227" s="127"/>
      <c r="L227" s="125"/>
      <c r="M227" s="128"/>
      <c r="T227" s="129"/>
      <c r="AT227" s="126" t="s">
        <v>152</v>
      </c>
      <c r="AU227" s="126" t="s">
        <v>148</v>
      </c>
      <c r="AV227" s="13" t="s">
        <v>148</v>
      </c>
      <c r="AW227" s="13" t="s">
        <v>42</v>
      </c>
      <c r="AX227" s="13" t="s">
        <v>81</v>
      </c>
      <c r="AY227" s="126" t="s">
        <v>140</v>
      </c>
    </row>
    <row r="228" spans="2:65" s="13" customFormat="1">
      <c r="B228" s="125"/>
      <c r="D228" s="254" t="s">
        <v>152</v>
      </c>
      <c r="E228" s="126" t="s">
        <v>3</v>
      </c>
      <c r="F228" s="256" t="s">
        <v>288</v>
      </c>
      <c r="H228" s="257">
        <v>0.81899999999999995</v>
      </c>
      <c r="I228" s="127"/>
      <c r="L228" s="125"/>
      <c r="M228" s="128"/>
      <c r="T228" s="129"/>
      <c r="AT228" s="126" t="s">
        <v>152</v>
      </c>
      <c r="AU228" s="126" t="s">
        <v>148</v>
      </c>
      <c r="AV228" s="13" t="s">
        <v>148</v>
      </c>
      <c r="AW228" s="13" t="s">
        <v>42</v>
      </c>
      <c r="AX228" s="13" t="s">
        <v>81</v>
      </c>
      <c r="AY228" s="126" t="s">
        <v>140</v>
      </c>
    </row>
    <row r="229" spans="2:65" s="12" customFormat="1">
      <c r="B229" s="120"/>
      <c r="D229" s="254" t="s">
        <v>152</v>
      </c>
      <c r="E229" s="121" t="s">
        <v>3</v>
      </c>
      <c r="F229" s="255" t="s">
        <v>289</v>
      </c>
      <c r="H229" s="121" t="s">
        <v>3</v>
      </c>
      <c r="I229" s="122"/>
      <c r="L229" s="120"/>
      <c r="M229" s="123"/>
      <c r="T229" s="124"/>
      <c r="AT229" s="121" t="s">
        <v>152</v>
      </c>
      <c r="AU229" s="121" t="s">
        <v>148</v>
      </c>
      <c r="AV229" s="12" t="s">
        <v>89</v>
      </c>
      <c r="AW229" s="12" t="s">
        <v>42</v>
      </c>
      <c r="AX229" s="12" t="s">
        <v>81</v>
      </c>
      <c r="AY229" s="121" t="s">
        <v>140</v>
      </c>
    </row>
    <row r="230" spans="2:65" s="13" customFormat="1">
      <c r="B230" s="125"/>
      <c r="D230" s="254" t="s">
        <v>152</v>
      </c>
      <c r="E230" s="126" t="s">
        <v>3</v>
      </c>
      <c r="F230" s="256" t="s">
        <v>290</v>
      </c>
      <c r="H230" s="257">
        <v>1.512</v>
      </c>
      <c r="I230" s="127"/>
      <c r="L230" s="125"/>
      <c r="M230" s="128"/>
      <c r="T230" s="129"/>
      <c r="AT230" s="126" t="s">
        <v>152</v>
      </c>
      <c r="AU230" s="126" t="s">
        <v>148</v>
      </c>
      <c r="AV230" s="13" t="s">
        <v>148</v>
      </c>
      <c r="AW230" s="13" t="s">
        <v>42</v>
      </c>
      <c r="AX230" s="13" t="s">
        <v>81</v>
      </c>
      <c r="AY230" s="126" t="s">
        <v>140</v>
      </c>
    </row>
    <row r="231" spans="2:65" s="14" customFormat="1">
      <c r="B231" s="130"/>
      <c r="D231" s="254" t="s">
        <v>152</v>
      </c>
      <c r="E231" s="131" t="s">
        <v>3</v>
      </c>
      <c r="F231" s="258" t="s">
        <v>155</v>
      </c>
      <c r="H231" s="259">
        <v>23.247</v>
      </c>
      <c r="I231" s="132"/>
      <c r="L231" s="130"/>
      <c r="M231" s="133"/>
      <c r="T231" s="134"/>
      <c r="AT231" s="131" t="s">
        <v>152</v>
      </c>
      <c r="AU231" s="131" t="s">
        <v>148</v>
      </c>
      <c r="AV231" s="14" t="s">
        <v>147</v>
      </c>
      <c r="AW231" s="14" t="s">
        <v>42</v>
      </c>
      <c r="AX231" s="14" t="s">
        <v>89</v>
      </c>
      <c r="AY231" s="131" t="s">
        <v>140</v>
      </c>
    </row>
    <row r="232" spans="2:65" s="1" customFormat="1" ht="24.15" customHeight="1">
      <c r="B232" s="34"/>
      <c r="C232" s="246" t="s">
        <v>291</v>
      </c>
      <c r="D232" s="246" t="s">
        <v>142</v>
      </c>
      <c r="E232" s="247" t="s">
        <v>292</v>
      </c>
      <c r="F232" s="248" t="s">
        <v>293</v>
      </c>
      <c r="G232" s="249" t="s">
        <v>294</v>
      </c>
      <c r="H232" s="250">
        <v>396.57</v>
      </c>
      <c r="I232" s="111"/>
      <c r="J232" s="251">
        <f>ROUND(I232*H232,2)</f>
        <v>0</v>
      </c>
      <c r="K232" s="248" t="s">
        <v>146</v>
      </c>
      <c r="L232" s="34"/>
      <c r="M232" s="112" t="s">
        <v>3</v>
      </c>
      <c r="N232" s="113" t="s">
        <v>53</v>
      </c>
      <c r="P232" s="114">
        <f>O232*H232</f>
        <v>0</v>
      </c>
      <c r="Q232" s="114">
        <v>0</v>
      </c>
      <c r="R232" s="114">
        <f>Q232*H232</f>
        <v>0</v>
      </c>
      <c r="S232" s="114">
        <v>0</v>
      </c>
      <c r="T232" s="115">
        <f>S232*H232</f>
        <v>0</v>
      </c>
      <c r="AR232" s="116" t="s">
        <v>147</v>
      </c>
      <c r="AT232" s="116" t="s">
        <v>142</v>
      </c>
      <c r="AU232" s="116" t="s">
        <v>148</v>
      </c>
      <c r="AY232" s="18" t="s">
        <v>140</v>
      </c>
      <c r="BE232" s="117">
        <f>IF(N232="základní",J232,0)</f>
        <v>0</v>
      </c>
      <c r="BF232" s="117">
        <f>IF(N232="snížená",J232,0)</f>
        <v>0</v>
      </c>
      <c r="BG232" s="117">
        <f>IF(N232="zákl. přenesená",J232,0)</f>
        <v>0</v>
      </c>
      <c r="BH232" s="117">
        <f>IF(N232="sníž. přenesená",J232,0)</f>
        <v>0</v>
      </c>
      <c r="BI232" s="117">
        <f>IF(N232="nulová",J232,0)</f>
        <v>0</v>
      </c>
      <c r="BJ232" s="18" t="s">
        <v>148</v>
      </c>
      <c r="BK232" s="117">
        <f>ROUND(I232*H232,2)</f>
        <v>0</v>
      </c>
      <c r="BL232" s="18" t="s">
        <v>147</v>
      </c>
      <c r="BM232" s="116" t="s">
        <v>295</v>
      </c>
    </row>
    <row r="233" spans="2:65" s="1" customFormat="1">
      <c r="B233" s="34"/>
      <c r="D233" s="252" t="s">
        <v>150</v>
      </c>
      <c r="F233" s="253" t="s">
        <v>296</v>
      </c>
      <c r="I233" s="118"/>
      <c r="L233" s="34"/>
      <c r="M233" s="119"/>
      <c r="T233" s="53"/>
      <c r="AT233" s="18" t="s">
        <v>150</v>
      </c>
      <c r="AU233" s="18" t="s">
        <v>148</v>
      </c>
    </row>
    <row r="234" spans="2:65" s="12" customFormat="1">
      <c r="B234" s="120"/>
      <c r="D234" s="254" t="s">
        <v>152</v>
      </c>
      <c r="E234" s="121" t="s">
        <v>3</v>
      </c>
      <c r="F234" s="255" t="s">
        <v>297</v>
      </c>
      <c r="H234" s="121" t="s">
        <v>3</v>
      </c>
      <c r="I234" s="122"/>
      <c r="L234" s="120"/>
      <c r="M234" s="123"/>
      <c r="T234" s="124"/>
      <c r="AT234" s="121" t="s">
        <v>152</v>
      </c>
      <c r="AU234" s="121" t="s">
        <v>148</v>
      </c>
      <c r="AV234" s="12" t="s">
        <v>89</v>
      </c>
      <c r="AW234" s="12" t="s">
        <v>42</v>
      </c>
      <c r="AX234" s="12" t="s">
        <v>81</v>
      </c>
      <c r="AY234" s="121" t="s">
        <v>140</v>
      </c>
    </row>
    <row r="235" spans="2:65" s="13" customFormat="1">
      <c r="B235" s="125"/>
      <c r="D235" s="254" t="s">
        <v>152</v>
      </c>
      <c r="E235" s="126" t="s">
        <v>3</v>
      </c>
      <c r="F235" s="256" t="s">
        <v>298</v>
      </c>
      <c r="H235" s="257">
        <v>59.2</v>
      </c>
      <c r="I235" s="127"/>
      <c r="L235" s="125"/>
      <c r="M235" s="128"/>
      <c r="T235" s="129"/>
      <c r="AT235" s="126" t="s">
        <v>152</v>
      </c>
      <c r="AU235" s="126" t="s">
        <v>148</v>
      </c>
      <c r="AV235" s="13" t="s">
        <v>148</v>
      </c>
      <c r="AW235" s="13" t="s">
        <v>42</v>
      </c>
      <c r="AX235" s="13" t="s">
        <v>81</v>
      </c>
      <c r="AY235" s="126" t="s">
        <v>140</v>
      </c>
    </row>
    <row r="236" spans="2:65" s="12" customFormat="1">
      <c r="B236" s="120"/>
      <c r="D236" s="254" t="s">
        <v>152</v>
      </c>
      <c r="E236" s="121" t="s">
        <v>3</v>
      </c>
      <c r="F236" s="255" t="s">
        <v>299</v>
      </c>
      <c r="H236" s="121" t="s">
        <v>3</v>
      </c>
      <c r="I236" s="122"/>
      <c r="L236" s="120"/>
      <c r="M236" s="123"/>
      <c r="T236" s="124"/>
      <c r="AT236" s="121" t="s">
        <v>152</v>
      </c>
      <c r="AU236" s="121" t="s">
        <v>148</v>
      </c>
      <c r="AV236" s="12" t="s">
        <v>89</v>
      </c>
      <c r="AW236" s="12" t="s">
        <v>42</v>
      </c>
      <c r="AX236" s="12" t="s">
        <v>81</v>
      </c>
      <c r="AY236" s="121" t="s">
        <v>140</v>
      </c>
    </row>
    <row r="237" spans="2:65" s="13" customFormat="1">
      <c r="B237" s="125"/>
      <c r="D237" s="254" t="s">
        <v>152</v>
      </c>
      <c r="E237" s="126" t="s">
        <v>3</v>
      </c>
      <c r="F237" s="256" t="s">
        <v>300</v>
      </c>
      <c r="H237" s="257">
        <v>84.23</v>
      </c>
      <c r="I237" s="127"/>
      <c r="L237" s="125"/>
      <c r="M237" s="128"/>
      <c r="T237" s="129"/>
      <c r="AT237" s="126" t="s">
        <v>152</v>
      </c>
      <c r="AU237" s="126" t="s">
        <v>148</v>
      </c>
      <c r="AV237" s="13" t="s">
        <v>148</v>
      </c>
      <c r="AW237" s="13" t="s">
        <v>42</v>
      </c>
      <c r="AX237" s="13" t="s">
        <v>81</v>
      </c>
      <c r="AY237" s="126" t="s">
        <v>140</v>
      </c>
    </row>
    <row r="238" spans="2:65" s="12" customFormat="1">
      <c r="B238" s="120"/>
      <c r="D238" s="254" t="s">
        <v>152</v>
      </c>
      <c r="E238" s="121" t="s">
        <v>3</v>
      </c>
      <c r="F238" s="255" t="s">
        <v>301</v>
      </c>
      <c r="H238" s="121" t="s">
        <v>3</v>
      </c>
      <c r="I238" s="122"/>
      <c r="L238" s="120"/>
      <c r="M238" s="123"/>
      <c r="T238" s="124"/>
      <c r="AT238" s="121" t="s">
        <v>152</v>
      </c>
      <c r="AU238" s="121" t="s">
        <v>148</v>
      </c>
      <c r="AV238" s="12" t="s">
        <v>89</v>
      </c>
      <c r="AW238" s="12" t="s">
        <v>42</v>
      </c>
      <c r="AX238" s="12" t="s">
        <v>81</v>
      </c>
      <c r="AY238" s="121" t="s">
        <v>140</v>
      </c>
    </row>
    <row r="239" spans="2:65" s="12" customFormat="1">
      <c r="B239" s="120"/>
      <c r="D239" s="254" t="s">
        <v>152</v>
      </c>
      <c r="E239" s="121" t="s">
        <v>3</v>
      </c>
      <c r="F239" s="255" t="s">
        <v>283</v>
      </c>
      <c r="H239" s="121" t="s">
        <v>3</v>
      </c>
      <c r="I239" s="122"/>
      <c r="L239" s="120"/>
      <c r="M239" s="123"/>
      <c r="T239" s="124"/>
      <c r="AT239" s="121" t="s">
        <v>152</v>
      </c>
      <c r="AU239" s="121" t="s">
        <v>148</v>
      </c>
      <c r="AV239" s="12" t="s">
        <v>89</v>
      </c>
      <c r="AW239" s="12" t="s">
        <v>42</v>
      </c>
      <c r="AX239" s="12" t="s">
        <v>81</v>
      </c>
      <c r="AY239" s="121" t="s">
        <v>140</v>
      </c>
    </row>
    <row r="240" spans="2:65" s="13" customFormat="1">
      <c r="B240" s="125"/>
      <c r="D240" s="254" t="s">
        <v>152</v>
      </c>
      <c r="E240" s="126" t="s">
        <v>3</v>
      </c>
      <c r="F240" s="256" t="s">
        <v>302</v>
      </c>
      <c r="H240" s="257">
        <v>28.48</v>
      </c>
      <c r="I240" s="127"/>
      <c r="L240" s="125"/>
      <c r="M240" s="128"/>
      <c r="T240" s="129"/>
      <c r="AT240" s="126" t="s">
        <v>152</v>
      </c>
      <c r="AU240" s="126" t="s">
        <v>148</v>
      </c>
      <c r="AV240" s="13" t="s">
        <v>148</v>
      </c>
      <c r="AW240" s="13" t="s">
        <v>42</v>
      </c>
      <c r="AX240" s="13" t="s">
        <v>81</v>
      </c>
      <c r="AY240" s="126" t="s">
        <v>140</v>
      </c>
    </row>
    <row r="241" spans="2:65" s="13" customFormat="1">
      <c r="B241" s="125"/>
      <c r="D241" s="254" t="s">
        <v>152</v>
      </c>
      <c r="E241" s="126" t="s">
        <v>3</v>
      </c>
      <c r="F241" s="256" t="s">
        <v>303</v>
      </c>
      <c r="H241" s="257">
        <v>22</v>
      </c>
      <c r="I241" s="127"/>
      <c r="L241" s="125"/>
      <c r="M241" s="128"/>
      <c r="T241" s="129"/>
      <c r="AT241" s="126" t="s">
        <v>152</v>
      </c>
      <c r="AU241" s="126" t="s">
        <v>148</v>
      </c>
      <c r="AV241" s="13" t="s">
        <v>148</v>
      </c>
      <c r="AW241" s="13" t="s">
        <v>42</v>
      </c>
      <c r="AX241" s="13" t="s">
        <v>81</v>
      </c>
      <c r="AY241" s="126" t="s">
        <v>140</v>
      </c>
    </row>
    <row r="242" spans="2:65" s="13" customFormat="1">
      <c r="B242" s="125"/>
      <c r="D242" s="254" t="s">
        <v>152</v>
      </c>
      <c r="E242" s="126" t="s">
        <v>3</v>
      </c>
      <c r="F242" s="256" t="s">
        <v>304</v>
      </c>
      <c r="H242" s="257">
        <v>56.8</v>
      </c>
      <c r="I242" s="127"/>
      <c r="L242" s="125"/>
      <c r="M242" s="128"/>
      <c r="T242" s="129"/>
      <c r="AT242" s="126" t="s">
        <v>152</v>
      </c>
      <c r="AU242" s="126" t="s">
        <v>148</v>
      </c>
      <c r="AV242" s="13" t="s">
        <v>148</v>
      </c>
      <c r="AW242" s="13" t="s">
        <v>42</v>
      </c>
      <c r="AX242" s="13" t="s">
        <v>81</v>
      </c>
      <c r="AY242" s="126" t="s">
        <v>140</v>
      </c>
    </row>
    <row r="243" spans="2:65" s="13" customFormat="1">
      <c r="B243" s="125"/>
      <c r="D243" s="254" t="s">
        <v>152</v>
      </c>
      <c r="E243" s="126" t="s">
        <v>3</v>
      </c>
      <c r="F243" s="256" t="s">
        <v>305</v>
      </c>
      <c r="H243" s="257">
        <v>12.2</v>
      </c>
      <c r="I243" s="127"/>
      <c r="L243" s="125"/>
      <c r="M243" s="128"/>
      <c r="T243" s="129"/>
      <c r="AT243" s="126" t="s">
        <v>152</v>
      </c>
      <c r="AU243" s="126" t="s">
        <v>148</v>
      </c>
      <c r="AV243" s="13" t="s">
        <v>148</v>
      </c>
      <c r="AW243" s="13" t="s">
        <v>42</v>
      </c>
      <c r="AX243" s="13" t="s">
        <v>81</v>
      </c>
      <c r="AY243" s="126" t="s">
        <v>140</v>
      </c>
    </row>
    <row r="244" spans="2:65" s="12" customFormat="1">
      <c r="B244" s="120"/>
      <c r="D244" s="254" t="s">
        <v>152</v>
      </c>
      <c r="E244" s="121" t="s">
        <v>3</v>
      </c>
      <c r="F244" s="255" t="s">
        <v>287</v>
      </c>
      <c r="H244" s="121" t="s">
        <v>3</v>
      </c>
      <c r="I244" s="122"/>
      <c r="L244" s="120"/>
      <c r="M244" s="123"/>
      <c r="T244" s="124"/>
      <c r="AT244" s="121" t="s">
        <v>152</v>
      </c>
      <c r="AU244" s="121" t="s">
        <v>148</v>
      </c>
      <c r="AV244" s="12" t="s">
        <v>89</v>
      </c>
      <c r="AW244" s="12" t="s">
        <v>42</v>
      </c>
      <c r="AX244" s="12" t="s">
        <v>81</v>
      </c>
      <c r="AY244" s="121" t="s">
        <v>140</v>
      </c>
    </row>
    <row r="245" spans="2:65" s="13" customFormat="1">
      <c r="B245" s="125"/>
      <c r="D245" s="254" t="s">
        <v>152</v>
      </c>
      <c r="E245" s="126" t="s">
        <v>3</v>
      </c>
      <c r="F245" s="256" t="s">
        <v>302</v>
      </c>
      <c r="H245" s="257">
        <v>28.48</v>
      </c>
      <c r="I245" s="127"/>
      <c r="L245" s="125"/>
      <c r="M245" s="128"/>
      <c r="T245" s="129"/>
      <c r="AT245" s="126" t="s">
        <v>152</v>
      </c>
      <c r="AU245" s="126" t="s">
        <v>148</v>
      </c>
      <c r="AV245" s="13" t="s">
        <v>148</v>
      </c>
      <c r="AW245" s="13" t="s">
        <v>42</v>
      </c>
      <c r="AX245" s="13" t="s">
        <v>81</v>
      </c>
      <c r="AY245" s="126" t="s">
        <v>140</v>
      </c>
    </row>
    <row r="246" spans="2:65" s="13" customFormat="1">
      <c r="B246" s="125"/>
      <c r="D246" s="254" t="s">
        <v>152</v>
      </c>
      <c r="E246" s="126" t="s">
        <v>3</v>
      </c>
      <c r="F246" s="256" t="s">
        <v>303</v>
      </c>
      <c r="H246" s="257">
        <v>22</v>
      </c>
      <c r="I246" s="127"/>
      <c r="L246" s="125"/>
      <c r="M246" s="128"/>
      <c r="T246" s="129"/>
      <c r="AT246" s="126" t="s">
        <v>152</v>
      </c>
      <c r="AU246" s="126" t="s">
        <v>148</v>
      </c>
      <c r="AV246" s="13" t="s">
        <v>148</v>
      </c>
      <c r="AW246" s="13" t="s">
        <v>42</v>
      </c>
      <c r="AX246" s="13" t="s">
        <v>81</v>
      </c>
      <c r="AY246" s="126" t="s">
        <v>140</v>
      </c>
    </row>
    <row r="247" spans="2:65" s="13" customFormat="1">
      <c r="B247" s="125"/>
      <c r="D247" s="254" t="s">
        <v>152</v>
      </c>
      <c r="E247" s="126" t="s">
        <v>3</v>
      </c>
      <c r="F247" s="256" t="s">
        <v>304</v>
      </c>
      <c r="H247" s="257">
        <v>56.8</v>
      </c>
      <c r="I247" s="127"/>
      <c r="L247" s="125"/>
      <c r="M247" s="128"/>
      <c r="T247" s="129"/>
      <c r="AT247" s="126" t="s">
        <v>152</v>
      </c>
      <c r="AU247" s="126" t="s">
        <v>148</v>
      </c>
      <c r="AV247" s="13" t="s">
        <v>148</v>
      </c>
      <c r="AW247" s="13" t="s">
        <v>42</v>
      </c>
      <c r="AX247" s="13" t="s">
        <v>81</v>
      </c>
      <c r="AY247" s="126" t="s">
        <v>140</v>
      </c>
    </row>
    <row r="248" spans="2:65" s="13" customFormat="1">
      <c r="B248" s="125"/>
      <c r="D248" s="254" t="s">
        <v>152</v>
      </c>
      <c r="E248" s="126" t="s">
        <v>3</v>
      </c>
      <c r="F248" s="256" t="s">
        <v>306</v>
      </c>
      <c r="H248" s="257">
        <v>6.46</v>
      </c>
      <c r="I248" s="127"/>
      <c r="L248" s="125"/>
      <c r="M248" s="128"/>
      <c r="T248" s="129"/>
      <c r="AT248" s="126" t="s">
        <v>152</v>
      </c>
      <c r="AU248" s="126" t="s">
        <v>148</v>
      </c>
      <c r="AV248" s="13" t="s">
        <v>148</v>
      </c>
      <c r="AW248" s="13" t="s">
        <v>42</v>
      </c>
      <c r="AX248" s="13" t="s">
        <v>81</v>
      </c>
      <c r="AY248" s="126" t="s">
        <v>140</v>
      </c>
    </row>
    <row r="249" spans="2:65" s="12" customFormat="1">
      <c r="B249" s="120"/>
      <c r="D249" s="254" t="s">
        <v>152</v>
      </c>
      <c r="E249" s="121" t="s">
        <v>3</v>
      </c>
      <c r="F249" s="255" t="s">
        <v>289</v>
      </c>
      <c r="H249" s="121" t="s">
        <v>3</v>
      </c>
      <c r="I249" s="122"/>
      <c r="L249" s="120"/>
      <c r="M249" s="123"/>
      <c r="T249" s="124"/>
      <c r="AT249" s="121" t="s">
        <v>152</v>
      </c>
      <c r="AU249" s="121" t="s">
        <v>148</v>
      </c>
      <c r="AV249" s="12" t="s">
        <v>89</v>
      </c>
      <c r="AW249" s="12" t="s">
        <v>42</v>
      </c>
      <c r="AX249" s="12" t="s">
        <v>81</v>
      </c>
      <c r="AY249" s="121" t="s">
        <v>140</v>
      </c>
    </row>
    <row r="250" spans="2:65" s="13" customFormat="1">
      <c r="B250" s="125"/>
      <c r="D250" s="254" t="s">
        <v>152</v>
      </c>
      <c r="E250" s="126" t="s">
        <v>3</v>
      </c>
      <c r="F250" s="256" t="s">
        <v>307</v>
      </c>
      <c r="H250" s="257">
        <v>19.920000000000002</v>
      </c>
      <c r="I250" s="127"/>
      <c r="L250" s="125"/>
      <c r="M250" s="128"/>
      <c r="T250" s="129"/>
      <c r="AT250" s="126" t="s">
        <v>152</v>
      </c>
      <c r="AU250" s="126" t="s">
        <v>148</v>
      </c>
      <c r="AV250" s="13" t="s">
        <v>148</v>
      </c>
      <c r="AW250" s="13" t="s">
        <v>42</v>
      </c>
      <c r="AX250" s="13" t="s">
        <v>81</v>
      </c>
      <c r="AY250" s="126" t="s">
        <v>140</v>
      </c>
    </row>
    <row r="251" spans="2:65" s="14" customFormat="1">
      <c r="B251" s="130"/>
      <c r="D251" s="254" t="s">
        <v>152</v>
      </c>
      <c r="E251" s="131" t="s">
        <v>3</v>
      </c>
      <c r="F251" s="258" t="s">
        <v>155</v>
      </c>
      <c r="H251" s="259">
        <v>396.57</v>
      </c>
      <c r="I251" s="132"/>
      <c r="L251" s="130"/>
      <c r="M251" s="133"/>
      <c r="T251" s="134"/>
      <c r="AT251" s="131" t="s">
        <v>152</v>
      </c>
      <c r="AU251" s="131" t="s">
        <v>148</v>
      </c>
      <c r="AV251" s="14" t="s">
        <v>147</v>
      </c>
      <c r="AW251" s="14" t="s">
        <v>42</v>
      </c>
      <c r="AX251" s="14" t="s">
        <v>89</v>
      </c>
      <c r="AY251" s="131" t="s">
        <v>140</v>
      </c>
    </row>
    <row r="252" spans="2:65" s="1" customFormat="1" ht="16.5" customHeight="1">
      <c r="B252" s="34"/>
      <c r="C252" s="260" t="s">
        <v>308</v>
      </c>
      <c r="D252" s="260" t="s">
        <v>309</v>
      </c>
      <c r="E252" s="261" t="s">
        <v>310</v>
      </c>
      <c r="F252" s="262" t="s">
        <v>311</v>
      </c>
      <c r="G252" s="263" t="s">
        <v>294</v>
      </c>
      <c r="H252" s="264">
        <v>318.678</v>
      </c>
      <c r="I252" s="135"/>
      <c r="J252" s="265">
        <f>ROUND(I252*H252,2)</f>
        <v>0</v>
      </c>
      <c r="K252" s="262" t="s">
        <v>146</v>
      </c>
      <c r="L252" s="136"/>
      <c r="M252" s="137" t="s">
        <v>3</v>
      </c>
      <c r="N252" s="138" t="s">
        <v>53</v>
      </c>
      <c r="P252" s="114">
        <f>O252*H252</f>
        <v>0</v>
      </c>
      <c r="Q252" s="114">
        <v>3.0000000000000001E-5</v>
      </c>
      <c r="R252" s="114">
        <f>Q252*H252</f>
        <v>9.5603400000000005E-3</v>
      </c>
      <c r="S252" s="114">
        <v>0</v>
      </c>
      <c r="T252" s="115">
        <f>S252*H252</f>
        <v>0</v>
      </c>
      <c r="AR252" s="116" t="s">
        <v>196</v>
      </c>
      <c r="AT252" s="116" t="s">
        <v>309</v>
      </c>
      <c r="AU252" s="116" t="s">
        <v>148</v>
      </c>
      <c r="AY252" s="18" t="s">
        <v>140</v>
      </c>
      <c r="BE252" s="117">
        <f>IF(N252="základní",J252,0)</f>
        <v>0</v>
      </c>
      <c r="BF252" s="117">
        <f>IF(N252="snížená",J252,0)</f>
        <v>0</v>
      </c>
      <c r="BG252" s="117">
        <f>IF(N252="zákl. přenesená",J252,0)</f>
        <v>0</v>
      </c>
      <c r="BH252" s="117">
        <f>IF(N252="sníž. přenesená",J252,0)</f>
        <v>0</v>
      </c>
      <c r="BI252" s="117">
        <f>IF(N252="nulová",J252,0)</f>
        <v>0</v>
      </c>
      <c r="BJ252" s="18" t="s">
        <v>148</v>
      </c>
      <c r="BK252" s="117">
        <f>ROUND(I252*H252,2)</f>
        <v>0</v>
      </c>
      <c r="BL252" s="18" t="s">
        <v>147</v>
      </c>
      <c r="BM252" s="116" t="s">
        <v>312</v>
      </c>
    </row>
    <row r="253" spans="2:65" s="12" customFormat="1">
      <c r="B253" s="120"/>
      <c r="D253" s="254" t="s">
        <v>152</v>
      </c>
      <c r="E253" s="121" t="s">
        <v>3</v>
      </c>
      <c r="F253" s="255" t="s">
        <v>297</v>
      </c>
      <c r="H253" s="121" t="s">
        <v>3</v>
      </c>
      <c r="I253" s="122"/>
      <c r="L253" s="120"/>
      <c r="M253" s="123"/>
      <c r="T253" s="124"/>
      <c r="AT253" s="121" t="s">
        <v>152</v>
      </c>
      <c r="AU253" s="121" t="s">
        <v>148</v>
      </c>
      <c r="AV253" s="12" t="s">
        <v>89</v>
      </c>
      <c r="AW253" s="12" t="s">
        <v>42</v>
      </c>
      <c r="AX253" s="12" t="s">
        <v>81</v>
      </c>
      <c r="AY253" s="121" t="s">
        <v>140</v>
      </c>
    </row>
    <row r="254" spans="2:65" s="13" customFormat="1">
      <c r="B254" s="125"/>
      <c r="D254" s="254" t="s">
        <v>152</v>
      </c>
      <c r="E254" s="126" t="s">
        <v>3</v>
      </c>
      <c r="F254" s="256" t="s">
        <v>313</v>
      </c>
      <c r="H254" s="257">
        <v>62.16</v>
      </c>
      <c r="I254" s="127"/>
      <c r="L254" s="125"/>
      <c r="M254" s="128"/>
      <c r="T254" s="129"/>
      <c r="AT254" s="126" t="s">
        <v>152</v>
      </c>
      <c r="AU254" s="126" t="s">
        <v>148</v>
      </c>
      <c r="AV254" s="13" t="s">
        <v>148</v>
      </c>
      <c r="AW254" s="13" t="s">
        <v>42</v>
      </c>
      <c r="AX254" s="13" t="s">
        <v>81</v>
      </c>
      <c r="AY254" s="126" t="s">
        <v>140</v>
      </c>
    </row>
    <row r="255" spans="2:65" s="12" customFormat="1">
      <c r="B255" s="120"/>
      <c r="D255" s="254" t="s">
        <v>152</v>
      </c>
      <c r="E255" s="121" t="s">
        <v>3</v>
      </c>
      <c r="F255" s="255" t="s">
        <v>299</v>
      </c>
      <c r="H255" s="121" t="s">
        <v>3</v>
      </c>
      <c r="I255" s="122"/>
      <c r="L255" s="120"/>
      <c r="M255" s="123"/>
      <c r="T255" s="124"/>
      <c r="AT255" s="121" t="s">
        <v>152</v>
      </c>
      <c r="AU255" s="121" t="s">
        <v>148</v>
      </c>
      <c r="AV255" s="12" t="s">
        <v>89</v>
      </c>
      <c r="AW255" s="12" t="s">
        <v>42</v>
      </c>
      <c r="AX255" s="12" t="s">
        <v>81</v>
      </c>
      <c r="AY255" s="121" t="s">
        <v>140</v>
      </c>
    </row>
    <row r="256" spans="2:65" s="13" customFormat="1">
      <c r="B256" s="125"/>
      <c r="D256" s="254" t="s">
        <v>152</v>
      </c>
      <c r="E256" s="126" t="s">
        <v>3</v>
      </c>
      <c r="F256" s="256" t="s">
        <v>314</v>
      </c>
      <c r="H256" s="257">
        <v>88.441999999999993</v>
      </c>
      <c r="I256" s="127"/>
      <c r="L256" s="125"/>
      <c r="M256" s="128"/>
      <c r="T256" s="129"/>
      <c r="AT256" s="126" t="s">
        <v>152</v>
      </c>
      <c r="AU256" s="126" t="s">
        <v>148</v>
      </c>
      <c r="AV256" s="13" t="s">
        <v>148</v>
      </c>
      <c r="AW256" s="13" t="s">
        <v>42</v>
      </c>
      <c r="AX256" s="13" t="s">
        <v>81</v>
      </c>
      <c r="AY256" s="126" t="s">
        <v>140</v>
      </c>
    </row>
    <row r="257" spans="2:65" s="12" customFormat="1">
      <c r="B257" s="120"/>
      <c r="D257" s="254" t="s">
        <v>152</v>
      </c>
      <c r="E257" s="121" t="s">
        <v>3</v>
      </c>
      <c r="F257" s="255" t="s">
        <v>301</v>
      </c>
      <c r="H257" s="121" t="s">
        <v>3</v>
      </c>
      <c r="I257" s="122"/>
      <c r="L257" s="120"/>
      <c r="M257" s="123"/>
      <c r="T257" s="124"/>
      <c r="AT257" s="121" t="s">
        <v>152</v>
      </c>
      <c r="AU257" s="121" t="s">
        <v>148</v>
      </c>
      <c r="AV257" s="12" t="s">
        <v>89</v>
      </c>
      <c r="AW257" s="12" t="s">
        <v>42</v>
      </c>
      <c r="AX257" s="12" t="s">
        <v>81</v>
      </c>
      <c r="AY257" s="121" t="s">
        <v>140</v>
      </c>
    </row>
    <row r="258" spans="2:65" s="12" customFormat="1">
      <c r="B258" s="120"/>
      <c r="D258" s="254" t="s">
        <v>152</v>
      </c>
      <c r="E258" s="121" t="s">
        <v>3</v>
      </c>
      <c r="F258" s="255" t="s">
        <v>283</v>
      </c>
      <c r="H258" s="121" t="s">
        <v>3</v>
      </c>
      <c r="I258" s="122"/>
      <c r="L258" s="120"/>
      <c r="M258" s="123"/>
      <c r="T258" s="124"/>
      <c r="AT258" s="121" t="s">
        <v>152</v>
      </c>
      <c r="AU258" s="121" t="s">
        <v>148</v>
      </c>
      <c r="AV258" s="12" t="s">
        <v>89</v>
      </c>
      <c r="AW258" s="12" t="s">
        <v>42</v>
      </c>
      <c r="AX258" s="12" t="s">
        <v>81</v>
      </c>
      <c r="AY258" s="121" t="s">
        <v>140</v>
      </c>
    </row>
    <row r="259" spans="2:65" s="13" customFormat="1">
      <c r="B259" s="125"/>
      <c r="D259" s="254" t="s">
        <v>152</v>
      </c>
      <c r="E259" s="126" t="s">
        <v>3</v>
      </c>
      <c r="F259" s="256" t="s">
        <v>315</v>
      </c>
      <c r="H259" s="257">
        <v>21</v>
      </c>
      <c r="I259" s="127"/>
      <c r="L259" s="125"/>
      <c r="M259" s="128"/>
      <c r="T259" s="129"/>
      <c r="AT259" s="126" t="s">
        <v>152</v>
      </c>
      <c r="AU259" s="126" t="s">
        <v>148</v>
      </c>
      <c r="AV259" s="13" t="s">
        <v>148</v>
      </c>
      <c r="AW259" s="13" t="s">
        <v>42</v>
      </c>
      <c r="AX259" s="13" t="s">
        <v>81</v>
      </c>
      <c r="AY259" s="126" t="s">
        <v>140</v>
      </c>
    </row>
    <row r="260" spans="2:65" s="13" customFormat="1">
      <c r="B260" s="125"/>
      <c r="D260" s="254" t="s">
        <v>152</v>
      </c>
      <c r="E260" s="126" t="s">
        <v>3</v>
      </c>
      <c r="F260" s="256" t="s">
        <v>316</v>
      </c>
      <c r="H260" s="257">
        <v>14.28</v>
      </c>
      <c r="I260" s="127"/>
      <c r="L260" s="125"/>
      <c r="M260" s="128"/>
      <c r="T260" s="129"/>
      <c r="AT260" s="126" t="s">
        <v>152</v>
      </c>
      <c r="AU260" s="126" t="s">
        <v>148</v>
      </c>
      <c r="AV260" s="13" t="s">
        <v>148</v>
      </c>
      <c r="AW260" s="13" t="s">
        <v>42</v>
      </c>
      <c r="AX260" s="13" t="s">
        <v>81</v>
      </c>
      <c r="AY260" s="126" t="s">
        <v>140</v>
      </c>
    </row>
    <row r="261" spans="2:65" s="13" customFormat="1">
      <c r="B261" s="125"/>
      <c r="D261" s="254" t="s">
        <v>152</v>
      </c>
      <c r="E261" s="126" t="s">
        <v>3</v>
      </c>
      <c r="F261" s="256" t="s">
        <v>317</v>
      </c>
      <c r="H261" s="257">
        <v>28.56</v>
      </c>
      <c r="I261" s="127"/>
      <c r="L261" s="125"/>
      <c r="M261" s="128"/>
      <c r="T261" s="129"/>
      <c r="AT261" s="126" t="s">
        <v>152</v>
      </c>
      <c r="AU261" s="126" t="s">
        <v>148</v>
      </c>
      <c r="AV261" s="13" t="s">
        <v>148</v>
      </c>
      <c r="AW261" s="13" t="s">
        <v>42</v>
      </c>
      <c r="AX261" s="13" t="s">
        <v>81</v>
      </c>
      <c r="AY261" s="126" t="s">
        <v>140</v>
      </c>
    </row>
    <row r="262" spans="2:65" s="13" customFormat="1">
      <c r="B262" s="125"/>
      <c r="D262" s="254" t="s">
        <v>152</v>
      </c>
      <c r="E262" s="126" t="s">
        <v>3</v>
      </c>
      <c r="F262" s="256" t="s">
        <v>318</v>
      </c>
      <c r="H262" s="257">
        <v>8.4</v>
      </c>
      <c r="I262" s="127"/>
      <c r="L262" s="125"/>
      <c r="M262" s="128"/>
      <c r="T262" s="129"/>
      <c r="AT262" s="126" t="s">
        <v>152</v>
      </c>
      <c r="AU262" s="126" t="s">
        <v>148</v>
      </c>
      <c r="AV262" s="13" t="s">
        <v>148</v>
      </c>
      <c r="AW262" s="13" t="s">
        <v>42</v>
      </c>
      <c r="AX262" s="13" t="s">
        <v>81</v>
      </c>
      <c r="AY262" s="126" t="s">
        <v>140</v>
      </c>
    </row>
    <row r="263" spans="2:65" s="12" customFormat="1">
      <c r="B263" s="120"/>
      <c r="D263" s="254" t="s">
        <v>152</v>
      </c>
      <c r="E263" s="121" t="s">
        <v>3</v>
      </c>
      <c r="F263" s="255" t="s">
        <v>287</v>
      </c>
      <c r="H263" s="121" t="s">
        <v>3</v>
      </c>
      <c r="I263" s="122"/>
      <c r="L263" s="120"/>
      <c r="M263" s="123"/>
      <c r="T263" s="124"/>
      <c r="AT263" s="121" t="s">
        <v>152</v>
      </c>
      <c r="AU263" s="121" t="s">
        <v>148</v>
      </c>
      <c r="AV263" s="12" t="s">
        <v>89</v>
      </c>
      <c r="AW263" s="12" t="s">
        <v>42</v>
      </c>
      <c r="AX263" s="12" t="s">
        <v>81</v>
      </c>
      <c r="AY263" s="121" t="s">
        <v>140</v>
      </c>
    </row>
    <row r="264" spans="2:65" s="13" customFormat="1">
      <c r="B264" s="125"/>
      <c r="D264" s="254" t="s">
        <v>152</v>
      </c>
      <c r="E264" s="126" t="s">
        <v>3</v>
      </c>
      <c r="F264" s="256" t="s">
        <v>315</v>
      </c>
      <c r="H264" s="257">
        <v>21</v>
      </c>
      <c r="I264" s="127"/>
      <c r="L264" s="125"/>
      <c r="M264" s="128"/>
      <c r="T264" s="129"/>
      <c r="AT264" s="126" t="s">
        <v>152</v>
      </c>
      <c r="AU264" s="126" t="s">
        <v>148</v>
      </c>
      <c r="AV264" s="13" t="s">
        <v>148</v>
      </c>
      <c r="AW264" s="13" t="s">
        <v>42</v>
      </c>
      <c r="AX264" s="13" t="s">
        <v>81</v>
      </c>
      <c r="AY264" s="126" t="s">
        <v>140</v>
      </c>
    </row>
    <row r="265" spans="2:65" s="13" customFormat="1">
      <c r="B265" s="125"/>
      <c r="D265" s="254" t="s">
        <v>152</v>
      </c>
      <c r="E265" s="126" t="s">
        <v>3</v>
      </c>
      <c r="F265" s="256" t="s">
        <v>316</v>
      </c>
      <c r="H265" s="257">
        <v>14.28</v>
      </c>
      <c r="I265" s="127"/>
      <c r="L265" s="125"/>
      <c r="M265" s="128"/>
      <c r="T265" s="129"/>
      <c r="AT265" s="126" t="s">
        <v>152</v>
      </c>
      <c r="AU265" s="126" t="s">
        <v>148</v>
      </c>
      <c r="AV265" s="13" t="s">
        <v>148</v>
      </c>
      <c r="AW265" s="13" t="s">
        <v>42</v>
      </c>
      <c r="AX265" s="13" t="s">
        <v>81</v>
      </c>
      <c r="AY265" s="126" t="s">
        <v>140</v>
      </c>
    </row>
    <row r="266" spans="2:65" s="13" customFormat="1">
      <c r="B266" s="125"/>
      <c r="D266" s="254" t="s">
        <v>152</v>
      </c>
      <c r="E266" s="126" t="s">
        <v>3</v>
      </c>
      <c r="F266" s="256" t="s">
        <v>317</v>
      </c>
      <c r="H266" s="257">
        <v>28.56</v>
      </c>
      <c r="I266" s="127"/>
      <c r="L266" s="125"/>
      <c r="M266" s="128"/>
      <c r="T266" s="129"/>
      <c r="AT266" s="126" t="s">
        <v>152</v>
      </c>
      <c r="AU266" s="126" t="s">
        <v>148</v>
      </c>
      <c r="AV266" s="13" t="s">
        <v>148</v>
      </c>
      <c r="AW266" s="13" t="s">
        <v>42</v>
      </c>
      <c r="AX266" s="13" t="s">
        <v>81</v>
      </c>
      <c r="AY266" s="126" t="s">
        <v>140</v>
      </c>
    </row>
    <row r="267" spans="2:65" s="13" customFormat="1">
      <c r="B267" s="125"/>
      <c r="D267" s="254" t="s">
        <v>152</v>
      </c>
      <c r="E267" s="126" t="s">
        <v>3</v>
      </c>
      <c r="F267" s="256" t="s">
        <v>319</v>
      </c>
      <c r="H267" s="257">
        <v>2.9609999999999999</v>
      </c>
      <c r="I267" s="127"/>
      <c r="L267" s="125"/>
      <c r="M267" s="128"/>
      <c r="T267" s="129"/>
      <c r="AT267" s="126" t="s">
        <v>152</v>
      </c>
      <c r="AU267" s="126" t="s">
        <v>148</v>
      </c>
      <c r="AV267" s="13" t="s">
        <v>148</v>
      </c>
      <c r="AW267" s="13" t="s">
        <v>42</v>
      </c>
      <c r="AX267" s="13" t="s">
        <v>81</v>
      </c>
      <c r="AY267" s="126" t="s">
        <v>140</v>
      </c>
    </row>
    <row r="268" spans="2:65" s="12" customFormat="1">
      <c r="B268" s="120"/>
      <c r="D268" s="254" t="s">
        <v>152</v>
      </c>
      <c r="E268" s="121" t="s">
        <v>3</v>
      </c>
      <c r="F268" s="255" t="s">
        <v>289</v>
      </c>
      <c r="H268" s="121" t="s">
        <v>3</v>
      </c>
      <c r="I268" s="122"/>
      <c r="L268" s="120"/>
      <c r="M268" s="123"/>
      <c r="T268" s="124"/>
      <c r="AT268" s="121" t="s">
        <v>152</v>
      </c>
      <c r="AU268" s="121" t="s">
        <v>148</v>
      </c>
      <c r="AV268" s="12" t="s">
        <v>89</v>
      </c>
      <c r="AW268" s="12" t="s">
        <v>42</v>
      </c>
      <c r="AX268" s="12" t="s">
        <v>81</v>
      </c>
      <c r="AY268" s="121" t="s">
        <v>140</v>
      </c>
    </row>
    <row r="269" spans="2:65" s="13" customFormat="1">
      <c r="B269" s="125"/>
      <c r="D269" s="254" t="s">
        <v>152</v>
      </c>
      <c r="E269" s="126" t="s">
        <v>3</v>
      </c>
      <c r="F269" s="256" t="s">
        <v>320</v>
      </c>
      <c r="H269" s="257">
        <v>13.86</v>
      </c>
      <c r="I269" s="127"/>
      <c r="L269" s="125"/>
      <c r="M269" s="128"/>
      <c r="T269" s="129"/>
      <c r="AT269" s="126" t="s">
        <v>152</v>
      </c>
      <c r="AU269" s="126" t="s">
        <v>148</v>
      </c>
      <c r="AV269" s="13" t="s">
        <v>148</v>
      </c>
      <c r="AW269" s="13" t="s">
        <v>42</v>
      </c>
      <c r="AX269" s="13" t="s">
        <v>81</v>
      </c>
      <c r="AY269" s="126" t="s">
        <v>140</v>
      </c>
    </row>
    <row r="270" spans="2:65" s="14" customFormat="1">
      <c r="B270" s="130"/>
      <c r="D270" s="254" t="s">
        <v>152</v>
      </c>
      <c r="E270" s="131" t="s">
        <v>3</v>
      </c>
      <c r="F270" s="258" t="s">
        <v>155</v>
      </c>
      <c r="H270" s="259">
        <v>303.50299999999999</v>
      </c>
      <c r="I270" s="132"/>
      <c r="L270" s="130"/>
      <c r="M270" s="133"/>
      <c r="T270" s="134"/>
      <c r="AT270" s="131" t="s">
        <v>152</v>
      </c>
      <c r="AU270" s="131" t="s">
        <v>148</v>
      </c>
      <c r="AV270" s="14" t="s">
        <v>147</v>
      </c>
      <c r="AW270" s="14" t="s">
        <v>42</v>
      </c>
      <c r="AX270" s="14" t="s">
        <v>89</v>
      </c>
      <c r="AY270" s="131" t="s">
        <v>140</v>
      </c>
    </row>
    <row r="271" spans="2:65" s="13" customFormat="1">
      <c r="B271" s="125"/>
      <c r="D271" s="254" t="s">
        <v>152</v>
      </c>
      <c r="F271" s="256" t="s">
        <v>321</v>
      </c>
      <c r="H271" s="257">
        <v>318.678</v>
      </c>
      <c r="I271" s="127"/>
      <c r="L271" s="125"/>
      <c r="M271" s="128"/>
      <c r="T271" s="129"/>
      <c r="AT271" s="126" t="s">
        <v>152</v>
      </c>
      <c r="AU271" s="126" t="s">
        <v>148</v>
      </c>
      <c r="AV271" s="13" t="s">
        <v>148</v>
      </c>
      <c r="AW271" s="13" t="s">
        <v>4</v>
      </c>
      <c r="AX271" s="13" t="s">
        <v>89</v>
      </c>
      <c r="AY271" s="126" t="s">
        <v>140</v>
      </c>
    </row>
    <row r="272" spans="2:65" s="1" customFormat="1" ht="16.5" customHeight="1">
      <c r="B272" s="34"/>
      <c r="C272" s="260" t="s">
        <v>8</v>
      </c>
      <c r="D272" s="260" t="s">
        <v>309</v>
      </c>
      <c r="E272" s="261" t="s">
        <v>322</v>
      </c>
      <c r="F272" s="262" t="s">
        <v>323</v>
      </c>
      <c r="G272" s="263" t="s">
        <v>294</v>
      </c>
      <c r="H272" s="264">
        <v>59.27</v>
      </c>
      <c r="I272" s="135"/>
      <c r="J272" s="265">
        <f>ROUND(I272*H272,2)</f>
        <v>0</v>
      </c>
      <c r="K272" s="262" t="s">
        <v>146</v>
      </c>
      <c r="L272" s="136"/>
      <c r="M272" s="137" t="s">
        <v>3</v>
      </c>
      <c r="N272" s="138" t="s">
        <v>53</v>
      </c>
      <c r="P272" s="114">
        <f>O272*H272</f>
        <v>0</v>
      </c>
      <c r="Q272" s="114">
        <v>2.9999999999999997E-4</v>
      </c>
      <c r="R272" s="114">
        <f>Q272*H272</f>
        <v>1.7780999999999998E-2</v>
      </c>
      <c r="S272" s="114">
        <v>0</v>
      </c>
      <c r="T272" s="115">
        <f>S272*H272</f>
        <v>0</v>
      </c>
      <c r="AR272" s="116" t="s">
        <v>196</v>
      </c>
      <c r="AT272" s="116" t="s">
        <v>309</v>
      </c>
      <c r="AU272" s="116" t="s">
        <v>148</v>
      </c>
      <c r="AY272" s="18" t="s">
        <v>140</v>
      </c>
      <c r="BE272" s="117">
        <f>IF(N272="základní",J272,0)</f>
        <v>0</v>
      </c>
      <c r="BF272" s="117">
        <f>IF(N272="snížená",J272,0)</f>
        <v>0</v>
      </c>
      <c r="BG272" s="117">
        <f>IF(N272="zákl. přenesená",J272,0)</f>
        <v>0</v>
      </c>
      <c r="BH272" s="117">
        <f>IF(N272="sníž. přenesená",J272,0)</f>
        <v>0</v>
      </c>
      <c r="BI272" s="117">
        <f>IF(N272="nulová",J272,0)</f>
        <v>0</v>
      </c>
      <c r="BJ272" s="18" t="s">
        <v>148</v>
      </c>
      <c r="BK272" s="117">
        <f>ROUND(I272*H272,2)</f>
        <v>0</v>
      </c>
      <c r="BL272" s="18" t="s">
        <v>147</v>
      </c>
      <c r="BM272" s="116" t="s">
        <v>324</v>
      </c>
    </row>
    <row r="273" spans="2:65" s="12" customFormat="1">
      <c r="B273" s="120"/>
      <c r="D273" s="254" t="s">
        <v>152</v>
      </c>
      <c r="E273" s="121" t="s">
        <v>3</v>
      </c>
      <c r="F273" s="255" t="s">
        <v>325</v>
      </c>
      <c r="H273" s="121" t="s">
        <v>3</v>
      </c>
      <c r="I273" s="122"/>
      <c r="L273" s="120"/>
      <c r="M273" s="123"/>
      <c r="T273" s="124"/>
      <c r="AT273" s="121" t="s">
        <v>152</v>
      </c>
      <c r="AU273" s="121" t="s">
        <v>148</v>
      </c>
      <c r="AV273" s="12" t="s">
        <v>89</v>
      </c>
      <c r="AW273" s="12" t="s">
        <v>42</v>
      </c>
      <c r="AX273" s="12" t="s">
        <v>81</v>
      </c>
      <c r="AY273" s="121" t="s">
        <v>140</v>
      </c>
    </row>
    <row r="274" spans="2:65" s="12" customFormat="1">
      <c r="B274" s="120"/>
      <c r="D274" s="254" t="s">
        <v>152</v>
      </c>
      <c r="E274" s="121" t="s">
        <v>3</v>
      </c>
      <c r="F274" s="255" t="s">
        <v>283</v>
      </c>
      <c r="H274" s="121" t="s">
        <v>3</v>
      </c>
      <c r="I274" s="122"/>
      <c r="L274" s="120"/>
      <c r="M274" s="123"/>
      <c r="T274" s="124"/>
      <c r="AT274" s="121" t="s">
        <v>152</v>
      </c>
      <c r="AU274" s="121" t="s">
        <v>148</v>
      </c>
      <c r="AV274" s="12" t="s">
        <v>89</v>
      </c>
      <c r="AW274" s="12" t="s">
        <v>42</v>
      </c>
      <c r="AX274" s="12" t="s">
        <v>81</v>
      </c>
      <c r="AY274" s="121" t="s">
        <v>140</v>
      </c>
    </row>
    <row r="275" spans="2:65" s="13" customFormat="1">
      <c r="B275" s="125"/>
      <c r="D275" s="254" t="s">
        <v>152</v>
      </c>
      <c r="E275" s="126" t="s">
        <v>3</v>
      </c>
      <c r="F275" s="256" t="s">
        <v>326</v>
      </c>
      <c r="H275" s="257">
        <v>4.452</v>
      </c>
      <c r="I275" s="127"/>
      <c r="L275" s="125"/>
      <c r="M275" s="128"/>
      <c r="T275" s="129"/>
      <c r="AT275" s="126" t="s">
        <v>152</v>
      </c>
      <c r="AU275" s="126" t="s">
        <v>148</v>
      </c>
      <c r="AV275" s="13" t="s">
        <v>148</v>
      </c>
      <c r="AW275" s="13" t="s">
        <v>42</v>
      </c>
      <c r="AX275" s="13" t="s">
        <v>81</v>
      </c>
      <c r="AY275" s="126" t="s">
        <v>140</v>
      </c>
    </row>
    <row r="276" spans="2:65" s="13" customFormat="1">
      <c r="B276" s="125"/>
      <c r="D276" s="254" t="s">
        <v>152</v>
      </c>
      <c r="E276" s="126" t="s">
        <v>3</v>
      </c>
      <c r="F276" s="256" t="s">
        <v>327</v>
      </c>
      <c r="H276" s="257">
        <v>4.41</v>
      </c>
      <c r="I276" s="127"/>
      <c r="L276" s="125"/>
      <c r="M276" s="128"/>
      <c r="T276" s="129"/>
      <c r="AT276" s="126" t="s">
        <v>152</v>
      </c>
      <c r="AU276" s="126" t="s">
        <v>148</v>
      </c>
      <c r="AV276" s="13" t="s">
        <v>148</v>
      </c>
      <c r="AW276" s="13" t="s">
        <v>42</v>
      </c>
      <c r="AX276" s="13" t="s">
        <v>81</v>
      </c>
      <c r="AY276" s="126" t="s">
        <v>140</v>
      </c>
    </row>
    <row r="277" spans="2:65" s="13" customFormat="1">
      <c r="B277" s="125"/>
      <c r="D277" s="254" t="s">
        <v>152</v>
      </c>
      <c r="E277" s="126" t="s">
        <v>3</v>
      </c>
      <c r="F277" s="256" t="s">
        <v>328</v>
      </c>
      <c r="H277" s="257">
        <v>15.54</v>
      </c>
      <c r="I277" s="127"/>
      <c r="L277" s="125"/>
      <c r="M277" s="128"/>
      <c r="T277" s="129"/>
      <c r="AT277" s="126" t="s">
        <v>152</v>
      </c>
      <c r="AU277" s="126" t="s">
        <v>148</v>
      </c>
      <c r="AV277" s="13" t="s">
        <v>148</v>
      </c>
      <c r="AW277" s="13" t="s">
        <v>42</v>
      </c>
      <c r="AX277" s="13" t="s">
        <v>81</v>
      </c>
      <c r="AY277" s="126" t="s">
        <v>140</v>
      </c>
    </row>
    <row r="278" spans="2:65" s="13" customFormat="1">
      <c r="B278" s="125"/>
      <c r="D278" s="254" t="s">
        <v>152</v>
      </c>
      <c r="E278" s="126" t="s">
        <v>3</v>
      </c>
      <c r="F278" s="256" t="s">
        <v>329</v>
      </c>
      <c r="H278" s="257">
        <v>2.2050000000000001</v>
      </c>
      <c r="I278" s="127"/>
      <c r="L278" s="125"/>
      <c r="M278" s="128"/>
      <c r="T278" s="129"/>
      <c r="AT278" s="126" t="s">
        <v>152</v>
      </c>
      <c r="AU278" s="126" t="s">
        <v>148</v>
      </c>
      <c r="AV278" s="13" t="s">
        <v>148</v>
      </c>
      <c r="AW278" s="13" t="s">
        <v>42</v>
      </c>
      <c r="AX278" s="13" t="s">
        <v>81</v>
      </c>
      <c r="AY278" s="126" t="s">
        <v>140</v>
      </c>
    </row>
    <row r="279" spans="2:65" s="12" customFormat="1">
      <c r="B279" s="120"/>
      <c r="D279" s="254" t="s">
        <v>152</v>
      </c>
      <c r="E279" s="121" t="s">
        <v>3</v>
      </c>
      <c r="F279" s="255" t="s">
        <v>287</v>
      </c>
      <c r="H279" s="121" t="s">
        <v>3</v>
      </c>
      <c r="I279" s="122"/>
      <c r="L279" s="120"/>
      <c r="M279" s="123"/>
      <c r="T279" s="124"/>
      <c r="AT279" s="121" t="s">
        <v>152</v>
      </c>
      <c r="AU279" s="121" t="s">
        <v>148</v>
      </c>
      <c r="AV279" s="12" t="s">
        <v>89</v>
      </c>
      <c r="AW279" s="12" t="s">
        <v>42</v>
      </c>
      <c r="AX279" s="12" t="s">
        <v>81</v>
      </c>
      <c r="AY279" s="121" t="s">
        <v>140</v>
      </c>
    </row>
    <row r="280" spans="2:65" s="13" customFormat="1">
      <c r="B280" s="125"/>
      <c r="D280" s="254" t="s">
        <v>152</v>
      </c>
      <c r="E280" s="126" t="s">
        <v>3</v>
      </c>
      <c r="F280" s="256" t="s">
        <v>326</v>
      </c>
      <c r="H280" s="257">
        <v>4.452</v>
      </c>
      <c r="I280" s="127"/>
      <c r="L280" s="125"/>
      <c r="M280" s="128"/>
      <c r="T280" s="129"/>
      <c r="AT280" s="126" t="s">
        <v>152</v>
      </c>
      <c r="AU280" s="126" t="s">
        <v>148</v>
      </c>
      <c r="AV280" s="13" t="s">
        <v>148</v>
      </c>
      <c r="AW280" s="13" t="s">
        <v>42</v>
      </c>
      <c r="AX280" s="13" t="s">
        <v>81</v>
      </c>
      <c r="AY280" s="126" t="s">
        <v>140</v>
      </c>
    </row>
    <row r="281" spans="2:65" s="13" customFormat="1">
      <c r="B281" s="125"/>
      <c r="D281" s="254" t="s">
        <v>152</v>
      </c>
      <c r="E281" s="126" t="s">
        <v>3</v>
      </c>
      <c r="F281" s="256" t="s">
        <v>327</v>
      </c>
      <c r="H281" s="257">
        <v>4.41</v>
      </c>
      <c r="I281" s="127"/>
      <c r="L281" s="125"/>
      <c r="M281" s="128"/>
      <c r="T281" s="129"/>
      <c r="AT281" s="126" t="s">
        <v>152</v>
      </c>
      <c r="AU281" s="126" t="s">
        <v>148</v>
      </c>
      <c r="AV281" s="13" t="s">
        <v>148</v>
      </c>
      <c r="AW281" s="13" t="s">
        <v>42</v>
      </c>
      <c r="AX281" s="13" t="s">
        <v>81</v>
      </c>
      <c r="AY281" s="126" t="s">
        <v>140</v>
      </c>
    </row>
    <row r="282" spans="2:65" s="13" customFormat="1">
      <c r="B282" s="125"/>
      <c r="D282" s="254" t="s">
        <v>152</v>
      </c>
      <c r="E282" s="126" t="s">
        <v>3</v>
      </c>
      <c r="F282" s="256" t="s">
        <v>328</v>
      </c>
      <c r="H282" s="257">
        <v>15.54</v>
      </c>
      <c r="I282" s="127"/>
      <c r="L282" s="125"/>
      <c r="M282" s="128"/>
      <c r="T282" s="129"/>
      <c r="AT282" s="126" t="s">
        <v>152</v>
      </c>
      <c r="AU282" s="126" t="s">
        <v>148</v>
      </c>
      <c r="AV282" s="13" t="s">
        <v>148</v>
      </c>
      <c r="AW282" s="13" t="s">
        <v>42</v>
      </c>
      <c r="AX282" s="13" t="s">
        <v>81</v>
      </c>
      <c r="AY282" s="126" t="s">
        <v>140</v>
      </c>
    </row>
    <row r="283" spans="2:65" s="13" customFormat="1">
      <c r="B283" s="125"/>
      <c r="D283" s="254" t="s">
        <v>152</v>
      </c>
      <c r="E283" s="126" t="s">
        <v>3</v>
      </c>
      <c r="F283" s="256" t="s">
        <v>330</v>
      </c>
      <c r="H283" s="257">
        <v>1.911</v>
      </c>
      <c r="I283" s="127"/>
      <c r="L283" s="125"/>
      <c r="M283" s="128"/>
      <c r="T283" s="129"/>
      <c r="AT283" s="126" t="s">
        <v>152</v>
      </c>
      <c r="AU283" s="126" t="s">
        <v>148</v>
      </c>
      <c r="AV283" s="13" t="s">
        <v>148</v>
      </c>
      <c r="AW283" s="13" t="s">
        <v>42</v>
      </c>
      <c r="AX283" s="13" t="s">
        <v>81</v>
      </c>
      <c r="AY283" s="126" t="s">
        <v>140</v>
      </c>
    </row>
    <row r="284" spans="2:65" s="12" customFormat="1">
      <c r="B284" s="120"/>
      <c r="D284" s="254" t="s">
        <v>152</v>
      </c>
      <c r="E284" s="121" t="s">
        <v>3</v>
      </c>
      <c r="F284" s="255" t="s">
        <v>289</v>
      </c>
      <c r="H284" s="121" t="s">
        <v>3</v>
      </c>
      <c r="I284" s="122"/>
      <c r="L284" s="120"/>
      <c r="M284" s="123"/>
      <c r="T284" s="124"/>
      <c r="AT284" s="121" t="s">
        <v>152</v>
      </c>
      <c r="AU284" s="121" t="s">
        <v>148</v>
      </c>
      <c r="AV284" s="12" t="s">
        <v>89</v>
      </c>
      <c r="AW284" s="12" t="s">
        <v>42</v>
      </c>
      <c r="AX284" s="12" t="s">
        <v>81</v>
      </c>
      <c r="AY284" s="121" t="s">
        <v>140</v>
      </c>
    </row>
    <row r="285" spans="2:65" s="13" customFormat="1">
      <c r="B285" s="125"/>
      <c r="D285" s="254" t="s">
        <v>152</v>
      </c>
      <c r="E285" s="126" t="s">
        <v>3</v>
      </c>
      <c r="F285" s="256" t="s">
        <v>331</v>
      </c>
      <c r="H285" s="257">
        <v>3.528</v>
      </c>
      <c r="I285" s="127"/>
      <c r="L285" s="125"/>
      <c r="M285" s="128"/>
      <c r="T285" s="129"/>
      <c r="AT285" s="126" t="s">
        <v>152</v>
      </c>
      <c r="AU285" s="126" t="s">
        <v>148</v>
      </c>
      <c r="AV285" s="13" t="s">
        <v>148</v>
      </c>
      <c r="AW285" s="13" t="s">
        <v>42</v>
      </c>
      <c r="AX285" s="13" t="s">
        <v>81</v>
      </c>
      <c r="AY285" s="126" t="s">
        <v>140</v>
      </c>
    </row>
    <row r="286" spans="2:65" s="14" customFormat="1">
      <c r="B286" s="130"/>
      <c r="D286" s="254" t="s">
        <v>152</v>
      </c>
      <c r="E286" s="131" t="s">
        <v>3</v>
      </c>
      <c r="F286" s="258" t="s">
        <v>155</v>
      </c>
      <c r="H286" s="259">
        <v>56.448</v>
      </c>
      <c r="I286" s="132"/>
      <c r="L286" s="130"/>
      <c r="M286" s="133"/>
      <c r="T286" s="134"/>
      <c r="AT286" s="131" t="s">
        <v>152</v>
      </c>
      <c r="AU286" s="131" t="s">
        <v>148</v>
      </c>
      <c r="AV286" s="14" t="s">
        <v>147</v>
      </c>
      <c r="AW286" s="14" t="s">
        <v>42</v>
      </c>
      <c r="AX286" s="14" t="s">
        <v>89</v>
      </c>
      <c r="AY286" s="131" t="s">
        <v>140</v>
      </c>
    </row>
    <row r="287" spans="2:65" s="13" customFormat="1">
      <c r="B287" s="125"/>
      <c r="D287" s="254" t="s">
        <v>152</v>
      </c>
      <c r="F287" s="256" t="s">
        <v>332</v>
      </c>
      <c r="H287" s="257">
        <v>59.27</v>
      </c>
      <c r="I287" s="127"/>
      <c r="L287" s="125"/>
      <c r="M287" s="128"/>
      <c r="T287" s="129"/>
      <c r="AT287" s="126" t="s">
        <v>152</v>
      </c>
      <c r="AU287" s="126" t="s">
        <v>148</v>
      </c>
      <c r="AV287" s="13" t="s">
        <v>148</v>
      </c>
      <c r="AW287" s="13" t="s">
        <v>4</v>
      </c>
      <c r="AX287" s="13" t="s">
        <v>89</v>
      </c>
      <c r="AY287" s="126" t="s">
        <v>140</v>
      </c>
    </row>
    <row r="288" spans="2:65" s="1" customFormat="1" ht="16.5" customHeight="1">
      <c r="B288" s="34"/>
      <c r="C288" s="260" t="s">
        <v>333</v>
      </c>
      <c r="D288" s="260" t="s">
        <v>309</v>
      </c>
      <c r="E288" s="261" t="s">
        <v>334</v>
      </c>
      <c r="F288" s="262" t="s">
        <v>335</v>
      </c>
      <c r="G288" s="263" t="s">
        <v>294</v>
      </c>
      <c r="H288" s="264">
        <v>59.27</v>
      </c>
      <c r="I288" s="135"/>
      <c r="J288" s="265">
        <f>ROUND(I288*H288,2)</f>
        <v>0</v>
      </c>
      <c r="K288" s="262" t="s">
        <v>146</v>
      </c>
      <c r="L288" s="136"/>
      <c r="M288" s="137" t="s">
        <v>3</v>
      </c>
      <c r="N288" s="138" t="s">
        <v>53</v>
      </c>
      <c r="P288" s="114">
        <f>O288*H288</f>
        <v>0</v>
      </c>
      <c r="Q288" s="114">
        <v>2.0000000000000001E-4</v>
      </c>
      <c r="R288" s="114">
        <f>Q288*H288</f>
        <v>1.1854000000000002E-2</v>
      </c>
      <c r="S288" s="114">
        <v>0</v>
      </c>
      <c r="T288" s="115">
        <f>S288*H288</f>
        <v>0</v>
      </c>
      <c r="AR288" s="116" t="s">
        <v>196</v>
      </c>
      <c r="AT288" s="116" t="s">
        <v>309</v>
      </c>
      <c r="AU288" s="116" t="s">
        <v>148</v>
      </c>
      <c r="AY288" s="18" t="s">
        <v>140</v>
      </c>
      <c r="BE288" s="117">
        <f>IF(N288="základní",J288,0)</f>
        <v>0</v>
      </c>
      <c r="BF288" s="117">
        <f>IF(N288="snížená",J288,0)</f>
        <v>0</v>
      </c>
      <c r="BG288" s="117">
        <f>IF(N288="zákl. přenesená",J288,0)</f>
        <v>0</v>
      </c>
      <c r="BH288" s="117">
        <f>IF(N288="sníž. přenesená",J288,0)</f>
        <v>0</v>
      </c>
      <c r="BI288" s="117">
        <f>IF(N288="nulová",J288,0)</f>
        <v>0</v>
      </c>
      <c r="BJ288" s="18" t="s">
        <v>148</v>
      </c>
      <c r="BK288" s="117">
        <f>ROUND(I288*H288,2)</f>
        <v>0</v>
      </c>
      <c r="BL288" s="18" t="s">
        <v>147</v>
      </c>
      <c r="BM288" s="116" t="s">
        <v>336</v>
      </c>
    </row>
    <row r="289" spans="2:65" s="12" customFormat="1">
      <c r="B289" s="120"/>
      <c r="D289" s="254" t="s">
        <v>152</v>
      </c>
      <c r="E289" s="121" t="s">
        <v>3</v>
      </c>
      <c r="F289" s="255" t="s">
        <v>337</v>
      </c>
      <c r="H289" s="121" t="s">
        <v>3</v>
      </c>
      <c r="I289" s="122"/>
      <c r="L289" s="120"/>
      <c r="M289" s="123"/>
      <c r="T289" s="124"/>
      <c r="AT289" s="121" t="s">
        <v>152</v>
      </c>
      <c r="AU289" s="121" t="s">
        <v>148</v>
      </c>
      <c r="AV289" s="12" t="s">
        <v>89</v>
      </c>
      <c r="AW289" s="12" t="s">
        <v>42</v>
      </c>
      <c r="AX289" s="12" t="s">
        <v>81</v>
      </c>
      <c r="AY289" s="121" t="s">
        <v>140</v>
      </c>
    </row>
    <row r="290" spans="2:65" s="12" customFormat="1">
      <c r="B290" s="120"/>
      <c r="D290" s="254" t="s">
        <v>152</v>
      </c>
      <c r="E290" s="121" t="s">
        <v>3</v>
      </c>
      <c r="F290" s="255" t="s">
        <v>283</v>
      </c>
      <c r="H290" s="121" t="s">
        <v>3</v>
      </c>
      <c r="I290" s="122"/>
      <c r="L290" s="120"/>
      <c r="M290" s="123"/>
      <c r="T290" s="124"/>
      <c r="AT290" s="121" t="s">
        <v>152</v>
      </c>
      <c r="AU290" s="121" t="s">
        <v>148</v>
      </c>
      <c r="AV290" s="12" t="s">
        <v>89</v>
      </c>
      <c r="AW290" s="12" t="s">
        <v>42</v>
      </c>
      <c r="AX290" s="12" t="s">
        <v>81</v>
      </c>
      <c r="AY290" s="121" t="s">
        <v>140</v>
      </c>
    </row>
    <row r="291" spans="2:65" s="13" customFormat="1">
      <c r="B291" s="125"/>
      <c r="D291" s="254" t="s">
        <v>152</v>
      </c>
      <c r="E291" s="126" t="s">
        <v>3</v>
      </c>
      <c r="F291" s="256" t="s">
        <v>326</v>
      </c>
      <c r="H291" s="257">
        <v>4.452</v>
      </c>
      <c r="I291" s="127"/>
      <c r="L291" s="125"/>
      <c r="M291" s="128"/>
      <c r="T291" s="129"/>
      <c r="AT291" s="126" t="s">
        <v>152</v>
      </c>
      <c r="AU291" s="126" t="s">
        <v>148</v>
      </c>
      <c r="AV291" s="13" t="s">
        <v>148</v>
      </c>
      <c r="AW291" s="13" t="s">
        <v>42</v>
      </c>
      <c r="AX291" s="13" t="s">
        <v>81</v>
      </c>
      <c r="AY291" s="126" t="s">
        <v>140</v>
      </c>
    </row>
    <row r="292" spans="2:65" s="13" customFormat="1">
      <c r="B292" s="125"/>
      <c r="D292" s="254" t="s">
        <v>152</v>
      </c>
      <c r="E292" s="126" t="s">
        <v>3</v>
      </c>
      <c r="F292" s="256" t="s">
        <v>327</v>
      </c>
      <c r="H292" s="257">
        <v>4.41</v>
      </c>
      <c r="I292" s="127"/>
      <c r="L292" s="125"/>
      <c r="M292" s="128"/>
      <c r="T292" s="129"/>
      <c r="AT292" s="126" t="s">
        <v>152</v>
      </c>
      <c r="AU292" s="126" t="s">
        <v>148</v>
      </c>
      <c r="AV292" s="13" t="s">
        <v>148</v>
      </c>
      <c r="AW292" s="13" t="s">
        <v>42</v>
      </c>
      <c r="AX292" s="13" t="s">
        <v>81</v>
      </c>
      <c r="AY292" s="126" t="s">
        <v>140</v>
      </c>
    </row>
    <row r="293" spans="2:65" s="13" customFormat="1">
      <c r="B293" s="125"/>
      <c r="D293" s="254" t="s">
        <v>152</v>
      </c>
      <c r="E293" s="126" t="s">
        <v>3</v>
      </c>
      <c r="F293" s="256" t="s">
        <v>328</v>
      </c>
      <c r="H293" s="257">
        <v>15.54</v>
      </c>
      <c r="I293" s="127"/>
      <c r="L293" s="125"/>
      <c r="M293" s="128"/>
      <c r="T293" s="129"/>
      <c r="AT293" s="126" t="s">
        <v>152</v>
      </c>
      <c r="AU293" s="126" t="s">
        <v>148</v>
      </c>
      <c r="AV293" s="13" t="s">
        <v>148</v>
      </c>
      <c r="AW293" s="13" t="s">
        <v>42</v>
      </c>
      <c r="AX293" s="13" t="s">
        <v>81</v>
      </c>
      <c r="AY293" s="126" t="s">
        <v>140</v>
      </c>
    </row>
    <row r="294" spans="2:65" s="13" customFormat="1">
      <c r="B294" s="125"/>
      <c r="D294" s="254" t="s">
        <v>152</v>
      </c>
      <c r="E294" s="126" t="s">
        <v>3</v>
      </c>
      <c r="F294" s="256" t="s">
        <v>329</v>
      </c>
      <c r="H294" s="257">
        <v>2.2050000000000001</v>
      </c>
      <c r="I294" s="127"/>
      <c r="L294" s="125"/>
      <c r="M294" s="128"/>
      <c r="T294" s="129"/>
      <c r="AT294" s="126" t="s">
        <v>152</v>
      </c>
      <c r="AU294" s="126" t="s">
        <v>148</v>
      </c>
      <c r="AV294" s="13" t="s">
        <v>148</v>
      </c>
      <c r="AW294" s="13" t="s">
        <v>42</v>
      </c>
      <c r="AX294" s="13" t="s">
        <v>81</v>
      </c>
      <c r="AY294" s="126" t="s">
        <v>140</v>
      </c>
    </row>
    <row r="295" spans="2:65" s="12" customFormat="1">
      <c r="B295" s="120"/>
      <c r="D295" s="254" t="s">
        <v>152</v>
      </c>
      <c r="E295" s="121" t="s">
        <v>3</v>
      </c>
      <c r="F295" s="255" t="s">
        <v>287</v>
      </c>
      <c r="H295" s="121" t="s">
        <v>3</v>
      </c>
      <c r="I295" s="122"/>
      <c r="L295" s="120"/>
      <c r="M295" s="123"/>
      <c r="T295" s="124"/>
      <c r="AT295" s="121" t="s">
        <v>152</v>
      </c>
      <c r="AU295" s="121" t="s">
        <v>148</v>
      </c>
      <c r="AV295" s="12" t="s">
        <v>89</v>
      </c>
      <c r="AW295" s="12" t="s">
        <v>42</v>
      </c>
      <c r="AX295" s="12" t="s">
        <v>81</v>
      </c>
      <c r="AY295" s="121" t="s">
        <v>140</v>
      </c>
    </row>
    <row r="296" spans="2:65" s="13" customFormat="1">
      <c r="B296" s="125"/>
      <c r="D296" s="254" t="s">
        <v>152</v>
      </c>
      <c r="E296" s="126" t="s">
        <v>3</v>
      </c>
      <c r="F296" s="256" t="s">
        <v>326</v>
      </c>
      <c r="H296" s="257">
        <v>4.452</v>
      </c>
      <c r="I296" s="127"/>
      <c r="L296" s="125"/>
      <c r="M296" s="128"/>
      <c r="T296" s="129"/>
      <c r="AT296" s="126" t="s">
        <v>152</v>
      </c>
      <c r="AU296" s="126" t="s">
        <v>148</v>
      </c>
      <c r="AV296" s="13" t="s">
        <v>148</v>
      </c>
      <c r="AW296" s="13" t="s">
        <v>42</v>
      </c>
      <c r="AX296" s="13" t="s">
        <v>81</v>
      </c>
      <c r="AY296" s="126" t="s">
        <v>140</v>
      </c>
    </row>
    <row r="297" spans="2:65" s="13" customFormat="1">
      <c r="B297" s="125"/>
      <c r="D297" s="254" t="s">
        <v>152</v>
      </c>
      <c r="E297" s="126" t="s">
        <v>3</v>
      </c>
      <c r="F297" s="256" t="s">
        <v>327</v>
      </c>
      <c r="H297" s="257">
        <v>4.41</v>
      </c>
      <c r="I297" s="127"/>
      <c r="L297" s="125"/>
      <c r="M297" s="128"/>
      <c r="T297" s="129"/>
      <c r="AT297" s="126" t="s">
        <v>152</v>
      </c>
      <c r="AU297" s="126" t="s">
        <v>148</v>
      </c>
      <c r="AV297" s="13" t="s">
        <v>148</v>
      </c>
      <c r="AW297" s="13" t="s">
        <v>42</v>
      </c>
      <c r="AX297" s="13" t="s">
        <v>81</v>
      </c>
      <c r="AY297" s="126" t="s">
        <v>140</v>
      </c>
    </row>
    <row r="298" spans="2:65" s="13" customFormat="1">
      <c r="B298" s="125"/>
      <c r="D298" s="254" t="s">
        <v>152</v>
      </c>
      <c r="E298" s="126" t="s">
        <v>3</v>
      </c>
      <c r="F298" s="256" t="s">
        <v>328</v>
      </c>
      <c r="H298" s="257">
        <v>15.54</v>
      </c>
      <c r="I298" s="127"/>
      <c r="L298" s="125"/>
      <c r="M298" s="128"/>
      <c r="T298" s="129"/>
      <c r="AT298" s="126" t="s">
        <v>152</v>
      </c>
      <c r="AU298" s="126" t="s">
        <v>148</v>
      </c>
      <c r="AV298" s="13" t="s">
        <v>148</v>
      </c>
      <c r="AW298" s="13" t="s">
        <v>42</v>
      </c>
      <c r="AX298" s="13" t="s">
        <v>81</v>
      </c>
      <c r="AY298" s="126" t="s">
        <v>140</v>
      </c>
    </row>
    <row r="299" spans="2:65" s="13" customFormat="1">
      <c r="B299" s="125"/>
      <c r="D299" s="254" t="s">
        <v>152</v>
      </c>
      <c r="E299" s="126" t="s">
        <v>3</v>
      </c>
      <c r="F299" s="256" t="s">
        <v>330</v>
      </c>
      <c r="H299" s="257">
        <v>1.911</v>
      </c>
      <c r="I299" s="127"/>
      <c r="L299" s="125"/>
      <c r="M299" s="128"/>
      <c r="T299" s="129"/>
      <c r="AT299" s="126" t="s">
        <v>152</v>
      </c>
      <c r="AU299" s="126" t="s">
        <v>148</v>
      </c>
      <c r="AV299" s="13" t="s">
        <v>148</v>
      </c>
      <c r="AW299" s="13" t="s">
        <v>42</v>
      </c>
      <c r="AX299" s="13" t="s">
        <v>81</v>
      </c>
      <c r="AY299" s="126" t="s">
        <v>140</v>
      </c>
    </row>
    <row r="300" spans="2:65" s="12" customFormat="1">
      <c r="B300" s="120"/>
      <c r="D300" s="254" t="s">
        <v>152</v>
      </c>
      <c r="E300" s="121" t="s">
        <v>3</v>
      </c>
      <c r="F300" s="255" t="s">
        <v>289</v>
      </c>
      <c r="H300" s="121" t="s">
        <v>3</v>
      </c>
      <c r="I300" s="122"/>
      <c r="L300" s="120"/>
      <c r="M300" s="123"/>
      <c r="T300" s="124"/>
      <c r="AT300" s="121" t="s">
        <v>152</v>
      </c>
      <c r="AU300" s="121" t="s">
        <v>148</v>
      </c>
      <c r="AV300" s="12" t="s">
        <v>89</v>
      </c>
      <c r="AW300" s="12" t="s">
        <v>42</v>
      </c>
      <c r="AX300" s="12" t="s">
        <v>81</v>
      </c>
      <c r="AY300" s="121" t="s">
        <v>140</v>
      </c>
    </row>
    <row r="301" spans="2:65" s="13" customFormat="1">
      <c r="B301" s="125"/>
      <c r="D301" s="254" t="s">
        <v>152</v>
      </c>
      <c r="E301" s="126" t="s">
        <v>3</v>
      </c>
      <c r="F301" s="256" t="s">
        <v>331</v>
      </c>
      <c r="H301" s="257">
        <v>3.528</v>
      </c>
      <c r="I301" s="127"/>
      <c r="L301" s="125"/>
      <c r="M301" s="128"/>
      <c r="T301" s="129"/>
      <c r="AT301" s="126" t="s">
        <v>152</v>
      </c>
      <c r="AU301" s="126" t="s">
        <v>148</v>
      </c>
      <c r="AV301" s="13" t="s">
        <v>148</v>
      </c>
      <c r="AW301" s="13" t="s">
        <v>42</v>
      </c>
      <c r="AX301" s="13" t="s">
        <v>81</v>
      </c>
      <c r="AY301" s="126" t="s">
        <v>140</v>
      </c>
    </row>
    <row r="302" spans="2:65" s="14" customFormat="1">
      <c r="B302" s="130"/>
      <c r="D302" s="254" t="s">
        <v>152</v>
      </c>
      <c r="E302" s="131" t="s">
        <v>3</v>
      </c>
      <c r="F302" s="258" t="s">
        <v>155</v>
      </c>
      <c r="H302" s="259">
        <v>56.448</v>
      </c>
      <c r="I302" s="132"/>
      <c r="L302" s="130"/>
      <c r="M302" s="133"/>
      <c r="T302" s="134"/>
      <c r="AT302" s="131" t="s">
        <v>152</v>
      </c>
      <c r="AU302" s="131" t="s">
        <v>148</v>
      </c>
      <c r="AV302" s="14" t="s">
        <v>147</v>
      </c>
      <c r="AW302" s="14" t="s">
        <v>42</v>
      </c>
      <c r="AX302" s="14" t="s">
        <v>89</v>
      </c>
      <c r="AY302" s="131" t="s">
        <v>140</v>
      </c>
    </row>
    <row r="303" spans="2:65" s="13" customFormat="1">
      <c r="B303" s="125"/>
      <c r="D303" s="254" t="s">
        <v>152</v>
      </c>
      <c r="F303" s="256" t="s">
        <v>332</v>
      </c>
      <c r="H303" s="257">
        <v>59.27</v>
      </c>
      <c r="I303" s="127"/>
      <c r="L303" s="125"/>
      <c r="M303" s="128"/>
      <c r="T303" s="129"/>
      <c r="AT303" s="126" t="s">
        <v>152</v>
      </c>
      <c r="AU303" s="126" t="s">
        <v>148</v>
      </c>
      <c r="AV303" s="13" t="s">
        <v>148</v>
      </c>
      <c r="AW303" s="13" t="s">
        <v>4</v>
      </c>
      <c r="AX303" s="13" t="s">
        <v>89</v>
      </c>
      <c r="AY303" s="126" t="s">
        <v>140</v>
      </c>
    </row>
    <row r="304" spans="2:65" s="1" customFormat="1" ht="33" customHeight="1">
      <c r="B304" s="34"/>
      <c r="C304" s="246" t="s">
        <v>338</v>
      </c>
      <c r="D304" s="246" t="s">
        <v>142</v>
      </c>
      <c r="E304" s="247" t="s">
        <v>339</v>
      </c>
      <c r="F304" s="248" t="s">
        <v>340</v>
      </c>
      <c r="G304" s="249" t="s">
        <v>294</v>
      </c>
      <c r="H304" s="250">
        <v>410.16</v>
      </c>
      <c r="I304" s="111"/>
      <c r="J304" s="251">
        <f>ROUND(I304*H304,2)</f>
        <v>0</v>
      </c>
      <c r="K304" s="248" t="s">
        <v>146</v>
      </c>
      <c r="L304" s="34"/>
      <c r="M304" s="112" t="s">
        <v>3</v>
      </c>
      <c r="N304" s="113" t="s">
        <v>53</v>
      </c>
      <c r="P304" s="114">
        <f>O304*H304</f>
        <v>0</v>
      </c>
      <c r="Q304" s="114">
        <v>0</v>
      </c>
      <c r="R304" s="114">
        <f>Q304*H304</f>
        <v>0</v>
      </c>
      <c r="S304" s="114">
        <v>0</v>
      </c>
      <c r="T304" s="115">
        <f>S304*H304</f>
        <v>0</v>
      </c>
      <c r="AR304" s="116" t="s">
        <v>147</v>
      </c>
      <c r="AT304" s="116" t="s">
        <v>142</v>
      </c>
      <c r="AU304" s="116" t="s">
        <v>148</v>
      </c>
      <c r="AY304" s="18" t="s">
        <v>140</v>
      </c>
      <c r="BE304" s="117">
        <f>IF(N304="základní",J304,0)</f>
        <v>0</v>
      </c>
      <c r="BF304" s="117">
        <f>IF(N304="snížená",J304,0)</f>
        <v>0</v>
      </c>
      <c r="BG304" s="117">
        <f>IF(N304="zákl. přenesená",J304,0)</f>
        <v>0</v>
      </c>
      <c r="BH304" s="117">
        <f>IF(N304="sníž. přenesená",J304,0)</f>
        <v>0</v>
      </c>
      <c r="BI304" s="117">
        <f>IF(N304="nulová",J304,0)</f>
        <v>0</v>
      </c>
      <c r="BJ304" s="18" t="s">
        <v>148</v>
      </c>
      <c r="BK304" s="117">
        <f>ROUND(I304*H304,2)</f>
        <v>0</v>
      </c>
      <c r="BL304" s="18" t="s">
        <v>147</v>
      </c>
      <c r="BM304" s="116" t="s">
        <v>341</v>
      </c>
    </row>
    <row r="305" spans="2:51" s="1" customFormat="1">
      <c r="B305" s="34"/>
      <c r="D305" s="252" t="s">
        <v>150</v>
      </c>
      <c r="F305" s="253" t="s">
        <v>342</v>
      </c>
      <c r="I305" s="118"/>
      <c r="L305" s="34"/>
      <c r="M305" s="119"/>
      <c r="T305" s="53"/>
      <c r="AT305" s="18" t="s">
        <v>150</v>
      </c>
      <c r="AU305" s="18" t="s">
        <v>148</v>
      </c>
    </row>
    <row r="306" spans="2:51" s="12" customFormat="1">
      <c r="B306" s="120"/>
      <c r="D306" s="254" t="s">
        <v>152</v>
      </c>
      <c r="E306" s="121" t="s">
        <v>3</v>
      </c>
      <c r="F306" s="255" t="s">
        <v>343</v>
      </c>
      <c r="H306" s="121" t="s">
        <v>3</v>
      </c>
      <c r="I306" s="122"/>
      <c r="L306" s="120"/>
      <c r="M306" s="123"/>
      <c r="T306" s="124"/>
      <c r="AT306" s="121" t="s">
        <v>152</v>
      </c>
      <c r="AU306" s="121" t="s">
        <v>148</v>
      </c>
      <c r="AV306" s="12" t="s">
        <v>89</v>
      </c>
      <c r="AW306" s="12" t="s">
        <v>42</v>
      </c>
      <c r="AX306" s="12" t="s">
        <v>81</v>
      </c>
      <c r="AY306" s="121" t="s">
        <v>140</v>
      </c>
    </row>
    <row r="307" spans="2:51" s="12" customFormat="1">
      <c r="B307" s="120"/>
      <c r="D307" s="254" t="s">
        <v>152</v>
      </c>
      <c r="E307" s="121" t="s">
        <v>3</v>
      </c>
      <c r="F307" s="255" t="s">
        <v>283</v>
      </c>
      <c r="H307" s="121" t="s">
        <v>3</v>
      </c>
      <c r="I307" s="122"/>
      <c r="L307" s="120"/>
      <c r="M307" s="123"/>
      <c r="T307" s="124"/>
      <c r="AT307" s="121" t="s">
        <v>152</v>
      </c>
      <c r="AU307" s="121" t="s">
        <v>148</v>
      </c>
      <c r="AV307" s="12" t="s">
        <v>89</v>
      </c>
      <c r="AW307" s="12" t="s">
        <v>42</v>
      </c>
      <c r="AX307" s="12" t="s">
        <v>81</v>
      </c>
      <c r="AY307" s="121" t="s">
        <v>140</v>
      </c>
    </row>
    <row r="308" spans="2:51" s="13" customFormat="1">
      <c r="B308" s="125"/>
      <c r="D308" s="254" t="s">
        <v>152</v>
      </c>
      <c r="E308" s="126" t="s">
        <v>3</v>
      </c>
      <c r="F308" s="256" t="s">
        <v>344</v>
      </c>
      <c r="H308" s="257">
        <v>48.48</v>
      </c>
      <c r="I308" s="127"/>
      <c r="L308" s="125"/>
      <c r="M308" s="128"/>
      <c r="T308" s="129"/>
      <c r="AT308" s="126" t="s">
        <v>152</v>
      </c>
      <c r="AU308" s="126" t="s">
        <v>148</v>
      </c>
      <c r="AV308" s="13" t="s">
        <v>148</v>
      </c>
      <c r="AW308" s="13" t="s">
        <v>42</v>
      </c>
      <c r="AX308" s="13" t="s">
        <v>81</v>
      </c>
      <c r="AY308" s="126" t="s">
        <v>140</v>
      </c>
    </row>
    <row r="309" spans="2:51" s="13" customFormat="1">
      <c r="B309" s="125"/>
      <c r="D309" s="254" t="s">
        <v>152</v>
      </c>
      <c r="E309" s="126" t="s">
        <v>3</v>
      </c>
      <c r="F309" s="256" t="s">
        <v>345</v>
      </c>
      <c r="H309" s="257">
        <v>35.6</v>
      </c>
      <c r="I309" s="127"/>
      <c r="L309" s="125"/>
      <c r="M309" s="128"/>
      <c r="T309" s="129"/>
      <c r="AT309" s="126" t="s">
        <v>152</v>
      </c>
      <c r="AU309" s="126" t="s">
        <v>148</v>
      </c>
      <c r="AV309" s="13" t="s">
        <v>148</v>
      </c>
      <c r="AW309" s="13" t="s">
        <v>42</v>
      </c>
      <c r="AX309" s="13" t="s">
        <v>81</v>
      </c>
      <c r="AY309" s="126" t="s">
        <v>140</v>
      </c>
    </row>
    <row r="310" spans="2:51" s="13" customFormat="1">
      <c r="B310" s="125"/>
      <c r="D310" s="254" t="s">
        <v>152</v>
      </c>
      <c r="E310" s="126" t="s">
        <v>3</v>
      </c>
      <c r="F310" s="256" t="s">
        <v>346</v>
      </c>
      <c r="H310" s="257">
        <v>84</v>
      </c>
      <c r="I310" s="127"/>
      <c r="L310" s="125"/>
      <c r="M310" s="128"/>
      <c r="T310" s="129"/>
      <c r="AT310" s="126" t="s">
        <v>152</v>
      </c>
      <c r="AU310" s="126" t="s">
        <v>148</v>
      </c>
      <c r="AV310" s="13" t="s">
        <v>148</v>
      </c>
      <c r="AW310" s="13" t="s">
        <v>42</v>
      </c>
      <c r="AX310" s="13" t="s">
        <v>81</v>
      </c>
      <c r="AY310" s="126" t="s">
        <v>140</v>
      </c>
    </row>
    <row r="311" spans="2:51" s="13" customFormat="1">
      <c r="B311" s="125"/>
      <c r="D311" s="254" t="s">
        <v>152</v>
      </c>
      <c r="E311" s="126" t="s">
        <v>3</v>
      </c>
      <c r="F311" s="256" t="s">
        <v>347</v>
      </c>
      <c r="H311" s="257">
        <v>20.2</v>
      </c>
      <c r="I311" s="127"/>
      <c r="L311" s="125"/>
      <c r="M311" s="128"/>
      <c r="T311" s="129"/>
      <c r="AT311" s="126" t="s">
        <v>152</v>
      </c>
      <c r="AU311" s="126" t="s">
        <v>148</v>
      </c>
      <c r="AV311" s="13" t="s">
        <v>148</v>
      </c>
      <c r="AW311" s="13" t="s">
        <v>42</v>
      </c>
      <c r="AX311" s="13" t="s">
        <v>81</v>
      </c>
      <c r="AY311" s="126" t="s">
        <v>140</v>
      </c>
    </row>
    <row r="312" spans="2:51" s="12" customFormat="1">
      <c r="B312" s="120"/>
      <c r="D312" s="254" t="s">
        <v>152</v>
      </c>
      <c r="E312" s="121" t="s">
        <v>3</v>
      </c>
      <c r="F312" s="255" t="s">
        <v>287</v>
      </c>
      <c r="H312" s="121" t="s">
        <v>3</v>
      </c>
      <c r="I312" s="122"/>
      <c r="L312" s="120"/>
      <c r="M312" s="123"/>
      <c r="T312" s="124"/>
      <c r="AT312" s="121" t="s">
        <v>152</v>
      </c>
      <c r="AU312" s="121" t="s">
        <v>148</v>
      </c>
      <c r="AV312" s="12" t="s">
        <v>89</v>
      </c>
      <c r="AW312" s="12" t="s">
        <v>42</v>
      </c>
      <c r="AX312" s="12" t="s">
        <v>81</v>
      </c>
      <c r="AY312" s="121" t="s">
        <v>140</v>
      </c>
    </row>
    <row r="313" spans="2:51" s="13" customFormat="1">
      <c r="B313" s="125"/>
      <c r="D313" s="254" t="s">
        <v>152</v>
      </c>
      <c r="E313" s="126" t="s">
        <v>3</v>
      </c>
      <c r="F313" s="256" t="s">
        <v>344</v>
      </c>
      <c r="H313" s="257">
        <v>48.48</v>
      </c>
      <c r="I313" s="127"/>
      <c r="L313" s="125"/>
      <c r="M313" s="128"/>
      <c r="T313" s="129"/>
      <c r="AT313" s="126" t="s">
        <v>152</v>
      </c>
      <c r="AU313" s="126" t="s">
        <v>148</v>
      </c>
      <c r="AV313" s="13" t="s">
        <v>148</v>
      </c>
      <c r="AW313" s="13" t="s">
        <v>42</v>
      </c>
      <c r="AX313" s="13" t="s">
        <v>81</v>
      </c>
      <c r="AY313" s="126" t="s">
        <v>140</v>
      </c>
    </row>
    <row r="314" spans="2:51" s="13" customFormat="1">
      <c r="B314" s="125"/>
      <c r="D314" s="254" t="s">
        <v>152</v>
      </c>
      <c r="E314" s="126" t="s">
        <v>3</v>
      </c>
      <c r="F314" s="256" t="s">
        <v>345</v>
      </c>
      <c r="H314" s="257">
        <v>35.6</v>
      </c>
      <c r="I314" s="127"/>
      <c r="L314" s="125"/>
      <c r="M314" s="128"/>
      <c r="T314" s="129"/>
      <c r="AT314" s="126" t="s">
        <v>152</v>
      </c>
      <c r="AU314" s="126" t="s">
        <v>148</v>
      </c>
      <c r="AV314" s="13" t="s">
        <v>148</v>
      </c>
      <c r="AW314" s="13" t="s">
        <v>42</v>
      </c>
      <c r="AX314" s="13" t="s">
        <v>81</v>
      </c>
      <c r="AY314" s="126" t="s">
        <v>140</v>
      </c>
    </row>
    <row r="315" spans="2:51" s="13" customFormat="1">
      <c r="B315" s="125"/>
      <c r="D315" s="254" t="s">
        <v>152</v>
      </c>
      <c r="E315" s="126" t="s">
        <v>3</v>
      </c>
      <c r="F315" s="256" t="s">
        <v>346</v>
      </c>
      <c r="H315" s="257">
        <v>84</v>
      </c>
      <c r="I315" s="127"/>
      <c r="L315" s="125"/>
      <c r="M315" s="128"/>
      <c r="T315" s="129"/>
      <c r="AT315" s="126" t="s">
        <v>152</v>
      </c>
      <c r="AU315" s="126" t="s">
        <v>148</v>
      </c>
      <c r="AV315" s="13" t="s">
        <v>148</v>
      </c>
      <c r="AW315" s="13" t="s">
        <v>42</v>
      </c>
      <c r="AX315" s="13" t="s">
        <v>81</v>
      </c>
      <c r="AY315" s="126" t="s">
        <v>140</v>
      </c>
    </row>
    <row r="316" spans="2:51" s="13" customFormat="1">
      <c r="B316" s="125"/>
      <c r="D316" s="254" t="s">
        <v>152</v>
      </c>
      <c r="E316" s="126" t="s">
        <v>3</v>
      </c>
      <c r="F316" s="256" t="s">
        <v>348</v>
      </c>
      <c r="H316" s="257">
        <v>9.2799999999999994</v>
      </c>
      <c r="I316" s="127"/>
      <c r="L316" s="125"/>
      <c r="M316" s="128"/>
      <c r="T316" s="129"/>
      <c r="AT316" s="126" t="s">
        <v>152</v>
      </c>
      <c r="AU316" s="126" t="s">
        <v>148</v>
      </c>
      <c r="AV316" s="13" t="s">
        <v>148</v>
      </c>
      <c r="AW316" s="13" t="s">
        <v>42</v>
      </c>
      <c r="AX316" s="13" t="s">
        <v>81</v>
      </c>
      <c r="AY316" s="126" t="s">
        <v>140</v>
      </c>
    </row>
    <row r="317" spans="2:51" s="12" customFormat="1">
      <c r="B317" s="120"/>
      <c r="D317" s="254" t="s">
        <v>152</v>
      </c>
      <c r="E317" s="121" t="s">
        <v>3</v>
      </c>
      <c r="F317" s="255" t="s">
        <v>289</v>
      </c>
      <c r="H317" s="121" t="s">
        <v>3</v>
      </c>
      <c r="I317" s="122"/>
      <c r="L317" s="120"/>
      <c r="M317" s="123"/>
      <c r="T317" s="124"/>
      <c r="AT317" s="121" t="s">
        <v>152</v>
      </c>
      <c r="AU317" s="121" t="s">
        <v>148</v>
      </c>
      <c r="AV317" s="12" t="s">
        <v>89</v>
      </c>
      <c r="AW317" s="12" t="s">
        <v>42</v>
      </c>
      <c r="AX317" s="12" t="s">
        <v>81</v>
      </c>
      <c r="AY317" s="121" t="s">
        <v>140</v>
      </c>
    </row>
    <row r="318" spans="2:51" s="13" customFormat="1">
      <c r="B318" s="125"/>
      <c r="D318" s="254" t="s">
        <v>152</v>
      </c>
      <c r="E318" s="126" t="s">
        <v>3</v>
      </c>
      <c r="F318" s="256" t="s">
        <v>349</v>
      </c>
      <c r="H318" s="257">
        <v>33.119999999999997</v>
      </c>
      <c r="I318" s="127"/>
      <c r="L318" s="125"/>
      <c r="M318" s="128"/>
      <c r="T318" s="129"/>
      <c r="AT318" s="126" t="s">
        <v>152</v>
      </c>
      <c r="AU318" s="126" t="s">
        <v>148</v>
      </c>
      <c r="AV318" s="13" t="s">
        <v>148</v>
      </c>
      <c r="AW318" s="13" t="s">
        <v>42</v>
      </c>
      <c r="AX318" s="13" t="s">
        <v>81</v>
      </c>
      <c r="AY318" s="126" t="s">
        <v>140</v>
      </c>
    </row>
    <row r="319" spans="2:51" s="12" customFormat="1">
      <c r="B319" s="120"/>
      <c r="D319" s="254" t="s">
        <v>152</v>
      </c>
      <c r="E319" s="121" t="s">
        <v>3</v>
      </c>
      <c r="F319" s="255" t="s">
        <v>350</v>
      </c>
      <c r="H319" s="121" t="s">
        <v>3</v>
      </c>
      <c r="I319" s="122"/>
      <c r="L319" s="120"/>
      <c r="M319" s="123"/>
      <c r="T319" s="124"/>
      <c r="AT319" s="121" t="s">
        <v>152</v>
      </c>
      <c r="AU319" s="121" t="s">
        <v>148</v>
      </c>
      <c r="AV319" s="12" t="s">
        <v>89</v>
      </c>
      <c r="AW319" s="12" t="s">
        <v>42</v>
      </c>
      <c r="AX319" s="12" t="s">
        <v>81</v>
      </c>
      <c r="AY319" s="121" t="s">
        <v>140</v>
      </c>
    </row>
    <row r="320" spans="2:51" s="13" customFormat="1">
      <c r="B320" s="125"/>
      <c r="D320" s="254" t="s">
        <v>152</v>
      </c>
      <c r="E320" s="126" t="s">
        <v>3</v>
      </c>
      <c r="F320" s="256" t="s">
        <v>351</v>
      </c>
      <c r="H320" s="257">
        <v>11.4</v>
      </c>
      <c r="I320" s="127"/>
      <c r="L320" s="125"/>
      <c r="M320" s="128"/>
      <c r="T320" s="129"/>
      <c r="AT320" s="126" t="s">
        <v>152</v>
      </c>
      <c r="AU320" s="126" t="s">
        <v>148</v>
      </c>
      <c r="AV320" s="13" t="s">
        <v>148</v>
      </c>
      <c r="AW320" s="13" t="s">
        <v>42</v>
      </c>
      <c r="AX320" s="13" t="s">
        <v>81</v>
      </c>
      <c r="AY320" s="126" t="s">
        <v>140</v>
      </c>
    </row>
    <row r="321" spans="2:65" s="14" customFormat="1">
      <c r="B321" s="130"/>
      <c r="D321" s="254" t="s">
        <v>152</v>
      </c>
      <c r="E321" s="131" t="s">
        <v>3</v>
      </c>
      <c r="F321" s="258" t="s">
        <v>155</v>
      </c>
      <c r="H321" s="259">
        <v>410.16</v>
      </c>
      <c r="I321" s="132"/>
      <c r="L321" s="130"/>
      <c r="M321" s="133"/>
      <c r="T321" s="134"/>
      <c r="AT321" s="131" t="s">
        <v>152</v>
      </c>
      <c r="AU321" s="131" t="s">
        <v>148</v>
      </c>
      <c r="AV321" s="14" t="s">
        <v>147</v>
      </c>
      <c r="AW321" s="14" t="s">
        <v>42</v>
      </c>
      <c r="AX321" s="14" t="s">
        <v>89</v>
      </c>
      <c r="AY321" s="131" t="s">
        <v>140</v>
      </c>
    </row>
    <row r="322" spans="2:65" s="1" customFormat="1" ht="16.5" customHeight="1">
      <c r="B322" s="34"/>
      <c r="C322" s="260" t="s">
        <v>352</v>
      </c>
      <c r="D322" s="260" t="s">
        <v>309</v>
      </c>
      <c r="E322" s="261" t="s">
        <v>353</v>
      </c>
      <c r="F322" s="262" t="s">
        <v>354</v>
      </c>
      <c r="G322" s="263" t="s">
        <v>294</v>
      </c>
      <c r="H322" s="264">
        <v>430.66800000000001</v>
      </c>
      <c r="I322" s="135"/>
      <c r="J322" s="265">
        <f>ROUND(I322*H322,2)</f>
        <v>0</v>
      </c>
      <c r="K322" s="262" t="s">
        <v>146</v>
      </c>
      <c r="L322" s="136"/>
      <c r="M322" s="137" t="s">
        <v>3</v>
      </c>
      <c r="N322" s="138" t="s">
        <v>53</v>
      </c>
      <c r="P322" s="114">
        <f>O322*H322</f>
        <v>0</v>
      </c>
      <c r="Q322" s="114">
        <v>4.0000000000000003E-5</v>
      </c>
      <c r="R322" s="114">
        <f>Q322*H322</f>
        <v>1.7226720000000001E-2</v>
      </c>
      <c r="S322" s="114">
        <v>0</v>
      </c>
      <c r="T322" s="115">
        <f>S322*H322</f>
        <v>0</v>
      </c>
      <c r="AR322" s="116" t="s">
        <v>196</v>
      </c>
      <c r="AT322" s="116" t="s">
        <v>309</v>
      </c>
      <c r="AU322" s="116" t="s">
        <v>148</v>
      </c>
      <c r="AY322" s="18" t="s">
        <v>140</v>
      </c>
      <c r="BE322" s="117">
        <f>IF(N322="základní",J322,0)</f>
        <v>0</v>
      </c>
      <c r="BF322" s="117">
        <f>IF(N322="snížená",J322,0)</f>
        <v>0</v>
      </c>
      <c r="BG322" s="117">
        <f>IF(N322="zákl. přenesená",J322,0)</f>
        <v>0</v>
      </c>
      <c r="BH322" s="117">
        <f>IF(N322="sníž. přenesená",J322,0)</f>
        <v>0</v>
      </c>
      <c r="BI322" s="117">
        <f>IF(N322="nulová",J322,0)</f>
        <v>0</v>
      </c>
      <c r="BJ322" s="18" t="s">
        <v>148</v>
      </c>
      <c r="BK322" s="117">
        <f>ROUND(I322*H322,2)</f>
        <v>0</v>
      </c>
      <c r="BL322" s="18" t="s">
        <v>147</v>
      </c>
      <c r="BM322" s="116" t="s">
        <v>355</v>
      </c>
    </row>
    <row r="323" spans="2:65" s="13" customFormat="1">
      <c r="B323" s="125"/>
      <c r="D323" s="254" t="s">
        <v>152</v>
      </c>
      <c r="F323" s="256" t="s">
        <v>356</v>
      </c>
      <c r="H323" s="257">
        <v>430.66800000000001</v>
      </c>
      <c r="I323" s="127"/>
      <c r="L323" s="125"/>
      <c r="M323" s="128"/>
      <c r="T323" s="129"/>
      <c r="AT323" s="126" t="s">
        <v>152</v>
      </c>
      <c r="AU323" s="126" t="s">
        <v>148</v>
      </c>
      <c r="AV323" s="13" t="s">
        <v>148</v>
      </c>
      <c r="AW323" s="13" t="s">
        <v>4</v>
      </c>
      <c r="AX323" s="13" t="s">
        <v>89</v>
      </c>
      <c r="AY323" s="126" t="s">
        <v>140</v>
      </c>
    </row>
    <row r="324" spans="2:65" s="1" customFormat="1" ht="16.5" customHeight="1">
      <c r="B324" s="34"/>
      <c r="C324" s="246" t="s">
        <v>357</v>
      </c>
      <c r="D324" s="246" t="s">
        <v>142</v>
      </c>
      <c r="E324" s="247" t="s">
        <v>358</v>
      </c>
      <c r="F324" s="248" t="s">
        <v>359</v>
      </c>
      <c r="G324" s="249" t="s">
        <v>145</v>
      </c>
      <c r="H324" s="250">
        <v>555.86500000000001</v>
      </c>
      <c r="I324" s="111"/>
      <c r="J324" s="251">
        <f>ROUND(I324*H324,2)</f>
        <v>0</v>
      </c>
      <c r="K324" s="248" t="s">
        <v>146</v>
      </c>
      <c r="L324" s="34"/>
      <c r="M324" s="112" t="s">
        <v>3</v>
      </c>
      <c r="N324" s="113" t="s">
        <v>53</v>
      </c>
      <c r="P324" s="114">
        <f>O324*H324</f>
        <v>0</v>
      </c>
      <c r="Q324" s="114">
        <v>2.9999999999999997E-4</v>
      </c>
      <c r="R324" s="114">
        <f>Q324*H324</f>
        <v>0.16675949999999998</v>
      </c>
      <c r="S324" s="114">
        <v>0</v>
      </c>
      <c r="T324" s="115">
        <f>S324*H324</f>
        <v>0</v>
      </c>
      <c r="AR324" s="116" t="s">
        <v>147</v>
      </c>
      <c r="AT324" s="116" t="s">
        <v>142</v>
      </c>
      <c r="AU324" s="116" t="s">
        <v>148</v>
      </c>
      <c r="AY324" s="18" t="s">
        <v>140</v>
      </c>
      <c r="BE324" s="117">
        <f>IF(N324="základní",J324,0)</f>
        <v>0</v>
      </c>
      <c r="BF324" s="117">
        <f>IF(N324="snížená",J324,0)</f>
        <v>0</v>
      </c>
      <c r="BG324" s="117">
        <f>IF(N324="zákl. přenesená",J324,0)</f>
        <v>0</v>
      </c>
      <c r="BH324" s="117">
        <f>IF(N324="sníž. přenesená",J324,0)</f>
        <v>0</v>
      </c>
      <c r="BI324" s="117">
        <f>IF(N324="nulová",J324,0)</f>
        <v>0</v>
      </c>
      <c r="BJ324" s="18" t="s">
        <v>148</v>
      </c>
      <c r="BK324" s="117">
        <f>ROUND(I324*H324,2)</f>
        <v>0</v>
      </c>
      <c r="BL324" s="18" t="s">
        <v>147</v>
      </c>
      <c r="BM324" s="116" t="s">
        <v>360</v>
      </c>
    </row>
    <row r="325" spans="2:65" s="1" customFormat="1">
      <c r="B325" s="34"/>
      <c r="D325" s="252" t="s">
        <v>150</v>
      </c>
      <c r="F325" s="253" t="s">
        <v>361</v>
      </c>
      <c r="I325" s="118"/>
      <c r="L325" s="34"/>
      <c r="M325" s="119"/>
      <c r="T325" s="53"/>
      <c r="AT325" s="18" t="s">
        <v>150</v>
      </c>
      <c r="AU325" s="18" t="s">
        <v>148</v>
      </c>
    </row>
    <row r="326" spans="2:65" s="12" customFormat="1">
      <c r="B326" s="120"/>
      <c r="D326" s="254" t="s">
        <v>152</v>
      </c>
      <c r="E326" s="121" t="s">
        <v>3</v>
      </c>
      <c r="F326" s="255" t="s">
        <v>362</v>
      </c>
      <c r="H326" s="121" t="s">
        <v>3</v>
      </c>
      <c r="I326" s="122"/>
      <c r="L326" s="120"/>
      <c r="M326" s="123"/>
      <c r="T326" s="124"/>
      <c r="AT326" s="121" t="s">
        <v>152</v>
      </c>
      <c r="AU326" s="121" t="s">
        <v>148</v>
      </c>
      <c r="AV326" s="12" t="s">
        <v>89</v>
      </c>
      <c r="AW326" s="12" t="s">
        <v>42</v>
      </c>
      <c r="AX326" s="12" t="s">
        <v>81</v>
      </c>
      <c r="AY326" s="121" t="s">
        <v>140</v>
      </c>
    </row>
    <row r="327" spans="2:65" s="12" customFormat="1">
      <c r="B327" s="120"/>
      <c r="D327" s="254" t="s">
        <v>152</v>
      </c>
      <c r="E327" s="121" t="s">
        <v>3</v>
      </c>
      <c r="F327" s="255" t="s">
        <v>363</v>
      </c>
      <c r="H327" s="121" t="s">
        <v>3</v>
      </c>
      <c r="I327" s="122"/>
      <c r="L327" s="120"/>
      <c r="M327" s="123"/>
      <c r="T327" s="124"/>
      <c r="AT327" s="121" t="s">
        <v>152</v>
      </c>
      <c r="AU327" s="121" t="s">
        <v>148</v>
      </c>
      <c r="AV327" s="12" t="s">
        <v>89</v>
      </c>
      <c r="AW327" s="12" t="s">
        <v>42</v>
      </c>
      <c r="AX327" s="12" t="s">
        <v>81</v>
      </c>
      <c r="AY327" s="121" t="s">
        <v>140</v>
      </c>
    </row>
    <row r="328" spans="2:65" s="13" customFormat="1">
      <c r="B328" s="125"/>
      <c r="D328" s="254" t="s">
        <v>152</v>
      </c>
      <c r="E328" s="126" t="s">
        <v>3</v>
      </c>
      <c r="F328" s="256" t="s">
        <v>364</v>
      </c>
      <c r="H328" s="257">
        <v>555.86500000000001</v>
      </c>
      <c r="I328" s="127"/>
      <c r="L328" s="125"/>
      <c r="M328" s="128"/>
      <c r="T328" s="129"/>
      <c r="AT328" s="126" t="s">
        <v>152</v>
      </c>
      <c r="AU328" s="126" t="s">
        <v>148</v>
      </c>
      <c r="AV328" s="13" t="s">
        <v>148</v>
      </c>
      <c r="AW328" s="13" t="s">
        <v>42</v>
      </c>
      <c r="AX328" s="13" t="s">
        <v>81</v>
      </c>
      <c r="AY328" s="126" t="s">
        <v>140</v>
      </c>
    </row>
    <row r="329" spans="2:65" s="14" customFormat="1">
      <c r="B329" s="130"/>
      <c r="D329" s="254" t="s">
        <v>152</v>
      </c>
      <c r="E329" s="131" t="s">
        <v>3</v>
      </c>
      <c r="F329" s="258" t="s">
        <v>155</v>
      </c>
      <c r="H329" s="259">
        <v>555.86500000000001</v>
      </c>
      <c r="I329" s="132"/>
      <c r="L329" s="130"/>
      <c r="M329" s="133"/>
      <c r="T329" s="134"/>
      <c r="AT329" s="131" t="s">
        <v>152</v>
      </c>
      <c r="AU329" s="131" t="s">
        <v>148</v>
      </c>
      <c r="AV329" s="14" t="s">
        <v>147</v>
      </c>
      <c r="AW329" s="14" t="s">
        <v>42</v>
      </c>
      <c r="AX329" s="14" t="s">
        <v>89</v>
      </c>
      <c r="AY329" s="131" t="s">
        <v>140</v>
      </c>
    </row>
    <row r="330" spans="2:65" s="1" customFormat="1" ht="16.5" customHeight="1">
      <c r="B330" s="34"/>
      <c r="C330" s="246" t="s">
        <v>365</v>
      </c>
      <c r="D330" s="246" t="s">
        <v>142</v>
      </c>
      <c r="E330" s="247" t="s">
        <v>366</v>
      </c>
      <c r="F330" s="248" t="s">
        <v>367</v>
      </c>
      <c r="G330" s="249" t="s">
        <v>145</v>
      </c>
      <c r="H330" s="250">
        <v>46.070999999999998</v>
      </c>
      <c r="I330" s="111"/>
      <c r="J330" s="251">
        <f>ROUND(I330*H330,2)</f>
        <v>0</v>
      </c>
      <c r="K330" s="248" t="s">
        <v>146</v>
      </c>
      <c r="L330" s="34"/>
      <c r="M330" s="112" t="s">
        <v>3</v>
      </c>
      <c r="N330" s="113" t="s">
        <v>53</v>
      </c>
      <c r="P330" s="114">
        <f>O330*H330</f>
        <v>0</v>
      </c>
      <c r="Q330" s="114">
        <v>2.0000000000000001E-4</v>
      </c>
      <c r="R330" s="114">
        <f>Q330*H330</f>
        <v>9.2142000000000005E-3</v>
      </c>
      <c r="S330" s="114">
        <v>0</v>
      </c>
      <c r="T330" s="115">
        <f>S330*H330</f>
        <v>0</v>
      </c>
      <c r="AR330" s="116" t="s">
        <v>147</v>
      </c>
      <c r="AT330" s="116" t="s">
        <v>142</v>
      </c>
      <c r="AU330" s="116" t="s">
        <v>148</v>
      </c>
      <c r="AY330" s="18" t="s">
        <v>140</v>
      </c>
      <c r="BE330" s="117">
        <f>IF(N330="základní",J330,0)</f>
        <v>0</v>
      </c>
      <c r="BF330" s="117">
        <f>IF(N330="snížená",J330,0)</f>
        <v>0</v>
      </c>
      <c r="BG330" s="117">
        <f>IF(N330="zákl. přenesená",J330,0)</f>
        <v>0</v>
      </c>
      <c r="BH330" s="117">
        <f>IF(N330="sníž. přenesená",J330,0)</f>
        <v>0</v>
      </c>
      <c r="BI330" s="117">
        <f>IF(N330="nulová",J330,0)</f>
        <v>0</v>
      </c>
      <c r="BJ330" s="18" t="s">
        <v>148</v>
      </c>
      <c r="BK330" s="117">
        <f>ROUND(I330*H330,2)</f>
        <v>0</v>
      </c>
      <c r="BL330" s="18" t="s">
        <v>147</v>
      </c>
      <c r="BM330" s="116" t="s">
        <v>368</v>
      </c>
    </row>
    <row r="331" spans="2:65" s="1" customFormat="1">
      <c r="B331" s="34"/>
      <c r="D331" s="252" t="s">
        <v>150</v>
      </c>
      <c r="F331" s="253" t="s">
        <v>369</v>
      </c>
      <c r="I331" s="118"/>
      <c r="L331" s="34"/>
      <c r="M331" s="119"/>
      <c r="T331" s="53"/>
      <c r="AT331" s="18" t="s">
        <v>150</v>
      </c>
      <c r="AU331" s="18" t="s">
        <v>148</v>
      </c>
    </row>
    <row r="332" spans="2:65" s="12" customFormat="1">
      <c r="B332" s="120"/>
      <c r="D332" s="254" t="s">
        <v>152</v>
      </c>
      <c r="E332" s="121" t="s">
        <v>3</v>
      </c>
      <c r="F332" s="255" t="s">
        <v>370</v>
      </c>
      <c r="H332" s="121" t="s">
        <v>3</v>
      </c>
      <c r="I332" s="122"/>
      <c r="L332" s="120"/>
      <c r="M332" s="123"/>
      <c r="T332" s="124"/>
      <c r="AT332" s="121" t="s">
        <v>152</v>
      </c>
      <c r="AU332" s="121" t="s">
        <v>148</v>
      </c>
      <c r="AV332" s="12" t="s">
        <v>89</v>
      </c>
      <c r="AW332" s="12" t="s">
        <v>42</v>
      </c>
      <c r="AX332" s="12" t="s">
        <v>81</v>
      </c>
      <c r="AY332" s="121" t="s">
        <v>140</v>
      </c>
    </row>
    <row r="333" spans="2:65" s="13" customFormat="1">
      <c r="B333" s="125"/>
      <c r="D333" s="254" t="s">
        <v>152</v>
      </c>
      <c r="E333" s="126" t="s">
        <v>3</v>
      </c>
      <c r="F333" s="256" t="s">
        <v>371</v>
      </c>
      <c r="H333" s="257">
        <v>18.902999999999999</v>
      </c>
      <c r="I333" s="127"/>
      <c r="L333" s="125"/>
      <c r="M333" s="128"/>
      <c r="T333" s="129"/>
      <c r="AT333" s="126" t="s">
        <v>152</v>
      </c>
      <c r="AU333" s="126" t="s">
        <v>148</v>
      </c>
      <c r="AV333" s="13" t="s">
        <v>148</v>
      </c>
      <c r="AW333" s="13" t="s">
        <v>42</v>
      </c>
      <c r="AX333" s="13" t="s">
        <v>81</v>
      </c>
      <c r="AY333" s="126" t="s">
        <v>140</v>
      </c>
    </row>
    <row r="334" spans="2:65" s="13" customFormat="1">
      <c r="B334" s="125"/>
      <c r="D334" s="254" t="s">
        <v>152</v>
      </c>
      <c r="E334" s="126" t="s">
        <v>3</v>
      </c>
      <c r="F334" s="256" t="s">
        <v>372</v>
      </c>
      <c r="H334" s="257">
        <v>5.3129999999999997</v>
      </c>
      <c r="I334" s="127"/>
      <c r="L334" s="125"/>
      <c r="M334" s="128"/>
      <c r="T334" s="129"/>
      <c r="AT334" s="126" t="s">
        <v>152</v>
      </c>
      <c r="AU334" s="126" t="s">
        <v>148</v>
      </c>
      <c r="AV334" s="13" t="s">
        <v>148</v>
      </c>
      <c r="AW334" s="13" t="s">
        <v>42</v>
      </c>
      <c r="AX334" s="13" t="s">
        <v>81</v>
      </c>
      <c r="AY334" s="126" t="s">
        <v>140</v>
      </c>
    </row>
    <row r="335" spans="2:65" s="13" customFormat="1">
      <c r="B335" s="125"/>
      <c r="D335" s="254" t="s">
        <v>152</v>
      </c>
      <c r="E335" s="126" t="s">
        <v>3</v>
      </c>
      <c r="F335" s="256" t="s">
        <v>373</v>
      </c>
      <c r="H335" s="257">
        <v>6.0720000000000001</v>
      </c>
      <c r="I335" s="127"/>
      <c r="L335" s="125"/>
      <c r="M335" s="128"/>
      <c r="T335" s="129"/>
      <c r="AT335" s="126" t="s">
        <v>152</v>
      </c>
      <c r="AU335" s="126" t="s">
        <v>148</v>
      </c>
      <c r="AV335" s="13" t="s">
        <v>148</v>
      </c>
      <c r="AW335" s="13" t="s">
        <v>42</v>
      </c>
      <c r="AX335" s="13" t="s">
        <v>81</v>
      </c>
      <c r="AY335" s="126" t="s">
        <v>140</v>
      </c>
    </row>
    <row r="336" spans="2:65" s="13" customFormat="1">
      <c r="B336" s="125"/>
      <c r="D336" s="254" t="s">
        <v>152</v>
      </c>
      <c r="E336" s="126" t="s">
        <v>3</v>
      </c>
      <c r="F336" s="256" t="s">
        <v>374</v>
      </c>
      <c r="H336" s="257">
        <v>14.683</v>
      </c>
      <c r="I336" s="127"/>
      <c r="L336" s="125"/>
      <c r="M336" s="128"/>
      <c r="T336" s="129"/>
      <c r="AT336" s="126" t="s">
        <v>152</v>
      </c>
      <c r="AU336" s="126" t="s">
        <v>148</v>
      </c>
      <c r="AV336" s="13" t="s">
        <v>148</v>
      </c>
      <c r="AW336" s="13" t="s">
        <v>42</v>
      </c>
      <c r="AX336" s="13" t="s">
        <v>81</v>
      </c>
      <c r="AY336" s="126" t="s">
        <v>140</v>
      </c>
    </row>
    <row r="337" spans="2:65" s="12" customFormat="1">
      <c r="B337" s="120"/>
      <c r="D337" s="254" t="s">
        <v>152</v>
      </c>
      <c r="E337" s="121" t="s">
        <v>3</v>
      </c>
      <c r="F337" s="255" t="s">
        <v>375</v>
      </c>
      <c r="H337" s="121" t="s">
        <v>3</v>
      </c>
      <c r="I337" s="122"/>
      <c r="L337" s="120"/>
      <c r="M337" s="123"/>
      <c r="T337" s="124"/>
      <c r="AT337" s="121" t="s">
        <v>152</v>
      </c>
      <c r="AU337" s="121" t="s">
        <v>148</v>
      </c>
      <c r="AV337" s="12" t="s">
        <v>89</v>
      </c>
      <c r="AW337" s="12" t="s">
        <v>42</v>
      </c>
      <c r="AX337" s="12" t="s">
        <v>81</v>
      </c>
      <c r="AY337" s="121" t="s">
        <v>140</v>
      </c>
    </row>
    <row r="338" spans="2:65" s="13" customFormat="1">
      <c r="B338" s="125"/>
      <c r="D338" s="254" t="s">
        <v>152</v>
      </c>
      <c r="E338" s="126" t="s">
        <v>3</v>
      </c>
      <c r="F338" s="256" t="s">
        <v>376</v>
      </c>
      <c r="H338" s="257">
        <v>1.1000000000000001</v>
      </c>
      <c r="I338" s="127"/>
      <c r="L338" s="125"/>
      <c r="M338" s="128"/>
      <c r="T338" s="129"/>
      <c r="AT338" s="126" t="s">
        <v>152</v>
      </c>
      <c r="AU338" s="126" t="s">
        <v>148</v>
      </c>
      <c r="AV338" s="13" t="s">
        <v>148</v>
      </c>
      <c r="AW338" s="13" t="s">
        <v>42</v>
      </c>
      <c r="AX338" s="13" t="s">
        <v>81</v>
      </c>
      <c r="AY338" s="126" t="s">
        <v>140</v>
      </c>
    </row>
    <row r="339" spans="2:65" s="14" customFormat="1">
      <c r="B339" s="130"/>
      <c r="D339" s="254" t="s">
        <v>152</v>
      </c>
      <c r="E339" s="131" t="s">
        <v>3</v>
      </c>
      <c r="F339" s="258" t="s">
        <v>155</v>
      </c>
      <c r="H339" s="259">
        <v>46.070999999999998</v>
      </c>
      <c r="I339" s="132"/>
      <c r="L339" s="130"/>
      <c r="M339" s="133"/>
      <c r="T339" s="134"/>
      <c r="AT339" s="131" t="s">
        <v>152</v>
      </c>
      <c r="AU339" s="131" t="s">
        <v>148</v>
      </c>
      <c r="AV339" s="14" t="s">
        <v>147</v>
      </c>
      <c r="AW339" s="14" t="s">
        <v>42</v>
      </c>
      <c r="AX339" s="14" t="s">
        <v>89</v>
      </c>
      <c r="AY339" s="131" t="s">
        <v>140</v>
      </c>
    </row>
    <row r="340" spans="2:65" s="1" customFormat="1" ht="37.950000000000003" customHeight="1">
      <c r="B340" s="34"/>
      <c r="C340" s="246" t="s">
        <v>377</v>
      </c>
      <c r="D340" s="246" t="s">
        <v>142</v>
      </c>
      <c r="E340" s="247" t="s">
        <v>378</v>
      </c>
      <c r="F340" s="248" t="s">
        <v>379</v>
      </c>
      <c r="G340" s="249" t="s">
        <v>145</v>
      </c>
      <c r="H340" s="250">
        <v>6.4980000000000002</v>
      </c>
      <c r="I340" s="111"/>
      <c r="J340" s="251">
        <f>ROUND(I340*H340,2)</f>
        <v>0</v>
      </c>
      <c r="K340" s="248" t="s">
        <v>146</v>
      </c>
      <c r="L340" s="34"/>
      <c r="M340" s="112" t="s">
        <v>3</v>
      </c>
      <c r="N340" s="113" t="s">
        <v>53</v>
      </c>
      <c r="P340" s="114">
        <f>O340*H340</f>
        <v>0</v>
      </c>
      <c r="Q340" s="114">
        <v>8.3499999999999998E-3</v>
      </c>
      <c r="R340" s="114">
        <f>Q340*H340</f>
        <v>5.4258300000000002E-2</v>
      </c>
      <c r="S340" s="114">
        <v>0</v>
      </c>
      <c r="T340" s="115">
        <f>S340*H340</f>
        <v>0</v>
      </c>
      <c r="AR340" s="116" t="s">
        <v>147</v>
      </c>
      <c r="AT340" s="116" t="s">
        <v>142</v>
      </c>
      <c r="AU340" s="116" t="s">
        <v>148</v>
      </c>
      <c r="AY340" s="18" t="s">
        <v>140</v>
      </c>
      <c r="BE340" s="117">
        <f>IF(N340="základní",J340,0)</f>
        <v>0</v>
      </c>
      <c r="BF340" s="117">
        <f>IF(N340="snížená",J340,0)</f>
        <v>0</v>
      </c>
      <c r="BG340" s="117">
        <f>IF(N340="zákl. přenesená",J340,0)</f>
        <v>0</v>
      </c>
      <c r="BH340" s="117">
        <f>IF(N340="sníž. přenesená",J340,0)</f>
        <v>0</v>
      </c>
      <c r="BI340" s="117">
        <f>IF(N340="nulová",J340,0)</f>
        <v>0</v>
      </c>
      <c r="BJ340" s="18" t="s">
        <v>148</v>
      </c>
      <c r="BK340" s="117">
        <f>ROUND(I340*H340,2)</f>
        <v>0</v>
      </c>
      <c r="BL340" s="18" t="s">
        <v>147</v>
      </c>
      <c r="BM340" s="116" t="s">
        <v>380</v>
      </c>
    </row>
    <row r="341" spans="2:65" s="1" customFormat="1">
      <c r="B341" s="34"/>
      <c r="D341" s="252" t="s">
        <v>150</v>
      </c>
      <c r="F341" s="253" t="s">
        <v>381</v>
      </c>
      <c r="I341" s="118"/>
      <c r="L341" s="34"/>
      <c r="M341" s="119"/>
      <c r="T341" s="53"/>
      <c r="AT341" s="18" t="s">
        <v>150</v>
      </c>
      <c r="AU341" s="18" t="s">
        <v>148</v>
      </c>
    </row>
    <row r="342" spans="2:65" s="12" customFormat="1">
      <c r="B342" s="120"/>
      <c r="D342" s="254" t="s">
        <v>152</v>
      </c>
      <c r="E342" s="121" t="s">
        <v>3</v>
      </c>
      <c r="F342" s="255" t="s">
        <v>375</v>
      </c>
      <c r="H342" s="121" t="s">
        <v>3</v>
      </c>
      <c r="I342" s="122"/>
      <c r="L342" s="120"/>
      <c r="M342" s="123"/>
      <c r="T342" s="124"/>
      <c r="AT342" s="121" t="s">
        <v>152</v>
      </c>
      <c r="AU342" s="121" t="s">
        <v>148</v>
      </c>
      <c r="AV342" s="12" t="s">
        <v>89</v>
      </c>
      <c r="AW342" s="12" t="s">
        <v>42</v>
      </c>
      <c r="AX342" s="12" t="s">
        <v>81</v>
      </c>
      <c r="AY342" s="121" t="s">
        <v>140</v>
      </c>
    </row>
    <row r="343" spans="2:65" s="13" customFormat="1">
      <c r="B343" s="125"/>
      <c r="D343" s="254" t="s">
        <v>152</v>
      </c>
      <c r="E343" s="126" t="s">
        <v>3</v>
      </c>
      <c r="F343" s="256" t="s">
        <v>382</v>
      </c>
      <c r="H343" s="257">
        <v>6.4980000000000002</v>
      </c>
      <c r="I343" s="127"/>
      <c r="L343" s="125"/>
      <c r="M343" s="128"/>
      <c r="T343" s="129"/>
      <c r="AT343" s="126" t="s">
        <v>152</v>
      </c>
      <c r="AU343" s="126" t="s">
        <v>148</v>
      </c>
      <c r="AV343" s="13" t="s">
        <v>148</v>
      </c>
      <c r="AW343" s="13" t="s">
        <v>42</v>
      </c>
      <c r="AX343" s="13" t="s">
        <v>81</v>
      </c>
      <c r="AY343" s="126" t="s">
        <v>140</v>
      </c>
    </row>
    <row r="344" spans="2:65" s="14" customFormat="1">
      <c r="B344" s="130"/>
      <c r="D344" s="254" t="s">
        <v>152</v>
      </c>
      <c r="E344" s="131" t="s">
        <v>3</v>
      </c>
      <c r="F344" s="258" t="s">
        <v>155</v>
      </c>
      <c r="H344" s="259">
        <v>6.4980000000000002</v>
      </c>
      <c r="I344" s="132"/>
      <c r="L344" s="130"/>
      <c r="M344" s="133"/>
      <c r="T344" s="134"/>
      <c r="AT344" s="131" t="s">
        <v>152</v>
      </c>
      <c r="AU344" s="131" t="s">
        <v>148</v>
      </c>
      <c r="AV344" s="14" t="s">
        <v>147</v>
      </c>
      <c r="AW344" s="14" t="s">
        <v>42</v>
      </c>
      <c r="AX344" s="14" t="s">
        <v>89</v>
      </c>
      <c r="AY344" s="131" t="s">
        <v>140</v>
      </c>
    </row>
    <row r="345" spans="2:65" s="1" customFormat="1" ht="16.5" customHeight="1">
      <c r="B345" s="34"/>
      <c r="C345" s="260" t="s">
        <v>383</v>
      </c>
      <c r="D345" s="260" t="s">
        <v>309</v>
      </c>
      <c r="E345" s="261" t="s">
        <v>384</v>
      </c>
      <c r="F345" s="262" t="s">
        <v>385</v>
      </c>
      <c r="G345" s="263" t="s">
        <v>145</v>
      </c>
      <c r="H345" s="264">
        <v>5.4649999999999999</v>
      </c>
      <c r="I345" s="135"/>
      <c r="J345" s="265">
        <f>ROUND(I345*H345,2)</f>
        <v>0</v>
      </c>
      <c r="K345" s="262" t="s">
        <v>146</v>
      </c>
      <c r="L345" s="136"/>
      <c r="M345" s="137" t="s">
        <v>3</v>
      </c>
      <c r="N345" s="138" t="s">
        <v>53</v>
      </c>
      <c r="P345" s="114">
        <f>O345*H345</f>
        <v>0</v>
      </c>
      <c r="Q345" s="114">
        <v>6.8000000000000005E-4</v>
      </c>
      <c r="R345" s="114">
        <f>Q345*H345</f>
        <v>3.7162000000000002E-3</v>
      </c>
      <c r="S345" s="114">
        <v>0</v>
      </c>
      <c r="T345" s="115">
        <f>S345*H345</f>
        <v>0</v>
      </c>
      <c r="AR345" s="116" t="s">
        <v>196</v>
      </c>
      <c r="AT345" s="116" t="s">
        <v>309</v>
      </c>
      <c r="AU345" s="116" t="s">
        <v>148</v>
      </c>
      <c r="AY345" s="18" t="s">
        <v>140</v>
      </c>
      <c r="BE345" s="117">
        <f>IF(N345="základní",J345,0)</f>
        <v>0</v>
      </c>
      <c r="BF345" s="117">
        <f>IF(N345="snížená",J345,0)</f>
        <v>0</v>
      </c>
      <c r="BG345" s="117">
        <f>IF(N345="zákl. přenesená",J345,0)</f>
        <v>0</v>
      </c>
      <c r="BH345" s="117">
        <f>IF(N345="sníž. přenesená",J345,0)</f>
        <v>0</v>
      </c>
      <c r="BI345" s="117">
        <f>IF(N345="nulová",J345,0)</f>
        <v>0</v>
      </c>
      <c r="BJ345" s="18" t="s">
        <v>148</v>
      </c>
      <c r="BK345" s="117">
        <f>ROUND(I345*H345,2)</f>
        <v>0</v>
      </c>
      <c r="BL345" s="18" t="s">
        <v>147</v>
      </c>
      <c r="BM345" s="116" t="s">
        <v>386</v>
      </c>
    </row>
    <row r="346" spans="2:65" s="12" customFormat="1">
      <c r="B346" s="120"/>
      <c r="D346" s="254" t="s">
        <v>152</v>
      </c>
      <c r="E346" s="121" t="s">
        <v>3</v>
      </c>
      <c r="F346" s="255" t="s">
        <v>375</v>
      </c>
      <c r="H346" s="121" t="s">
        <v>3</v>
      </c>
      <c r="I346" s="122"/>
      <c r="L346" s="120"/>
      <c r="M346" s="123"/>
      <c r="T346" s="124"/>
      <c r="AT346" s="121" t="s">
        <v>152</v>
      </c>
      <c r="AU346" s="121" t="s">
        <v>148</v>
      </c>
      <c r="AV346" s="12" t="s">
        <v>89</v>
      </c>
      <c r="AW346" s="12" t="s">
        <v>42</v>
      </c>
      <c r="AX346" s="12" t="s">
        <v>81</v>
      </c>
      <c r="AY346" s="121" t="s">
        <v>140</v>
      </c>
    </row>
    <row r="347" spans="2:65" s="13" customFormat="1">
      <c r="B347" s="125"/>
      <c r="D347" s="254" t="s">
        <v>152</v>
      </c>
      <c r="E347" s="126" t="s">
        <v>3</v>
      </c>
      <c r="F347" s="256" t="s">
        <v>387</v>
      </c>
      <c r="H347" s="257">
        <v>6.6280000000000001</v>
      </c>
      <c r="I347" s="127"/>
      <c r="L347" s="125"/>
      <c r="M347" s="128"/>
      <c r="T347" s="129"/>
      <c r="AT347" s="126" t="s">
        <v>152</v>
      </c>
      <c r="AU347" s="126" t="s">
        <v>148</v>
      </c>
      <c r="AV347" s="13" t="s">
        <v>148</v>
      </c>
      <c r="AW347" s="13" t="s">
        <v>42</v>
      </c>
      <c r="AX347" s="13" t="s">
        <v>81</v>
      </c>
      <c r="AY347" s="126" t="s">
        <v>140</v>
      </c>
    </row>
    <row r="348" spans="2:65" s="12" customFormat="1">
      <c r="B348" s="120"/>
      <c r="D348" s="254" t="s">
        <v>152</v>
      </c>
      <c r="E348" s="121" t="s">
        <v>3</v>
      </c>
      <c r="F348" s="255" t="s">
        <v>388</v>
      </c>
      <c r="H348" s="121" t="s">
        <v>3</v>
      </c>
      <c r="I348" s="122"/>
      <c r="L348" s="120"/>
      <c r="M348" s="123"/>
      <c r="T348" s="124"/>
      <c r="AT348" s="121" t="s">
        <v>152</v>
      </c>
      <c r="AU348" s="121" t="s">
        <v>148</v>
      </c>
      <c r="AV348" s="12" t="s">
        <v>89</v>
      </c>
      <c r="AW348" s="12" t="s">
        <v>42</v>
      </c>
      <c r="AX348" s="12" t="s">
        <v>81</v>
      </c>
      <c r="AY348" s="121" t="s">
        <v>140</v>
      </c>
    </row>
    <row r="349" spans="2:65" s="13" customFormat="1">
      <c r="B349" s="125"/>
      <c r="D349" s="254" t="s">
        <v>152</v>
      </c>
      <c r="E349" s="126" t="s">
        <v>3</v>
      </c>
      <c r="F349" s="256" t="s">
        <v>389</v>
      </c>
      <c r="H349" s="257">
        <v>-1.163</v>
      </c>
      <c r="I349" s="127"/>
      <c r="L349" s="125"/>
      <c r="M349" s="128"/>
      <c r="T349" s="129"/>
      <c r="AT349" s="126" t="s">
        <v>152</v>
      </c>
      <c r="AU349" s="126" t="s">
        <v>148</v>
      </c>
      <c r="AV349" s="13" t="s">
        <v>148</v>
      </c>
      <c r="AW349" s="13" t="s">
        <v>42</v>
      </c>
      <c r="AX349" s="13" t="s">
        <v>81</v>
      </c>
      <c r="AY349" s="126" t="s">
        <v>140</v>
      </c>
    </row>
    <row r="350" spans="2:65" s="14" customFormat="1">
      <c r="B350" s="130"/>
      <c r="D350" s="254" t="s">
        <v>152</v>
      </c>
      <c r="E350" s="131" t="s">
        <v>3</v>
      </c>
      <c r="F350" s="258" t="s">
        <v>155</v>
      </c>
      <c r="H350" s="259">
        <v>5.4649999999999999</v>
      </c>
      <c r="I350" s="132"/>
      <c r="L350" s="130"/>
      <c r="M350" s="133"/>
      <c r="T350" s="134"/>
      <c r="AT350" s="131" t="s">
        <v>152</v>
      </c>
      <c r="AU350" s="131" t="s">
        <v>148</v>
      </c>
      <c r="AV350" s="14" t="s">
        <v>147</v>
      </c>
      <c r="AW350" s="14" t="s">
        <v>42</v>
      </c>
      <c r="AX350" s="14" t="s">
        <v>89</v>
      </c>
      <c r="AY350" s="131" t="s">
        <v>140</v>
      </c>
    </row>
    <row r="351" spans="2:65" s="1" customFormat="1" ht="16.5" customHeight="1">
      <c r="B351" s="34"/>
      <c r="C351" s="260" t="s">
        <v>390</v>
      </c>
      <c r="D351" s="260" t="s">
        <v>309</v>
      </c>
      <c r="E351" s="261" t="s">
        <v>391</v>
      </c>
      <c r="F351" s="262" t="s">
        <v>392</v>
      </c>
      <c r="G351" s="263" t="s">
        <v>145</v>
      </c>
      <c r="H351" s="264">
        <v>1.163</v>
      </c>
      <c r="I351" s="135"/>
      <c r="J351" s="265">
        <f>ROUND(I351*H351,2)</f>
        <v>0</v>
      </c>
      <c r="K351" s="262" t="s">
        <v>146</v>
      </c>
      <c r="L351" s="136"/>
      <c r="M351" s="137" t="s">
        <v>3</v>
      </c>
      <c r="N351" s="138" t="s">
        <v>53</v>
      </c>
      <c r="P351" s="114">
        <f>O351*H351</f>
        <v>0</v>
      </c>
      <c r="Q351" s="114">
        <v>1.4E-3</v>
      </c>
      <c r="R351" s="114">
        <f>Q351*H351</f>
        <v>1.6282E-3</v>
      </c>
      <c r="S351" s="114">
        <v>0</v>
      </c>
      <c r="T351" s="115">
        <f>S351*H351</f>
        <v>0</v>
      </c>
      <c r="AR351" s="116" t="s">
        <v>196</v>
      </c>
      <c r="AT351" s="116" t="s">
        <v>309</v>
      </c>
      <c r="AU351" s="116" t="s">
        <v>148</v>
      </c>
      <c r="AY351" s="18" t="s">
        <v>140</v>
      </c>
      <c r="BE351" s="117">
        <f>IF(N351="základní",J351,0)</f>
        <v>0</v>
      </c>
      <c r="BF351" s="117">
        <f>IF(N351="snížená",J351,0)</f>
        <v>0</v>
      </c>
      <c r="BG351" s="117">
        <f>IF(N351="zákl. přenesená",J351,0)</f>
        <v>0</v>
      </c>
      <c r="BH351" s="117">
        <f>IF(N351="sníž. přenesená",J351,0)</f>
        <v>0</v>
      </c>
      <c r="BI351" s="117">
        <f>IF(N351="nulová",J351,0)</f>
        <v>0</v>
      </c>
      <c r="BJ351" s="18" t="s">
        <v>148</v>
      </c>
      <c r="BK351" s="117">
        <f>ROUND(I351*H351,2)</f>
        <v>0</v>
      </c>
      <c r="BL351" s="18" t="s">
        <v>147</v>
      </c>
      <c r="BM351" s="116" t="s">
        <v>393</v>
      </c>
    </row>
    <row r="352" spans="2:65" s="12" customFormat="1">
      <c r="B352" s="120"/>
      <c r="D352" s="254" t="s">
        <v>152</v>
      </c>
      <c r="E352" s="121" t="s">
        <v>3</v>
      </c>
      <c r="F352" s="255" t="s">
        <v>394</v>
      </c>
      <c r="H352" s="121" t="s">
        <v>3</v>
      </c>
      <c r="I352" s="122"/>
      <c r="L352" s="120"/>
      <c r="M352" s="123"/>
      <c r="T352" s="124"/>
      <c r="AT352" s="121" t="s">
        <v>152</v>
      </c>
      <c r="AU352" s="121" t="s">
        <v>148</v>
      </c>
      <c r="AV352" s="12" t="s">
        <v>89</v>
      </c>
      <c r="AW352" s="12" t="s">
        <v>42</v>
      </c>
      <c r="AX352" s="12" t="s">
        <v>81</v>
      </c>
      <c r="AY352" s="121" t="s">
        <v>140</v>
      </c>
    </row>
    <row r="353" spans="2:65" s="13" customFormat="1">
      <c r="B353" s="125"/>
      <c r="D353" s="254" t="s">
        <v>152</v>
      </c>
      <c r="E353" s="126" t="s">
        <v>3</v>
      </c>
      <c r="F353" s="256" t="s">
        <v>395</v>
      </c>
      <c r="H353" s="257">
        <v>1.163</v>
      </c>
      <c r="I353" s="127"/>
      <c r="L353" s="125"/>
      <c r="M353" s="128"/>
      <c r="T353" s="129"/>
      <c r="AT353" s="126" t="s">
        <v>152</v>
      </c>
      <c r="AU353" s="126" t="s">
        <v>148</v>
      </c>
      <c r="AV353" s="13" t="s">
        <v>148</v>
      </c>
      <c r="AW353" s="13" t="s">
        <v>42</v>
      </c>
      <c r="AX353" s="13" t="s">
        <v>81</v>
      </c>
      <c r="AY353" s="126" t="s">
        <v>140</v>
      </c>
    </row>
    <row r="354" spans="2:65" s="14" customFormat="1">
      <c r="B354" s="130"/>
      <c r="D354" s="254" t="s">
        <v>152</v>
      </c>
      <c r="E354" s="131" t="s">
        <v>3</v>
      </c>
      <c r="F354" s="258" t="s">
        <v>155</v>
      </c>
      <c r="H354" s="259">
        <v>1.163</v>
      </c>
      <c r="I354" s="132"/>
      <c r="L354" s="130"/>
      <c r="M354" s="133"/>
      <c r="T354" s="134"/>
      <c r="AT354" s="131" t="s">
        <v>152</v>
      </c>
      <c r="AU354" s="131" t="s">
        <v>148</v>
      </c>
      <c r="AV354" s="14" t="s">
        <v>147</v>
      </c>
      <c r="AW354" s="14" t="s">
        <v>42</v>
      </c>
      <c r="AX354" s="14" t="s">
        <v>89</v>
      </c>
      <c r="AY354" s="131" t="s">
        <v>140</v>
      </c>
    </row>
    <row r="355" spans="2:65" s="1" customFormat="1" ht="37.950000000000003" customHeight="1">
      <c r="B355" s="34"/>
      <c r="C355" s="246" t="s">
        <v>396</v>
      </c>
      <c r="D355" s="246" t="s">
        <v>142</v>
      </c>
      <c r="E355" s="247" t="s">
        <v>397</v>
      </c>
      <c r="F355" s="248" t="s">
        <v>398</v>
      </c>
      <c r="G355" s="249" t="s">
        <v>145</v>
      </c>
      <c r="H355" s="250">
        <v>620.798</v>
      </c>
      <c r="I355" s="111"/>
      <c r="J355" s="251">
        <f>ROUND(I355*H355,2)</f>
        <v>0</v>
      </c>
      <c r="K355" s="248" t="s">
        <v>146</v>
      </c>
      <c r="L355" s="34"/>
      <c r="M355" s="112" t="s">
        <v>3</v>
      </c>
      <c r="N355" s="113" t="s">
        <v>53</v>
      </c>
      <c r="P355" s="114">
        <f>O355*H355</f>
        <v>0</v>
      </c>
      <c r="Q355" s="114">
        <v>8.6800000000000002E-3</v>
      </c>
      <c r="R355" s="114">
        <f>Q355*H355</f>
        <v>5.3885266400000003</v>
      </c>
      <c r="S355" s="114">
        <v>0</v>
      </c>
      <c r="T355" s="115">
        <f>S355*H355</f>
        <v>0</v>
      </c>
      <c r="AR355" s="116" t="s">
        <v>147</v>
      </c>
      <c r="AT355" s="116" t="s">
        <v>142</v>
      </c>
      <c r="AU355" s="116" t="s">
        <v>148</v>
      </c>
      <c r="AY355" s="18" t="s">
        <v>140</v>
      </c>
      <c r="BE355" s="117">
        <f>IF(N355="základní",J355,0)</f>
        <v>0</v>
      </c>
      <c r="BF355" s="117">
        <f>IF(N355="snížená",J355,0)</f>
        <v>0</v>
      </c>
      <c r="BG355" s="117">
        <f>IF(N355="zákl. přenesená",J355,0)</f>
        <v>0</v>
      </c>
      <c r="BH355" s="117">
        <f>IF(N355="sníž. přenesená",J355,0)</f>
        <v>0</v>
      </c>
      <c r="BI355" s="117">
        <f>IF(N355="nulová",J355,0)</f>
        <v>0</v>
      </c>
      <c r="BJ355" s="18" t="s">
        <v>148</v>
      </c>
      <c r="BK355" s="117">
        <f>ROUND(I355*H355,2)</f>
        <v>0</v>
      </c>
      <c r="BL355" s="18" t="s">
        <v>147</v>
      </c>
      <c r="BM355" s="116" t="s">
        <v>399</v>
      </c>
    </row>
    <row r="356" spans="2:65" s="1" customFormat="1">
      <c r="B356" s="34"/>
      <c r="D356" s="252" t="s">
        <v>150</v>
      </c>
      <c r="F356" s="253" t="s">
        <v>400</v>
      </c>
      <c r="I356" s="118"/>
      <c r="L356" s="34"/>
      <c r="M356" s="119"/>
      <c r="T356" s="53"/>
      <c r="AT356" s="18" t="s">
        <v>150</v>
      </c>
      <c r="AU356" s="18" t="s">
        <v>148</v>
      </c>
    </row>
    <row r="357" spans="2:65" s="12" customFormat="1">
      <c r="B357" s="120"/>
      <c r="D357" s="254" t="s">
        <v>152</v>
      </c>
      <c r="E357" s="121" t="s">
        <v>3</v>
      </c>
      <c r="F357" s="255" t="s">
        <v>370</v>
      </c>
      <c r="H357" s="121" t="s">
        <v>3</v>
      </c>
      <c r="I357" s="122"/>
      <c r="L357" s="120"/>
      <c r="M357" s="123"/>
      <c r="T357" s="124"/>
      <c r="AT357" s="121" t="s">
        <v>152</v>
      </c>
      <c r="AU357" s="121" t="s">
        <v>148</v>
      </c>
      <c r="AV357" s="12" t="s">
        <v>89</v>
      </c>
      <c r="AW357" s="12" t="s">
        <v>42</v>
      </c>
      <c r="AX357" s="12" t="s">
        <v>81</v>
      </c>
      <c r="AY357" s="121" t="s">
        <v>140</v>
      </c>
    </row>
    <row r="358" spans="2:65" s="13" customFormat="1">
      <c r="B358" s="125"/>
      <c r="D358" s="254" t="s">
        <v>152</v>
      </c>
      <c r="E358" s="126" t="s">
        <v>3</v>
      </c>
      <c r="F358" s="256" t="s">
        <v>401</v>
      </c>
      <c r="H358" s="257">
        <v>26.463999999999999</v>
      </c>
      <c r="I358" s="127"/>
      <c r="L358" s="125"/>
      <c r="M358" s="128"/>
      <c r="T358" s="129"/>
      <c r="AT358" s="126" t="s">
        <v>152</v>
      </c>
      <c r="AU358" s="126" t="s">
        <v>148</v>
      </c>
      <c r="AV358" s="13" t="s">
        <v>148</v>
      </c>
      <c r="AW358" s="13" t="s">
        <v>42</v>
      </c>
      <c r="AX358" s="13" t="s">
        <v>81</v>
      </c>
      <c r="AY358" s="126" t="s">
        <v>140</v>
      </c>
    </row>
    <row r="359" spans="2:65" s="13" customFormat="1">
      <c r="B359" s="125"/>
      <c r="D359" s="254" t="s">
        <v>152</v>
      </c>
      <c r="E359" s="126" t="s">
        <v>3</v>
      </c>
      <c r="F359" s="256" t="s">
        <v>402</v>
      </c>
      <c r="H359" s="257">
        <v>7.843</v>
      </c>
      <c r="I359" s="127"/>
      <c r="L359" s="125"/>
      <c r="M359" s="128"/>
      <c r="T359" s="129"/>
      <c r="AT359" s="126" t="s">
        <v>152</v>
      </c>
      <c r="AU359" s="126" t="s">
        <v>148</v>
      </c>
      <c r="AV359" s="13" t="s">
        <v>148</v>
      </c>
      <c r="AW359" s="13" t="s">
        <v>42</v>
      </c>
      <c r="AX359" s="13" t="s">
        <v>81</v>
      </c>
      <c r="AY359" s="126" t="s">
        <v>140</v>
      </c>
    </row>
    <row r="360" spans="2:65" s="13" customFormat="1">
      <c r="B360" s="125"/>
      <c r="D360" s="254" t="s">
        <v>152</v>
      </c>
      <c r="E360" s="126" t="s">
        <v>3</v>
      </c>
      <c r="F360" s="256" t="s">
        <v>403</v>
      </c>
      <c r="H360" s="257">
        <v>8.6020000000000003</v>
      </c>
      <c r="I360" s="127"/>
      <c r="L360" s="125"/>
      <c r="M360" s="128"/>
      <c r="T360" s="129"/>
      <c r="AT360" s="126" t="s">
        <v>152</v>
      </c>
      <c r="AU360" s="126" t="s">
        <v>148</v>
      </c>
      <c r="AV360" s="13" t="s">
        <v>148</v>
      </c>
      <c r="AW360" s="13" t="s">
        <v>42</v>
      </c>
      <c r="AX360" s="13" t="s">
        <v>81</v>
      </c>
      <c r="AY360" s="126" t="s">
        <v>140</v>
      </c>
    </row>
    <row r="361" spans="2:65" s="13" customFormat="1">
      <c r="B361" s="125"/>
      <c r="D361" s="254" t="s">
        <v>152</v>
      </c>
      <c r="E361" s="126" t="s">
        <v>3</v>
      </c>
      <c r="F361" s="256" t="s">
        <v>404</v>
      </c>
      <c r="H361" s="257">
        <v>22.024000000000001</v>
      </c>
      <c r="I361" s="127"/>
      <c r="L361" s="125"/>
      <c r="M361" s="128"/>
      <c r="T361" s="129"/>
      <c r="AT361" s="126" t="s">
        <v>152</v>
      </c>
      <c r="AU361" s="126" t="s">
        <v>148</v>
      </c>
      <c r="AV361" s="13" t="s">
        <v>148</v>
      </c>
      <c r="AW361" s="13" t="s">
        <v>42</v>
      </c>
      <c r="AX361" s="13" t="s">
        <v>81</v>
      </c>
      <c r="AY361" s="126" t="s">
        <v>140</v>
      </c>
    </row>
    <row r="362" spans="2:65" s="15" customFormat="1">
      <c r="B362" s="139"/>
      <c r="D362" s="254" t="s">
        <v>152</v>
      </c>
      <c r="E362" s="140" t="s">
        <v>3</v>
      </c>
      <c r="F362" s="266" t="s">
        <v>405</v>
      </c>
      <c r="H362" s="267">
        <v>64.933000000000007</v>
      </c>
      <c r="I362" s="141"/>
      <c r="L362" s="139"/>
      <c r="M362" s="142"/>
      <c r="T362" s="143"/>
      <c r="AT362" s="140" t="s">
        <v>152</v>
      </c>
      <c r="AU362" s="140" t="s">
        <v>148</v>
      </c>
      <c r="AV362" s="15" t="s">
        <v>164</v>
      </c>
      <c r="AW362" s="15" t="s">
        <v>42</v>
      </c>
      <c r="AX362" s="15" t="s">
        <v>81</v>
      </c>
      <c r="AY362" s="140" t="s">
        <v>140</v>
      </c>
    </row>
    <row r="363" spans="2:65" s="12" customFormat="1">
      <c r="B363" s="120"/>
      <c r="D363" s="254" t="s">
        <v>152</v>
      </c>
      <c r="E363" s="121" t="s">
        <v>3</v>
      </c>
      <c r="F363" s="255" t="s">
        <v>406</v>
      </c>
      <c r="H363" s="121" t="s">
        <v>3</v>
      </c>
      <c r="I363" s="122"/>
      <c r="L363" s="120"/>
      <c r="M363" s="123"/>
      <c r="T363" s="124"/>
      <c r="AT363" s="121" t="s">
        <v>152</v>
      </c>
      <c r="AU363" s="121" t="s">
        <v>148</v>
      </c>
      <c r="AV363" s="12" t="s">
        <v>89</v>
      </c>
      <c r="AW363" s="12" t="s">
        <v>42</v>
      </c>
      <c r="AX363" s="12" t="s">
        <v>81</v>
      </c>
      <c r="AY363" s="121" t="s">
        <v>140</v>
      </c>
    </row>
    <row r="364" spans="2:65" s="12" customFormat="1">
      <c r="B364" s="120"/>
      <c r="D364" s="254" t="s">
        <v>152</v>
      </c>
      <c r="E364" s="121" t="s">
        <v>3</v>
      </c>
      <c r="F364" s="255" t="s">
        <v>268</v>
      </c>
      <c r="H364" s="121" t="s">
        <v>3</v>
      </c>
      <c r="I364" s="122"/>
      <c r="L364" s="120"/>
      <c r="M364" s="123"/>
      <c r="T364" s="124"/>
      <c r="AT364" s="121" t="s">
        <v>152</v>
      </c>
      <c r="AU364" s="121" t="s">
        <v>148</v>
      </c>
      <c r="AV364" s="12" t="s">
        <v>89</v>
      </c>
      <c r="AW364" s="12" t="s">
        <v>42</v>
      </c>
      <c r="AX364" s="12" t="s">
        <v>81</v>
      </c>
      <c r="AY364" s="121" t="s">
        <v>140</v>
      </c>
    </row>
    <row r="365" spans="2:65" s="13" customFormat="1">
      <c r="B365" s="125"/>
      <c r="D365" s="254" t="s">
        <v>152</v>
      </c>
      <c r="E365" s="126" t="s">
        <v>3</v>
      </c>
      <c r="F365" s="256" t="s">
        <v>407</v>
      </c>
      <c r="H365" s="257">
        <v>225.83</v>
      </c>
      <c r="I365" s="127"/>
      <c r="L365" s="125"/>
      <c r="M365" s="128"/>
      <c r="T365" s="129"/>
      <c r="AT365" s="126" t="s">
        <v>152</v>
      </c>
      <c r="AU365" s="126" t="s">
        <v>148</v>
      </c>
      <c r="AV365" s="13" t="s">
        <v>148</v>
      </c>
      <c r="AW365" s="13" t="s">
        <v>42</v>
      </c>
      <c r="AX365" s="13" t="s">
        <v>81</v>
      </c>
      <c r="AY365" s="126" t="s">
        <v>140</v>
      </c>
    </row>
    <row r="366" spans="2:65" s="12" customFormat="1">
      <c r="B366" s="120"/>
      <c r="D366" s="254" t="s">
        <v>152</v>
      </c>
      <c r="E366" s="121" t="s">
        <v>3</v>
      </c>
      <c r="F366" s="255" t="s">
        <v>408</v>
      </c>
      <c r="H366" s="121" t="s">
        <v>3</v>
      </c>
      <c r="I366" s="122"/>
      <c r="L366" s="120"/>
      <c r="M366" s="123"/>
      <c r="T366" s="124"/>
      <c r="AT366" s="121" t="s">
        <v>152</v>
      </c>
      <c r="AU366" s="121" t="s">
        <v>148</v>
      </c>
      <c r="AV366" s="12" t="s">
        <v>89</v>
      </c>
      <c r="AW366" s="12" t="s">
        <v>42</v>
      </c>
      <c r="AX366" s="12" t="s">
        <v>81</v>
      </c>
      <c r="AY366" s="121" t="s">
        <v>140</v>
      </c>
    </row>
    <row r="367" spans="2:65" s="13" customFormat="1">
      <c r="B367" s="125"/>
      <c r="D367" s="254" t="s">
        <v>152</v>
      </c>
      <c r="E367" s="126" t="s">
        <v>3</v>
      </c>
      <c r="F367" s="256" t="s">
        <v>409</v>
      </c>
      <c r="H367" s="257">
        <v>-24.192</v>
      </c>
      <c r="I367" s="127"/>
      <c r="L367" s="125"/>
      <c r="M367" s="128"/>
      <c r="T367" s="129"/>
      <c r="AT367" s="126" t="s">
        <v>152</v>
      </c>
      <c r="AU367" s="126" t="s">
        <v>148</v>
      </c>
      <c r="AV367" s="13" t="s">
        <v>148</v>
      </c>
      <c r="AW367" s="13" t="s">
        <v>42</v>
      </c>
      <c r="AX367" s="13" t="s">
        <v>81</v>
      </c>
      <c r="AY367" s="126" t="s">
        <v>140</v>
      </c>
    </row>
    <row r="368" spans="2:65" s="13" customFormat="1">
      <c r="B368" s="125"/>
      <c r="D368" s="254" t="s">
        <v>152</v>
      </c>
      <c r="E368" s="126" t="s">
        <v>3</v>
      </c>
      <c r="F368" s="256" t="s">
        <v>410</v>
      </c>
      <c r="H368" s="257">
        <v>-14.112</v>
      </c>
      <c r="I368" s="127"/>
      <c r="L368" s="125"/>
      <c r="M368" s="128"/>
      <c r="T368" s="129"/>
      <c r="AT368" s="126" t="s">
        <v>152</v>
      </c>
      <c r="AU368" s="126" t="s">
        <v>148</v>
      </c>
      <c r="AV368" s="13" t="s">
        <v>148</v>
      </c>
      <c r="AW368" s="13" t="s">
        <v>42</v>
      </c>
      <c r="AX368" s="13" t="s">
        <v>81</v>
      </c>
      <c r="AY368" s="126" t="s">
        <v>140</v>
      </c>
    </row>
    <row r="369" spans="2:65" s="12" customFormat="1">
      <c r="B369" s="120"/>
      <c r="D369" s="254" t="s">
        <v>152</v>
      </c>
      <c r="E369" s="121" t="s">
        <v>3</v>
      </c>
      <c r="F369" s="255" t="s">
        <v>271</v>
      </c>
      <c r="H369" s="121" t="s">
        <v>3</v>
      </c>
      <c r="I369" s="122"/>
      <c r="L369" s="120"/>
      <c r="M369" s="123"/>
      <c r="T369" s="124"/>
      <c r="AT369" s="121" t="s">
        <v>152</v>
      </c>
      <c r="AU369" s="121" t="s">
        <v>148</v>
      </c>
      <c r="AV369" s="12" t="s">
        <v>89</v>
      </c>
      <c r="AW369" s="12" t="s">
        <v>42</v>
      </c>
      <c r="AX369" s="12" t="s">
        <v>81</v>
      </c>
      <c r="AY369" s="121" t="s">
        <v>140</v>
      </c>
    </row>
    <row r="370" spans="2:65" s="13" customFormat="1">
      <c r="B370" s="125"/>
      <c r="D370" s="254" t="s">
        <v>152</v>
      </c>
      <c r="E370" s="126" t="s">
        <v>3</v>
      </c>
      <c r="F370" s="256" t="s">
        <v>411</v>
      </c>
      <c r="H370" s="257">
        <v>227.71199999999999</v>
      </c>
      <c r="I370" s="127"/>
      <c r="L370" s="125"/>
      <c r="M370" s="128"/>
      <c r="T370" s="129"/>
      <c r="AT370" s="126" t="s">
        <v>152</v>
      </c>
      <c r="AU370" s="126" t="s">
        <v>148</v>
      </c>
      <c r="AV370" s="13" t="s">
        <v>148</v>
      </c>
      <c r="AW370" s="13" t="s">
        <v>42</v>
      </c>
      <c r="AX370" s="13" t="s">
        <v>81</v>
      </c>
      <c r="AY370" s="126" t="s">
        <v>140</v>
      </c>
    </row>
    <row r="371" spans="2:65" s="12" customFormat="1">
      <c r="B371" s="120"/>
      <c r="D371" s="254" t="s">
        <v>152</v>
      </c>
      <c r="E371" s="121" t="s">
        <v>3</v>
      </c>
      <c r="F371" s="255" t="s">
        <v>408</v>
      </c>
      <c r="H371" s="121" t="s">
        <v>3</v>
      </c>
      <c r="I371" s="122"/>
      <c r="L371" s="120"/>
      <c r="M371" s="123"/>
      <c r="T371" s="124"/>
      <c r="AT371" s="121" t="s">
        <v>152</v>
      </c>
      <c r="AU371" s="121" t="s">
        <v>148</v>
      </c>
      <c r="AV371" s="12" t="s">
        <v>89</v>
      </c>
      <c r="AW371" s="12" t="s">
        <v>42</v>
      </c>
      <c r="AX371" s="12" t="s">
        <v>81</v>
      </c>
      <c r="AY371" s="121" t="s">
        <v>140</v>
      </c>
    </row>
    <row r="372" spans="2:65" s="13" customFormat="1">
      <c r="B372" s="125"/>
      <c r="D372" s="254" t="s">
        <v>152</v>
      </c>
      <c r="E372" s="126" t="s">
        <v>3</v>
      </c>
      <c r="F372" s="256" t="s">
        <v>409</v>
      </c>
      <c r="H372" s="257">
        <v>-24.192</v>
      </c>
      <c r="I372" s="127"/>
      <c r="L372" s="125"/>
      <c r="M372" s="128"/>
      <c r="T372" s="129"/>
      <c r="AT372" s="126" t="s">
        <v>152</v>
      </c>
      <c r="AU372" s="126" t="s">
        <v>148</v>
      </c>
      <c r="AV372" s="13" t="s">
        <v>148</v>
      </c>
      <c r="AW372" s="13" t="s">
        <v>42</v>
      </c>
      <c r="AX372" s="13" t="s">
        <v>81</v>
      </c>
      <c r="AY372" s="126" t="s">
        <v>140</v>
      </c>
    </row>
    <row r="373" spans="2:65" s="13" customFormat="1">
      <c r="B373" s="125"/>
      <c r="D373" s="254" t="s">
        <v>152</v>
      </c>
      <c r="E373" s="126" t="s">
        <v>3</v>
      </c>
      <c r="F373" s="256" t="s">
        <v>412</v>
      </c>
      <c r="H373" s="257">
        <v>-9.8000000000000007</v>
      </c>
      <c r="I373" s="127"/>
      <c r="L373" s="125"/>
      <c r="M373" s="128"/>
      <c r="T373" s="129"/>
      <c r="AT373" s="126" t="s">
        <v>152</v>
      </c>
      <c r="AU373" s="126" t="s">
        <v>148</v>
      </c>
      <c r="AV373" s="13" t="s">
        <v>148</v>
      </c>
      <c r="AW373" s="13" t="s">
        <v>42</v>
      </c>
      <c r="AX373" s="13" t="s">
        <v>81</v>
      </c>
      <c r="AY373" s="126" t="s">
        <v>140</v>
      </c>
    </row>
    <row r="374" spans="2:65" s="13" customFormat="1">
      <c r="B374" s="125"/>
      <c r="D374" s="254" t="s">
        <v>152</v>
      </c>
      <c r="E374" s="126" t="s">
        <v>3</v>
      </c>
      <c r="F374" s="256" t="s">
        <v>413</v>
      </c>
      <c r="H374" s="257">
        <v>-4.7130000000000001</v>
      </c>
      <c r="I374" s="127"/>
      <c r="L374" s="125"/>
      <c r="M374" s="128"/>
      <c r="T374" s="129"/>
      <c r="AT374" s="126" t="s">
        <v>152</v>
      </c>
      <c r="AU374" s="126" t="s">
        <v>148</v>
      </c>
      <c r="AV374" s="13" t="s">
        <v>148</v>
      </c>
      <c r="AW374" s="13" t="s">
        <v>42</v>
      </c>
      <c r="AX374" s="13" t="s">
        <v>81</v>
      </c>
      <c r="AY374" s="126" t="s">
        <v>140</v>
      </c>
    </row>
    <row r="375" spans="2:65" s="13" customFormat="1">
      <c r="B375" s="125"/>
      <c r="D375" s="254" t="s">
        <v>152</v>
      </c>
      <c r="E375" s="126" t="s">
        <v>3</v>
      </c>
      <c r="F375" s="256" t="s">
        <v>414</v>
      </c>
      <c r="H375" s="257">
        <v>-4.16</v>
      </c>
      <c r="I375" s="127"/>
      <c r="L375" s="125"/>
      <c r="M375" s="128"/>
      <c r="T375" s="129"/>
      <c r="AT375" s="126" t="s">
        <v>152</v>
      </c>
      <c r="AU375" s="126" t="s">
        <v>148</v>
      </c>
      <c r="AV375" s="13" t="s">
        <v>148</v>
      </c>
      <c r="AW375" s="13" t="s">
        <v>42</v>
      </c>
      <c r="AX375" s="13" t="s">
        <v>81</v>
      </c>
      <c r="AY375" s="126" t="s">
        <v>140</v>
      </c>
    </row>
    <row r="376" spans="2:65" s="13" customFormat="1">
      <c r="B376" s="125"/>
      <c r="D376" s="254" t="s">
        <v>152</v>
      </c>
      <c r="E376" s="126" t="s">
        <v>3</v>
      </c>
      <c r="F376" s="256" t="s">
        <v>415</v>
      </c>
      <c r="H376" s="257">
        <v>-1.2829999999999999</v>
      </c>
      <c r="I376" s="127"/>
      <c r="L376" s="125"/>
      <c r="M376" s="128"/>
      <c r="T376" s="129"/>
      <c r="AT376" s="126" t="s">
        <v>152</v>
      </c>
      <c r="AU376" s="126" t="s">
        <v>148</v>
      </c>
      <c r="AV376" s="13" t="s">
        <v>148</v>
      </c>
      <c r="AW376" s="13" t="s">
        <v>42</v>
      </c>
      <c r="AX376" s="13" t="s">
        <v>81</v>
      </c>
      <c r="AY376" s="126" t="s">
        <v>140</v>
      </c>
    </row>
    <row r="377" spans="2:65" s="12" customFormat="1">
      <c r="B377" s="120"/>
      <c r="D377" s="254" t="s">
        <v>152</v>
      </c>
      <c r="E377" s="121" t="s">
        <v>3</v>
      </c>
      <c r="F377" s="255" t="s">
        <v>275</v>
      </c>
      <c r="H377" s="121" t="s">
        <v>3</v>
      </c>
      <c r="I377" s="122"/>
      <c r="L377" s="120"/>
      <c r="M377" s="123"/>
      <c r="T377" s="124"/>
      <c r="AT377" s="121" t="s">
        <v>152</v>
      </c>
      <c r="AU377" s="121" t="s">
        <v>148</v>
      </c>
      <c r="AV377" s="12" t="s">
        <v>89</v>
      </c>
      <c r="AW377" s="12" t="s">
        <v>42</v>
      </c>
      <c r="AX377" s="12" t="s">
        <v>81</v>
      </c>
      <c r="AY377" s="121" t="s">
        <v>140</v>
      </c>
    </row>
    <row r="378" spans="2:65" s="13" customFormat="1">
      <c r="B378" s="125"/>
      <c r="D378" s="254" t="s">
        <v>152</v>
      </c>
      <c r="E378" s="126" t="s">
        <v>3</v>
      </c>
      <c r="F378" s="256" t="s">
        <v>416</v>
      </c>
      <c r="H378" s="257">
        <v>146.07</v>
      </c>
      <c r="I378" s="127"/>
      <c r="L378" s="125"/>
      <c r="M378" s="128"/>
      <c r="T378" s="129"/>
      <c r="AT378" s="126" t="s">
        <v>152</v>
      </c>
      <c r="AU378" s="126" t="s">
        <v>148</v>
      </c>
      <c r="AV378" s="13" t="s">
        <v>148</v>
      </c>
      <c r="AW378" s="13" t="s">
        <v>42</v>
      </c>
      <c r="AX378" s="13" t="s">
        <v>81</v>
      </c>
      <c r="AY378" s="126" t="s">
        <v>140</v>
      </c>
    </row>
    <row r="379" spans="2:65" s="13" customFormat="1">
      <c r="B379" s="125"/>
      <c r="D379" s="254" t="s">
        <v>152</v>
      </c>
      <c r="E379" s="126" t="s">
        <v>3</v>
      </c>
      <c r="F379" s="256" t="s">
        <v>417</v>
      </c>
      <c r="H379" s="257">
        <v>41.542999999999999</v>
      </c>
      <c r="I379" s="127"/>
      <c r="L379" s="125"/>
      <c r="M379" s="128"/>
      <c r="T379" s="129"/>
      <c r="AT379" s="126" t="s">
        <v>152</v>
      </c>
      <c r="AU379" s="126" t="s">
        <v>148</v>
      </c>
      <c r="AV379" s="13" t="s">
        <v>148</v>
      </c>
      <c r="AW379" s="13" t="s">
        <v>42</v>
      </c>
      <c r="AX379" s="13" t="s">
        <v>81</v>
      </c>
      <c r="AY379" s="126" t="s">
        <v>140</v>
      </c>
    </row>
    <row r="380" spans="2:65" s="12" customFormat="1">
      <c r="B380" s="120"/>
      <c r="D380" s="254" t="s">
        <v>152</v>
      </c>
      <c r="E380" s="121" t="s">
        <v>3</v>
      </c>
      <c r="F380" s="255" t="s">
        <v>408</v>
      </c>
      <c r="H380" s="121" t="s">
        <v>3</v>
      </c>
      <c r="I380" s="122"/>
      <c r="L380" s="120"/>
      <c r="M380" s="123"/>
      <c r="T380" s="124"/>
      <c r="AT380" s="121" t="s">
        <v>152</v>
      </c>
      <c r="AU380" s="121" t="s">
        <v>148</v>
      </c>
      <c r="AV380" s="12" t="s">
        <v>89</v>
      </c>
      <c r="AW380" s="12" t="s">
        <v>42</v>
      </c>
      <c r="AX380" s="12" t="s">
        <v>81</v>
      </c>
      <c r="AY380" s="121" t="s">
        <v>140</v>
      </c>
    </row>
    <row r="381" spans="2:65" s="13" customFormat="1">
      <c r="B381" s="125"/>
      <c r="D381" s="254" t="s">
        <v>152</v>
      </c>
      <c r="E381" s="126" t="s">
        <v>3</v>
      </c>
      <c r="F381" s="256" t="s">
        <v>418</v>
      </c>
      <c r="H381" s="257">
        <v>-2.8380000000000001</v>
      </c>
      <c r="I381" s="127"/>
      <c r="L381" s="125"/>
      <c r="M381" s="128"/>
      <c r="T381" s="129"/>
      <c r="AT381" s="126" t="s">
        <v>152</v>
      </c>
      <c r="AU381" s="126" t="s">
        <v>148</v>
      </c>
      <c r="AV381" s="13" t="s">
        <v>148</v>
      </c>
      <c r="AW381" s="13" t="s">
        <v>42</v>
      </c>
      <c r="AX381" s="13" t="s">
        <v>81</v>
      </c>
      <c r="AY381" s="126" t="s">
        <v>140</v>
      </c>
    </row>
    <row r="382" spans="2:65" s="15" customFormat="1">
      <c r="B382" s="139"/>
      <c r="D382" s="254" t="s">
        <v>152</v>
      </c>
      <c r="E382" s="140" t="s">
        <v>3</v>
      </c>
      <c r="F382" s="266" t="s">
        <v>405</v>
      </c>
      <c r="H382" s="267">
        <v>555.86500000000001</v>
      </c>
      <c r="I382" s="141"/>
      <c r="L382" s="139"/>
      <c r="M382" s="142"/>
      <c r="T382" s="143"/>
      <c r="AT382" s="140" t="s">
        <v>152</v>
      </c>
      <c r="AU382" s="140" t="s">
        <v>148</v>
      </c>
      <c r="AV382" s="15" t="s">
        <v>164</v>
      </c>
      <c r="AW382" s="15" t="s">
        <v>42</v>
      </c>
      <c r="AX382" s="15" t="s">
        <v>81</v>
      </c>
      <c r="AY382" s="140" t="s">
        <v>140</v>
      </c>
    </row>
    <row r="383" spans="2:65" s="14" customFormat="1">
      <c r="B383" s="130"/>
      <c r="D383" s="254" t="s">
        <v>152</v>
      </c>
      <c r="E383" s="131" t="s">
        <v>3</v>
      </c>
      <c r="F383" s="258" t="s">
        <v>155</v>
      </c>
      <c r="H383" s="259">
        <v>620.798</v>
      </c>
      <c r="I383" s="132"/>
      <c r="L383" s="130"/>
      <c r="M383" s="133"/>
      <c r="T383" s="134"/>
      <c r="AT383" s="131" t="s">
        <v>152</v>
      </c>
      <c r="AU383" s="131" t="s">
        <v>148</v>
      </c>
      <c r="AV383" s="14" t="s">
        <v>147</v>
      </c>
      <c r="AW383" s="14" t="s">
        <v>42</v>
      </c>
      <c r="AX383" s="14" t="s">
        <v>89</v>
      </c>
      <c r="AY383" s="131" t="s">
        <v>140</v>
      </c>
    </row>
    <row r="384" spans="2:65" s="1" customFormat="1" ht="16.5" customHeight="1">
      <c r="B384" s="34"/>
      <c r="C384" s="260" t="s">
        <v>419</v>
      </c>
      <c r="D384" s="260" t="s">
        <v>309</v>
      </c>
      <c r="E384" s="261" t="s">
        <v>420</v>
      </c>
      <c r="F384" s="262" t="s">
        <v>421</v>
      </c>
      <c r="G384" s="263" t="s">
        <v>145</v>
      </c>
      <c r="H384" s="264">
        <v>583.65800000000002</v>
      </c>
      <c r="I384" s="135"/>
      <c r="J384" s="265">
        <f>ROUND(I384*H384,2)</f>
        <v>0</v>
      </c>
      <c r="K384" s="262" t="s">
        <v>146</v>
      </c>
      <c r="L384" s="136"/>
      <c r="M384" s="137" t="s">
        <v>3</v>
      </c>
      <c r="N384" s="138" t="s">
        <v>53</v>
      </c>
      <c r="P384" s="114">
        <f>O384*H384</f>
        <v>0</v>
      </c>
      <c r="Q384" s="114">
        <v>3.0599999999999998E-3</v>
      </c>
      <c r="R384" s="114">
        <f>Q384*H384</f>
        <v>1.7859934799999999</v>
      </c>
      <c r="S384" s="114">
        <v>0</v>
      </c>
      <c r="T384" s="115">
        <f>S384*H384</f>
        <v>0</v>
      </c>
      <c r="AR384" s="116" t="s">
        <v>196</v>
      </c>
      <c r="AT384" s="116" t="s">
        <v>309</v>
      </c>
      <c r="AU384" s="116" t="s">
        <v>148</v>
      </c>
      <c r="AY384" s="18" t="s">
        <v>140</v>
      </c>
      <c r="BE384" s="117">
        <f>IF(N384="základní",J384,0)</f>
        <v>0</v>
      </c>
      <c r="BF384" s="117">
        <f>IF(N384="snížená",J384,0)</f>
        <v>0</v>
      </c>
      <c r="BG384" s="117">
        <f>IF(N384="zákl. přenesená",J384,0)</f>
        <v>0</v>
      </c>
      <c r="BH384" s="117">
        <f>IF(N384="sníž. přenesená",J384,0)</f>
        <v>0</v>
      </c>
      <c r="BI384" s="117">
        <f>IF(N384="nulová",J384,0)</f>
        <v>0</v>
      </c>
      <c r="BJ384" s="18" t="s">
        <v>148</v>
      </c>
      <c r="BK384" s="117">
        <f>ROUND(I384*H384,2)</f>
        <v>0</v>
      </c>
      <c r="BL384" s="18" t="s">
        <v>147</v>
      </c>
      <c r="BM384" s="116" t="s">
        <v>422</v>
      </c>
    </row>
    <row r="385" spans="2:51" s="12" customFormat="1">
      <c r="B385" s="120"/>
      <c r="D385" s="254" t="s">
        <v>152</v>
      </c>
      <c r="E385" s="121" t="s">
        <v>3</v>
      </c>
      <c r="F385" s="255" t="s">
        <v>406</v>
      </c>
      <c r="H385" s="121" t="s">
        <v>3</v>
      </c>
      <c r="I385" s="122"/>
      <c r="L385" s="120"/>
      <c r="M385" s="123"/>
      <c r="T385" s="124"/>
      <c r="AT385" s="121" t="s">
        <v>152</v>
      </c>
      <c r="AU385" s="121" t="s">
        <v>148</v>
      </c>
      <c r="AV385" s="12" t="s">
        <v>89</v>
      </c>
      <c r="AW385" s="12" t="s">
        <v>42</v>
      </c>
      <c r="AX385" s="12" t="s">
        <v>81</v>
      </c>
      <c r="AY385" s="121" t="s">
        <v>140</v>
      </c>
    </row>
    <row r="386" spans="2:51" s="12" customFormat="1">
      <c r="B386" s="120"/>
      <c r="D386" s="254" t="s">
        <v>152</v>
      </c>
      <c r="E386" s="121" t="s">
        <v>3</v>
      </c>
      <c r="F386" s="255" t="s">
        <v>268</v>
      </c>
      <c r="H386" s="121" t="s">
        <v>3</v>
      </c>
      <c r="I386" s="122"/>
      <c r="L386" s="120"/>
      <c r="M386" s="123"/>
      <c r="T386" s="124"/>
      <c r="AT386" s="121" t="s">
        <v>152</v>
      </c>
      <c r="AU386" s="121" t="s">
        <v>148</v>
      </c>
      <c r="AV386" s="12" t="s">
        <v>89</v>
      </c>
      <c r="AW386" s="12" t="s">
        <v>42</v>
      </c>
      <c r="AX386" s="12" t="s">
        <v>81</v>
      </c>
      <c r="AY386" s="121" t="s">
        <v>140</v>
      </c>
    </row>
    <row r="387" spans="2:51" s="13" customFormat="1">
      <c r="B387" s="125"/>
      <c r="D387" s="254" t="s">
        <v>152</v>
      </c>
      <c r="E387" s="126" t="s">
        <v>3</v>
      </c>
      <c r="F387" s="256" t="s">
        <v>407</v>
      </c>
      <c r="H387" s="257">
        <v>225.83</v>
      </c>
      <c r="I387" s="127"/>
      <c r="L387" s="125"/>
      <c r="M387" s="128"/>
      <c r="T387" s="129"/>
      <c r="AT387" s="126" t="s">
        <v>152</v>
      </c>
      <c r="AU387" s="126" t="s">
        <v>148</v>
      </c>
      <c r="AV387" s="13" t="s">
        <v>148</v>
      </c>
      <c r="AW387" s="13" t="s">
        <v>42</v>
      </c>
      <c r="AX387" s="13" t="s">
        <v>81</v>
      </c>
      <c r="AY387" s="126" t="s">
        <v>140</v>
      </c>
    </row>
    <row r="388" spans="2:51" s="12" customFormat="1">
      <c r="B388" s="120"/>
      <c r="D388" s="254" t="s">
        <v>152</v>
      </c>
      <c r="E388" s="121" t="s">
        <v>3</v>
      </c>
      <c r="F388" s="255" t="s">
        <v>408</v>
      </c>
      <c r="H388" s="121" t="s">
        <v>3</v>
      </c>
      <c r="I388" s="122"/>
      <c r="L388" s="120"/>
      <c r="M388" s="123"/>
      <c r="T388" s="124"/>
      <c r="AT388" s="121" t="s">
        <v>152</v>
      </c>
      <c r="AU388" s="121" t="s">
        <v>148</v>
      </c>
      <c r="AV388" s="12" t="s">
        <v>89</v>
      </c>
      <c r="AW388" s="12" t="s">
        <v>42</v>
      </c>
      <c r="AX388" s="12" t="s">
        <v>81</v>
      </c>
      <c r="AY388" s="121" t="s">
        <v>140</v>
      </c>
    </row>
    <row r="389" spans="2:51" s="13" customFormat="1">
      <c r="B389" s="125"/>
      <c r="D389" s="254" t="s">
        <v>152</v>
      </c>
      <c r="E389" s="126" t="s">
        <v>3</v>
      </c>
      <c r="F389" s="256" t="s">
        <v>409</v>
      </c>
      <c r="H389" s="257">
        <v>-24.192</v>
      </c>
      <c r="I389" s="127"/>
      <c r="L389" s="125"/>
      <c r="M389" s="128"/>
      <c r="T389" s="129"/>
      <c r="AT389" s="126" t="s">
        <v>152</v>
      </c>
      <c r="AU389" s="126" t="s">
        <v>148</v>
      </c>
      <c r="AV389" s="13" t="s">
        <v>148</v>
      </c>
      <c r="AW389" s="13" t="s">
        <v>42</v>
      </c>
      <c r="AX389" s="13" t="s">
        <v>81</v>
      </c>
      <c r="AY389" s="126" t="s">
        <v>140</v>
      </c>
    </row>
    <row r="390" spans="2:51" s="13" customFormat="1">
      <c r="B390" s="125"/>
      <c r="D390" s="254" t="s">
        <v>152</v>
      </c>
      <c r="E390" s="126" t="s">
        <v>3</v>
      </c>
      <c r="F390" s="256" t="s">
        <v>410</v>
      </c>
      <c r="H390" s="257">
        <v>-14.112</v>
      </c>
      <c r="I390" s="127"/>
      <c r="L390" s="125"/>
      <c r="M390" s="128"/>
      <c r="T390" s="129"/>
      <c r="AT390" s="126" t="s">
        <v>152</v>
      </c>
      <c r="AU390" s="126" t="s">
        <v>148</v>
      </c>
      <c r="AV390" s="13" t="s">
        <v>148</v>
      </c>
      <c r="AW390" s="13" t="s">
        <v>42</v>
      </c>
      <c r="AX390" s="13" t="s">
        <v>81</v>
      </c>
      <c r="AY390" s="126" t="s">
        <v>140</v>
      </c>
    </row>
    <row r="391" spans="2:51" s="12" customFormat="1">
      <c r="B391" s="120"/>
      <c r="D391" s="254" t="s">
        <v>152</v>
      </c>
      <c r="E391" s="121" t="s">
        <v>3</v>
      </c>
      <c r="F391" s="255" t="s">
        <v>271</v>
      </c>
      <c r="H391" s="121" t="s">
        <v>3</v>
      </c>
      <c r="I391" s="122"/>
      <c r="L391" s="120"/>
      <c r="M391" s="123"/>
      <c r="T391" s="124"/>
      <c r="AT391" s="121" t="s">
        <v>152</v>
      </c>
      <c r="AU391" s="121" t="s">
        <v>148</v>
      </c>
      <c r="AV391" s="12" t="s">
        <v>89</v>
      </c>
      <c r="AW391" s="12" t="s">
        <v>42</v>
      </c>
      <c r="AX391" s="12" t="s">
        <v>81</v>
      </c>
      <c r="AY391" s="121" t="s">
        <v>140</v>
      </c>
    </row>
    <row r="392" spans="2:51" s="13" customFormat="1">
      <c r="B392" s="125"/>
      <c r="D392" s="254" t="s">
        <v>152</v>
      </c>
      <c r="E392" s="126" t="s">
        <v>3</v>
      </c>
      <c r="F392" s="256" t="s">
        <v>411</v>
      </c>
      <c r="H392" s="257">
        <v>227.71199999999999</v>
      </c>
      <c r="I392" s="127"/>
      <c r="L392" s="125"/>
      <c r="M392" s="128"/>
      <c r="T392" s="129"/>
      <c r="AT392" s="126" t="s">
        <v>152</v>
      </c>
      <c r="AU392" s="126" t="s">
        <v>148</v>
      </c>
      <c r="AV392" s="13" t="s">
        <v>148</v>
      </c>
      <c r="AW392" s="13" t="s">
        <v>42</v>
      </c>
      <c r="AX392" s="13" t="s">
        <v>81</v>
      </c>
      <c r="AY392" s="126" t="s">
        <v>140</v>
      </c>
    </row>
    <row r="393" spans="2:51" s="12" customFormat="1">
      <c r="B393" s="120"/>
      <c r="D393" s="254" t="s">
        <v>152</v>
      </c>
      <c r="E393" s="121" t="s">
        <v>3</v>
      </c>
      <c r="F393" s="255" t="s">
        <v>408</v>
      </c>
      <c r="H393" s="121" t="s">
        <v>3</v>
      </c>
      <c r="I393" s="122"/>
      <c r="L393" s="120"/>
      <c r="M393" s="123"/>
      <c r="T393" s="124"/>
      <c r="AT393" s="121" t="s">
        <v>152</v>
      </c>
      <c r="AU393" s="121" t="s">
        <v>148</v>
      </c>
      <c r="AV393" s="12" t="s">
        <v>89</v>
      </c>
      <c r="AW393" s="12" t="s">
        <v>42</v>
      </c>
      <c r="AX393" s="12" t="s">
        <v>81</v>
      </c>
      <c r="AY393" s="121" t="s">
        <v>140</v>
      </c>
    </row>
    <row r="394" spans="2:51" s="13" customFormat="1">
      <c r="B394" s="125"/>
      <c r="D394" s="254" t="s">
        <v>152</v>
      </c>
      <c r="E394" s="126" t="s">
        <v>3</v>
      </c>
      <c r="F394" s="256" t="s">
        <v>409</v>
      </c>
      <c r="H394" s="257">
        <v>-24.192</v>
      </c>
      <c r="I394" s="127"/>
      <c r="L394" s="125"/>
      <c r="M394" s="128"/>
      <c r="T394" s="129"/>
      <c r="AT394" s="126" t="s">
        <v>152</v>
      </c>
      <c r="AU394" s="126" t="s">
        <v>148</v>
      </c>
      <c r="AV394" s="13" t="s">
        <v>148</v>
      </c>
      <c r="AW394" s="13" t="s">
        <v>42</v>
      </c>
      <c r="AX394" s="13" t="s">
        <v>81</v>
      </c>
      <c r="AY394" s="126" t="s">
        <v>140</v>
      </c>
    </row>
    <row r="395" spans="2:51" s="13" customFormat="1">
      <c r="B395" s="125"/>
      <c r="D395" s="254" t="s">
        <v>152</v>
      </c>
      <c r="E395" s="126" t="s">
        <v>3</v>
      </c>
      <c r="F395" s="256" t="s">
        <v>412</v>
      </c>
      <c r="H395" s="257">
        <v>-9.8000000000000007</v>
      </c>
      <c r="I395" s="127"/>
      <c r="L395" s="125"/>
      <c r="M395" s="128"/>
      <c r="T395" s="129"/>
      <c r="AT395" s="126" t="s">
        <v>152</v>
      </c>
      <c r="AU395" s="126" t="s">
        <v>148</v>
      </c>
      <c r="AV395" s="13" t="s">
        <v>148</v>
      </c>
      <c r="AW395" s="13" t="s">
        <v>42</v>
      </c>
      <c r="AX395" s="13" t="s">
        <v>81</v>
      </c>
      <c r="AY395" s="126" t="s">
        <v>140</v>
      </c>
    </row>
    <row r="396" spans="2:51" s="13" customFormat="1">
      <c r="B396" s="125"/>
      <c r="D396" s="254" t="s">
        <v>152</v>
      </c>
      <c r="E396" s="126" t="s">
        <v>3</v>
      </c>
      <c r="F396" s="256" t="s">
        <v>413</v>
      </c>
      <c r="H396" s="257">
        <v>-4.7130000000000001</v>
      </c>
      <c r="I396" s="127"/>
      <c r="L396" s="125"/>
      <c r="M396" s="128"/>
      <c r="T396" s="129"/>
      <c r="AT396" s="126" t="s">
        <v>152</v>
      </c>
      <c r="AU396" s="126" t="s">
        <v>148</v>
      </c>
      <c r="AV396" s="13" t="s">
        <v>148</v>
      </c>
      <c r="AW396" s="13" t="s">
        <v>42</v>
      </c>
      <c r="AX396" s="13" t="s">
        <v>81</v>
      </c>
      <c r="AY396" s="126" t="s">
        <v>140</v>
      </c>
    </row>
    <row r="397" spans="2:51" s="13" customFormat="1">
      <c r="B397" s="125"/>
      <c r="D397" s="254" t="s">
        <v>152</v>
      </c>
      <c r="E397" s="126" t="s">
        <v>3</v>
      </c>
      <c r="F397" s="256" t="s">
        <v>414</v>
      </c>
      <c r="H397" s="257">
        <v>-4.16</v>
      </c>
      <c r="I397" s="127"/>
      <c r="L397" s="125"/>
      <c r="M397" s="128"/>
      <c r="T397" s="129"/>
      <c r="AT397" s="126" t="s">
        <v>152</v>
      </c>
      <c r="AU397" s="126" t="s">
        <v>148</v>
      </c>
      <c r="AV397" s="13" t="s">
        <v>148</v>
      </c>
      <c r="AW397" s="13" t="s">
        <v>42</v>
      </c>
      <c r="AX397" s="13" t="s">
        <v>81</v>
      </c>
      <c r="AY397" s="126" t="s">
        <v>140</v>
      </c>
    </row>
    <row r="398" spans="2:51" s="13" customFormat="1">
      <c r="B398" s="125"/>
      <c r="D398" s="254" t="s">
        <v>152</v>
      </c>
      <c r="E398" s="126" t="s">
        <v>3</v>
      </c>
      <c r="F398" s="256" t="s">
        <v>415</v>
      </c>
      <c r="H398" s="257">
        <v>-1.2829999999999999</v>
      </c>
      <c r="I398" s="127"/>
      <c r="L398" s="125"/>
      <c r="M398" s="128"/>
      <c r="T398" s="129"/>
      <c r="AT398" s="126" t="s">
        <v>152</v>
      </c>
      <c r="AU398" s="126" t="s">
        <v>148</v>
      </c>
      <c r="AV398" s="13" t="s">
        <v>148</v>
      </c>
      <c r="AW398" s="13" t="s">
        <v>42</v>
      </c>
      <c r="AX398" s="13" t="s">
        <v>81</v>
      </c>
      <c r="AY398" s="126" t="s">
        <v>140</v>
      </c>
    </row>
    <row r="399" spans="2:51" s="12" customFormat="1">
      <c r="B399" s="120"/>
      <c r="D399" s="254" t="s">
        <v>152</v>
      </c>
      <c r="E399" s="121" t="s">
        <v>3</v>
      </c>
      <c r="F399" s="255" t="s">
        <v>275</v>
      </c>
      <c r="H399" s="121" t="s">
        <v>3</v>
      </c>
      <c r="I399" s="122"/>
      <c r="L399" s="120"/>
      <c r="M399" s="123"/>
      <c r="T399" s="124"/>
      <c r="AT399" s="121" t="s">
        <v>152</v>
      </c>
      <c r="AU399" s="121" t="s">
        <v>148</v>
      </c>
      <c r="AV399" s="12" t="s">
        <v>89</v>
      </c>
      <c r="AW399" s="12" t="s">
        <v>42</v>
      </c>
      <c r="AX399" s="12" t="s">
        <v>81</v>
      </c>
      <c r="AY399" s="121" t="s">
        <v>140</v>
      </c>
    </row>
    <row r="400" spans="2:51" s="13" customFormat="1">
      <c r="B400" s="125"/>
      <c r="D400" s="254" t="s">
        <v>152</v>
      </c>
      <c r="E400" s="126" t="s">
        <v>3</v>
      </c>
      <c r="F400" s="256" t="s">
        <v>416</v>
      </c>
      <c r="H400" s="257">
        <v>146.07</v>
      </c>
      <c r="I400" s="127"/>
      <c r="L400" s="125"/>
      <c r="M400" s="128"/>
      <c r="T400" s="129"/>
      <c r="AT400" s="126" t="s">
        <v>152</v>
      </c>
      <c r="AU400" s="126" t="s">
        <v>148</v>
      </c>
      <c r="AV400" s="13" t="s">
        <v>148</v>
      </c>
      <c r="AW400" s="13" t="s">
        <v>42</v>
      </c>
      <c r="AX400" s="13" t="s">
        <v>81</v>
      </c>
      <c r="AY400" s="126" t="s">
        <v>140</v>
      </c>
    </row>
    <row r="401" spans="2:65" s="13" customFormat="1">
      <c r="B401" s="125"/>
      <c r="D401" s="254" t="s">
        <v>152</v>
      </c>
      <c r="E401" s="126" t="s">
        <v>3</v>
      </c>
      <c r="F401" s="256" t="s">
        <v>417</v>
      </c>
      <c r="H401" s="257">
        <v>41.542999999999999</v>
      </c>
      <c r="I401" s="127"/>
      <c r="L401" s="125"/>
      <c r="M401" s="128"/>
      <c r="T401" s="129"/>
      <c r="AT401" s="126" t="s">
        <v>152</v>
      </c>
      <c r="AU401" s="126" t="s">
        <v>148</v>
      </c>
      <c r="AV401" s="13" t="s">
        <v>148</v>
      </c>
      <c r="AW401" s="13" t="s">
        <v>42</v>
      </c>
      <c r="AX401" s="13" t="s">
        <v>81</v>
      </c>
      <c r="AY401" s="126" t="s">
        <v>140</v>
      </c>
    </row>
    <row r="402" spans="2:65" s="12" customFormat="1">
      <c r="B402" s="120"/>
      <c r="D402" s="254" t="s">
        <v>152</v>
      </c>
      <c r="E402" s="121" t="s">
        <v>3</v>
      </c>
      <c r="F402" s="255" t="s">
        <v>408</v>
      </c>
      <c r="H402" s="121" t="s">
        <v>3</v>
      </c>
      <c r="I402" s="122"/>
      <c r="L402" s="120"/>
      <c r="M402" s="123"/>
      <c r="T402" s="124"/>
      <c r="AT402" s="121" t="s">
        <v>152</v>
      </c>
      <c r="AU402" s="121" t="s">
        <v>148</v>
      </c>
      <c r="AV402" s="12" t="s">
        <v>89</v>
      </c>
      <c r="AW402" s="12" t="s">
        <v>42</v>
      </c>
      <c r="AX402" s="12" t="s">
        <v>81</v>
      </c>
      <c r="AY402" s="121" t="s">
        <v>140</v>
      </c>
    </row>
    <row r="403" spans="2:65" s="13" customFormat="1">
      <c r="B403" s="125"/>
      <c r="D403" s="254" t="s">
        <v>152</v>
      </c>
      <c r="E403" s="126" t="s">
        <v>3</v>
      </c>
      <c r="F403" s="256" t="s">
        <v>418</v>
      </c>
      <c r="H403" s="257">
        <v>-2.8380000000000001</v>
      </c>
      <c r="I403" s="127"/>
      <c r="L403" s="125"/>
      <c r="M403" s="128"/>
      <c r="T403" s="129"/>
      <c r="AT403" s="126" t="s">
        <v>152</v>
      </c>
      <c r="AU403" s="126" t="s">
        <v>148</v>
      </c>
      <c r="AV403" s="13" t="s">
        <v>148</v>
      </c>
      <c r="AW403" s="13" t="s">
        <v>42</v>
      </c>
      <c r="AX403" s="13" t="s">
        <v>81</v>
      </c>
      <c r="AY403" s="126" t="s">
        <v>140</v>
      </c>
    </row>
    <row r="404" spans="2:65" s="15" customFormat="1">
      <c r="B404" s="139"/>
      <c r="D404" s="254" t="s">
        <v>152</v>
      </c>
      <c r="E404" s="140" t="s">
        <v>3</v>
      </c>
      <c r="F404" s="266" t="s">
        <v>405</v>
      </c>
      <c r="H404" s="267">
        <v>555.86500000000001</v>
      </c>
      <c r="I404" s="141"/>
      <c r="L404" s="139"/>
      <c r="M404" s="142"/>
      <c r="T404" s="143"/>
      <c r="AT404" s="140" t="s">
        <v>152</v>
      </c>
      <c r="AU404" s="140" t="s">
        <v>148</v>
      </c>
      <c r="AV404" s="15" t="s">
        <v>164</v>
      </c>
      <c r="AW404" s="15" t="s">
        <v>42</v>
      </c>
      <c r="AX404" s="15" t="s">
        <v>81</v>
      </c>
      <c r="AY404" s="140" t="s">
        <v>140</v>
      </c>
    </row>
    <row r="405" spans="2:65" s="14" customFormat="1">
      <c r="B405" s="130"/>
      <c r="D405" s="254" t="s">
        <v>152</v>
      </c>
      <c r="E405" s="131" t="s">
        <v>3</v>
      </c>
      <c r="F405" s="258" t="s">
        <v>155</v>
      </c>
      <c r="H405" s="259">
        <v>555.86500000000001</v>
      </c>
      <c r="I405" s="132"/>
      <c r="L405" s="130"/>
      <c r="M405" s="133"/>
      <c r="T405" s="134"/>
      <c r="AT405" s="131" t="s">
        <v>152</v>
      </c>
      <c r="AU405" s="131" t="s">
        <v>148</v>
      </c>
      <c r="AV405" s="14" t="s">
        <v>147</v>
      </c>
      <c r="AW405" s="14" t="s">
        <v>42</v>
      </c>
      <c r="AX405" s="14" t="s">
        <v>89</v>
      </c>
      <c r="AY405" s="131" t="s">
        <v>140</v>
      </c>
    </row>
    <row r="406" spans="2:65" s="13" customFormat="1">
      <c r="B406" s="125"/>
      <c r="D406" s="254" t="s">
        <v>152</v>
      </c>
      <c r="F406" s="256" t="s">
        <v>423</v>
      </c>
      <c r="H406" s="257">
        <v>583.65800000000002</v>
      </c>
      <c r="I406" s="127"/>
      <c r="L406" s="125"/>
      <c r="M406" s="128"/>
      <c r="T406" s="129"/>
      <c r="AT406" s="126" t="s">
        <v>152</v>
      </c>
      <c r="AU406" s="126" t="s">
        <v>148</v>
      </c>
      <c r="AV406" s="13" t="s">
        <v>148</v>
      </c>
      <c r="AW406" s="13" t="s">
        <v>4</v>
      </c>
      <c r="AX406" s="13" t="s">
        <v>89</v>
      </c>
      <c r="AY406" s="126" t="s">
        <v>140</v>
      </c>
    </row>
    <row r="407" spans="2:65" s="1" customFormat="1" ht="16.5" customHeight="1">
      <c r="B407" s="34"/>
      <c r="C407" s="260" t="s">
        <v>424</v>
      </c>
      <c r="D407" s="260" t="s">
        <v>309</v>
      </c>
      <c r="E407" s="261" t="s">
        <v>425</v>
      </c>
      <c r="F407" s="262" t="s">
        <v>426</v>
      </c>
      <c r="G407" s="263" t="s">
        <v>145</v>
      </c>
      <c r="H407" s="264">
        <v>67.557000000000002</v>
      </c>
      <c r="I407" s="135"/>
      <c r="J407" s="265">
        <f>ROUND(I407*H407,2)</f>
        <v>0</v>
      </c>
      <c r="K407" s="262" t="s">
        <v>146</v>
      </c>
      <c r="L407" s="136"/>
      <c r="M407" s="137" t="s">
        <v>3</v>
      </c>
      <c r="N407" s="138" t="s">
        <v>53</v>
      </c>
      <c r="P407" s="114">
        <f>O407*H407</f>
        <v>0</v>
      </c>
      <c r="Q407" s="114">
        <v>5.5999999999999999E-3</v>
      </c>
      <c r="R407" s="114">
        <f>Q407*H407</f>
        <v>0.37831920000000002</v>
      </c>
      <c r="S407" s="114">
        <v>0</v>
      </c>
      <c r="T407" s="115">
        <f>S407*H407</f>
        <v>0</v>
      </c>
      <c r="AR407" s="116" t="s">
        <v>196</v>
      </c>
      <c r="AT407" s="116" t="s">
        <v>309</v>
      </c>
      <c r="AU407" s="116" t="s">
        <v>148</v>
      </c>
      <c r="AY407" s="18" t="s">
        <v>140</v>
      </c>
      <c r="BE407" s="117">
        <f>IF(N407="základní",J407,0)</f>
        <v>0</v>
      </c>
      <c r="BF407" s="117">
        <f>IF(N407="snížená",J407,0)</f>
        <v>0</v>
      </c>
      <c r="BG407" s="117">
        <f>IF(N407="zákl. přenesená",J407,0)</f>
        <v>0</v>
      </c>
      <c r="BH407" s="117">
        <f>IF(N407="sníž. přenesená",J407,0)</f>
        <v>0</v>
      </c>
      <c r="BI407" s="117">
        <f>IF(N407="nulová",J407,0)</f>
        <v>0</v>
      </c>
      <c r="BJ407" s="18" t="s">
        <v>148</v>
      </c>
      <c r="BK407" s="117">
        <f>ROUND(I407*H407,2)</f>
        <v>0</v>
      </c>
      <c r="BL407" s="18" t="s">
        <v>147</v>
      </c>
      <c r="BM407" s="116" t="s">
        <v>427</v>
      </c>
    </row>
    <row r="408" spans="2:65" s="12" customFormat="1">
      <c r="B408" s="120"/>
      <c r="D408" s="254" t="s">
        <v>152</v>
      </c>
      <c r="E408" s="121" t="s">
        <v>3</v>
      </c>
      <c r="F408" s="255" t="s">
        <v>370</v>
      </c>
      <c r="H408" s="121" t="s">
        <v>3</v>
      </c>
      <c r="I408" s="122"/>
      <c r="L408" s="120"/>
      <c r="M408" s="123"/>
      <c r="T408" s="124"/>
      <c r="AT408" s="121" t="s">
        <v>152</v>
      </c>
      <c r="AU408" s="121" t="s">
        <v>148</v>
      </c>
      <c r="AV408" s="12" t="s">
        <v>89</v>
      </c>
      <c r="AW408" s="12" t="s">
        <v>42</v>
      </c>
      <c r="AX408" s="12" t="s">
        <v>81</v>
      </c>
      <c r="AY408" s="121" t="s">
        <v>140</v>
      </c>
    </row>
    <row r="409" spans="2:65" s="13" customFormat="1">
      <c r="B409" s="125"/>
      <c r="D409" s="254" t="s">
        <v>152</v>
      </c>
      <c r="E409" s="126" t="s">
        <v>3</v>
      </c>
      <c r="F409" s="256" t="s">
        <v>428</v>
      </c>
      <c r="H409" s="257">
        <v>26.994</v>
      </c>
      <c r="I409" s="127"/>
      <c r="L409" s="125"/>
      <c r="M409" s="128"/>
      <c r="T409" s="129"/>
      <c r="AT409" s="126" t="s">
        <v>152</v>
      </c>
      <c r="AU409" s="126" t="s">
        <v>148</v>
      </c>
      <c r="AV409" s="13" t="s">
        <v>148</v>
      </c>
      <c r="AW409" s="13" t="s">
        <v>42</v>
      </c>
      <c r="AX409" s="13" t="s">
        <v>81</v>
      </c>
      <c r="AY409" s="126" t="s">
        <v>140</v>
      </c>
    </row>
    <row r="410" spans="2:65" s="13" customFormat="1">
      <c r="B410" s="125"/>
      <c r="D410" s="254" t="s">
        <v>152</v>
      </c>
      <c r="E410" s="126" t="s">
        <v>3</v>
      </c>
      <c r="F410" s="256" t="s">
        <v>429</v>
      </c>
      <c r="H410" s="257">
        <v>8</v>
      </c>
      <c r="I410" s="127"/>
      <c r="L410" s="125"/>
      <c r="M410" s="128"/>
      <c r="T410" s="129"/>
      <c r="AT410" s="126" t="s">
        <v>152</v>
      </c>
      <c r="AU410" s="126" t="s">
        <v>148</v>
      </c>
      <c r="AV410" s="13" t="s">
        <v>148</v>
      </c>
      <c r="AW410" s="13" t="s">
        <v>42</v>
      </c>
      <c r="AX410" s="13" t="s">
        <v>81</v>
      </c>
      <c r="AY410" s="126" t="s">
        <v>140</v>
      </c>
    </row>
    <row r="411" spans="2:65" s="13" customFormat="1">
      <c r="B411" s="125"/>
      <c r="D411" s="254" t="s">
        <v>152</v>
      </c>
      <c r="E411" s="126" t="s">
        <v>3</v>
      </c>
      <c r="F411" s="256" t="s">
        <v>430</v>
      </c>
      <c r="H411" s="257">
        <v>8.7739999999999991</v>
      </c>
      <c r="I411" s="127"/>
      <c r="L411" s="125"/>
      <c r="M411" s="128"/>
      <c r="T411" s="129"/>
      <c r="AT411" s="126" t="s">
        <v>152</v>
      </c>
      <c r="AU411" s="126" t="s">
        <v>148</v>
      </c>
      <c r="AV411" s="13" t="s">
        <v>148</v>
      </c>
      <c r="AW411" s="13" t="s">
        <v>42</v>
      </c>
      <c r="AX411" s="13" t="s">
        <v>81</v>
      </c>
      <c r="AY411" s="126" t="s">
        <v>140</v>
      </c>
    </row>
    <row r="412" spans="2:65" s="13" customFormat="1">
      <c r="B412" s="125"/>
      <c r="D412" s="254" t="s">
        <v>152</v>
      </c>
      <c r="E412" s="126" t="s">
        <v>3</v>
      </c>
      <c r="F412" s="256" t="s">
        <v>431</v>
      </c>
      <c r="H412" s="257">
        <v>22.463999999999999</v>
      </c>
      <c r="I412" s="127"/>
      <c r="L412" s="125"/>
      <c r="M412" s="128"/>
      <c r="T412" s="129"/>
      <c r="AT412" s="126" t="s">
        <v>152</v>
      </c>
      <c r="AU412" s="126" t="s">
        <v>148</v>
      </c>
      <c r="AV412" s="13" t="s">
        <v>148</v>
      </c>
      <c r="AW412" s="13" t="s">
        <v>42</v>
      </c>
      <c r="AX412" s="13" t="s">
        <v>81</v>
      </c>
      <c r="AY412" s="126" t="s">
        <v>140</v>
      </c>
    </row>
    <row r="413" spans="2:65" s="14" customFormat="1">
      <c r="B413" s="130"/>
      <c r="D413" s="254" t="s">
        <v>152</v>
      </c>
      <c r="E413" s="131" t="s">
        <v>3</v>
      </c>
      <c r="F413" s="258" t="s">
        <v>155</v>
      </c>
      <c r="H413" s="259">
        <v>66.231999999999999</v>
      </c>
      <c r="I413" s="132"/>
      <c r="L413" s="130"/>
      <c r="M413" s="133"/>
      <c r="T413" s="134"/>
      <c r="AT413" s="131" t="s">
        <v>152</v>
      </c>
      <c r="AU413" s="131" t="s">
        <v>148</v>
      </c>
      <c r="AV413" s="14" t="s">
        <v>147</v>
      </c>
      <c r="AW413" s="14" t="s">
        <v>42</v>
      </c>
      <c r="AX413" s="14" t="s">
        <v>89</v>
      </c>
      <c r="AY413" s="131" t="s">
        <v>140</v>
      </c>
    </row>
    <row r="414" spans="2:65" s="13" customFormat="1">
      <c r="B414" s="125"/>
      <c r="D414" s="254" t="s">
        <v>152</v>
      </c>
      <c r="F414" s="256" t="s">
        <v>432</v>
      </c>
      <c r="H414" s="257">
        <v>67.557000000000002</v>
      </c>
      <c r="I414" s="127"/>
      <c r="L414" s="125"/>
      <c r="M414" s="128"/>
      <c r="T414" s="129"/>
      <c r="AT414" s="126" t="s">
        <v>152</v>
      </c>
      <c r="AU414" s="126" t="s">
        <v>148</v>
      </c>
      <c r="AV414" s="13" t="s">
        <v>148</v>
      </c>
      <c r="AW414" s="13" t="s">
        <v>4</v>
      </c>
      <c r="AX414" s="13" t="s">
        <v>89</v>
      </c>
      <c r="AY414" s="126" t="s">
        <v>140</v>
      </c>
    </row>
    <row r="415" spans="2:65" s="1" customFormat="1" ht="24.15" customHeight="1">
      <c r="B415" s="34"/>
      <c r="C415" s="246" t="s">
        <v>433</v>
      </c>
      <c r="D415" s="246" t="s">
        <v>142</v>
      </c>
      <c r="E415" s="247" t="s">
        <v>434</v>
      </c>
      <c r="F415" s="248" t="s">
        <v>435</v>
      </c>
      <c r="G415" s="249" t="s">
        <v>145</v>
      </c>
      <c r="H415" s="250">
        <v>616.38300000000004</v>
      </c>
      <c r="I415" s="111"/>
      <c r="J415" s="251">
        <f>ROUND(I415*H415,2)</f>
        <v>0</v>
      </c>
      <c r="K415" s="248" t="s">
        <v>146</v>
      </c>
      <c r="L415" s="34"/>
      <c r="M415" s="112" t="s">
        <v>3</v>
      </c>
      <c r="N415" s="113" t="s">
        <v>53</v>
      </c>
      <c r="P415" s="114">
        <f>O415*H415</f>
        <v>0</v>
      </c>
      <c r="Q415" s="114">
        <v>8.0000000000000007E-5</v>
      </c>
      <c r="R415" s="114">
        <f>Q415*H415</f>
        <v>4.931064000000001E-2</v>
      </c>
      <c r="S415" s="114">
        <v>0</v>
      </c>
      <c r="T415" s="115">
        <f>S415*H415</f>
        <v>0</v>
      </c>
      <c r="AR415" s="116" t="s">
        <v>147</v>
      </c>
      <c r="AT415" s="116" t="s">
        <v>142</v>
      </c>
      <c r="AU415" s="116" t="s">
        <v>148</v>
      </c>
      <c r="AY415" s="18" t="s">
        <v>140</v>
      </c>
      <c r="BE415" s="117">
        <f>IF(N415="základní",J415,0)</f>
        <v>0</v>
      </c>
      <c r="BF415" s="117">
        <f>IF(N415="snížená",J415,0)</f>
        <v>0</v>
      </c>
      <c r="BG415" s="117">
        <f>IF(N415="zákl. přenesená",J415,0)</f>
        <v>0</v>
      </c>
      <c r="BH415" s="117">
        <f>IF(N415="sníž. přenesená",J415,0)</f>
        <v>0</v>
      </c>
      <c r="BI415" s="117">
        <f>IF(N415="nulová",J415,0)</f>
        <v>0</v>
      </c>
      <c r="BJ415" s="18" t="s">
        <v>148</v>
      </c>
      <c r="BK415" s="117">
        <f>ROUND(I415*H415,2)</f>
        <v>0</v>
      </c>
      <c r="BL415" s="18" t="s">
        <v>147</v>
      </c>
      <c r="BM415" s="116" t="s">
        <v>436</v>
      </c>
    </row>
    <row r="416" spans="2:65" s="1" customFormat="1">
      <c r="B416" s="34"/>
      <c r="D416" s="252" t="s">
        <v>150</v>
      </c>
      <c r="F416" s="253" t="s">
        <v>437</v>
      </c>
      <c r="I416" s="118"/>
      <c r="L416" s="34"/>
      <c r="M416" s="119"/>
      <c r="T416" s="53"/>
      <c r="AT416" s="18" t="s">
        <v>150</v>
      </c>
      <c r="AU416" s="18" t="s">
        <v>148</v>
      </c>
    </row>
    <row r="417" spans="2:65" s="12" customFormat="1">
      <c r="B417" s="120"/>
      <c r="D417" s="254" t="s">
        <v>152</v>
      </c>
      <c r="E417" s="121" t="s">
        <v>3</v>
      </c>
      <c r="F417" s="255" t="s">
        <v>438</v>
      </c>
      <c r="H417" s="121" t="s">
        <v>3</v>
      </c>
      <c r="I417" s="122"/>
      <c r="L417" s="120"/>
      <c r="M417" s="123"/>
      <c r="T417" s="124"/>
      <c r="AT417" s="121" t="s">
        <v>152</v>
      </c>
      <c r="AU417" s="121" t="s">
        <v>148</v>
      </c>
      <c r="AV417" s="12" t="s">
        <v>89</v>
      </c>
      <c r="AW417" s="12" t="s">
        <v>42</v>
      </c>
      <c r="AX417" s="12" t="s">
        <v>81</v>
      </c>
      <c r="AY417" s="121" t="s">
        <v>140</v>
      </c>
    </row>
    <row r="418" spans="2:65" s="13" customFormat="1">
      <c r="B418" s="125"/>
      <c r="D418" s="254" t="s">
        <v>152</v>
      </c>
      <c r="E418" s="126" t="s">
        <v>3</v>
      </c>
      <c r="F418" s="256" t="s">
        <v>439</v>
      </c>
      <c r="H418" s="257">
        <v>616.38300000000004</v>
      </c>
      <c r="I418" s="127"/>
      <c r="L418" s="125"/>
      <c r="M418" s="128"/>
      <c r="T418" s="129"/>
      <c r="AT418" s="126" t="s">
        <v>152</v>
      </c>
      <c r="AU418" s="126" t="s">
        <v>148</v>
      </c>
      <c r="AV418" s="13" t="s">
        <v>148</v>
      </c>
      <c r="AW418" s="13" t="s">
        <v>42</v>
      </c>
      <c r="AX418" s="13" t="s">
        <v>81</v>
      </c>
      <c r="AY418" s="126" t="s">
        <v>140</v>
      </c>
    </row>
    <row r="419" spans="2:65" s="14" customFormat="1">
      <c r="B419" s="130"/>
      <c r="D419" s="254" t="s">
        <v>152</v>
      </c>
      <c r="E419" s="131" t="s">
        <v>3</v>
      </c>
      <c r="F419" s="258" t="s">
        <v>155</v>
      </c>
      <c r="H419" s="259">
        <v>616.38300000000004</v>
      </c>
      <c r="I419" s="132"/>
      <c r="L419" s="130"/>
      <c r="M419" s="133"/>
      <c r="T419" s="134"/>
      <c r="AT419" s="131" t="s">
        <v>152</v>
      </c>
      <c r="AU419" s="131" t="s">
        <v>148</v>
      </c>
      <c r="AV419" s="14" t="s">
        <v>147</v>
      </c>
      <c r="AW419" s="14" t="s">
        <v>42</v>
      </c>
      <c r="AX419" s="14" t="s">
        <v>89</v>
      </c>
      <c r="AY419" s="131" t="s">
        <v>140</v>
      </c>
    </row>
    <row r="420" spans="2:65" s="1" customFormat="1" ht="24.15" customHeight="1">
      <c r="B420" s="34"/>
      <c r="C420" s="246" t="s">
        <v>440</v>
      </c>
      <c r="D420" s="246" t="s">
        <v>142</v>
      </c>
      <c r="E420" s="247" t="s">
        <v>441</v>
      </c>
      <c r="F420" s="248" t="s">
        <v>442</v>
      </c>
      <c r="G420" s="249" t="s">
        <v>145</v>
      </c>
      <c r="H420" s="250">
        <v>516.54300000000001</v>
      </c>
      <c r="I420" s="111"/>
      <c r="J420" s="251">
        <f>ROUND(I420*H420,2)</f>
        <v>0</v>
      </c>
      <c r="K420" s="248" t="s">
        <v>146</v>
      </c>
      <c r="L420" s="34"/>
      <c r="M420" s="112" t="s">
        <v>3</v>
      </c>
      <c r="N420" s="113" t="s">
        <v>53</v>
      </c>
      <c r="P420" s="114">
        <f>O420*H420</f>
        <v>0</v>
      </c>
      <c r="Q420" s="114">
        <v>3.82E-3</v>
      </c>
      <c r="R420" s="114">
        <f>Q420*H420</f>
        <v>1.9731942600000001</v>
      </c>
      <c r="S420" s="114">
        <v>0</v>
      </c>
      <c r="T420" s="115">
        <f>S420*H420</f>
        <v>0</v>
      </c>
      <c r="AR420" s="116" t="s">
        <v>147</v>
      </c>
      <c r="AT420" s="116" t="s">
        <v>142</v>
      </c>
      <c r="AU420" s="116" t="s">
        <v>148</v>
      </c>
      <c r="AY420" s="18" t="s">
        <v>140</v>
      </c>
      <c r="BE420" s="117">
        <f>IF(N420="základní",J420,0)</f>
        <v>0</v>
      </c>
      <c r="BF420" s="117">
        <f>IF(N420="snížená",J420,0)</f>
        <v>0</v>
      </c>
      <c r="BG420" s="117">
        <f>IF(N420="zákl. přenesená",J420,0)</f>
        <v>0</v>
      </c>
      <c r="BH420" s="117">
        <f>IF(N420="sníž. přenesená",J420,0)</f>
        <v>0</v>
      </c>
      <c r="BI420" s="117">
        <f>IF(N420="nulová",J420,0)</f>
        <v>0</v>
      </c>
      <c r="BJ420" s="18" t="s">
        <v>148</v>
      </c>
      <c r="BK420" s="117">
        <f>ROUND(I420*H420,2)</f>
        <v>0</v>
      </c>
      <c r="BL420" s="18" t="s">
        <v>147</v>
      </c>
      <c r="BM420" s="116" t="s">
        <v>443</v>
      </c>
    </row>
    <row r="421" spans="2:65" s="1" customFormat="1">
      <c r="B421" s="34"/>
      <c r="D421" s="252" t="s">
        <v>150</v>
      </c>
      <c r="F421" s="253" t="s">
        <v>444</v>
      </c>
      <c r="I421" s="118"/>
      <c r="L421" s="34"/>
      <c r="M421" s="119"/>
      <c r="T421" s="53"/>
      <c r="AT421" s="18" t="s">
        <v>150</v>
      </c>
      <c r="AU421" s="18" t="s">
        <v>148</v>
      </c>
    </row>
    <row r="422" spans="2:65" s="12" customFormat="1">
      <c r="B422" s="120"/>
      <c r="D422" s="254" t="s">
        <v>152</v>
      </c>
      <c r="E422" s="121" t="s">
        <v>3</v>
      </c>
      <c r="F422" s="255" t="s">
        <v>406</v>
      </c>
      <c r="H422" s="121" t="s">
        <v>3</v>
      </c>
      <c r="I422" s="122"/>
      <c r="L422" s="120"/>
      <c r="M422" s="123"/>
      <c r="T422" s="124"/>
      <c r="AT422" s="121" t="s">
        <v>152</v>
      </c>
      <c r="AU422" s="121" t="s">
        <v>148</v>
      </c>
      <c r="AV422" s="12" t="s">
        <v>89</v>
      </c>
      <c r="AW422" s="12" t="s">
        <v>42</v>
      </c>
      <c r="AX422" s="12" t="s">
        <v>81</v>
      </c>
      <c r="AY422" s="121" t="s">
        <v>140</v>
      </c>
    </row>
    <row r="423" spans="2:65" s="12" customFormat="1">
      <c r="B423" s="120"/>
      <c r="D423" s="254" t="s">
        <v>152</v>
      </c>
      <c r="E423" s="121" t="s">
        <v>3</v>
      </c>
      <c r="F423" s="255" t="s">
        <v>268</v>
      </c>
      <c r="H423" s="121" t="s">
        <v>3</v>
      </c>
      <c r="I423" s="122"/>
      <c r="L423" s="120"/>
      <c r="M423" s="123"/>
      <c r="T423" s="124"/>
      <c r="AT423" s="121" t="s">
        <v>152</v>
      </c>
      <c r="AU423" s="121" t="s">
        <v>148</v>
      </c>
      <c r="AV423" s="12" t="s">
        <v>89</v>
      </c>
      <c r="AW423" s="12" t="s">
        <v>42</v>
      </c>
      <c r="AX423" s="12" t="s">
        <v>81</v>
      </c>
      <c r="AY423" s="121" t="s">
        <v>140</v>
      </c>
    </row>
    <row r="424" spans="2:65" s="13" customFormat="1">
      <c r="B424" s="125"/>
      <c r="D424" s="254" t="s">
        <v>152</v>
      </c>
      <c r="E424" s="126" t="s">
        <v>3</v>
      </c>
      <c r="F424" s="256" t="s">
        <v>445</v>
      </c>
      <c r="H424" s="257">
        <v>197.92</v>
      </c>
      <c r="I424" s="127"/>
      <c r="L424" s="125"/>
      <c r="M424" s="128"/>
      <c r="T424" s="129"/>
      <c r="AT424" s="126" t="s">
        <v>152</v>
      </c>
      <c r="AU424" s="126" t="s">
        <v>148</v>
      </c>
      <c r="AV424" s="13" t="s">
        <v>148</v>
      </c>
      <c r="AW424" s="13" t="s">
        <v>42</v>
      </c>
      <c r="AX424" s="13" t="s">
        <v>81</v>
      </c>
      <c r="AY424" s="126" t="s">
        <v>140</v>
      </c>
    </row>
    <row r="425" spans="2:65" s="12" customFormat="1">
      <c r="B425" s="120"/>
      <c r="D425" s="254" t="s">
        <v>152</v>
      </c>
      <c r="E425" s="121" t="s">
        <v>3</v>
      </c>
      <c r="F425" s="255" t="s">
        <v>408</v>
      </c>
      <c r="H425" s="121" t="s">
        <v>3</v>
      </c>
      <c r="I425" s="122"/>
      <c r="L425" s="120"/>
      <c r="M425" s="123"/>
      <c r="T425" s="124"/>
      <c r="AT425" s="121" t="s">
        <v>152</v>
      </c>
      <c r="AU425" s="121" t="s">
        <v>148</v>
      </c>
      <c r="AV425" s="12" t="s">
        <v>89</v>
      </c>
      <c r="AW425" s="12" t="s">
        <v>42</v>
      </c>
      <c r="AX425" s="12" t="s">
        <v>81</v>
      </c>
      <c r="AY425" s="121" t="s">
        <v>140</v>
      </c>
    </row>
    <row r="426" spans="2:65" s="13" customFormat="1">
      <c r="B426" s="125"/>
      <c r="D426" s="254" t="s">
        <v>152</v>
      </c>
      <c r="E426" s="126" t="s">
        <v>3</v>
      </c>
      <c r="F426" s="256" t="s">
        <v>409</v>
      </c>
      <c r="H426" s="257">
        <v>-24.192</v>
      </c>
      <c r="I426" s="127"/>
      <c r="L426" s="125"/>
      <c r="M426" s="128"/>
      <c r="T426" s="129"/>
      <c r="AT426" s="126" t="s">
        <v>152</v>
      </c>
      <c r="AU426" s="126" t="s">
        <v>148</v>
      </c>
      <c r="AV426" s="13" t="s">
        <v>148</v>
      </c>
      <c r="AW426" s="13" t="s">
        <v>42</v>
      </c>
      <c r="AX426" s="13" t="s">
        <v>81</v>
      </c>
      <c r="AY426" s="126" t="s">
        <v>140</v>
      </c>
    </row>
    <row r="427" spans="2:65" s="13" customFormat="1">
      <c r="B427" s="125"/>
      <c r="D427" s="254" t="s">
        <v>152</v>
      </c>
      <c r="E427" s="126" t="s">
        <v>3</v>
      </c>
      <c r="F427" s="256" t="s">
        <v>410</v>
      </c>
      <c r="H427" s="257">
        <v>-14.112</v>
      </c>
      <c r="I427" s="127"/>
      <c r="L427" s="125"/>
      <c r="M427" s="128"/>
      <c r="T427" s="129"/>
      <c r="AT427" s="126" t="s">
        <v>152</v>
      </c>
      <c r="AU427" s="126" t="s">
        <v>148</v>
      </c>
      <c r="AV427" s="13" t="s">
        <v>148</v>
      </c>
      <c r="AW427" s="13" t="s">
        <v>42</v>
      </c>
      <c r="AX427" s="13" t="s">
        <v>81</v>
      </c>
      <c r="AY427" s="126" t="s">
        <v>140</v>
      </c>
    </row>
    <row r="428" spans="2:65" s="15" customFormat="1">
      <c r="B428" s="139"/>
      <c r="D428" s="254" t="s">
        <v>152</v>
      </c>
      <c r="E428" s="140" t="s">
        <v>3</v>
      </c>
      <c r="F428" s="266" t="s">
        <v>405</v>
      </c>
      <c r="H428" s="267">
        <v>159.61600000000001</v>
      </c>
      <c r="I428" s="141"/>
      <c r="L428" s="139"/>
      <c r="M428" s="142"/>
      <c r="T428" s="143"/>
      <c r="AT428" s="140" t="s">
        <v>152</v>
      </c>
      <c r="AU428" s="140" t="s">
        <v>148</v>
      </c>
      <c r="AV428" s="15" t="s">
        <v>164</v>
      </c>
      <c r="AW428" s="15" t="s">
        <v>42</v>
      </c>
      <c r="AX428" s="15" t="s">
        <v>81</v>
      </c>
      <c r="AY428" s="140" t="s">
        <v>140</v>
      </c>
    </row>
    <row r="429" spans="2:65" s="12" customFormat="1">
      <c r="B429" s="120"/>
      <c r="D429" s="254" t="s">
        <v>152</v>
      </c>
      <c r="E429" s="121" t="s">
        <v>3</v>
      </c>
      <c r="F429" s="255" t="s">
        <v>271</v>
      </c>
      <c r="H429" s="121" t="s">
        <v>3</v>
      </c>
      <c r="I429" s="122"/>
      <c r="L429" s="120"/>
      <c r="M429" s="123"/>
      <c r="T429" s="124"/>
      <c r="AT429" s="121" t="s">
        <v>152</v>
      </c>
      <c r="AU429" s="121" t="s">
        <v>148</v>
      </c>
      <c r="AV429" s="12" t="s">
        <v>89</v>
      </c>
      <c r="AW429" s="12" t="s">
        <v>42</v>
      </c>
      <c r="AX429" s="12" t="s">
        <v>81</v>
      </c>
      <c r="AY429" s="121" t="s">
        <v>140</v>
      </c>
    </row>
    <row r="430" spans="2:65" s="13" customFormat="1">
      <c r="B430" s="125"/>
      <c r="D430" s="254" t="s">
        <v>152</v>
      </c>
      <c r="E430" s="126" t="s">
        <v>3</v>
      </c>
      <c r="F430" s="256" t="s">
        <v>446</v>
      </c>
      <c r="H430" s="257">
        <v>216.07400000000001</v>
      </c>
      <c r="I430" s="127"/>
      <c r="L430" s="125"/>
      <c r="M430" s="128"/>
      <c r="T430" s="129"/>
      <c r="AT430" s="126" t="s">
        <v>152</v>
      </c>
      <c r="AU430" s="126" t="s">
        <v>148</v>
      </c>
      <c r="AV430" s="13" t="s">
        <v>148</v>
      </c>
      <c r="AW430" s="13" t="s">
        <v>42</v>
      </c>
      <c r="AX430" s="13" t="s">
        <v>81</v>
      </c>
      <c r="AY430" s="126" t="s">
        <v>140</v>
      </c>
    </row>
    <row r="431" spans="2:65" s="12" customFormat="1">
      <c r="B431" s="120"/>
      <c r="D431" s="254" t="s">
        <v>152</v>
      </c>
      <c r="E431" s="121" t="s">
        <v>3</v>
      </c>
      <c r="F431" s="255" t="s">
        <v>408</v>
      </c>
      <c r="H431" s="121" t="s">
        <v>3</v>
      </c>
      <c r="I431" s="122"/>
      <c r="L431" s="120"/>
      <c r="M431" s="123"/>
      <c r="T431" s="124"/>
      <c r="AT431" s="121" t="s">
        <v>152</v>
      </c>
      <c r="AU431" s="121" t="s">
        <v>148</v>
      </c>
      <c r="AV431" s="12" t="s">
        <v>89</v>
      </c>
      <c r="AW431" s="12" t="s">
        <v>42</v>
      </c>
      <c r="AX431" s="12" t="s">
        <v>81</v>
      </c>
      <c r="AY431" s="121" t="s">
        <v>140</v>
      </c>
    </row>
    <row r="432" spans="2:65" s="13" customFormat="1">
      <c r="B432" s="125"/>
      <c r="D432" s="254" t="s">
        <v>152</v>
      </c>
      <c r="E432" s="126" t="s">
        <v>3</v>
      </c>
      <c r="F432" s="256" t="s">
        <v>409</v>
      </c>
      <c r="H432" s="257">
        <v>-24.192</v>
      </c>
      <c r="I432" s="127"/>
      <c r="L432" s="125"/>
      <c r="M432" s="128"/>
      <c r="T432" s="129"/>
      <c r="AT432" s="126" t="s">
        <v>152</v>
      </c>
      <c r="AU432" s="126" t="s">
        <v>148</v>
      </c>
      <c r="AV432" s="13" t="s">
        <v>148</v>
      </c>
      <c r="AW432" s="13" t="s">
        <v>42</v>
      </c>
      <c r="AX432" s="13" t="s">
        <v>81</v>
      </c>
      <c r="AY432" s="126" t="s">
        <v>140</v>
      </c>
    </row>
    <row r="433" spans="2:65" s="13" customFormat="1">
      <c r="B433" s="125"/>
      <c r="D433" s="254" t="s">
        <v>152</v>
      </c>
      <c r="E433" s="126" t="s">
        <v>3</v>
      </c>
      <c r="F433" s="256" t="s">
        <v>412</v>
      </c>
      <c r="H433" s="257">
        <v>-9.8000000000000007</v>
      </c>
      <c r="I433" s="127"/>
      <c r="L433" s="125"/>
      <c r="M433" s="128"/>
      <c r="T433" s="129"/>
      <c r="AT433" s="126" t="s">
        <v>152</v>
      </c>
      <c r="AU433" s="126" t="s">
        <v>148</v>
      </c>
      <c r="AV433" s="13" t="s">
        <v>148</v>
      </c>
      <c r="AW433" s="13" t="s">
        <v>42</v>
      </c>
      <c r="AX433" s="13" t="s">
        <v>81</v>
      </c>
      <c r="AY433" s="126" t="s">
        <v>140</v>
      </c>
    </row>
    <row r="434" spans="2:65" s="13" customFormat="1">
      <c r="B434" s="125"/>
      <c r="D434" s="254" t="s">
        <v>152</v>
      </c>
      <c r="E434" s="126" t="s">
        <v>3</v>
      </c>
      <c r="F434" s="256" t="s">
        <v>413</v>
      </c>
      <c r="H434" s="257">
        <v>-4.7130000000000001</v>
      </c>
      <c r="I434" s="127"/>
      <c r="L434" s="125"/>
      <c r="M434" s="128"/>
      <c r="T434" s="129"/>
      <c r="AT434" s="126" t="s">
        <v>152</v>
      </c>
      <c r="AU434" s="126" t="s">
        <v>148</v>
      </c>
      <c r="AV434" s="13" t="s">
        <v>148</v>
      </c>
      <c r="AW434" s="13" t="s">
        <v>42</v>
      </c>
      <c r="AX434" s="13" t="s">
        <v>81</v>
      </c>
      <c r="AY434" s="126" t="s">
        <v>140</v>
      </c>
    </row>
    <row r="435" spans="2:65" s="13" customFormat="1">
      <c r="B435" s="125"/>
      <c r="D435" s="254" t="s">
        <v>152</v>
      </c>
      <c r="E435" s="126" t="s">
        <v>3</v>
      </c>
      <c r="F435" s="256" t="s">
        <v>414</v>
      </c>
      <c r="H435" s="257">
        <v>-4.16</v>
      </c>
      <c r="I435" s="127"/>
      <c r="L435" s="125"/>
      <c r="M435" s="128"/>
      <c r="T435" s="129"/>
      <c r="AT435" s="126" t="s">
        <v>152</v>
      </c>
      <c r="AU435" s="126" t="s">
        <v>148</v>
      </c>
      <c r="AV435" s="13" t="s">
        <v>148</v>
      </c>
      <c r="AW435" s="13" t="s">
        <v>42</v>
      </c>
      <c r="AX435" s="13" t="s">
        <v>81</v>
      </c>
      <c r="AY435" s="126" t="s">
        <v>140</v>
      </c>
    </row>
    <row r="436" spans="2:65" s="13" customFormat="1">
      <c r="B436" s="125"/>
      <c r="D436" s="254" t="s">
        <v>152</v>
      </c>
      <c r="E436" s="126" t="s">
        <v>3</v>
      </c>
      <c r="F436" s="256" t="s">
        <v>415</v>
      </c>
      <c r="H436" s="257">
        <v>-1.2829999999999999</v>
      </c>
      <c r="I436" s="127"/>
      <c r="L436" s="125"/>
      <c r="M436" s="128"/>
      <c r="T436" s="129"/>
      <c r="AT436" s="126" t="s">
        <v>152</v>
      </c>
      <c r="AU436" s="126" t="s">
        <v>148</v>
      </c>
      <c r="AV436" s="13" t="s">
        <v>148</v>
      </c>
      <c r="AW436" s="13" t="s">
        <v>42</v>
      </c>
      <c r="AX436" s="13" t="s">
        <v>81</v>
      </c>
      <c r="AY436" s="126" t="s">
        <v>140</v>
      </c>
    </row>
    <row r="437" spans="2:65" s="15" customFormat="1">
      <c r="B437" s="139"/>
      <c r="D437" s="254" t="s">
        <v>152</v>
      </c>
      <c r="E437" s="140" t="s">
        <v>3</v>
      </c>
      <c r="F437" s="266" t="s">
        <v>405</v>
      </c>
      <c r="H437" s="267">
        <v>171.92599999999999</v>
      </c>
      <c r="I437" s="141"/>
      <c r="L437" s="139"/>
      <c r="M437" s="142"/>
      <c r="T437" s="143"/>
      <c r="AT437" s="140" t="s">
        <v>152</v>
      </c>
      <c r="AU437" s="140" t="s">
        <v>148</v>
      </c>
      <c r="AV437" s="15" t="s">
        <v>164</v>
      </c>
      <c r="AW437" s="15" t="s">
        <v>42</v>
      </c>
      <c r="AX437" s="15" t="s">
        <v>81</v>
      </c>
      <c r="AY437" s="140" t="s">
        <v>140</v>
      </c>
    </row>
    <row r="438" spans="2:65" s="12" customFormat="1">
      <c r="B438" s="120"/>
      <c r="D438" s="254" t="s">
        <v>152</v>
      </c>
      <c r="E438" s="121" t="s">
        <v>3</v>
      </c>
      <c r="F438" s="255" t="s">
        <v>275</v>
      </c>
      <c r="H438" s="121" t="s">
        <v>3</v>
      </c>
      <c r="I438" s="122"/>
      <c r="L438" s="120"/>
      <c r="M438" s="123"/>
      <c r="T438" s="124"/>
      <c r="AT438" s="121" t="s">
        <v>152</v>
      </c>
      <c r="AU438" s="121" t="s">
        <v>148</v>
      </c>
      <c r="AV438" s="12" t="s">
        <v>89</v>
      </c>
      <c r="AW438" s="12" t="s">
        <v>42</v>
      </c>
      <c r="AX438" s="12" t="s">
        <v>81</v>
      </c>
      <c r="AY438" s="121" t="s">
        <v>140</v>
      </c>
    </row>
    <row r="439" spans="2:65" s="13" customFormat="1">
      <c r="B439" s="125"/>
      <c r="D439" s="254" t="s">
        <v>152</v>
      </c>
      <c r="E439" s="126" t="s">
        <v>3</v>
      </c>
      <c r="F439" s="256" t="s">
        <v>447</v>
      </c>
      <c r="H439" s="257">
        <v>122.654</v>
      </c>
      <c r="I439" s="127"/>
      <c r="L439" s="125"/>
      <c r="M439" s="128"/>
      <c r="T439" s="129"/>
      <c r="AT439" s="126" t="s">
        <v>152</v>
      </c>
      <c r="AU439" s="126" t="s">
        <v>148</v>
      </c>
      <c r="AV439" s="13" t="s">
        <v>148</v>
      </c>
      <c r="AW439" s="13" t="s">
        <v>42</v>
      </c>
      <c r="AX439" s="13" t="s">
        <v>81</v>
      </c>
      <c r="AY439" s="126" t="s">
        <v>140</v>
      </c>
    </row>
    <row r="440" spans="2:65" s="13" customFormat="1">
      <c r="B440" s="125"/>
      <c r="D440" s="254" t="s">
        <v>152</v>
      </c>
      <c r="E440" s="126" t="s">
        <v>3</v>
      </c>
      <c r="F440" s="256" t="s">
        <v>448</v>
      </c>
      <c r="H440" s="257">
        <v>65.185000000000002</v>
      </c>
      <c r="I440" s="127"/>
      <c r="L440" s="125"/>
      <c r="M440" s="128"/>
      <c r="T440" s="129"/>
      <c r="AT440" s="126" t="s">
        <v>152</v>
      </c>
      <c r="AU440" s="126" t="s">
        <v>148</v>
      </c>
      <c r="AV440" s="13" t="s">
        <v>148</v>
      </c>
      <c r="AW440" s="13" t="s">
        <v>42</v>
      </c>
      <c r="AX440" s="13" t="s">
        <v>81</v>
      </c>
      <c r="AY440" s="126" t="s">
        <v>140</v>
      </c>
    </row>
    <row r="441" spans="2:65" s="12" customFormat="1">
      <c r="B441" s="120"/>
      <c r="D441" s="254" t="s">
        <v>152</v>
      </c>
      <c r="E441" s="121" t="s">
        <v>3</v>
      </c>
      <c r="F441" s="255" t="s">
        <v>408</v>
      </c>
      <c r="H441" s="121" t="s">
        <v>3</v>
      </c>
      <c r="I441" s="122"/>
      <c r="L441" s="120"/>
      <c r="M441" s="123"/>
      <c r="T441" s="124"/>
      <c r="AT441" s="121" t="s">
        <v>152</v>
      </c>
      <c r="AU441" s="121" t="s">
        <v>148</v>
      </c>
      <c r="AV441" s="12" t="s">
        <v>89</v>
      </c>
      <c r="AW441" s="12" t="s">
        <v>42</v>
      </c>
      <c r="AX441" s="12" t="s">
        <v>81</v>
      </c>
      <c r="AY441" s="121" t="s">
        <v>140</v>
      </c>
    </row>
    <row r="442" spans="2:65" s="13" customFormat="1">
      <c r="B442" s="125"/>
      <c r="D442" s="254" t="s">
        <v>152</v>
      </c>
      <c r="E442" s="126" t="s">
        <v>3</v>
      </c>
      <c r="F442" s="256" t="s">
        <v>418</v>
      </c>
      <c r="H442" s="257">
        <v>-2.8380000000000001</v>
      </c>
      <c r="I442" s="127"/>
      <c r="L442" s="125"/>
      <c r="M442" s="128"/>
      <c r="T442" s="129"/>
      <c r="AT442" s="126" t="s">
        <v>152</v>
      </c>
      <c r="AU442" s="126" t="s">
        <v>148</v>
      </c>
      <c r="AV442" s="13" t="s">
        <v>148</v>
      </c>
      <c r="AW442" s="13" t="s">
        <v>42</v>
      </c>
      <c r="AX442" s="13" t="s">
        <v>81</v>
      </c>
      <c r="AY442" s="126" t="s">
        <v>140</v>
      </c>
    </row>
    <row r="443" spans="2:65" s="15" customFormat="1">
      <c r="B443" s="139"/>
      <c r="D443" s="254" t="s">
        <v>152</v>
      </c>
      <c r="E443" s="140" t="s">
        <v>3</v>
      </c>
      <c r="F443" s="266" t="s">
        <v>405</v>
      </c>
      <c r="H443" s="267">
        <v>185.001</v>
      </c>
      <c r="I443" s="141"/>
      <c r="L443" s="139"/>
      <c r="M443" s="142"/>
      <c r="T443" s="143"/>
      <c r="AT443" s="140" t="s">
        <v>152</v>
      </c>
      <c r="AU443" s="140" t="s">
        <v>148</v>
      </c>
      <c r="AV443" s="15" t="s">
        <v>164</v>
      </c>
      <c r="AW443" s="15" t="s">
        <v>42</v>
      </c>
      <c r="AX443" s="15" t="s">
        <v>81</v>
      </c>
      <c r="AY443" s="140" t="s">
        <v>140</v>
      </c>
    </row>
    <row r="444" spans="2:65" s="14" customFormat="1">
      <c r="B444" s="130"/>
      <c r="D444" s="254" t="s">
        <v>152</v>
      </c>
      <c r="E444" s="131" t="s">
        <v>3</v>
      </c>
      <c r="F444" s="258" t="s">
        <v>155</v>
      </c>
      <c r="H444" s="259">
        <v>516.54300000000001</v>
      </c>
      <c r="I444" s="132"/>
      <c r="L444" s="130"/>
      <c r="M444" s="133"/>
      <c r="T444" s="134"/>
      <c r="AT444" s="131" t="s">
        <v>152</v>
      </c>
      <c r="AU444" s="131" t="s">
        <v>148</v>
      </c>
      <c r="AV444" s="14" t="s">
        <v>147</v>
      </c>
      <c r="AW444" s="14" t="s">
        <v>42</v>
      </c>
      <c r="AX444" s="14" t="s">
        <v>89</v>
      </c>
      <c r="AY444" s="131" t="s">
        <v>140</v>
      </c>
    </row>
    <row r="445" spans="2:65" s="1" customFormat="1" ht="24.15" customHeight="1">
      <c r="B445" s="34"/>
      <c r="C445" s="246" t="s">
        <v>449</v>
      </c>
      <c r="D445" s="246" t="s">
        <v>142</v>
      </c>
      <c r="E445" s="247" t="s">
        <v>450</v>
      </c>
      <c r="F445" s="248" t="s">
        <v>451</v>
      </c>
      <c r="G445" s="249" t="s">
        <v>145</v>
      </c>
      <c r="H445" s="250">
        <v>44.970999999999997</v>
      </c>
      <c r="I445" s="111"/>
      <c r="J445" s="251">
        <f>ROUND(I445*H445,2)</f>
        <v>0</v>
      </c>
      <c r="K445" s="248" t="s">
        <v>146</v>
      </c>
      <c r="L445" s="34"/>
      <c r="M445" s="112" t="s">
        <v>3</v>
      </c>
      <c r="N445" s="113" t="s">
        <v>53</v>
      </c>
      <c r="P445" s="114">
        <f>O445*H445</f>
        <v>0</v>
      </c>
      <c r="Q445" s="114">
        <v>1.146E-2</v>
      </c>
      <c r="R445" s="114">
        <f>Q445*H445</f>
        <v>0.51536765999999989</v>
      </c>
      <c r="S445" s="114">
        <v>0</v>
      </c>
      <c r="T445" s="115">
        <f>S445*H445</f>
        <v>0</v>
      </c>
      <c r="AR445" s="116" t="s">
        <v>147</v>
      </c>
      <c r="AT445" s="116" t="s">
        <v>142</v>
      </c>
      <c r="AU445" s="116" t="s">
        <v>148</v>
      </c>
      <c r="AY445" s="18" t="s">
        <v>140</v>
      </c>
      <c r="BE445" s="117">
        <f>IF(N445="základní",J445,0)</f>
        <v>0</v>
      </c>
      <c r="BF445" s="117">
        <f>IF(N445="snížená",J445,0)</f>
        <v>0</v>
      </c>
      <c r="BG445" s="117">
        <f>IF(N445="zákl. přenesená",J445,0)</f>
        <v>0</v>
      </c>
      <c r="BH445" s="117">
        <f>IF(N445="sníž. přenesená",J445,0)</f>
        <v>0</v>
      </c>
      <c r="BI445" s="117">
        <f>IF(N445="nulová",J445,0)</f>
        <v>0</v>
      </c>
      <c r="BJ445" s="18" t="s">
        <v>148</v>
      </c>
      <c r="BK445" s="117">
        <f>ROUND(I445*H445,2)</f>
        <v>0</v>
      </c>
      <c r="BL445" s="18" t="s">
        <v>147</v>
      </c>
      <c r="BM445" s="116" t="s">
        <v>452</v>
      </c>
    </row>
    <row r="446" spans="2:65" s="1" customFormat="1">
      <c r="B446" s="34"/>
      <c r="D446" s="252" t="s">
        <v>150</v>
      </c>
      <c r="F446" s="253" t="s">
        <v>453</v>
      </c>
      <c r="I446" s="118"/>
      <c r="L446" s="34"/>
      <c r="M446" s="119"/>
      <c r="T446" s="53"/>
      <c r="AT446" s="18" t="s">
        <v>150</v>
      </c>
      <c r="AU446" s="18" t="s">
        <v>148</v>
      </c>
    </row>
    <row r="447" spans="2:65" s="12" customFormat="1">
      <c r="B447" s="120"/>
      <c r="D447" s="254" t="s">
        <v>152</v>
      </c>
      <c r="E447" s="121" t="s">
        <v>3</v>
      </c>
      <c r="F447" s="255" t="s">
        <v>370</v>
      </c>
      <c r="H447" s="121" t="s">
        <v>3</v>
      </c>
      <c r="I447" s="122"/>
      <c r="L447" s="120"/>
      <c r="M447" s="123"/>
      <c r="T447" s="124"/>
      <c r="AT447" s="121" t="s">
        <v>152</v>
      </c>
      <c r="AU447" s="121" t="s">
        <v>148</v>
      </c>
      <c r="AV447" s="12" t="s">
        <v>89</v>
      </c>
      <c r="AW447" s="12" t="s">
        <v>42</v>
      </c>
      <c r="AX447" s="12" t="s">
        <v>81</v>
      </c>
      <c r="AY447" s="121" t="s">
        <v>140</v>
      </c>
    </row>
    <row r="448" spans="2:65" s="13" customFormat="1">
      <c r="B448" s="125"/>
      <c r="D448" s="254" t="s">
        <v>152</v>
      </c>
      <c r="E448" s="126" t="s">
        <v>3</v>
      </c>
      <c r="F448" s="256" t="s">
        <v>371</v>
      </c>
      <c r="H448" s="257">
        <v>18.902999999999999</v>
      </c>
      <c r="I448" s="127"/>
      <c r="L448" s="125"/>
      <c r="M448" s="128"/>
      <c r="T448" s="129"/>
      <c r="AT448" s="126" t="s">
        <v>152</v>
      </c>
      <c r="AU448" s="126" t="s">
        <v>148</v>
      </c>
      <c r="AV448" s="13" t="s">
        <v>148</v>
      </c>
      <c r="AW448" s="13" t="s">
        <v>42</v>
      </c>
      <c r="AX448" s="13" t="s">
        <v>81</v>
      </c>
      <c r="AY448" s="126" t="s">
        <v>140</v>
      </c>
    </row>
    <row r="449" spans="2:65" s="13" customFormat="1">
      <c r="B449" s="125"/>
      <c r="D449" s="254" t="s">
        <v>152</v>
      </c>
      <c r="E449" s="126" t="s">
        <v>3</v>
      </c>
      <c r="F449" s="256" t="s">
        <v>372</v>
      </c>
      <c r="H449" s="257">
        <v>5.3129999999999997</v>
      </c>
      <c r="I449" s="127"/>
      <c r="L449" s="125"/>
      <c r="M449" s="128"/>
      <c r="T449" s="129"/>
      <c r="AT449" s="126" t="s">
        <v>152</v>
      </c>
      <c r="AU449" s="126" t="s">
        <v>148</v>
      </c>
      <c r="AV449" s="13" t="s">
        <v>148</v>
      </c>
      <c r="AW449" s="13" t="s">
        <v>42</v>
      </c>
      <c r="AX449" s="13" t="s">
        <v>81</v>
      </c>
      <c r="AY449" s="126" t="s">
        <v>140</v>
      </c>
    </row>
    <row r="450" spans="2:65" s="13" customFormat="1">
      <c r="B450" s="125"/>
      <c r="D450" s="254" t="s">
        <v>152</v>
      </c>
      <c r="E450" s="126" t="s">
        <v>3</v>
      </c>
      <c r="F450" s="256" t="s">
        <v>373</v>
      </c>
      <c r="H450" s="257">
        <v>6.0720000000000001</v>
      </c>
      <c r="I450" s="127"/>
      <c r="L450" s="125"/>
      <c r="M450" s="128"/>
      <c r="T450" s="129"/>
      <c r="AT450" s="126" t="s">
        <v>152</v>
      </c>
      <c r="AU450" s="126" t="s">
        <v>148</v>
      </c>
      <c r="AV450" s="13" t="s">
        <v>148</v>
      </c>
      <c r="AW450" s="13" t="s">
        <v>42</v>
      </c>
      <c r="AX450" s="13" t="s">
        <v>81</v>
      </c>
      <c r="AY450" s="126" t="s">
        <v>140</v>
      </c>
    </row>
    <row r="451" spans="2:65" s="13" customFormat="1">
      <c r="B451" s="125"/>
      <c r="D451" s="254" t="s">
        <v>152</v>
      </c>
      <c r="E451" s="126" t="s">
        <v>3</v>
      </c>
      <c r="F451" s="256" t="s">
        <v>374</v>
      </c>
      <c r="H451" s="257">
        <v>14.683</v>
      </c>
      <c r="I451" s="127"/>
      <c r="L451" s="125"/>
      <c r="M451" s="128"/>
      <c r="T451" s="129"/>
      <c r="AT451" s="126" t="s">
        <v>152</v>
      </c>
      <c r="AU451" s="126" t="s">
        <v>148</v>
      </c>
      <c r="AV451" s="13" t="s">
        <v>148</v>
      </c>
      <c r="AW451" s="13" t="s">
        <v>42</v>
      </c>
      <c r="AX451" s="13" t="s">
        <v>81</v>
      </c>
      <c r="AY451" s="126" t="s">
        <v>140</v>
      </c>
    </row>
    <row r="452" spans="2:65" s="14" customFormat="1">
      <c r="B452" s="130"/>
      <c r="D452" s="254" t="s">
        <v>152</v>
      </c>
      <c r="E452" s="131" t="s">
        <v>3</v>
      </c>
      <c r="F452" s="258" t="s">
        <v>155</v>
      </c>
      <c r="H452" s="259">
        <v>44.970999999999997</v>
      </c>
      <c r="I452" s="132"/>
      <c r="L452" s="130"/>
      <c r="M452" s="133"/>
      <c r="T452" s="134"/>
      <c r="AT452" s="131" t="s">
        <v>152</v>
      </c>
      <c r="AU452" s="131" t="s">
        <v>148</v>
      </c>
      <c r="AV452" s="14" t="s">
        <v>147</v>
      </c>
      <c r="AW452" s="14" t="s">
        <v>42</v>
      </c>
      <c r="AX452" s="14" t="s">
        <v>89</v>
      </c>
      <c r="AY452" s="131" t="s">
        <v>140</v>
      </c>
    </row>
    <row r="453" spans="2:65" s="1" customFormat="1" ht="24.15" customHeight="1">
      <c r="B453" s="34"/>
      <c r="C453" s="246" t="s">
        <v>454</v>
      </c>
      <c r="D453" s="246" t="s">
        <v>142</v>
      </c>
      <c r="E453" s="247" t="s">
        <v>455</v>
      </c>
      <c r="F453" s="248" t="s">
        <v>456</v>
      </c>
      <c r="G453" s="249" t="s">
        <v>145</v>
      </c>
      <c r="H453" s="250">
        <v>55.082999999999998</v>
      </c>
      <c r="I453" s="111"/>
      <c r="J453" s="251">
        <f>ROUND(I453*H453,2)</f>
        <v>0</v>
      </c>
      <c r="K453" s="248" t="s">
        <v>146</v>
      </c>
      <c r="L453" s="34"/>
      <c r="M453" s="112" t="s">
        <v>3</v>
      </c>
      <c r="N453" s="113" t="s">
        <v>53</v>
      </c>
      <c r="P453" s="114">
        <f>O453*H453</f>
        <v>0</v>
      </c>
      <c r="Q453" s="114">
        <v>3.798E-2</v>
      </c>
      <c r="R453" s="114">
        <f>Q453*H453</f>
        <v>2.09205234</v>
      </c>
      <c r="S453" s="114">
        <v>0</v>
      </c>
      <c r="T453" s="115">
        <f>S453*H453</f>
        <v>0</v>
      </c>
      <c r="AR453" s="116" t="s">
        <v>147</v>
      </c>
      <c r="AT453" s="116" t="s">
        <v>142</v>
      </c>
      <c r="AU453" s="116" t="s">
        <v>148</v>
      </c>
      <c r="AY453" s="18" t="s">
        <v>140</v>
      </c>
      <c r="BE453" s="117">
        <f>IF(N453="základní",J453,0)</f>
        <v>0</v>
      </c>
      <c r="BF453" s="117">
        <f>IF(N453="snížená",J453,0)</f>
        <v>0</v>
      </c>
      <c r="BG453" s="117">
        <f>IF(N453="zákl. přenesená",J453,0)</f>
        <v>0</v>
      </c>
      <c r="BH453" s="117">
        <f>IF(N453="sníž. přenesená",J453,0)</f>
        <v>0</v>
      </c>
      <c r="BI453" s="117">
        <f>IF(N453="nulová",J453,0)</f>
        <v>0</v>
      </c>
      <c r="BJ453" s="18" t="s">
        <v>148</v>
      </c>
      <c r="BK453" s="117">
        <f>ROUND(I453*H453,2)</f>
        <v>0</v>
      </c>
      <c r="BL453" s="18" t="s">
        <v>147</v>
      </c>
      <c r="BM453" s="116" t="s">
        <v>457</v>
      </c>
    </row>
    <row r="454" spans="2:65" s="1" customFormat="1">
      <c r="B454" s="34"/>
      <c r="D454" s="252" t="s">
        <v>150</v>
      </c>
      <c r="F454" s="253" t="s">
        <v>458</v>
      </c>
      <c r="I454" s="118"/>
      <c r="L454" s="34"/>
      <c r="M454" s="119"/>
      <c r="T454" s="53"/>
      <c r="AT454" s="18" t="s">
        <v>150</v>
      </c>
      <c r="AU454" s="18" t="s">
        <v>148</v>
      </c>
    </row>
    <row r="455" spans="2:65" s="12" customFormat="1">
      <c r="B455" s="120"/>
      <c r="D455" s="254" t="s">
        <v>152</v>
      </c>
      <c r="E455" s="121" t="s">
        <v>3</v>
      </c>
      <c r="F455" s="255" t="s">
        <v>459</v>
      </c>
      <c r="H455" s="121" t="s">
        <v>3</v>
      </c>
      <c r="I455" s="122"/>
      <c r="L455" s="120"/>
      <c r="M455" s="123"/>
      <c r="T455" s="124"/>
      <c r="AT455" s="121" t="s">
        <v>152</v>
      </c>
      <c r="AU455" s="121" t="s">
        <v>148</v>
      </c>
      <c r="AV455" s="12" t="s">
        <v>89</v>
      </c>
      <c r="AW455" s="12" t="s">
        <v>42</v>
      </c>
      <c r="AX455" s="12" t="s">
        <v>81</v>
      </c>
      <c r="AY455" s="121" t="s">
        <v>140</v>
      </c>
    </row>
    <row r="456" spans="2:65" s="12" customFormat="1">
      <c r="B456" s="120"/>
      <c r="D456" s="254" t="s">
        <v>152</v>
      </c>
      <c r="E456" s="121" t="s">
        <v>3</v>
      </c>
      <c r="F456" s="255" t="s">
        <v>268</v>
      </c>
      <c r="H456" s="121" t="s">
        <v>3</v>
      </c>
      <c r="I456" s="122"/>
      <c r="L456" s="120"/>
      <c r="M456" s="123"/>
      <c r="T456" s="124"/>
      <c r="AT456" s="121" t="s">
        <v>152</v>
      </c>
      <c r="AU456" s="121" t="s">
        <v>148</v>
      </c>
      <c r="AV456" s="12" t="s">
        <v>89</v>
      </c>
      <c r="AW456" s="12" t="s">
        <v>42</v>
      </c>
      <c r="AX456" s="12" t="s">
        <v>81</v>
      </c>
      <c r="AY456" s="121" t="s">
        <v>140</v>
      </c>
    </row>
    <row r="457" spans="2:65" s="13" customFormat="1">
      <c r="B457" s="125"/>
      <c r="D457" s="254" t="s">
        <v>152</v>
      </c>
      <c r="E457" s="126" t="s">
        <v>3</v>
      </c>
      <c r="F457" s="256" t="s">
        <v>460</v>
      </c>
      <c r="H457" s="257">
        <v>12.858000000000001</v>
      </c>
      <c r="I457" s="127"/>
      <c r="L457" s="125"/>
      <c r="M457" s="128"/>
      <c r="T457" s="129"/>
      <c r="AT457" s="126" t="s">
        <v>152</v>
      </c>
      <c r="AU457" s="126" t="s">
        <v>148</v>
      </c>
      <c r="AV457" s="13" t="s">
        <v>148</v>
      </c>
      <c r="AW457" s="13" t="s">
        <v>42</v>
      </c>
      <c r="AX457" s="13" t="s">
        <v>81</v>
      </c>
      <c r="AY457" s="126" t="s">
        <v>140</v>
      </c>
    </row>
    <row r="458" spans="2:65" s="12" customFormat="1">
      <c r="B458" s="120"/>
      <c r="D458" s="254" t="s">
        <v>152</v>
      </c>
      <c r="E458" s="121" t="s">
        <v>3</v>
      </c>
      <c r="F458" s="255" t="s">
        <v>271</v>
      </c>
      <c r="H458" s="121" t="s">
        <v>3</v>
      </c>
      <c r="I458" s="122"/>
      <c r="L458" s="120"/>
      <c r="M458" s="123"/>
      <c r="T458" s="124"/>
      <c r="AT458" s="121" t="s">
        <v>152</v>
      </c>
      <c r="AU458" s="121" t="s">
        <v>148</v>
      </c>
      <c r="AV458" s="12" t="s">
        <v>89</v>
      </c>
      <c r="AW458" s="12" t="s">
        <v>42</v>
      </c>
      <c r="AX458" s="12" t="s">
        <v>81</v>
      </c>
      <c r="AY458" s="121" t="s">
        <v>140</v>
      </c>
    </row>
    <row r="459" spans="2:65" s="13" customFormat="1">
      <c r="B459" s="125"/>
      <c r="D459" s="254" t="s">
        <v>152</v>
      </c>
      <c r="E459" s="126" t="s">
        <v>3</v>
      </c>
      <c r="F459" s="256" t="s">
        <v>461</v>
      </c>
      <c r="H459" s="257">
        <v>8.7810000000000006</v>
      </c>
      <c r="I459" s="127"/>
      <c r="L459" s="125"/>
      <c r="M459" s="128"/>
      <c r="T459" s="129"/>
      <c r="AT459" s="126" t="s">
        <v>152</v>
      </c>
      <c r="AU459" s="126" t="s">
        <v>148</v>
      </c>
      <c r="AV459" s="13" t="s">
        <v>148</v>
      </c>
      <c r="AW459" s="13" t="s">
        <v>42</v>
      </c>
      <c r="AX459" s="13" t="s">
        <v>81</v>
      </c>
      <c r="AY459" s="126" t="s">
        <v>140</v>
      </c>
    </row>
    <row r="460" spans="2:65" s="12" customFormat="1">
      <c r="B460" s="120"/>
      <c r="D460" s="254" t="s">
        <v>152</v>
      </c>
      <c r="E460" s="121" t="s">
        <v>3</v>
      </c>
      <c r="F460" s="255" t="s">
        <v>275</v>
      </c>
      <c r="H460" s="121" t="s">
        <v>3</v>
      </c>
      <c r="I460" s="122"/>
      <c r="L460" s="120"/>
      <c r="M460" s="123"/>
      <c r="T460" s="124"/>
      <c r="AT460" s="121" t="s">
        <v>152</v>
      </c>
      <c r="AU460" s="121" t="s">
        <v>148</v>
      </c>
      <c r="AV460" s="12" t="s">
        <v>89</v>
      </c>
      <c r="AW460" s="12" t="s">
        <v>42</v>
      </c>
      <c r="AX460" s="12" t="s">
        <v>81</v>
      </c>
      <c r="AY460" s="121" t="s">
        <v>140</v>
      </c>
    </row>
    <row r="461" spans="2:65" s="13" customFormat="1">
      <c r="B461" s="125"/>
      <c r="D461" s="254" t="s">
        <v>152</v>
      </c>
      <c r="E461" s="126" t="s">
        <v>3</v>
      </c>
      <c r="F461" s="256" t="s">
        <v>462</v>
      </c>
      <c r="H461" s="257">
        <v>18.398</v>
      </c>
      <c r="I461" s="127"/>
      <c r="L461" s="125"/>
      <c r="M461" s="128"/>
      <c r="T461" s="129"/>
      <c r="AT461" s="126" t="s">
        <v>152</v>
      </c>
      <c r="AU461" s="126" t="s">
        <v>148</v>
      </c>
      <c r="AV461" s="13" t="s">
        <v>148</v>
      </c>
      <c r="AW461" s="13" t="s">
        <v>42</v>
      </c>
      <c r="AX461" s="13" t="s">
        <v>81</v>
      </c>
      <c r="AY461" s="126" t="s">
        <v>140</v>
      </c>
    </row>
    <row r="462" spans="2:65" s="13" customFormat="1">
      <c r="B462" s="125"/>
      <c r="D462" s="254" t="s">
        <v>152</v>
      </c>
      <c r="E462" s="126" t="s">
        <v>3</v>
      </c>
      <c r="F462" s="256" t="s">
        <v>463</v>
      </c>
      <c r="H462" s="257">
        <v>15.045999999999999</v>
      </c>
      <c r="I462" s="127"/>
      <c r="L462" s="125"/>
      <c r="M462" s="128"/>
      <c r="T462" s="129"/>
      <c r="AT462" s="126" t="s">
        <v>152</v>
      </c>
      <c r="AU462" s="126" t="s">
        <v>148</v>
      </c>
      <c r="AV462" s="13" t="s">
        <v>148</v>
      </c>
      <c r="AW462" s="13" t="s">
        <v>42</v>
      </c>
      <c r="AX462" s="13" t="s">
        <v>81</v>
      </c>
      <c r="AY462" s="126" t="s">
        <v>140</v>
      </c>
    </row>
    <row r="463" spans="2:65" s="15" customFormat="1">
      <c r="B463" s="139"/>
      <c r="D463" s="254" t="s">
        <v>152</v>
      </c>
      <c r="E463" s="140" t="s">
        <v>3</v>
      </c>
      <c r="F463" s="266" t="s">
        <v>405</v>
      </c>
      <c r="H463" s="267">
        <v>55.082999999999998</v>
      </c>
      <c r="I463" s="141"/>
      <c r="L463" s="139"/>
      <c r="M463" s="142"/>
      <c r="T463" s="143"/>
      <c r="AT463" s="140" t="s">
        <v>152</v>
      </c>
      <c r="AU463" s="140" t="s">
        <v>148</v>
      </c>
      <c r="AV463" s="15" t="s">
        <v>164</v>
      </c>
      <c r="AW463" s="15" t="s">
        <v>42</v>
      </c>
      <c r="AX463" s="15" t="s">
        <v>81</v>
      </c>
      <c r="AY463" s="140" t="s">
        <v>140</v>
      </c>
    </row>
    <row r="464" spans="2:65" s="14" customFormat="1">
      <c r="B464" s="130"/>
      <c r="D464" s="254" t="s">
        <v>152</v>
      </c>
      <c r="E464" s="131" t="s">
        <v>3</v>
      </c>
      <c r="F464" s="258" t="s">
        <v>155</v>
      </c>
      <c r="H464" s="259">
        <v>55.082999999999998</v>
      </c>
      <c r="I464" s="132"/>
      <c r="L464" s="130"/>
      <c r="M464" s="133"/>
      <c r="T464" s="134"/>
      <c r="AT464" s="131" t="s">
        <v>152</v>
      </c>
      <c r="AU464" s="131" t="s">
        <v>148</v>
      </c>
      <c r="AV464" s="14" t="s">
        <v>147</v>
      </c>
      <c r="AW464" s="14" t="s">
        <v>42</v>
      </c>
      <c r="AX464" s="14" t="s">
        <v>89</v>
      </c>
      <c r="AY464" s="131" t="s">
        <v>140</v>
      </c>
    </row>
    <row r="465" spans="2:65" s="1" customFormat="1" ht="21.75" customHeight="1">
      <c r="B465" s="34"/>
      <c r="C465" s="246" t="s">
        <v>464</v>
      </c>
      <c r="D465" s="246" t="s">
        <v>142</v>
      </c>
      <c r="E465" s="247" t="s">
        <v>465</v>
      </c>
      <c r="F465" s="248" t="s">
        <v>466</v>
      </c>
      <c r="G465" s="249" t="s">
        <v>145</v>
      </c>
      <c r="H465" s="250">
        <v>46.070999999999998</v>
      </c>
      <c r="I465" s="111"/>
      <c r="J465" s="251">
        <f>ROUND(I465*H465,2)</f>
        <v>0</v>
      </c>
      <c r="K465" s="248" t="s">
        <v>146</v>
      </c>
      <c r="L465" s="34"/>
      <c r="M465" s="112" t="s">
        <v>3</v>
      </c>
      <c r="N465" s="113" t="s">
        <v>53</v>
      </c>
      <c r="P465" s="114">
        <f>O465*H465</f>
        <v>0</v>
      </c>
      <c r="Q465" s="114">
        <v>5.7000000000000002E-3</v>
      </c>
      <c r="R465" s="114">
        <f>Q465*H465</f>
        <v>0.26260470000000002</v>
      </c>
      <c r="S465" s="114">
        <v>0</v>
      </c>
      <c r="T465" s="115">
        <f>S465*H465</f>
        <v>0</v>
      </c>
      <c r="AR465" s="116" t="s">
        <v>147</v>
      </c>
      <c r="AT465" s="116" t="s">
        <v>142</v>
      </c>
      <c r="AU465" s="116" t="s">
        <v>148</v>
      </c>
      <c r="AY465" s="18" t="s">
        <v>140</v>
      </c>
      <c r="BE465" s="117">
        <f>IF(N465="základní",J465,0)</f>
        <v>0</v>
      </c>
      <c r="BF465" s="117">
        <f>IF(N465="snížená",J465,0)</f>
        <v>0</v>
      </c>
      <c r="BG465" s="117">
        <f>IF(N465="zákl. přenesená",J465,0)</f>
        <v>0</v>
      </c>
      <c r="BH465" s="117">
        <f>IF(N465="sníž. přenesená",J465,0)</f>
        <v>0</v>
      </c>
      <c r="BI465" s="117">
        <f>IF(N465="nulová",J465,0)</f>
        <v>0</v>
      </c>
      <c r="BJ465" s="18" t="s">
        <v>148</v>
      </c>
      <c r="BK465" s="117">
        <f>ROUND(I465*H465,2)</f>
        <v>0</v>
      </c>
      <c r="BL465" s="18" t="s">
        <v>147</v>
      </c>
      <c r="BM465" s="116" t="s">
        <v>467</v>
      </c>
    </row>
    <row r="466" spans="2:65" s="1" customFormat="1">
      <c r="B466" s="34"/>
      <c r="D466" s="252" t="s">
        <v>150</v>
      </c>
      <c r="F466" s="253" t="s">
        <v>468</v>
      </c>
      <c r="I466" s="118"/>
      <c r="L466" s="34"/>
      <c r="M466" s="119"/>
      <c r="T466" s="53"/>
      <c r="AT466" s="18" t="s">
        <v>150</v>
      </c>
      <c r="AU466" s="18" t="s">
        <v>148</v>
      </c>
    </row>
    <row r="467" spans="2:65" s="12" customFormat="1">
      <c r="B467" s="120"/>
      <c r="D467" s="254" t="s">
        <v>152</v>
      </c>
      <c r="E467" s="121" t="s">
        <v>3</v>
      </c>
      <c r="F467" s="255" t="s">
        <v>370</v>
      </c>
      <c r="H467" s="121" t="s">
        <v>3</v>
      </c>
      <c r="I467" s="122"/>
      <c r="L467" s="120"/>
      <c r="M467" s="123"/>
      <c r="T467" s="124"/>
      <c r="AT467" s="121" t="s">
        <v>152</v>
      </c>
      <c r="AU467" s="121" t="s">
        <v>148</v>
      </c>
      <c r="AV467" s="12" t="s">
        <v>89</v>
      </c>
      <c r="AW467" s="12" t="s">
        <v>42</v>
      </c>
      <c r="AX467" s="12" t="s">
        <v>81</v>
      </c>
      <c r="AY467" s="121" t="s">
        <v>140</v>
      </c>
    </row>
    <row r="468" spans="2:65" s="13" customFormat="1">
      <c r="B468" s="125"/>
      <c r="D468" s="254" t="s">
        <v>152</v>
      </c>
      <c r="E468" s="126" t="s">
        <v>3</v>
      </c>
      <c r="F468" s="256" t="s">
        <v>371</v>
      </c>
      <c r="H468" s="257">
        <v>18.902999999999999</v>
      </c>
      <c r="I468" s="127"/>
      <c r="L468" s="125"/>
      <c r="M468" s="128"/>
      <c r="T468" s="129"/>
      <c r="AT468" s="126" t="s">
        <v>152</v>
      </c>
      <c r="AU468" s="126" t="s">
        <v>148</v>
      </c>
      <c r="AV468" s="13" t="s">
        <v>148</v>
      </c>
      <c r="AW468" s="13" t="s">
        <v>42</v>
      </c>
      <c r="AX468" s="13" t="s">
        <v>81</v>
      </c>
      <c r="AY468" s="126" t="s">
        <v>140</v>
      </c>
    </row>
    <row r="469" spans="2:65" s="13" customFormat="1">
      <c r="B469" s="125"/>
      <c r="D469" s="254" t="s">
        <v>152</v>
      </c>
      <c r="E469" s="126" t="s">
        <v>3</v>
      </c>
      <c r="F469" s="256" t="s">
        <v>372</v>
      </c>
      <c r="H469" s="257">
        <v>5.3129999999999997</v>
      </c>
      <c r="I469" s="127"/>
      <c r="L469" s="125"/>
      <c r="M469" s="128"/>
      <c r="T469" s="129"/>
      <c r="AT469" s="126" t="s">
        <v>152</v>
      </c>
      <c r="AU469" s="126" t="s">
        <v>148</v>
      </c>
      <c r="AV469" s="13" t="s">
        <v>148</v>
      </c>
      <c r="AW469" s="13" t="s">
        <v>42</v>
      </c>
      <c r="AX469" s="13" t="s">
        <v>81</v>
      </c>
      <c r="AY469" s="126" t="s">
        <v>140</v>
      </c>
    </row>
    <row r="470" spans="2:65" s="13" customFormat="1">
      <c r="B470" s="125"/>
      <c r="D470" s="254" t="s">
        <v>152</v>
      </c>
      <c r="E470" s="126" t="s">
        <v>3</v>
      </c>
      <c r="F470" s="256" t="s">
        <v>373</v>
      </c>
      <c r="H470" s="257">
        <v>6.0720000000000001</v>
      </c>
      <c r="I470" s="127"/>
      <c r="L470" s="125"/>
      <c r="M470" s="128"/>
      <c r="T470" s="129"/>
      <c r="AT470" s="126" t="s">
        <v>152</v>
      </c>
      <c r="AU470" s="126" t="s">
        <v>148</v>
      </c>
      <c r="AV470" s="13" t="s">
        <v>148</v>
      </c>
      <c r="AW470" s="13" t="s">
        <v>42</v>
      </c>
      <c r="AX470" s="13" t="s">
        <v>81</v>
      </c>
      <c r="AY470" s="126" t="s">
        <v>140</v>
      </c>
    </row>
    <row r="471" spans="2:65" s="13" customFormat="1">
      <c r="B471" s="125"/>
      <c r="D471" s="254" t="s">
        <v>152</v>
      </c>
      <c r="E471" s="126" t="s">
        <v>3</v>
      </c>
      <c r="F471" s="256" t="s">
        <v>374</v>
      </c>
      <c r="H471" s="257">
        <v>14.683</v>
      </c>
      <c r="I471" s="127"/>
      <c r="L471" s="125"/>
      <c r="M471" s="128"/>
      <c r="T471" s="129"/>
      <c r="AT471" s="126" t="s">
        <v>152</v>
      </c>
      <c r="AU471" s="126" t="s">
        <v>148</v>
      </c>
      <c r="AV471" s="13" t="s">
        <v>148</v>
      </c>
      <c r="AW471" s="13" t="s">
        <v>42</v>
      </c>
      <c r="AX471" s="13" t="s">
        <v>81</v>
      </c>
      <c r="AY471" s="126" t="s">
        <v>140</v>
      </c>
    </row>
    <row r="472" spans="2:65" s="12" customFormat="1">
      <c r="B472" s="120"/>
      <c r="D472" s="254" t="s">
        <v>152</v>
      </c>
      <c r="E472" s="121" t="s">
        <v>3</v>
      </c>
      <c r="F472" s="255" t="s">
        <v>375</v>
      </c>
      <c r="H472" s="121" t="s">
        <v>3</v>
      </c>
      <c r="I472" s="122"/>
      <c r="L472" s="120"/>
      <c r="M472" s="123"/>
      <c r="T472" s="124"/>
      <c r="AT472" s="121" t="s">
        <v>152</v>
      </c>
      <c r="AU472" s="121" t="s">
        <v>148</v>
      </c>
      <c r="AV472" s="12" t="s">
        <v>89</v>
      </c>
      <c r="AW472" s="12" t="s">
        <v>42</v>
      </c>
      <c r="AX472" s="12" t="s">
        <v>81</v>
      </c>
      <c r="AY472" s="121" t="s">
        <v>140</v>
      </c>
    </row>
    <row r="473" spans="2:65" s="13" customFormat="1">
      <c r="B473" s="125"/>
      <c r="D473" s="254" t="s">
        <v>152</v>
      </c>
      <c r="E473" s="126" t="s">
        <v>3</v>
      </c>
      <c r="F473" s="256" t="s">
        <v>376</v>
      </c>
      <c r="H473" s="257">
        <v>1.1000000000000001</v>
      </c>
      <c r="I473" s="127"/>
      <c r="L473" s="125"/>
      <c r="M473" s="128"/>
      <c r="T473" s="129"/>
      <c r="AT473" s="126" t="s">
        <v>152</v>
      </c>
      <c r="AU473" s="126" t="s">
        <v>148</v>
      </c>
      <c r="AV473" s="13" t="s">
        <v>148</v>
      </c>
      <c r="AW473" s="13" t="s">
        <v>42</v>
      </c>
      <c r="AX473" s="13" t="s">
        <v>81</v>
      </c>
      <c r="AY473" s="126" t="s">
        <v>140</v>
      </c>
    </row>
    <row r="474" spans="2:65" s="14" customFormat="1">
      <c r="B474" s="130"/>
      <c r="D474" s="254" t="s">
        <v>152</v>
      </c>
      <c r="E474" s="131" t="s">
        <v>3</v>
      </c>
      <c r="F474" s="258" t="s">
        <v>155</v>
      </c>
      <c r="H474" s="259">
        <v>46.070999999999998</v>
      </c>
      <c r="I474" s="132"/>
      <c r="L474" s="130"/>
      <c r="M474" s="133"/>
      <c r="T474" s="134"/>
      <c r="AT474" s="131" t="s">
        <v>152</v>
      </c>
      <c r="AU474" s="131" t="s">
        <v>148</v>
      </c>
      <c r="AV474" s="14" t="s">
        <v>147</v>
      </c>
      <c r="AW474" s="14" t="s">
        <v>42</v>
      </c>
      <c r="AX474" s="14" t="s">
        <v>89</v>
      </c>
      <c r="AY474" s="131" t="s">
        <v>140</v>
      </c>
    </row>
    <row r="475" spans="2:65" s="1" customFormat="1" ht="24.15" customHeight="1">
      <c r="B475" s="34"/>
      <c r="C475" s="246" t="s">
        <v>469</v>
      </c>
      <c r="D475" s="246" t="s">
        <v>142</v>
      </c>
      <c r="E475" s="247" t="s">
        <v>470</v>
      </c>
      <c r="F475" s="248" t="s">
        <v>471</v>
      </c>
      <c r="G475" s="249" t="s">
        <v>145</v>
      </c>
      <c r="H475" s="250">
        <v>555.86500000000001</v>
      </c>
      <c r="I475" s="111"/>
      <c r="J475" s="251">
        <f>ROUND(I475*H475,2)</f>
        <v>0</v>
      </c>
      <c r="K475" s="248" t="s">
        <v>146</v>
      </c>
      <c r="L475" s="34"/>
      <c r="M475" s="112" t="s">
        <v>3</v>
      </c>
      <c r="N475" s="113" t="s">
        <v>53</v>
      </c>
      <c r="P475" s="114">
        <f>O475*H475</f>
        <v>0</v>
      </c>
      <c r="Q475" s="114">
        <v>3.3E-3</v>
      </c>
      <c r="R475" s="114">
        <f>Q475*H475</f>
        <v>1.8343545000000001</v>
      </c>
      <c r="S475" s="114">
        <v>0</v>
      </c>
      <c r="T475" s="115">
        <f>S475*H475</f>
        <v>0</v>
      </c>
      <c r="AR475" s="116" t="s">
        <v>147</v>
      </c>
      <c r="AT475" s="116" t="s">
        <v>142</v>
      </c>
      <c r="AU475" s="116" t="s">
        <v>148</v>
      </c>
      <c r="AY475" s="18" t="s">
        <v>140</v>
      </c>
      <c r="BE475" s="117">
        <f>IF(N475="základní",J475,0)</f>
        <v>0</v>
      </c>
      <c r="BF475" s="117">
        <f>IF(N475="snížená",J475,0)</f>
        <v>0</v>
      </c>
      <c r="BG475" s="117">
        <f>IF(N475="zákl. přenesená",J475,0)</f>
        <v>0</v>
      </c>
      <c r="BH475" s="117">
        <f>IF(N475="sníž. přenesená",J475,0)</f>
        <v>0</v>
      </c>
      <c r="BI475" s="117">
        <f>IF(N475="nulová",J475,0)</f>
        <v>0</v>
      </c>
      <c r="BJ475" s="18" t="s">
        <v>148</v>
      </c>
      <c r="BK475" s="117">
        <f>ROUND(I475*H475,2)</f>
        <v>0</v>
      </c>
      <c r="BL475" s="18" t="s">
        <v>147</v>
      </c>
      <c r="BM475" s="116" t="s">
        <v>472</v>
      </c>
    </row>
    <row r="476" spans="2:65" s="1" customFormat="1">
      <c r="B476" s="34"/>
      <c r="D476" s="252" t="s">
        <v>150</v>
      </c>
      <c r="F476" s="253" t="s">
        <v>473</v>
      </c>
      <c r="I476" s="118"/>
      <c r="L476" s="34"/>
      <c r="M476" s="119"/>
      <c r="T476" s="53"/>
      <c r="AT476" s="18" t="s">
        <v>150</v>
      </c>
      <c r="AU476" s="18" t="s">
        <v>148</v>
      </c>
    </row>
    <row r="477" spans="2:65" s="12" customFormat="1">
      <c r="B477" s="120"/>
      <c r="D477" s="254" t="s">
        <v>152</v>
      </c>
      <c r="E477" s="121" t="s">
        <v>3</v>
      </c>
      <c r="F477" s="255" t="s">
        <v>362</v>
      </c>
      <c r="H477" s="121" t="s">
        <v>3</v>
      </c>
      <c r="I477" s="122"/>
      <c r="L477" s="120"/>
      <c r="M477" s="123"/>
      <c r="T477" s="124"/>
      <c r="AT477" s="121" t="s">
        <v>152</v>
      </c>
      <c r="AU477" s="121" t="s">
        <v>148</v>
      </c>
      <c r="AV477" s="12" t="s">
        <v>89</v>
      </c>
      <c r="AW477" s="12" t="s">
        <v>42</v>
      </c>
      <c r="AX477" s="12" t="s">
        <v>81</v>
      </c>
      <c r="AY477" s="121" t="s">
        <v>140</v>
      </c>
    </row>
    <row r="478" spans="2:65" s="12" customFormat="1">
      <c r="B478" s="120"/>
      <c r="D478" s="254" t="s">
        <v>152</v>
      </c>
      <c r="E478" s="121" t="s">
        <v>3</v>
      </c>
      <c r="F478" s="255" t="s">
        <v>363</v>
      </c>
      <c r="H478" s="121" t="s">
        <v>3</v>
      </c>
      <c r="I478" s="122"/>
      <c r="L478" s="120"/>
      <c r="M478" s="123"/>
      <c r="T478" s="124"/>
      <c r="AT478" s="121" t="s">
        <v>152</v>
      </c>
      <c r="AU478" s="121" t="s">
        <v>148</v>
      </c>
      <c r="AV478" s="12" t="s">
        <v>89</v>
      </c>
      <c r="AW478" s="12" t="s">
        <v>42</v>
      </c>
      <c r="AX478" s="12" t="s">
        <v>81</v>
      </c>
      <c r="AY478" s="121" t="s">
        <v>140</v>
      </c>
    </row>
    <row r="479" spans="2:65" s="13" customFormat="1">
      <c r="B479" s="125"/>
      <c r="D479" s="254" t="s">
        <v>152</v>
      </c>
      <c r="E479" s="126" t="s">
        <v>3</v>
      </c>
      <c r="F479" s="256" t="s">
        <v>364</v>
      </c>
      <c r="H479" s="257">
        <v>555.86500000000001</v>
      </c>
      <c r="I479" s="127"/>
      <c r="L479" s="125"/>
      <c r="M479" s="128"/>
      <c r="T479" s="129"/>
      <c r="AT479" s="126" t="s">
        <v>152</v>
      </c>
      <c r="AU479" s="126" t="s">
        <v>148</v>
      </c>
      <c r="AV479" s="13" t="s">
        <v>148</v>
      </c>
      <c r="AW479" s="13" t="s">
        <v>42</v>
      </c>
      <c r="AX479" s="13" t="s">
        <v>81</v>
      </c>
      <c r="AY479" s="126" t="s">
        <v>140</v>
      </c>
    </row>
    <row r="480" spans="2:65" s="14" customFormat="1">
      <c r="B480" s="130"/>
      <c r="D480" s="254" t="s">
        <v>152</v>
      </c>
      <c r="E480" s="131" t="s">
        <v>3</v>
      </c>
      <c r="F480" s="258" t="s">
        <v>155</v>
      </c>
      <c r="H480" s="259">
        <v>555.86500000000001</v>
      </c>
      <c r="I480" s="132"/>
      <c r="L480" s="130"/>
      <c r="M480" s="133"/>
      <c r="T480" s="134"/>
      <c r="AT480" s="131" t="s">
        <v>152</v>
      </c>
      <c r="AU480" s="131" t="s">
        <v>148</v>
      </c>
      <c r="AV480" s="14" t="s">
        <v>147</v>
      </c>
      <c r="AW480" s="14" t="s">
        <v>42</v>
      </c>
      <c r="AX480" s="14" t="s">
        <v>89</v>
      </c>
      <c r="AY480" s="131" t="s">
        <v>140</v>
      </c>
    </row>
    <row r="481" spans="2:65" s="1" customFormat="1" ht="24.15" customHeight="1">
      <c r="B481" s="34"/>
      <c r="C481" s="246" t="s">
        <v>474</v>
      </c>
      <c r="D481" s="246" t="s">
        <v>142</v>
      </c>
      <c r="E481" s="247" t="s">
        <v>475</v>
      </c>
      <c r="F481" s="248" t="s">
        <v>476</v>
      </c>
      <c r="G481" s="249" t="s">
        <v>145</v>
      </c>
      <c r="H481" s="250">
        <v>55.082999999999998</v>
      </c>
      <c r="I481" s="111"/>
      <c r="J481" s="251">
        <f>ROUND(I481*H481,2)</f>
        <v>0</v>
      </c>
      <c r="K481" s="248" t="s">
        <v>146</v>
      </c>
      <c r="L481" s="34"/>
      <c r="M481" s="112" t="s">
        <v>3</v>
      </c>
      <c r="N481" s="113" t="s">
        <v>53</v>
      </c>
      <c r="P481" s="114">
        <f>O481*H481</f>
        <v>0</v>
      </c>
      <c r="Q481" s="114">
        <v>7.3499999999999998E-3</v>
      </c>
      <c r="R481" s="114">
        <f>Q481*H481</f>
        <v>0.40486004999999997</v>
      </c>
      <c r="S481" s="114">
        <v>0</v>
      </c>
      <c r="T481" s="115">
        <f>S481*H481</f>
        <v>0</v>
      </c>
      <c r="AR481" s="116" t="s">
        <v>147</v>
      </c>
      <c r="AT481" s="116" t="s">
        <v>142</v>
      </c>
      <c r="AU481" s="116" t="s">
        <v>148</v>
      </c>
      <c r="AY481" s="18" t="s">
        <v>140</v>
      </c>
      <c r="BE481" s="117">
        <f>IF(N481="základní",J481,0)</f>
        <v>0</v>
      </c>
      <c r="BF481" s="117">
        <f>IF(N481="snížená",J481,0)</f>
        <v>0</v>
      </c>
      <c r="BG481" s="117">
        <f>IF(N481="zákl. přenesená",J481,0)</f>
        <v>0</v>
      </c>
      <c r="BH481" s="117">
        <f>IF(N481="sníž. přenesená",J481,0)</f>
        <v>0</v>
      </c>
      <c r="BI481" s="117">
        <f>IF(N481="nulová",J481,0)</f>
        <v>0</v>
      </c>
      <c r="BJ481" s="18" t="s">
        <v>148</v>
      </c>
      <c r="BK481" s="117">
        <f>ROUND(I481*H481,2)</f>
        <v>0</v>
      </c>
      <c r="BL481" s="18" t="s">
        <v>147</v>
      </c>
      <c r="BM481" s="116" t="s">
        <v>477</v>
      </c>
    </row>
    <row r="482" spans="2:65" s="1" customFormat="1">
      <c r="B482" s="34"/>
      <c r="D482" s="252" t="s">
        <v>150</v>
      </c>
      <c r="F482" s="253" t="s">
        <v>478</v>
      </c>
      <c r="I482" s="118"/>
      <c r="L482" s="34"/>
      <c r="M482" s="119"/>
      <c r="T482" s="53"/>
      <c r="AT482" s="18" t="s">
        <v>150</v>
      </c>
      <c r="AU482" s="18" t="s">
        <v>148</v>
      </c>
    </row>
    <row r="483" spans="2:65" s="12" customFormat="1">
      <c r="B483" s="120"/>
      <c r="D483" s="254" t="s">
        <v>152</v>
      </c>
      <c r="E483" s="121" t="s">
        <v>3</v>
      </c>
      <c r="F483" s="255" t="s">
        <v>459</v>
      </c>
      <c r="H483" s="121" t="s">
        <v>3</v>
      </c>
      <c r="I483" s="122"/>
      <c r="L483" s="120"/>
      <c r="M483" s="123"/>
      <c r="T483" s="124"/>
      <c r="AT483" s="121" t="s">
        <v>152</v>
      </c>
      <c r="AU483" s="121" t="s">
        <v>148</v>
      </c>
      <c r="AV483" s="12" t="s">
        <v>89</v>
      </c>
      <c r="AW483" s="12" t="s">
        <v>42</v>
      </c>
      <c r="AX483" s="12" t="s">
        <v>81</v>
      </c>
      <c r="AY483" s="121" t="s">
        <v>140</v>
      </c>
    </row>
    <row r="484" spans="2:65" s="12" customFormat="1">
      <c r="B484" s="120"/>
      <c r="D484" s="254" t="s">
        <v>152</v>
      </c>
      <c r="E484" s="121" t="s">
        <v>3</v>
      </c>
      <c r="F484" s="255" t="s">
        <v>268</v>
      </c>
      <c r="H484" s="121" t="s">
        <v>3</v>
      </c>
      <c r="I484" s="122"/>
      <c r="L484" s="120"/>
      <c r="M484" s="123"/>
      <c r="T484" s="124"/>
      <c r="AT484" s="121" t="s">
        <v>152</v>
      </c>
      <c r="AU484" s="121" t="s">
        <v>148</v>
      </c>
      <c r="AV484" s="12" t="s">
        <v>89</v>
      </c>
      <c r="AW484" s="12" t="s">
        <v>42</v>
      </c>
      <c r="AX484" s="12" t="s">
        <v>81</v>
      </c>
      <c r="AY484" s="121" t="s">
        <v>140</v>
      </c>
    </row>
    <row r="485" spans="2:65" s="13" customFormat="1">
      <c r="B485" s="125"/>
      <c r="D485" s="254" t="s">
        <v>152</v>
      </c>
      <c r="E485" s="126" t="s">
        <v>3</v>
      </c>
      <c r="F485" s="256" t="s">
        <v>460</v>
      </c>
      <c r="H485" s="257">
        <v>12.858000000000001</v>
      </c>
      <c r="I485" s="127"/>
      <c r="L485" s="125"/>
      <c r="M485" s="128"/>
      <c r="T485" s="129"/>
      <c r="AT485" s="126" t="s">
        <v>152</v>
      </c>
      <c r="AU485" s="126" t="s">
        <v>148</v>
      </c>
      <c r="AV485" s="13" t="s">
        <v>148</v>
      </c>
      <c r="AW485" s="13" t="s">
        <v>42</v>
      </c>
      <c r="AX485" s="13" t="s">
        <v>81</v>
      </c>
      <c r="AY485" s="126" t="s">
        <v>140</v>
      </c>
    </row>
    <row r="486" spans="2:65" s="12" customFormat="1">
      <c r="B486" s="120"/>
      <c r="D486" s="254" t="s">
        <v>152</v>
      </c>
      <c r="E486" s="121" t="s">
        <v>3</v>
      </c>
      <c r="F486" s="255" t="s">
        <v>271</v>
      </c>
      <c r="H486" s="121" t="s">
        <v>3</v>
      </c>
      <c r="I486" s="122"/>
      <c r="L486" s="120"/>
      <c r="M486" s="123"/>
      <c r="T486" s="124"/>
      <c r="AT486" s="121" t="s">
        <v>152</v>
      </c>
      <c r="AU486" s="121" t="s">
        <v>148</v>
      </c>
      <c r="AV486" s="12" t="s">
        <v>89</v>
      </c>
      <c r="AW486" s="12" t="s">
        <v>42</v>
      </c>
      <c r="AX486" s="12" t="s">
        <v>81</v>
      </c>
      <c r="AY486" s="121" t="s">
        <v>140</v>
      </c>
    </row>
    <row r="487" spans="2:65" s="13" customFormat="1">
      <c r="B487" s="125"/>
      <c r="D487" s="254" t="s">
        <v>152</v>
      </c>
      <c r="E487" s="126" t="s">
        <v>3</v>
      </c>
      <c r="F487" s="256" t="s">
        <v>461</v>
      </c>
      <c r="H487" s="257">
        <v>8.7810000000000006</v>
      </c>
      <c r="I487" s="127"/>
      <c r="L487" s="125"/>
      <c r="M487" s="128"/>
      <c r="T487" s="129"/>
      <c r="AT487" s="126" t="s">
        <v>152</v>
      </c>
      <c r="AU487" s="126" t="s">
        <v>148</v>
      </c>
      <c r="AV487" s="13" t="s">
        <v>148</v>
      </c>
      <c r="AW487" s="13" t="s">
        <v>42</v>
      </c>
      <c r="AX487" s="13" t="s">
        <v>81</v>
      </c>
      <c r="AY487" s="126" t="s">
        <v>140</v>
      </c>
    </row>
    <row r="488" spans="2:65" s="12" customFormat="1">
      <c r="B488" s="120"/>
      <c r="D488" s="254" t="s">
        <v>152</v>
      </c>
      <c r="E488" s="121" t="s">
        <v>3</v>
      </c>
      <c r="F488" s="255" t="s">
        <v>275</v>
      </c>
      <c r="H488" s="121" t="s">
        <v>3</v>
      </c>
      <c r="I488" s="122"/>
      <c r="L488" s="120"/>
      <c r="M488" s="123"/>
      <c r="T488" s="124"/>
      <c r="AT488" s="121" t="s">
        <v>152</v>
      </c>
      <c r="AU488" s="121" t="s">
        <v>148</v>
      </c>
      <c r="AV488" s="12" t="s">
        <v>89</v>
      </c>
      <c r="AW488" s="12" t="s">
        <v>42</v>
      </c>
      <c r="AX488" s="12" t="s">
        <v>81</v>
      </c>
      <c r="AY488" s="121" t="s">
        <v>140</v>
      </c>
    </row>
    <row r="489" spans="2:65" s="13" customFormat="1">
      <c r="B489" s="125"/>
      <c r="D489" s="254" t="s">
        <v>152</v>
      </c>
      <c r="E489" s="126" t="s">
        <v>3</v>
      </c>
      <c r="F489" s="256" t="s">
        <v>462</v>
      </c>
      <c r="H489" s="257">
        <v>18.398</v>
      </c>
      <c r="I489" s="127"/>
      <c r="L489" s="125"/>
      <c r="M489" s="128"/>
      <c r="T489" s="129"/>
      <c r="AT489" s="126" t="s">
        <v>152</v>
      </c>
      <c r="AU489" s="126" t="s">
        <v>148</v>
      </c>
      <c r="AV489" s="13" t="s">
        <v>148</v>
      </c>
      <c r="AW489" s="13" t="s">
        <v>42</v>
      </c>
      <c r="AX489" s="13" t="s">
        <v>81</v>
      </c>
      <c r="AY489" s="126" t="s">
        <v>140</v>
      </c>
    </row>
    <row r="490" spans="2:65" s="13" customFormat="1">
      <c r="B490" s="125"/>
      <c r="D490" s="254" t="s">
        <v>152</v>
      </c>
      <c r="E490" s="126" t="s">
        <v>3</v>
      </c>
      <c r="F490" s="256" t="s">
        <v>463</v>
      </c>
      <c r="H490" s="257">
        <v>15.045999999999999</v>
      </c>
      <c r="I490" s="127"/>
      <c r="L490" s="125"/>
      <c r="M490" s="128"/>
      <c r="T490" s="129"/>
      <c r="AT490" s="126" t="s">
        <v>152</v>
      </c>
      <c r="AU490" s="126" t="s">
        <v>148</v>
      </c>
      <c r="AV490" s="13" t="s">
        <v>148</v>
      </c>
      <c r="AW490" s="13" t="s">
        <v>42</v>
      </c>
      <c r="AX490" s="13" t="s">
        <v>81</v>
      </c>
      <c r="AY490" s="126" t="s">
        <v>140</v>
      </c>
    </row>
    <row r="491" spans="2:65" s="14" customFormat="1">
      <c r="B491" s="130"/>
      <c r="D491" s="254" t="s">
        <v>152</v>
      </c>
      <c r="E491" s="131" t="s">
        <v>3</v>
      </c>
      <c r="F491" s="258" t="s">
        <v>155</v>
      </c>
      <c r="H491" s="259">
        <v>55.082999999999998</v>
      </c>
      <c r="I491" s="132"/>
      <c r="L491" s="130"/>
      <c r="M491" s="133"/>
      <c r="T491" s="134"/>
      <c r="AT491" s="131" t="s">
        <v>152</v>
      </c>
      <c r="AU491" s="131" t="s">
        <v>148</v>
      </c>
      <c r="AV491" s="14" t="s">
        <v>147</v>
      </c>
      <c r="AW491" s="14" t="s">
        <v>42</v>
      </c>
      <c r="AX491" s="14" t="s">
        <v>89</v>
      </c>
      <c r="AY491" s="131" t="s">
        <v>140</v>
      </c>
    </row>
    <row r="492" spans="2:65" s="1" customFormat="1" ht="24.15" customHeight="1">
      <c r="B492" s="34"/>
      <c r="C492" s="246" t="s">
        <v>479</v>
      </c>
      <c r="D492" s="246" t="s">
        <v>142</v>
      </c>
      <c r="E492" s="247" t="s">
        <v>480</v>
      </c>
      <c r="F492" s="248" t="s">
        <v>481</v>
      </c>
      <c r="G492" s="249" t="s">
        <v>145</v>
      </c>
      <c r="H492" s="250">
        <v>48.095999999999997</v>
      </c>
      <c r="I492" s="111"/>
      <c r="J492" s="251">
        <f>ROUND(I492*H492,2)</f>
        <v>0</v>
      </c>
      <c r="K492" s="248" t="s">
        <v>146</v>
      </c>
      <c r="L492" s="34"/>
      <c r="M492" s="112" t="s">
        <v>3</v>
      </c>
      <c r="N492" s="113" t="s">
        <v>53</v>
      </c>
      <c r="P492" s="114">
        <f>O492*H492</f>
        <v>0</v>
      </c>
      <c r="Q492" s="114">
        <v>4.4099999999999999E-3</v>
      </c>
      <c r="R492" s="114">
        <f>Q492*H492</f>
        <v>0.21210335999999999</v>
      </c>
      <c r="S492" s="114">
        <v>0</v>
      </c>
      <c r="T492" s="115">
        <f>S492*H492</f>
        <v>0</v>
      </c>
      <c r="AR492" s="116" t="s">
        <v>147</v>
      </c>
      <c r="AT492" s="116" t="s">
        <v>142</v>
      </c>
      <c r="AU492" s="116" t="s">
        <v>148</v>
      </c>
      <c r="AY492" s="18" t="s">
        <v>140</v>
      </c>
      <c r="BE492" s="117">
        <f>IF(N492="základní",J492,0)</f>
        <v>0</v>
      </c>
      <c r="BF492" s="117">
        <f>IF(N492="snížená",J492,0)</f>
        <v>0</v>
      </c>
      <c r="BG492" s="117">
        <f>IF(N492="zákl. přenesená",J492,0)</f>
        <v>0</v>
      </c>
      <c r="BH492" s="117">
        <f>IF(N492="sníž. přenesená",J492,0)</f>
        <v>0</v>
      </c>
      <c r="BI492" s="117">
        <f>IF(N492="nulová",J492,0)</f>
        <v>0</v>
      </c>
      <c r="BJ492" s="18" t="s">
        <v>148</v>
      </c>
      <c r="BK492" s="117">
        <f>ROUND(I492*H492,2)</f>
        <v>0</v>
      </c>
      <c r="BL492" s="18" t="s">
        <v>147</v>
      </c>
      <c r="BM492" s="116" t="s">
        <v>482</v>
      </c>
    </row>
    <row r="493" spans="2:65" s="1" customFormat="1">
      <c r="B493" s="34"/>
      <c r="D493" s="252" t="s">
        <v>150</v>
      </c>
      <c r="F493" s="253" t="s">
        <v>483</v>
      </c>
      <c r="I493" s="118"/>
      <c r="L493" s="34"/>
      <c r="M493" s="119"/>
      <c r="T493" s="53"/>
      <c r="AT493" s="18" t="s">
        <v>150</v>
      </c>
      <c r="AU493" s="18" t="s">
        <v>148</v>
      </c>
    </row>
    <row r="494" spans="2:65" s="12" customFormat="1">
      <c r="B494" s="120"/>
      <c r="D494" s="254" t="s">
        <v>152</v>
      </c>
      <c r="E494" s="121" t="s">
        <v>3</v>
      </c>
      <c r="F494" s="255" t="s">
        <v>484</v>
      </c>
      <c r="H494" s="121" t="s">
        <v>3</v>
      </c>
      <c r="I494" s="122"/>
      <c r="L494" s="120"/>
      <c r="M494" s="123"/>
      <c r="T494" s="124"/>
      <c r="AT494" s="121" t="s">
        <v>152</v>
      </c>
      <c r="AU494" s="121" t="s">
        <v>148</v>
      </c>
      <c r="AV494" s="12" t="s">
        <v>89</v>
      </c>
      <c r="AW494" s="12" t="s">
        <v>42</v>
      </c>
      <c r="AX494" s="12" t="s">
        <v>81</v>
      </c>
      <c r="AY494" s="121" t="s">
        <v>140</v>
      </c>
    </row>
    <row r="495" spans="2:65" s="12" customFormat="1">
      <c r="B495" s="120"/>
      <c r="D495" s="254" t="s">
        <v>152</v>
      </c>
      <c r="E495" s="121" t="s">
        <v>3</v>
      </c>
      <c r="F495" s="255" t="s">
        <v>283</v>
      </c>
      <c r="H495" s="121" t="s">
        <v>3</v>
      </c>
      <c r="I495" s="122"/>
      <c r="L495" s="120"/>
      <c r="M495" s="123"/>
      <c r="T495" s="124"/>
      <c r="AT495" s="121" t="s">
        <v>152</v>
      </c>
      <c r="AU495" s="121" t="s">
        <v>148</v>
      </c>
      <c r="AV495" s="12" t="s">
        <v>89</v>
      </c>
      <c r="AW495" s="12" t="s">
        <v>42</v>
      </c>
      <c r="AX495" s="12" t="s">
        <v>81</v>
      </c>
      <c r="AY495" s="121" t="s">
        <v>140</v>
      </c>
    </row>
    <row r="496" spans="2:65" s="13" customFormat="1">
      <c r="B496" s="125"/>
      <c r="D496" s="254" t="s">
        <v>152</v>
      </c>
      <c r="E496" s="126" t="s">
        <v>3</v>
      </c>
      <c r="F496" s="256" t="s">
        <v>485</v>
      </c>
      <c r="H496" s="257">
        <v>5.4109999999999996</v>
      </c>
      <c r="I496" s="127"/>
      <c r="L496" s="125"/>
      <c r="M496" s="128"/>
      <c r="T496" s="129"/>
      <c r="AT496" s="126" t="s">
        <v>152</v>
      </c>
      <c r="AU496" s="126" t="s">
        <v>148</v>
      </c>
      <c r="AV496" s="13" t="s">
        <v>148</v>
      </c>
      <c r="AW496" s="13" t="s">
        <v>42</v>
      </c>
      <c r="AX496" s="13" t="s">
        <v>81</v>
      </c>
      <c r="AY496" s="126" t="s">
        <v>140</v>
      </c>
    </row>
    <row r="497" spans="2:65" s="13" customFormat="1">
      <c r="B497" s="125"/>
      <c r="D497" s="254" t="s">
        <v>152</v>
      </c>
      <c r="E497" s="126" t="s">
        <v>3</v>
      </c>
      <c r="F497" s="256" t="s">
        <v>486</v>
      </c>
      <c r="H497" s="257">
        <v>4.18</v>
      </c>
      <c r="I497" s="127"/>
      <c r="L497" s="125"/>
      <c r="M497" s="128"/>
      <c r="T497" s="129"/>
      <c r="AT497" s="126" t="s">
        <v>152</v>
      </c>
      <c r="AU497" s="126" t="s">
        <v>148</v>
      </c>
      <c r="AV497" s="13" t="s">
        <v>148</v>
      </c>
      <c r="AW497" s="13" t="s">
        <v>42</v>
      </c>
      <c r="AX497" s="13" t="s">
        <v>81</v>
      </c>
      <c r="AY497" s="126" t="s">
        <v>140</v>
      </c>
    </row>
    <row r="498" spans="2:65" s="13" customFormat="1">
      <c r="B498" s="125"/>
      <c r="D498" s="254" t="s">
        <v>152</v>
      </c>
      <c r="E498" s="126" t="s">
        <v>3</v>
      </c>
      <c r="F498" s="256" t="s">
        <v>487</v>
      </c>
      <c r="H498" s="257">
        <v>10.792</v>
      </c>
      <c r="I498" s="127"/>
      <c r="L498" s="125"/>
      <c r="M498" s="128"/>
      <c r="T498" s="129"/>
      <c r="AT498" s="126" t="s">
        <v>152</v>
      </c>
      <c r="AU498" s="126" t="s">
        <v>148</v>
      </c>
      <c r="AV498" s="13" t="s">
        <v>148</v>
      </c>
      <c r="AW498" s="13" t="s">
        <v>42</v>
      </c>
      <c r="AX498" s="13" t="s">
        <v>81</v>
      </c>
      <c r="AY498" s="126" t="s">
        <v>140</v>
      </c>
    </row>
    <row r="499" spans="2:65" s="13" customFormat="1">
      <c r="B499" s="125"/>
      <c r="D499" s="254" t="s">
        <v>152</v>
      </c>
      <c r="E499" s="126" t="s">
        <v>3</v>
      </c>
      <c r="F499" s="256" t="s">
        <v>488</v>
      </c>
      <c r="H499" s="257">
        <v>2.3180000000000001</v>
      </c>
      <c r="I499" s="127"/>
      <c r="L499" s="125"/>
      <c r="M499" s="128"/>
      <c r="T499" s="129"/>
      <c r="AT499" s="126" t="s">
        <v>152</v>
      </c>
      <c r="AU499" s="126" t="s">
        <v>148</v>
      </c>
      <c r="AV499" s="13" t="s">
        <v>148</v>
      </c>
      <c r="AW499" s="13" t="s">
        <v>42</v>
      </c>
      <c r="AX499" s="13" t="s">
        <v>81</v>
      </c>
      <c r="AY499" s="126" t="s">
        <v>140</v>
      </c>
    </row>
    <row r="500" spans="2:65" s="12" customFormat="1">
      <c r="B500" s="120"/>
      <c r="D500" s="254" t="s">
        <v>152</v>
      </c>
      <c r="E500" s="121" t="s">
        <v>3</v>
      </c>
      <c r="F500" s="255" t="s">
        <v>287</v>
      </c>
      <c r="H500" s="121" t="s">
        <v>3</v>
      </c>
      <c r="I500" s="122"/>
      <c r="L500" s="120"/>
      <c r="M500" s="123"/>
      <c r="T500" s="124"/>
      <c r="AT500" s="121" t="s">
        <v>152</v>
      </c>
      <c r="AU500" s="121" t="s">
        <v>148</v>
      </c>
      <c r="AV500" s="12" t="s">
        <v>89</v>
      </c>
      <c r="AW500" s="12" t="s">
        <v>42</v>
      </c>
      <c r="AX500" s="12" t="s">
        <v>81</v>
      </c>
      <c r="AY500" s="121" t="s">
        <v>140</v>
      </c>
    </row>
    <row r="501" spans="2:65" s="13" customFormat="1">
      <c r="B501" s="125"/>
      <c r="D501" s="254" t="s">
        <v>152</v>
      </c>
      <c r="E501" s="126" t="s">
        <v>3</v>
      </c>
      <c r="F501" s="256" t="s">
        <v>485</v>
      </c>
      <c r="H501" s="257">
        <v>5.4109999999999996</v>
      </c>
      <c r="I501" s="127"/>
      <c r="L501" s="125"/>
      <c r="M501" s="128"/>
      <c r="T501" s="129"/>
      <c r="AT501" s="126" t="s">
        <v>152</v>
      </c>
      <c r="AU501" s="126" t="s">
        <v>148</v>
      </c>
      <c r="AV501" s="13" t="s">
        <v>148</v>
      </c>
      <c r="AW501" s="13" t="s">
        <v>42</v>
      </c>
      <c r="AX501" s="13" t="s">
        <v>81</v>
      </c>
      <c r="AY501" s="126" t="s">
        <v>140</v>
      </c>
    </row>
    <row r="502" spans="2:65" s="13" customFormat="1">
      <c r="B502" s="125"/>
      <c r="D502" s="254" t="s">
        <v>152</v>
      </c>
      <c r="E502" s="126" t="s">
        <v>3</v>
      </c>
      <c r="F502" s="256" t="s">
        <v>486</v>
      </c>
      <c r="H502" s="257">
        <v>4.18</v>
      </c>
      <c r="I502" s="127"/>
      <c r="L502" s="125"/>
      <c r="M502" s="128"/>
      <c r="T502" s="129"/>
      <c r="AT502" s="126" t="s">
        <v>152</v>
      </c>
      <c r="AU502" s="126" t="s">
        <v>148</v>
      </c>
      <c r="AV502" s="13" t="s">
        <v>148</v>
      </c>
      <c r="AW502" s="13" t="s">
        <v>42</v>
      </c>
      <c r="AX502" s="13" t="s">
        <v>81</v>
      </c>
      <c r="AY502" s="126" t="s">
        <v>140</v>
      </c>
    </row>
    <row r="503" spans="2:65" s="13" customFormat="1">
      <c r="B503" s="125"/>
      <c r="D503" s="254" t="s">
        <v>152</v>
      </c>
      <c r="E503" s="126" t="s">
        <v>3</v>
      </c>
      <c r="F503" s="256" t="s">
        <v>487</v>
      </c>
      <c r="H503" s="257">
        <v>10.792</v>
      </c>
      <c r="I503" s="127"/>
      <c r="L503" s="125"/>
      <c r="M503" s="128"/>
      <c r="T503" s="129"/>
      <c r="AT503" s="126" t="s">
        <v>152</v>
      </c>
      <c r="AU503" s="126" t="s">
        <v>148</v>
      </c>
      <c r="AV503" s="13" t="s">
        <v>148</v>
      </c>
      <c r="AW503" s="13" t="s">
        <v>42</v>
      </c>
      <c r="AX503" s="13" t="s">
        <v>81</v>
      </c>
      <c r="AY503" s="126" t="s">
        <v>140</v>
      </c>
    </row>
    <row r="504" spans="2:65" s="13" customFormat="1">
      <c r="B504" s="125"/>
      <c r="D504" s="254" t="s">
        <v>152</v>
      </c>
      <c r="E504" s="126" t="s">
        <v>3</v>
      </c>
      <c r="F504" s="256" t="s">
        <v>489</v>
      </c>
      <c r="H504" s="257">
        <v>1.2270000000000001</v>
      </c>
      <c r="I504" s="127"/>
      <c r="L504" s="125"/>
      <c r="M504" s="128"/>
      <c r="T504" s="129"/>
      <c r="AT504" s="126" t="s">
        <v>152</v>
      </c>
      <c r="AU504" s="126" t="s">
        <v>148</v>
      </c>
      <c r="AV504" s="13" t="s">
        <v>148</v>
      </c>
      <c r="AW504" s="13" t="s">
        <v>42</v>
      </c>
      <c r="AX504" s="13" t="s">
        <v>81</v>
      </c>
      <c r="AY504" s="126" t="s">
        <v>140</v>
      </c>
    </row>
    <row r="505" spans="2:65" s="12" customFormat="1">
      <c r="B505" s="120"/>
      <c r="D505" s="254" t="s">
        <v>152</v>
      </c>
      <c r="E505" s="121" t="s">
        <v>3</v>
      </c>
      <c r="F505" s="255" t="s">
        <v>289</v>
      </c>
      <c r="H505" s="121" t="s">
        <v>3</v>
      </c>
      <c r="I505" s="122"/>
      <c r="L505" s="120"/>
      <c r="M505" s="123"/>
      <c r="T505" s="124"/>
      <c r="AT505" s="121" t="s">
        <v>152</v>
      </c>
      <c r="AU505" s="121" t="s">
        <v>148</v>
      </c>
      <c r="AV505" s="12" t="s">
        <v>89</v>
      </c>
      <c r="AW505" s="12" t="s">
        <v>42</v>
      </c>
      <c r="AX505" s="12" t="s">
        <v>81</v>
      </c>
      <c r="AY505" s="121" t="s">
        <v>140</v>
      </c>
    </row>
    <row r="506" spans="2:65" s="13" customFormat="1">
      <c r="B506" s="125"/>
      <c r="D506" s="254" t="s">
        <v>152</v>
      </c>
      <c r="E506" s="126" t="s">
        <v>3</v>
      </c>
      <c r="F506" s="256" t="s">
        <v>490</v>
      </c>
      <c r="H506" s="257">
        <v>3.7850000000000001</v>
      </c>
      <c r="I506" s="127"/>
      <c r="L506" s="125"/>
      <c r="M506" s="128"/>
      <c r="T506" s="129"/>
      <c r="AT506" s="126" t="s">
        <v>152</v>
      </c>
      <c r="AU506" s="126" t="s">
        <v>148</v>
      </c>
      <c r="AV506" s="13" t="s">
        <v>148</v>
      </c>
      <c r="AW506" s="13" t="s">
        <v>42</v>
      </c>
      <c r="AX506" s="13" t="s">
        <v>81</v>
      </c>
      <c r="AY506" s="126" t="s">
        <v>140</v>
      </c>
    </row>
    <row r="507" spans="2:65" s="14" customFormat="1">
      <c r="B507" s="130"/>
      <c r="D507" s="254" t="s">
        <v>152</v>
      </c>
      <c r="E507" s="131" t="s">
        <v>3</v>
      </c>
      <c r="F507" s="258" t="s">
        <v>155</v>
      </c>
      <c r="H507" s="259">
        <v>48.095999999999997</v>
      </c>
      <c r="I507" s="132"/>
      <c r="L507" s="130"/>
      <c r="M507" s="133"/>
      <c r="T507" s="134"/>
      <c r="AT507" s="131" t="s">
        <v>152</v>
      </c>
      <c r="AU507" s="131" t="s">
        <v>148</v>
      </c>
      <c r="AV507" s="14" t="s">
        <v>147</v>
      </c>
      <c r="AW507" s="14" t="s">
        <v>42</v>
      </c>
      <c r="AX507" s="14" t="s">
        <v>89</v>
      </c>
      <c r="AY507" s="131" t="s">
        <v>140</v>
      </c>
    </row>
    <row r="508" spans="2:65" s="1" customFormat="1" ht="16.5" customHeight="1">
      <c r="B508" s="34"/>
      <c r="C508" s="246" t="s">
        <v>491</v>
      </c>
      <c r="D508" s="246" t="s">
        <v>142</v>
      </c>
      <c r="E508" s="247" t="s">
        <v>492</v>
      </c>
      <c r="F508" s="248" t="s">
        <v>493</v>
      </c>
      <c r="G508" s="249" t="s">
        <v>145</v>
      </c>
      <c r="H508" s="250">
        <v>53.454000000000001</v>
      </c>
      <c r="I508" s="111"/>
      <c r="J508" s="251">
        <f>ROUND(I508*H508,2)</f>
        <v>0</v>
      </c>
      <c r="K508" s="248" t="s">
        <v>146</v>
      </c>
      <c r="L508" s="34"/>
      <c r="M508" s="112" t="s">
        <v>3</v>
      </c>
      <c r="N508" s="113" t="s">
        <v>53</v>
      </c>
      <c r="P508" s="114">
        <f>O508*H508</f>
        <v>0</v>
      </c>
      <c r="Q508" s="114">
        <v>2.9999999999999997E-4</v>
      </c>
      <c r="R508" s="114">
        <f>Q508*H508</f>
        <v>1.60362E-2</v>
      </c>
      <c r="S508" s="114">
        <v>0</v>
      </c>
      <c r="T508" s="115">
        <f>S508*H508</f>
        <v>0</v>
      </c>
      <c r="AR508" s="116" t="s">
        <v>147</v>
      </c>
      <c r="AT508" s="116" t="s">
        <v>142</v>
      </c>
      <c r="AU508" s="116" t="s">
        <v>148</v>
      </c>
      <c r="AY508" s="18" t="s">
        <v>140</v>
      </c>
      <c r="BE508" s="117">
        <f>IF(N508="základní",J508,0)</f>
        <v>0</v>
      </c>
      <c r="BF508" s="117">
        <f>IF(N508="snížená",J508,0)</f>
        <v>0</v>
      </c>
      <c r="BG508" s="117">
        <f>IF(N508="zákl. přenesená",J508,0)</f>
        <v>0</v>
      </c>
      <c r="BH508" s="117">
        <f>IF(N508="sníž. přenesená",J508,0)</f>
        <v>0</v>
      </c>
      <c r="BI508" s="117">
        <f>IF(N508="nulová",J508,0)</f>
        <v>0</v>
      </c>
      <c r="BJ508" s="18" t="s">
        <v>148</v>
      </c>
      <c r="BK508" s="117">
        <f>ROUND(I508*H508,2)</f>
        <v>0</v>
      </c>
      <c r="BL508" s="18" t="s">
        <v>147</v>
      </c>
      <c r="BM508" s="116" t="s">
        <v>494</v>
      </c>
    </row>
    <row r="509" spans="2:65" s="1" customFormat="1">
      <c r="B509" s="34"/>
      <c r="D509" s="252" t="s">
        <v>150</v>
      </c>
      <c r="F509" s="253" t="s">
        <v>495</v>
      </c>
      <c r="I509" s="118"/>
      <c r="L509" s="34"/>
      <c r="M509" s="119"/>
      <c r="T509" s="53"/>
      <c r="AT509" s="18" t="s">
        <v>150</v>
      </c>
      <c r="AU509" s="18" t="s">
        <v>148</v>
      </c>
    </row>
    <row r="510" spans="2:65" s="12" customFormat="1">
      <c r="B510" s="120"/>
      <c r="D510" s="254" t="s">
        <v>152</v>
      </c>
      <c r="E510" s="121" t="s">
        <v>3</v>
      </c>
      <c r="F510" s="255" t="s">
        <v>496</v>
      </c>
      <c r="H510" s="121" t="s">
        <v>3</v>
      </c>
      <c r="I510" s="122"/>
      <c r="L510" s="120"/>
      <c r="M510" s="123"/>
      <c r="T510" s="124"/>
      <c r="AT510" s="121" t="s">
        <v>152</v>
      </c>
      <c r="AU510" s="121" t="s">
        <v>148</v>
      </c>
      <c r="AV510" s="12" t="s">
        <v>89</v>
      </c>
      <c r="AW510" s="12" t="s">
        <v>42</v>
      </c>
      <c r="AX510" s="12" t="s">
        <v>81</v>
      </c>
      <c r="AY510" s="121" t="s">
        <v>140</v>
      </c>
    </row>
    <row r="511" spans="2:65" s="12" customFormat="1">
      <c r="B511" s="120"/>
      <c r="D511" s="254" t="s">
        <v>152</v>
      </c>
      <c r="E511" s="121" t="s">
        <v>3</v>
      </c>
      <c r="F511" s="255" t="s">
        <v>497</v>
      </c>
      <c r="H511" s="121" t="s">
        <v>3</v>
      </c>
      <c r="I511" s="122"/>
      <c r="L511" s="120"/>
      <c r="M511" s="123"/>
      <c r="T511" s="124"/>
      <c r="AT511" s="121" t="s">
        <v>152</v>
      </c>
      <c r="AU511" s="121" t="s">
        <v>148</v>
      </c>
      <c r="AV511" s="12" t="s">
        <v>89</v>
      </c>
      <c r="AW511" s="12" t="s">
        <v>42</v>
      </c>
      <c r="AX511" s="12" t="s">
        <v>81</v>
      </c>
      <c r="AY511" s="121" t="s">
        <v>140</v>
      </c>
    </row>
    <row r="512" spans="2:65" s="13" customFormat="1">
      <c r="B512" s="125"/>
      <c r="D512" s="254" t="s">
        <v>152</v>
      </c>
      <c r="E512" s="126" t="s">
        <v>3</v>
      </c>
      <c r="F512" s="256" t="s">
        <v>498</v>
      </c>
      <c r="H512" s="257">
        <v>48.095999999999997</v>
      </c>
      <c r="I512" s="127"/>
      <c r="L512" s="125"/>
      <c r="M512" s="128"/>
      <c r="T512" s="129"/>
      <c r="AT512" s="126" t="s">
        <v>152</v>
      </c>
      <c r="AU512" s="126" t="s">
        <v>148</v>
      </c>
      <c r="AV512" s="13" t="s">
        <v>148</v>
      </c>
      <c r="AW512" s="13" t="s">
        <v>42</v>
      </c>
      <c r="AX512" s="13" t="s">
        <v>81</v>
      </c>
      <c r="AY512" s="126" t="s">
        <v>140</v>
      </c>
    </row>
    <row r="513" spans="2:65" s="12" customFormat="1">
      <c r="B513" s="120"/>
      <c r="D513" s="254" t="s">
        <v>152</v>
      </c>
      <c r="E513" s="121" t="s">
        <v>3</v>
      </c>
      <c r="F513" s="255" t="s">
        <v>350</v>
      </c>
      <c r="H513" s="121" t="s">
        <v>3</v>
      </c>
      <c r="I513" s="122"/>
      <c r="L513" s="120"/>
      <c r="M513" s="123"/>
      <c r="T513" s="124"/>
      <c r="AT513" s="121" t="s">
        <v>152</v>
      </c>
      <c r="AU513" s="121" t="s">
        <v>148</v>
      </c>
      <c r="AV513" s="12" t="s">
        <v>89</v>
      </c>
      <c r="AW513" s="12" t="s">
        <v>42</v>
      </c>
      <c r="AX513" s="12" t="s">
        <v>81</v>
      </c>
      <c r="AY513" s="121" t="s">
        <v>140</v>
      </c>
    </row>
    <row r="514" spans="2:65" s="13" customFormat="1">
      <c r="B514" s="125"/>
      <c r="D514" s="254" t="s">
        <v>152</v>
      </c>
      <c r="E514" s="126" t="s">
        <v>3</v>
      </c>
      <c r="F514" s="256" t="s">
        <v>499</v>
      </c>
      <c r="H514" s="257">
        <v>5.3579999999999997</v>
      </c>
      <c r="I514" s="127"/>
      <c r="L514" s="125"/>
      <c r="M514" s="128"/>
      <c r="T514" s="129"/>
      <c r="AT514" s="126" t="s">
        <v>152</v>
      </c>
      <c r="AU514" s="126" t="s">
        <v>148</v>
      </c>
      <c r="AV514" s="13" t="s">
        <v>148</v>
      </c>
      <c r="AW514" s="13" t="s">
        <v>42</v>
      </c>
      <c r="AX514" s="13" t="s">
        <v>81</v>
      </c>
      <c r="AY514" s="126" t="s">
        <v>140</v>
      </c>
    </row>
    <row r="515" spans="2:65" s="14" customFormat="1">
      <c r="B515" s="130"/>
      <c r="D515" s="254" t="s">
        <v>152</v>
      </c>
      <c r="E515" s="131" t="s">
        <v>3</v>
      </c>
      <c r="F515" s="258" t="s">
        <v>155</v>
      </c>
      <c r="H515" s="259">
        <v>53.454000000000001</v>
      </c>
      <c r="I515" s="132"/>
      <c r="L515" s="130"/>
      <c r="M515" s="133"/>
      <c r="T515" s="134"/>
      <c r="AT515" s="131" t="s">
        <v>152</v>
      </c>
      <c r="AU515" s="131" t="s">
        <v>148</v>
      </c>
      <c r="AV515" s="14" t="s">
        <v>147</v>
      </c>
      <c r="AW515" s="14" t="s">
        <v>42</v>
      </c>
      <c r="AX515" s="14" t="s">
        <v>89</v>
      </c>
      <c r="AY515" s="131" t="s">
        <v>140</v>
      </c>
    </row>
    <row r="516" spans="2:65" s="1" customFormat="1" ht="24.15" customHeight="1">
      <c r="B516" s="34"/>
      <c r="C516" s="246" t="s">
        <v>500</v>
      </c>
      <c r="D516" s="246" t="s">
        <v>142</v>
      </c>
      <c r="E516" s="247" t="s">
        <v>501</v>
      </c>
      <c r="F516" s="248" t="s">
        <v>502</v>
      </c>
      <c r="G516" s="249" t="s">
        <v>145</v>
      </c>
      <c r="H516" s="250">
        <v>53.454000000000001</v>
      </c>
      <c r="I516" s="111"/>
      <c r="J516" s="251">
        <f>ROUND(I516*H516,2)</f>
        <v>0</v>
      </c>
      <c r="K516" s="248" t="s">
        <v>146</v>
      </c>
      <c r="L516" s="34"/>
      <c r="M516" s="112" t="s">
        <v>3</v>
      </c>
      <c r="N516" s="113" t="s">
        <v>53</v>
      </c>
      <c r="P516" s="114">
        <f>O516*H516</f>
        <v>0</v>
      </c>
      <c r="Q516" s="114">
        <v>3.3600000000000001E-3</v>
      </c>
      <c r="R516" s="114">
        <f>Q516*H516</f>
        <v>0.17960544000000001</v>
      </c>
      <c r="S516" s="114">
        <v>0</v>
      </c>
      <c r="T516" s="115">
        <f>S516*H516</f>
        <v>0</v>
      </c>
      <c r="AR516" s="116" t="s">
        <v>147</v>
      </c>
      <c r="AT516" s="116" t="s">
        <v>142</v>
      </c>
      <c r="AU516" s="116" t="s">
        <v>148</v>
      </c>
      <c r="AY516" s="18" t="s">
        <v>140</v>
      </c>
      <c r="BE516" s="117">
        <f>IF(N516="základní",J516,0)</f>
        <v>0</v>
      </c>
      <c r="BF516" s="117">
        <f>IF(N516="snížená",J516,0)</f>
        <v>0</v>
      </c>
      <c r="BG516" s="117">
        <f>IF(N516="zákl. přenesená",J516,0)</f>
        <v>0</v>
      </c>
      <c r="BH516" s="117">
        <f>IF(N516="sníž. přenesená",J516,0)</f>
        <v>0</v>
      </c>
      <c r="BI516" s="117">
        <f>IF(N516="nulová",J516,0)</f>
        <v>0</v>
      </c>
      <c r="BJ516" s="18" t="s">
        <v>148</v>
      </c>
      <c r="BK516" s="117">
        <f>ROUND(I516*H516,2)</f>
        <v>0</v>
      </c>
      <c r="BL516" s="18" t="s">
        <v>147</v>
      </c>
      <c r="BM516" s="116" t="s">
        <v>503</v>
      </c>
    </row>
    <row r="517" spans="2:65" s="1" customFormat="1">
      <c r="B517" s="34"/>
      <c r="D517" s="252" t="s">
        <v>150</v>
      </c>
      <c r="F517" s="253" t="s">
        <v>504</v>
      </c>
      <c r="I517" s="118"/>
      <c r="L517" s="34"/>
      <c r="M517" s="119"/>
      <c r="T517" s="53"/>
      <c r="AT517" s="18" t="s">
        <v>150</v>
      </c>
      <c r="AU517" s="18" t="s">
        <v>148</v>
      </c>
    </row>
    <row r="518" spans="2:65" s="12" customFormat="1">
      <c r="B518" s="120"/>
      <c r="D518" s="254" t="s">
        <v>152</v>
      </c>
      <c r="E518" s="121" t="s">
        <v>3</v>
      </c>
      <c r="F518" s="255" t="s">
        <v>496</v>
      </c>
      <c r="H518" s="121" t="s">
        <v>3</v>
      </c>
      <c r="I518" s="122"/>
      <c r="L518" s="120"/>
      <c r="M518" s="123"/>
      <c r="T518" s="124"/>
      <c r="AT518" s="121" t="s">
        <v>152</v>
      </c>
      <c r="AU518" s="121" t="s">
        <v>148</v>
      </c>
      <c r="AV518" s="12" t="s">
        <v>89</v>
      </c>
      <c r="AW518" s="12" t="s">
        <v>42</v>
      </c>
      <c r="AX518" s="12" t="s">
        <v>81</v>
      </c>
      <c r="AY518" s="121" t="s">
        <v>140</v>
      </c>
    </row>
    <row r="519" spans="2:65" s="12" customFormat="1">
      <c r="B519" s="120"/>
      <c r="D519" s="254" t="s">
        <v>152</v>
      </c>
      <c r="E519" s="121" t="s">
        <v>3</v>
      </c>
      <c r="F519" s="255" t="s">
        <v>497</v>
      </c>
      <c r="H519" s="121" t="s">
        <v>3</v>
      </c>
      <c r="I519" s="122"/>
      <c r="L519" s="120"/>
      <c r="M519" s="123"/>
      <c r="T519" s="124"/>
      <c r="AT519" s="121" t="s">
        <v>152</v>
      </c>
      <c r="AU519" s="121" t="s">
        <v>148</v>
      </c>
      <c r="AV519" s="12" t="s">
        <v>89</v>
      </c>
      <c r="AW519" s="12" t="s">
        <v>42</v>
      </c>
      <c r="AX519" s="12" t="s">
        <v>81</v>
      </c>
      <c r="AY519" s="121" t="s">
        <v>140</v>
      </c>
    </row>
    <row r="520" spans="2:65" s="13" customFormat="1">
      <c r="B520" s="125"/>
      <c r="D520" s="254" t="s">
        <v>152</v>
      </c>
      <c r="E520" s="126" t="s">
        <v>3</v>
      </c>
      <c r="F520" s="256" t="s">
        <v>498</v>
      </c>
      <c r="H520" s="257">
        <v>48.095999999999997</v>
      </c>
      <c r="I520" s="127"/>
      <c r="L520" s="125"/>
      <c r="M520" s="128"/>
      <c r="T520" s="129"/>
      <c r="AT520" s="126" t="s">
        <v>152</v>
      </c>
      <c r="AU520" s="126" t="s">
        <v>148</v>
      </c>
      <c r="AV520" s="13" t="s">
        <v>148</v>
      </c>
      <c r="AW520" s="13" t="s">
        <v>42</v>
      </c>
      <c r="AX520" s="13" t="s">
        <v>81</v>
      </c>
      <c r="AY520" s="126" t="s">
        <v>140</v>
      </c>
    </row>
    <row r="521" spans="2:65" s="12" customFormat="1">
      <c r="B521" s="120"/>
      <c r="D521" s="254" t="s">
        <v>152</v>
      </c>
      <c r="E521" s="121" t="s">
        <v>3</v>
      </c>
      <c r="F521" s="255" t="s">
        <v>350</v>
      </c>
      <c r="H521" s="121" t="s">
        <v>3</v>
      </c>
      <c r="I521" s="122"/>
      <c r="L521" s="120"/>
      <c r="M521" s="123"/>
      <c r="T521" s="124"/>
      <c r="AT521" s="121" t="s">
        <v>152</v>
      </c>
      <c r="AU521" s="121" t="s">
        <v>148</v>
      </c>
      <c r="AV521" s="12" t="s">
        <v>89</v>
      </c>
      <c r="AW521" s="12" t="s">
        <v>42</v>
      </c>
      <c r="AX521" s="12" t="s">
        <v>81</v>
      </c>
      <c r="AY521" s="121" t="s">
        <v>140</v>
      </c>
    </row>
    <row r="522" spans="2:65" s="13" customFormat="1">
      <c r="B522" s="125"/>
      <c r="D522" s="254" t="s">
        <v>152</v>
      </c>
      <c r="E522" s="126" t="s">
        <v>3</v>
      </c>
      <c r="F522" s="256" t="s">
        <v>499</v>
      </c>
      <c r="H522" s="257">
        <v>5.3579999999999997</v>
      </c>
      <c r="I522" s="127"/>
      <c r="L522" s="125"/>
      <c r="M522" s="128"/>
      <c r="T522" s="129"/>
      <c r="AT522" s="126" t="s">
        <v>152</v>
      </c>
      <c r="AU522" s="126" t="s">
        <v>148</v>
      </c>
      <c r="AV522" s="13" t="s">
        <v>148</v>
      </c>
      <c r="AW522" s="13" t="s">
        <v>42</v>
      </c>
      <c r="AX522" s="13" t="s">
        <v>81</v>
      </c>
      <c r="AY522" s="126" t="s">
        <v>140</v>
      </c>
    </row>
    <row r="523" spans="2:65" s="14" customFormat="1">
      <c r="B523" s="130"/>
      <c r="D523" s="254" t="s">
        <v>152</v>
      </c>
      <c r="E523" s="131" t="s">
        <v>3</v>
      </c>
      <c r="F523" s="258" t="s">
        <v>155</v>
      </c>
      <c r="H523" s="259">
        <v>53.454000000000001</v>
      </c>
      <c r="I523" s="132"/>
      <c r="L523" s="130"/>
      <c r="M523" s="133"/>
      <c r="T523" s="134"/>
      <c r="AT523" s="131" t="s">
        <v>152</v>
      </c>
      <c r="AU523" s="131" t="s">
        <v>148</v>
      </c>
      <c r="AV523" s="14" t="s">
        <v>147</v>
      </c>
      <c r="AW523" s="14" t="s">
        <v>42</v>
      </c>
      <c r="AX523" s="14" t="s">
        <v>89</v>
      </c>
      <c r="AY523" s="131" t="s">
        <v>140</v>
      </c>
    </row>
    <row r="524" spans="2:65" s="1" customFormat="1" ht="24.15" customHeight="1">
      <c r="B524" s="34"/>
      <c r="C524" s="246" t="s">
        <v>505</v>
      </c>
      <c r="D524" s="246" t="s">
        <v>142</v>
      </c>
      <c r="E524" s="247" t="s">
        <v>506</v>
      </c>
      <c r="F524" s="248" t="s">
        <v>507</v>
      </c>
      <c r="G524" s="249" t="s">
        <v>145</v>
      </c>
      <c r="H524" s="250">
        <v>87.597999999999999</v>
      </c>
      <c r="I524" s="111"/>
      <c r="J524" s="251">
        <f>ROUND(I524*H524,2)</f>
        <v>0</v>
      </c>
      <c r="K524" s="248" t="s">
        <v>146</v>
      </c>
      <c r="L524" s="34"/>
      <c r="M524" s="112" t="s">
        <v>3</v>
      </c>
      <c r="N524" s="113" t="s">
        <v>53</v>
      </c>
      <c r="P524" s="114">
        <f>O524*H524</f>
        <v>0</v>
      </c>
      <c r="Q524" s="114">
        <v>0</v>
      </c>
      <c r="R524" s="114">
        <f>Q524*H524</f>
        <v>0</v>
      </c>
      <c r="S524" s="114">
        <v>0</v>
      </c>
      <c r="T524" s="115">
        <f>S524*H524</f>
        <v>0</v>
      </c>
      <c r="AR524" s="116" t="s">
        <v>147</v>
      </c>
      <c r="AT524" s="116" t="s">
        <v>142</v>
      </c>
      <c r="AU524" s="116" t="s">
        <v>148</v>
      </c>
      <c r="AY524" s="18" t="s">
        <v>140</v>
      </c>
      <c r="BE524" s="117">
        <f>IF(N524="základní",J524,0)</f>
        <v>0</v>
      </c>
      <c r="BF524" s="117">
        <f>IF(N524="snížená",J524,0)</f>
        <v>0</v>
      </c>
      <c r="BG524" s="117">
        <f>IF(N524="zákl. přenesená",J524,0)</f>
        <v>0</v>
      </c>
      <c r="BH524" s="117">
        <f>IF(N524="sníž. přenesená",J524,0)</f>
        <v>0</v>
      </c>
      <c r="BI524" s="117">
        <f>IF(N524="nulová",J524,0)</f>
        <v>0</v>
      </c>
      <c r="BJ524" s="18" t="s">
        <v>148</v>
      </c>
      <c r="BK524" s="117">
        <f>ROUND(I524*H524,2)</f>
        <v>0</v>
      </c>
      <c r="BL524" s="18" t="s">
        <v>147</v>
      </c>
      <c r="BM524" s="116" t="s">
        <v>508</v>
      </c>
    </row>
    <row r="525" spans="2:65" s="1" customFormat="1">
      <c r="B525" s="34"/>
      <c r="D525" s="252" t="s">
        <v>150</v>
      </c>
      <c r="F525" s="253" t="s">
        <v>509</v>
      </c>
      <c r="I525" s="118"/>
      <c r="L525" s="34"/>
      <c r="M525" s="119"/>
      <c r="T525" s="53"/>
      <c r="AT525" s="18" t="s">
        <v>150</v>
      </c>
      <c r="AU525" s="18" t="s">
        <v>148</v>
      </c>
    </row>
    <row r="526" spans="2:65" s="12" customFormat="1">
      <c r="B526" s="120"/>
      <c r="D526" s="254" t="s">
        <v>152</v>
      </c>
      <c r="E526" s="121" t="s">
        <v>3</v>
      </c>
      <c r="F526" s="255" t="s">
        <v>510</v>
      </c>
      <c r="H526" s="121" t="s">
        <v>3</v>
      </c>
      <c r="I526" s="122"/>
      <c r="L526" s="120"/>
      <c r="M526" s="123"/>
      <c r="T526" s="124"/>
      <c r="AT526" s="121" t="s">
        <v>152</v>
      </c>
      <c r="AU526" s="121" t="s">
        <v>148</v>
      </c>
      <c r="AV526" s="12" t="s">
        <v>89</v>
      </c>
      <c r="AW526" s="12" t="s">
        <v>42</v>
      </c>
      <c r="AX526" s="12" t="s">
        <v>81</v>
      </c>
      <c r="AY526" s="121" t="s">
        <v>140</v>
      </c>
    </row>
    <row r="527" spans="2:65" s="13" customFormat="1">
      <c r="B527" s="125"/>
      <c r="D527" s="254" t="s">
        <v>152</v>
      </c>
      <c r="E527" s="126" t="s">
        <v>3</v>
      </c>
      <c r="F527" s="256" t="s">
        <v>511</v>
      </c>
      <c r="H527" s="257">
        <v>9.8000000000000007</v>
      </c>
      <c r="I527" s="127"/>
      <c r="L527" s="125"/>
      <c r="M527" s="128"/>
      <c r="T527" s="129"/>
      <c r="AT527" s="126" t="s">
        <v>152</v>
      </c>
      <c r="AU527" s="126" t="s">
        <v>148</v>
      </c>
      <c r="AV527" s="13" t="s">
        <v>148</v>
      </c>
      <c r="AW527" s="13" t="s">
        <v>42</v>
      </c>
      <c r="AX527" s="13" t="s">
        <v>81</v>
      </c>
      <c r="AY527" s="126" t="s">
        <v>140</v>
      </c>
    </row>
    <row r="528" spans="2:65" s="13" customFormat="1">
      <c r="B528" s="125"/>
      <c r="D528" s="254" t="s">
        <v>152</v>
      </c>
      <c r="E528" s="126" t="s">
        <v>3</v>
      </c>
      <c r="F528" s="256" t="s">
        <v>512</v>
      </c>
      <c r="H528" s="257">
        <v>3.6960000000000002</v>
      </c>
      <c r="I528" s="127"/>
      <c r="L528" s="125"/>
      <c r="M528" s="128"/>
      <c r="T528" s="129"/>
      <c r="AT528" s="126" t="s">
        <v>152</v>
      </c>
      <c r="AU528" s="126" t="s">
        <v>148</v>
      </c>
      <c r="AV528" s="13" t="s">
        <v>148</v>
      </c>
      <c r="AW528" s="13" t="s">
        <v>42</v>
      </c>
      <c r="AX528" s="13" t="s">
        <v>81</v>
      </c>
      <c r="AY528" s="126" t="s">
        <v>140</v>
      </c>
    </row>
    <row r="529" spans="2:65" s="13" customFormat="1">
      <c r="B529" s="125"/>
      <c r="D529" s="254" t="s">
        <v>152</v>
      </c>
      <c r="E529" s="126" t="s">
        <v>3</v>
      </c>
      <c r="F529" s="256" t="s">
        <v>513</v>
      </c>
      <c r="H529" s="257">
        <v>1.2829999999999999</v>
      </c>
      <c r="I529" s="127"/>
      <c r="L529" s="125"/>
      <c r="M529" s="128"/>
      <c r="T529" s="129"/>
      <c r="AT529" s="126" t="s">
        <v>152</v>
      </c>
      <c r="AU529" s="126" t="s">
        <v>148</v>
      </c>
      <c r="AV529" s="13" t="s">
        <v>148</v>
      </c>
      <c r="AW529" s="13" t="s">
        <v>42</v>
      </c>
      <c r="AX529" s="13" t="s">
        <v>81</v>
      </c>
      <c r="AY529" s="126" t="s">
        <v>140</v>
      </c>
    </row>
    <row r="530" spans="2:65" s="13" customFormat="1">
      <c r="B530" s="125"/>
      <c r="D530" s="254" t="s">
        <v>152</v>
      </c>
      <c r="E530" s="126" t="s">
        <v>3</v>
      </c>
      <c r="F530" s="256" t="s">
        <v>514</v>
      </c>
      <c r="H530" s="257">
        <v>4.16</v>
      </c>
      <c r="I530" s="127"/>
      <c r="L530" s="125"/>
      <c r="M530" s="128"/>
      <c r="T530" s="129"/>
      <c r="AT530" s="126" t="s">
        <v>152</v>
      </c>
      <c r="AU530" s="126" t="s">
        <v>148</v>
      </c>
      <c r="AV530" s="13" t="s">
        <v>148</v>
      </c>
      <c r="AW530" s="13" t="s">
        <v>42</v>
      </c>
      <c r="AX530" s="13" t="s">
        <v>81</v>
      </c>
      <c r="AY530" s="126" t="s">
        <v>140</v>
      </c>
    </row>
    <row r="531" spans="2:65" s="13" customFormat="1">
      <c r="B531" s="125"/>
      <c r="D531" s="254" t="s">
        <v>152</v>
      </c>
      <c r="E531" s="126" t="s">
        <v>3</v>
      </c>
      <c r="F531" s="256" t="s">
        <v>515</v>
      </c>
      <c r="H531" s="257">
        <v>14.112</v>
      </c>
      <c r="I531" s="127"/>
      <c r="L531" s="125"/>
      <c r="M531" s="128"/>
      <c r="T531" s="129"/>
      <c r="AT531" s="126" t="s">
        <v>152</v>
      </c>
      <c r="AU531" s="126" t="s">
        <v>148</v>
      </c>
      <c r="AV531" s="13" t="s">
        <v>148</v>
      </c>
      <c r="AW531" s="13" t="s">
        <v>42</v>
      </c>
      <c r="AX531" s="13" t="s">
        <v>81</v>
      </c>
      <c r="AY531" s="126" t="s">
        <v>140</v>
      </c>
    </row>
    <row r="532" spans="2:65" s="13" customFormat="1">
      <c r="B532" s="125"/>
      <c r="D532" s="254" t="s">
        <v>152</v>
      </c>
      <c r="E532" s="126" t="s">
        <v>3</v>
      </c>
      <c r="F532" s="256" t="s">
        <v>516</v>
      </c>
      <c r="H532" s="257">
        <v>48.384</v>
      </c>
      <c r="I532" s="127"/>
      <c r="L532" s="125"/>
      <c r="M532" s="128"/>
      <c r="T532" s="129"/>
      <c r="AT532" s="126" t="s">
        <v>152</v>
      </c>
      <c r="AU532" s="126" t="s">
        <v>148</v>
      </c>
      <c r="AV532" s="13" t="s">
        <v>148</v>
      </c>
      <c r="AW532" s="13" t="s">
        <v>42</v>
      </c>
      <c r="AX532" s="13" t="s">
        <v>81</v>
      </c>
      <c r="AY532" s="126" t="s">
        <v>140</v>
      </c>
    </row>
    <row r="533" spans="2:65" s="13" customFormat="1">
      <c r="B533" s="125"/>
      <c r="D533" s="254" t="s">
        <v>152</v>
      </c>
      <c r="E533" s="126" t="s">
        <v>3</v>
      </c>
      <c r="F533" s="256" t="s">
        <v>517</v>
      </c>
      <c r="H533" s="257">
        <v>6.1630000000000003</v>
      </c>
      <c r="I533" s="127"/>
      <c r="L533" s="125"/>
      <c r="M533" s="128"/>
      <c r="T533" s="129"/>
      <c r="AT533" s="126" t="s">
        <v>152</v>
      </c>
      <c r="AU533" s="126" t="s">
        <v>148</v>
      </c>
      <c r="AV533" s="13" t="s">
        <v>148</v>
      </c>
      <c r="AW533" s="13" t="s">
        <v>42</v>
      </c>
      <c r="AX533" s="13" t="s">
        <v>81</v>
      </c>
      <c r="AY533" s="126" t="s">
        <v>140</v>
      </c>
    </row>
    <row r="534" spans="2:65" s="14" customFormat="1">
      <c r="B534" s="130"/>
      <c r="D534" s="254" t="s">
        <v>152</v>
      </c>
      <c r="E534" s="131" t="s">
        <v>3</v>
      </c>
      <c r="F534" s="258" t="s">
        <v>155</v>
      </c>
      <c r="H534" s="259">
        <v>87.597999999999999</v>
      </c>
      <c r="I534" s="132"/>
      <c r="L534" s="130"/>
      <c r="M534" s="133"/>
      <c r="T534" s="134"/>
      <c r="AT534" s="131" t="s">
        <v>152</v>
      </c>
      <c r="AU534" s="131" t="s">
        <v>148</v>
      </c>
      <c r="AV534" s="14" t="s">
        <v>147</v>
      </c>
      <c r="AW534" s="14" t="s">
        <v>42</v>
      </c>
      <c r="AX534" s="14" t="s">
        <v>89</v>
      </c>
      <c r="AY534" s="131" t="s">
        <v>140</v>
      </c>
    </row>
    <row r="535" spans="2:65" s="1" customFormat="1" ht="16.5" customHeight="1">
      <c r="B535" s="34"/>
      <c r="C535" s="246" t="s">
        <v>518</v>
      </c>
      <c r="D535" s="246" t="s">
        <v>142</v>
      </c>
      <c r="E535" s="247" t="s">
        <v>519</v>
      </c>
      <c r="F535" s="248" t="s">
        <v>520</v>
      </c>
      <c r="G535" s="249" t="s">
        <v>145</v>
      </c>
      <c r="H535" s="250">
        <v>627.29600000000005</v>
      </c>
      <c r="I535" s="111"/>
      <c r="J535" s="251">
        <f>ROUND(I535*H535,2)</f>
        <v>0</v>
      </c>
      <c r="K535" s="248" t="s">
        <v>146</v>
      </c>
      <c r="L535" s="34"/>
      <c r="M535" s="112" t="s">
        <v>3</v>
      </c>
      <c r="N535" s="113" t="s">
        <v>53</v>
      </c>
      <c r="P535" s="114">
        <f>O535*H535</f>
        <v>0</v>
      </c>
      <c r="Q535" s="114">
        <v>0</v>
      </c>
      <c r="R535" s="114">
        <f>Q535*H535</f>
        <v>0</v>
      </c>
      <c r="S535" s="114">
        <v>0</v>
      </c>
      <c r="T535" s="115">
        <f>S535*H535</f>
        <v>0</v>
      </c>
      <c r="AR535" s="116" t="s">
        <v>147</v>
      </c>
      <c r="AT535" s="116" t="s">
        <v>142</v>
      </c>
      <c r="AU535" s="116" t="s">
        <v>148</v>
      </c>
      <c r="AY535" s="18" t="s">
        <v>140</v>
      </c>
      <c r="BE535" s="117">
        <f>IF(N535="základní",J535,0)</f>
        <v>0</v>
      </c>
      <c r="BF535" s="117">
        <f>IF(N535="snížená",J535,0)</f>
        <v>0</v>
      </c>
      <c r="BG535" s="117">
        <f>IF(N535="zákl. přenesená",J535,0)</f>
        <v>0</v>
      </c>
      <c r="BH535" s="117">
        <f>IF(N535="sníž. přenesená",J535,0)</f>
        <v>0</v>
      </c>
      <c r="BI535" s="117">
        <f>IF(N535="nulová",J535,0)</f>
        <v>0</v>
      </c>
      <c r="BJ535" s="18" t="s">
        <v>148</v>
      </c>
      <c r="BK535" s="117">
        <f>ROUND(I535*H535,2)</f>
        <v>0</v>
      </c>
      <c r="BL535" s="18" t="s">
        <v>147</v>
      </c>
      <c r="BM535" s="116" t="s">
        <v>521</v>
      </c>
    </row>
    <row r="536" spans="2:65" s="1" customFormat="1">
      <c r="B536" s="34"/>
      <c r="D536" s="252" t="s">
        <v>150</v>
      </c>
      <c r="F536" s="253" t="s">
        <v>522</v>
      </c>
      <c r="I536" s="118"/>
      <c r="L536" s="34"/>
      <c r="M536" s="119"/>
      <c r="T536" s="53"/>
      <c r="AT536" s="18" t="s">
        <v>150</v>
      </c>
      <c r="AU536" s="18" t="s">
        <v>148</v>
      </c>
    </row>
    <row r="537" spans="2:65" s="12" customFormat="1">
      <c r="B537" s="120"/>
      <c r="D537" s="254" t="s">
        <v>152</v>
      </c>
      <c r="E537" s="121" t="s">
        <v>3</v>
      </c>
      <c r="F537" s="255" t="s">
        <v>438</v>
      </c>
      <c r="H537" s="121" t="s">
        <v>3</v>
      </c>
      <c r="I537" s="122"/>
      <c r="L537" s="120"/>
      <c r="M537" s="123"/>
      <c r="T537" s="124"/>
      <c r="AT537" s="121" t="s">
        <v>152</v>
      </c>
      <c r="AU537" s="121" t="s">
        <v>148</v>
      </c>
      <c r="AV537" s="12" t="s">
        <v>89</v>
      </c>
      <c r="AW537" s="12" t="s">
        <v>42</v>
      </c>
      <c r="AX537" s="12" t="s">
        <v>81</v>
      </c>
      <c r="AY537" s="121" t="s">
        <v>140</v>
      </c>
    </row>
    <row r="538" spans="2:65" s="13" customFormat="1">
      <c r="B538" s="125"/>
      <c r="D538" s="254" t="s">
        <v>152</v>
      </c>
      <c r="E538" s="126" t="s">
        <v>3</v>
      </c>
      <c r="F538" s="256" t="s">
        <v>523</v>
      </c>
      <c r="H538" s="257">
        <v>627.29600000000005</v>
      </c>
      <c r="I538" s="127"/>
      <c r="L538" s="125"/>
      <c r="M538" s="128"/>
      <c r="T538" s="129"/>
      <c r="AT538" s="126" t="s">
        <v>152</v>
      </c>
      <c r="AU538" s="126" t="s">
        <v>148</v>
      </c>
      <c r="AV538" s="13" t="s">
        <v>148</v>
      </c>
      <c r="AW538" s="13" t="s">
        <v>42</v>
      </c>
      <c r="AX538" s="13" t="s">
        <v>81</v>
      </c>
      <c r="AY538" s="126" t="s">
        <v>140</v>
      </c>
    </row>
    <row r="539" spans="2:65" s="14" customFormat="1">
      <c r="B539" s="130"/>
      <c r="D539" s="254" t="s">
        <v>152</v>
      </c>
      <c r="E539" s="131" t="s">
        <v>3</v>
      </c>
      <c r="F539" s="258" t="s">
        <v>155</v>
      </c>
      <c r="H539" s="259">
        <v>627.29600000000005</v>
      </c>
      <c r="I539" s="132"/>
      <c r="L539" s="130"/>
      <c r="M539" s="133"/>
      <c r="T539" s="134"/>
      <c r="AT539" s="131" t="s">
        <v>152</v>
      </c>
      <c r="AU539" s="131" t="s">
        <v>148</v>
      </c>
      <c r="AV539" s="14" t="s">
        <v>147</v>
      </c>
      <c r="AW539" s="14" t="s">
        <v>42</v>
      </c>
      <c r="AX539" s="14" t="s">
        <v>89</v>
      </c>
      <c r="AY539" s="131" t="s">
        <v>140</v>
      </c>
    </row>
    <row r="540" spans="2:65" s="1" customFormat="1" ht="21.75" customHeight="1">
      <c r="B540" s="34"/>
      <c r="C540" s="246" t="s">
        <v>524</v>
      </c>
      <c r="D540" s="246" t="s">
        <v>142</v>
      </c>
      <c r="E540" s="247" t="s">
        <v>525</v>
      </c>
      <c r="F540" s="248" t="s">
        <v>526</v>
      </c>
      <c r="G540" s="249" t="s">
        <v>145</v>
      </c>
      <c r="H540" s="250">
        <v>23.933</v>
      </c>
      <c r="I540" s="111"/>
      <c r="J540" s="251">
        <f>ROUND(I540*H540,2)</f>
        <v>0</v>
      </c>
      <c r="K540" s="248" t="s">
        <v>146</v>
      </c>
      <c r="L540" s="34"/>
      <c r="M540" s="112" t="s">
        <v>3</v>
      </c>
      <c r="N540" s="113" t="s">
        <v>53</v>
      </c>
      <c r="P540" s="114">
        <f>O540*H540</f>
        <v>0</v>
      </c>
      <c r="Q540" s="114">
        <v>0.28361999999999998</v>
      </c>
      <c r="R540" s="114">
        <f>Q540*H540</f>
        <v>6.7878774599999998</v>
      </c>
      <c r="S540" s="114">
        <v>0</v>
      </c>
      <c r="T540" s="115">
        <f>S540*H540</f>
        <v>0</v>
      </c>
      <c r="AR540" s="116" t="s">
        <v>147</v>
      </c>
      <c r="AT540" s="116" t="s">
        <v>142</v>
      </c>
      <c r="AU540" s="116" t="s">
        <v>148</v>
      </c>
      <c r="AY540" s="18" t="s">
        <v>140</v>
      </c>
      <c r="BE540" s="117">
        <f>IF(N540="základní",J540,0)</f>
        <v>0</v>
      </c>
      <c r="BF540" s="117">
        <f>IF(N540="snížená",J540,0)</f>
        <v>0</v>
      </c>
      <c r="BG540" s="117">
        <f>IF(N540="zákl. přenesená",J540,0)</f>
        <v>0</v>
      </c>
      <c r="BH540" s="117">
        <f>IF(N540="sníž. přenesená",J540,0)</f>
        <v>0</v>
      </c>
      <c r="BI540" s="117">
        <f>IF(N540="nulová",J540,0)</f>
        <v>0</v>
      </c>
      <c r="BJ540" s="18" t="s">
        <v>148</v>
      </c>
      <c r="BK540" s="117">
        <f>ROUND(I540*H540,2)</f>
        <v>0</v>
      </c>
      <c r="BL540" s="18" t="s">
        <v>147</v>
      </c>
      <c r="BM540" s="116" t="s">
        <v>527</v>
      </c>
    </row>
    <row r="541" spans="2:65" s="1" customFormat="1">
      <c r="B541" s="34"/>
      <c r="D541" s="252" t="s">
        <v>150</v>
      </c>
      <c r="F541" s="253" t="s">
        <v>528</v>
      </c>
      <c r="I541" s="118"/>
      <c r="L541" s="34"/>
      <c r="M541" s="119"/>
      <c r="T541" s="53"/>
      <c r="AT541" s="18" t="s">
        <v>150</v>
      </c>
      <c r="AU541" s="18" t="s">
        <v>148</v>
      </c>
    </row>
    <row r="542" spans="2:65" s="12" customFormat="1">
      <c r="B542" s="120"/>
      <c r="D542" s="254" t="s">
        <v>152</v>
      </c>
      <c r="E542" s="121" t="s">
        <v>3</v>
      </c>
      <c r="F542" s="255" t="s">
        <v>229</v>
      </c>
      <c r="H542" s="121" t="s">
        <v>3</v>
      </c>
      <c r="I542" s="122"/>
      <c r="L542" s="120"/>
      <c r="M542" s="123"/>
      <c r="T542" s="124"/>
      <c r="AT542" s="121" t="s">
        <v>152</v>
      </c>
      <c r="AU542" s="121" t="s">
        <v>148</v>
      </c>
      <c r="AV542" s="12" t="s">
        <v>89</v>
      </c>
      <c r="AW542" s="12" t="s">
        <v>42</v>
      </c>
      <c r="AX542" s="12" t="s">
        <v>81</v>
      </c>
      <c r="AY542" s="121" t="s">
        <v>140</v>
      </c>
    </row>
    <row r="543" spans="2:65" s="13" customFormat="1">
      <c r="B543" s="125"/>
      <c r="D543" s="254" t="s">
        <v>152</v>
      </c>
      <c r="E543" s="126" t="s">
        <v>3</v>
      </c>
      <c r="F543" s="256" t="s">
        <v>230</v>
      </c>
      <c r="H543" s="257">
        <v>23.933</v>
      </c>
      <c r="I543" s="127"/>
      <c r="L543" s="125"/>
      <c r="M543" s="128"/>
      <c r="T543" s="129"/>
      <c r="AT543" s="126" t="s">
        <v>152</v>
      </c>
      <c r="AU543" s="126" t="s">
        <v>148</v>
      </c>
      <c r="AV543" s="13" t="s">
        <v>148</v>
      </c>
      <c r="AW543" s="13" t="s">
        <v>42</v>
      </c>
      <c r="AX543" s="13" t="s">
        <v>81</v>
      </c>
      <c r="AY543" s="126" t="s">
        <v>140</v>
      </c>
    </row>
    <row r="544" spans="2:65" s="14" customFormat="1">
      <c r="B544" s="130"/>
      <c r="D544" s="254" t="s">
        <v>152</v>
      </c>
      <c r="E544" s="131" t="s">
        <v>3</v>
      </c>
      <c r="F544" s="258" t="s">
        <v>155</v>
      </c>
      <c r="H544" s="259">
        <v>23.933</v>
      </c>
      <c r="I544" s="132"/>
      <c r="L544" s="130"/>
      <c r="M544" s="133"/>
      <c r="T544" s="134"/>
      <c r="AT544" s="131" t="s">
        <v>152</v>
      </c>
      <c r="AU544" s="131" t="s">
        <v>148</v>
      </c>
      <c r="AV544" s="14" t="s">
        <v>147</v>
      </c>
      <c r="AW544" s="14" t="s">
        <v>42</v>
      </c>
      <c r="AX544" s="14" t="s">
        <v>89</v>
      </c>
      <c r="AY544" s="131" t="s">
        <v>140</v>
      </c>
    </row>
    <row r="545" spans="2:65" s="11" customFormat="1" ht="22.95" customHeight="1">
      <c r="B545" s="103"/>
      <c r="D545" s="104" t="s">
        <v>80</v>
      </c>
      <c r="E545" s="244" t="s">
        <v>196</v>
      </c>
      <c r="F545" s="244" t="s">
        <v>529</v>
      </c>
      <c r="I545" s="105"/>
      <c r="J545" s="245">
        <f>BK545</f>
        <v>0</v>
      </c>
      <c r="L545" s="103"/>
      <c r="M545" s="106"/>
      <c r="P545" s="107">
        <f>SUM(P546:P584)</f>
        <v>0</v>
      </c>
      <c r="R545" s="107">
        <f>SUM(R546:R584)</f>
        <v>8.4059999999999996E-2</v>
      </c>
      <c r="T545" s="108">
        <f>SUM(T546:T584)</f>
        <v>0.30427999999999999</v>
      </c>
      <c r="AR545" s="104" t="s">
        <v>89</v>
      </c>
      <c r="AT545" s="109" t="s">
        <v>80</v>
      </c>
      <c r="AU545" s="109" t="s">
        <v>89</v>
      </c>
      <c r="AY545" s="104" t="s">
        <v>140</v>
      </c>
      <c r="BK545" s="110">
        <f>SUM(BK546:BK584)</f>
        <v>0</v>
      </c>
    </row>
    <row r="546" spans="2:65" s="1" customFormat="1" ht="24.15" customHeight="1">
      <c r="B546" s="34"/>
      <c r="C546" s="246" t="s">
        <v>530</v>
      </c>
      <c r="D546" s="246" t="s">
        <v>142</v>
      </c>
      <c r="E546" s="247" t="s">
        <v>531</v>
      </c>
      <c r="F546" s="248" t="s">
        <v>532</v>
      </c>
      <c r="G546" s="249" t="s">
        <v>533</v>
      </c>
      <c r="H546" s="250">
        <v>4</v>
      </c>
      <c r="I546" s="111"/>
      <c r="J546" s="251">
        <f>ROUND(I546*H546,2)</f>
        <v>0</v>
      </c>
      <c r="K546" s="248" t="s">
        <v>146</v>
      </c>
      <c r="L546" s="34"/>
      <c r="M546" s="112" t="s">
        <v>3</v>
      </c>
      <c r="N546" s="113" t="s">
        <v>53</v>
      </c>
      <c r="P546" s="114">
        <f>O546*H546</f>
        <v>0</v>
      </c>
      <c r="Q546" s="114">
        <v>6.9999999999999994E-5</v>
      </c>
      <c r="R546" s="114">
        <f>Q546*H546</f>
        <v>2.7999999999999998E-4</v>
      </c>
      <c r="S546" s="114">
        <v>1.0070000000000001E-2</v>
      </c>
      <c r="T546" s="115">
        <f>S546*H546</f>
        <v>4.0280000000000003E-2</v>
      </c>
      <c r="AR546" s="116" t="s">
        <v>147</v>
      </c>
      <c r="AT546" s="116" t="s">
        <v>142</v>
      </c>
      <c r="AU546" s="116" t="s">
        <v>148</v>
      </c>
      <c r="AY546" s="18" t="s">
        <v>140</v>
      </c>
      <c r="BE546" s="117">
        <f>IF(N546="základní",J546,0)</f>
        <v>0</v>
      </c>
      <c r="BF546" s="117">
        <f>IF(N546="snížená",J546,0)</f>
        <v>0</v>
      </c>
      <c r="BG546" s="117">
        <f>IF(N546="zákl. přenesená",J546,0)</f>
        <v>0</v>
      </c>
      <c r="BH546" s="117">
        <f>IF(N546="sníž. přenesená",J546,0)</f>
        <v>0</v>
      </c>
      <c r="BI546" s="117">
        <f>IF(N546="nulová",J546,0)</f>
        <v>0</v>
      </c>
      <c r="BJ546" s="18" t="s">
        <v>148</v>
      </c>
      <c r="BK546" s="117">
        <f>ROUND(I546*H546,2)</f>
        <v>0</v>
      </c>
      <c r="BL546" s="18" t="s">
        <v>147</v>
      </c>
      <c r="BM546" s="116" t="s">
        <v>534</v>
      </c>
    </row>
    <row r="547" spans="2:65" s="1" customFormat="1">
      <c r="B547" s="34"/>
      <c r="D547" s="252" t="s">
        <v>150</v>
      </c>
      <c r="F547" s="253" t="s">
        <v>535</v>
      </c>
      <c r="I547" s="118"/>
      <c r="L547" s="34"/>
      <c r="M547" s="119"/>
      <c r="T547" s="53"/>
      <c r="AT547" s="18" t="s">
        <v>150</v>
      </c>
      <c r="AU547" s="18" t="s">
        <v>148</v>
      </c>
    </row>
    <row r="548" spans="2:65" s="1" customFormat="1" ht="16.5" customHeight="1">
      <c r="B548" s="34"/>
      <c r="C548" s="260" t="s">
        <v>536</v>
      </c>
      <c r="D548" s="260" t="s">
        <v>309</v>
      </c>
      <c r="E548" s="261" t="s">
        <v>537</v>
      </c>
      <c r="F548" s="262" t="s">
        <v>538</v>
      </c>
      <c r="G548" s="263" t="s">
        <v>533</v>
      </c>
      <c r="H548" s="264">
        <v>4</v>
      </c>
      <c r="I548" s="135"/>
      <c r="J548" s="265">
        <f>ROUND(I548*H548,2)</f>
        <v>0</v>
      </c>
      <c r="K548" s="262" t="s">
        <v>146</v>
      </c>
      <c r="L548" s="136"/>
      <c r="M548" s="137" t="s">
        <v>3</v>
      </c>
      <c r="N548" s="138" t="s">
        <v>53</v>
      </c>
      <c r="P548" s="114">
        <f>O548*H548</f>
        <v>0</v>
      </c>
      <c r="Q548" s="114">
        <v>1.31E-3</v>
      </c>
      <c r="R548" s="114">
        <f>Q548*H548</f>
        <v>5.2399999999999999E-3</v>
      </c>
      <c r="S548" s="114">
        <v>0</v>
      </c>
      <c r="T548" s="115">
        <f>S548*H548</f>
        <v>0</v>
      </c>
      <c r="AR548" s="116" t="s">
        <v>196</v>
      </c>
      <c r="AT548" s="116" t="s">
        <v>309</v>
      </c>
      <c r="AU548" s="116" t="s">
        <v>148</v>
      </c>
      <c r="AY548" s="18" t="s">
        <v>140</v>
      </c>
      <c r="BE548" s="117">
        <f>IF(N548="základní",J548,0)</f>
        <v>0</v>
      </c>
      <c r="BF548" s="117">
        <f>IF(N548="snížená",J548,0)</f>
        <v>0</v>
      </c>
      <c r="BG548" s="117">
        <f>IF(N548="zákl. přenesená",J548,0)</f>
        <v>0</v>
      </c>
      <c r="BH548" s="117">
        <f>IF(N548="sníž. přenesená",J548,0)</f>
        <v>0</v>
      </c>
      <c r="BI548" s="117">
        <f>IF(N548="nulová",J548,0)</f>
        <v>0</v>
      </c>
      <c r="BJ548" s="18" t="s">
        <v>148</v>
      </c>
      <c r="BK548" s="117">
        <f>ROUND(I548*H548,2)</f>
        <v>0</v>
      </c>
      <c r="BL548" s="18" t="s">
        <v>147</v>
      </c>
      <c r="BM548" s="116" t="s">
        <v>539</v>
      </c>
    </row>
    <row r="549" spans="2:65" s="12" customFormat="1">
      <c r="B549" s="120"/>
      <c r="D549" s="254" t="s">
        <v>152</v>
      </c>
      <c r="E549" s="121" t="s">
        <v>3</v>
      </c>
      <c r="F549" s="255" t="s">
        <v>540</v>
      </c>
      <c r="H549" s="121" t="s">
        <v>3</v>
      </c>
      <c r="I549" s="122"/>
      <c r="L549" s="120"/>
      <c r="M549" s="123"/>
      <c r="T549" s="124"/>
      <c r="AT549" s="121" t="s">
        <v>152</v>
      </c>
      <c r="AU549" s="121" t="s">
        <v>148</v>
      </c>
      <c r="AV549" s="12" t="s">
        <v>89</v>
      </c>
      <c r="AW549" s="12" t="s">
        <v>42</v>
      </c>
      <c r="AX549" s="12" t="s">
        <v>81</v>
      </c>
      <c r="AY549" s="121" t="s">
        <v>140</v>
      </c>
    </row>
    <row r="550" spans="2:65" s="13" customFormat="1">
      <c r="B550" s="125"/>
      <c r="D550" s="254" t="s">
        <v>152</v>
      </c>
      <c r="E550" s="126" t="s">
        <v>3</v>
      </c>
      <c r="F550" s="256" t="s">
        <v>147</v>
      </c>
      <c r="H550" s="257">
        <v>4</v>
      </c>
      <c r="I550" s="127"/>
      <c r="L550" s="125"/>
      <c r="M550" s="128"/>
      <c r="T550" s="129"/>
      <c r="AT550" s="126" t="s">
        <v>152</v>
      </c>
      <c r="AU550" s="126" t="s">
        <v>148</v>
      </c>
      <c r="AV550" s="13" t="s">
        <v>148</v>
      </c>
      <c r="AW550" s="13" t="s">
        <v>42</v>
      </c>
      <c r="AX550" s="13" t="s">
        <v>81</v>
      </c>
      <c r="AY550" s="126" t="s">
        <v>140</v>
      </c>
    </row>
    <row r="551" spans="2:65" s="14" customFormat="1">
      <c r="B551" s="130"/>
      <c r="D551" s="254" t="s">
        <v>152</v>
      </c>
      <c r="E551" s="131" t="s">
        <v>3</v>
      </c>
      <c r="F551" s="258" t="s">
        <v>155</v>
      </c>
      <c r="H551" s="259">
        <v>4</v>
      </c>
      <c r="I551" s="132"/>
      <c r="L551" s="130"/>
      <c r="M551" s="133"/>
      <c r="T551" s="134"/>
      <c r="AT551" s="131" t="s">
        <v>152</v>
      </c>
      <c r="AU551" s="131" t="s">
        <v>148</v>
      </c>
      <c r="AV551" s="14" t="s">
        <v>147</v>
      </c>
      <c r="AW551" s="14" t="s">
        <v>42</v>
      </c>
      <c r="AX551" s="14" t="s">
        <v>89</v>
      </c>
      <c r="AY551" s="131" t="s">
        <v>140</v>
      </c>
    </row>
    <row r="552" spans="2:65" s="1" customFormat="1" ht="21.75" customHeight="1">
      <c r="B552" s="34"/>
      <c r="C552" s="246" t="s">
        <v>541</v>
      </c>
      <c r="D552" s="246" t="s">
        <v>142</v>
      </c>
      <c r="E552" s="247" t="s">
        <v>542</v>
      </c>
      <c r="F552" s="248" t="s">
        <v>543</v>
      </c>
      <c r="G552" s="249" t="s">
        <v>294</v>
      </c>
      <c r="H552" s="250">
        <v>6</v>
      </c>
      <c r="I552" s="111"/>
      <c r="J552" s="251">
        <f>ROUND(I552*H552,2)</f>
        <v>0</v>
      </c>
      <c r="K552" s="248" t="s">
        <v>146</v>
      </c>
      <c r="L552" s="34"/>
      <c r="M552" s="112" t="s">
        <v>3</v>
      </c>
      <c r="N552" s="113" t="s">
        <v>53</v>
      </c>
      <c r="P552" s="114">
        <f>O552*H552</f>
        <v>0</v>
      </c>
      <c r="Q552" s="114">
        <v>0</v>
      </c>
      <c r="R552" s="114">
        <f>Q552*H552</f>
        <v>0</v>
      </c>
      <c r="S552" s="114">
        <v>4.3999999999999997E-2</v>
      </c>
      <c r="T552" s="115">
        <f>S552*H552</f>
        <v>0.26400000000000001</v>
      </c>
      <c r="AR552" s="116" t="s">
        <v>147</v>
      </c>
      <c r="AT552" s="116" t="s">
        <v>142</v>
      </c>
      <c r="AU552" s="116" t="s">
        <v>148</v>
      </c>
      <c r="AY552" s="18" t="s">
        <v>140</v>
      </c>
      <c r="BE552" s="117">
        <f>IF(N552="základní",J552,0)</f>
        <v>0</v>
      </c>
      <c r="BF552" s="117">
        <f>IF(N552="snížená",J552,0)</f>
        <v>0</v>
      </c>
      <c r="BG552" s="117">
        <f>IF(N552="zákl. přenesená",J552,0)</f>
        <v>0</v>
      </c>
      <c r="BH552" s="117">
        <f>IF(N552="sníž. přenesená",J552,0)</f>
        <v>0</v>
      </c>
      <c r="BI552" s="117">
        <f>IF(N552="nulová",J552,0)</f>
        <v>0</v>
      </c>
      <c r="BJ552" s="18" t="s">
        <v>148</v>
      </c>
      <c r="BK552" s="117">
        <f>ROUND(I552*H552,2)</f>
        <v>0</v>
      </c>
      <c r="BL552" s="18" t="s">
        <v>147</v>
      </c>
      <c r="BM552" s="116" t="s">
        <v>544</v>
      </c>
    </row>
    <row r="553" spans="2:65" s="1" customFormat="1">
      <c r="B553" s="34"/>
      <c r="D553" s="252" t="s">
        <v>150</v>
      </c>
      <c r="F553" s="253" t="s">
        <v>545</v>
      </c>
      <c r="I553" s="118"/>
      <c r="L553" s="34"/>
      <c r="M553" s="119"/>
      <c r="T553" s="53"/>
      <c r="AT553" s="18" t="s">
        <v>150</v>
      </c>
      <c r="AU553" s="18" t="s">
        <v>148</v>
      </c>
    </row>
    <row r="554" spans="2:65" s="12" customFormat="1">
      <c r="B554" s="120"/>
      <c r="D554" s="254" t="s">
        <v>152</v>
      </c>
      <c r="E554" s="121" t="s">
        <v>3</v>
      </c>
      <c r="F554" s="255" t="s">
        <v>546</v>
      </c>
      <c r="H554" s="121" t="s">
        <v>3</v>
      </c>
      <c r="I554" s="122"/>
      <c r="L554" s="120"/>
      <c r="M554" s="123"/>
      <c r="T554" s="124"/>
      <c r="AT554" s="121" t="s">
        <v>152</v>
      </c>
      <c r="AU554" s="121" t="s">
        <v>148</v>
      </c>
      <c r="AV554" s="12" t="s">
        <v>89</v>
      </c>
      <c r="AW554" s="12" t="s">
        <v>42</v>
      </c>
      <c r="AX554" s="12" t="s">
        <v>81</v>
      </c>
      <c r="AY554" s="121" t="s">
        <v>140</v>
      </c>
    </row>
    <row r="555" spans="2:65" s="13" customFormat="1">
      <c r="B555" s="125"/>
      <c r="D555" s="254" t="s">
        <v>152</v>
      </c>
      <c r="E555" s="126" t="s">
        <v>3</v>
      </c>
      <c r="F555" s="256" t="s">
        <v>547</v>
      </c>
      <c r="H555" s="257">
        <v>6</v>
      </c>
      <c r="I555" s="127"/>
      <c r="L555" s="125"/>
      <c r="M555" s="128"/>
      <c r="T555" s="129"/>
      <c r="AT555" s="126" t="s">
        <v>152</v>
      </c>
      <c r="AU555" s="126" t="s">
        <v>148</v>
      </c>
      <c r="AV555" s="13" t="s">
        <v>148</v>
      </c>
      <c r="AW555" s="13" t="s">
        <v>42</v>
      </c>
      <c r="AX555" s="13" t="s">
        <v>81</v>
      </c>
      <c r="AY555" s="126" t="s">
        <v>140</v>
      </c>
    </row>
    <row r="556" spans="2:65" s="14" customFormat="1">
      <c r="B556" s="130"/>
      <c r="D556" s="254" t="s">
        <v>152</v>
      </c>
      <c r="E556" s="131" t="s">
        <v>3</v>
      </c>
      <c r="F556" s="258" t="s">
        <v>155</v>
      </c>
      <c r="H556" s="259">
        <v>6</v>
      </c>
      <c r="I556" s="132"/>
      <c r="L556" s="130"/>
      <c r="M556" s="133"/>
      <c r="T556" s="134"/>
      <c r="AT556" s="131" t="s">
        <v>152</v>
      </c>
      <c r="AU556" s="131" t="s">
        <v>148</v>
      </c>
      <c r="AV556" s="14" t="s">
        <v>147</v>
      </c>
      <c r="AW556" s="14" t="s">
        <v>42</v>
      </c>
      <c r="AX556" s="14" t="s">
        <v>89</v>
      </c>
      <c r="AY556" s="131" t="s">
        <v>140</v>
      </c>
    </row>
    <row r="557" spans="2:65" s="1" customFormat="1" ht="24.15" customHeight="1">
      <c r="B557" s="34"/>
      <c r="C557" s="246" t="s">
        <v>548</v>
      </c>
      <c r="D557" s="246" t="s">
        <v>142</v>
      </c>
      <c r="E557" s="247" t="s">
        <v>549</v>
      </c>
      <c r="F557" s="248" t="s">
        <v>550</v>
      </c>
      <c r="G557" s="249" t="s">
        <v>294</v>
      </c>
      <c r="H557" s="250">
        <v>6</v>
      </c>
      <c r="I557" s="111"/>
      <c r="J557" s="251">
        <f>ROUND(I557*H557,2)</f>
        <v>0</v>
      </c>
      <c r="K557" s="248" t="s">
        <v>146</v>
      </c>
      <c r="L557" s="34"/>
      <c r="M557" s="112" t="s">
        <v>3</v>
      </c>
      <c r="N557" s="113" t="s">
        <v>53</v>
      </c>
      <c r="P557" s="114">
        <f>O557*H557</f>
        <v>0</v>
      </c>
      <c r="Q557" s="114">
        <v>1.235E-2</v>
      </c>
      <c r="R557" s="114">
        <f>Q557*H557</f>
        <v>7.4099999999999999E-2</v>
      </c>
      <c r="S557" s="114">
        <v>0</v>
      </c>
      <c r="T557" s="115">
        <f>S557*H557</f>
        <v>0</v>
      </c>
      <c r="AR557" s="116" t="s">
        <v>147</v>
      </c>
      <c r="AT557" s="116" t="s">
        <v>142</v>
      </c>
      <c r="AU557" s="116" t="s">
        <v>148</v>
      </c>
      <c r="AY557" s="18" t="s">
        <v>140</v>
      </c>
      <c r="BE557" s="117">
        <f>IF(N557="základní",J557,0)</f>
        <v>0</v>
      </c>
      <c r="BF557" s="117">
        <f>IF(N557="snížená",J557,0)</f>
        <v>0</v>
      </c>
      <c r="BG557" s="117">
        <f>IF(N557="zákl. přenesená",J557,0)</f>
        <v>0</v>
      </c>
      <c r="BH557" s="117">
        <f>IF(N557="sníž. přenesená",J557,0)</f>
        <v>0</v>
      </c>
      <c r="BI557" s="117">
        <f>IF(N557="nulová",J557,0)</f>
        <v>0</v>
      </c>
      <c r="BJ557" s="18" t="s">
        <v>148</v>
      </c>
      <c r="BK557" s="117">
        <f>ROUND(I557*H557,2)</f>
        <v>0</v>
      </c>
      <c r="BL557" s="18" t="s">
        <v>147</v>
      </c>
      <c r="BM557" s="116" t="s">
        <v>551</v>
      </c>
    </row>
    <row r="558" spans="2:65" s="1" customFormat="1">
      <c r="B558" s="34"/>
      <c r="D558" s="252" t="s">
        <v>150</v>
      </c>
      <c r="F558" s="253" t="s">
        <v>552</v>
      </c>
      <c r="I558" s="118"/>
      <c r="L558" s="34"/>
      <c r="M558" s="119"/>
      <c r="T558" s="53"/>
      <c r="AT558" s="18" t="s">
        <v>150</v>
      </c>
      <c r="AU558" s="18" t="s">
        <v>148</v>
      </c>
    </row>
    <row r="559" spans="2:65" s="12" customFormat="1">
      <c r="B559" s="120"/>
      <c r="D559" s="254" t="s">
        <v>152</v>
      </c>
      <c r="E559" s="121" t="s">
        <v>3</v>
      </c>
      <c r="F559" s="255" t="s">
        <v>553</v>
      </c>
      <c r="H559" s="121" t="s">
        <v>3</v>
      </c>
      <c r="I559" s="122"/>
      <c r="L559" s="120"/>
      <c r="M559" s="123"/>
      <c r="T559" s="124"/>
      <c r="AT559" s="121" t="s">
        <v>152</v>
      </c>
      <c r="AU559" s="121" t="s">
        <v>148</v>
      </c>
      <c r="AV559" s="12" t="s">
        <v>89</v>
      </c>
      <c r="AW559" s="12" t="s">
        <v>42</v>
      </c>
      <c r="AX559" s="12" t="s">
        <v>81</v>
      </c>
      <c r="AY559" s="121" t="s">
        <v>140</v>
      </c>
    </row>
    <row r="560" spans="2:65" s="13" customFormat="1">
      <c r="B560" s="125"/>
      <c r="D560" s="254" t="s">
        <v>152</v>
      </c>
      <c r="E560" s="126" t="s">
        <v>3</v>
      </c>
      <c r="F560" s="256" t="s">
        <v>547</v>
      </c>
      <c r="H560" s="257">
        <v>6</v>
      </c>
      <c r="I560" s="127"/>
      <c r="L560" s="125"/>
      <c r="M560" s="128"/>
      <c r="T560" s="129"/>
      <c r="AT560" s="126" t="s">
        <v>152</v>
      </c>
      <c r="AU560" s="126" t="s">
        <v>148</v>
      </c>
      <c r="AV560" s="13" t="s">
        <v>148</v>
      </c>
      <c r="AW560" s="13" t="s">
        <v>42</v>
      </c>
      <c r="AX560" s="13" t="s">
        <v>81</v>
      </c>
      <c r="AY560" s="126" t="s">
        <v>140</v>
      </c>
    </row>
    <row r="561" spans="2:65" s="14" customFormat="1">
      <c r="B561" s="130"/>
      <c r="D561" s="254" t="s">
        <v>152</v>
      </c>
      <c r="E561" s="131" t="s">
        <v>3</v>
      </c>
      <c r="F561" s="258" t="s">
        <v>155</v>
      </c>
      <c r="H561" s="259">
        <v>6</v>
      </c>
      <c r="I561" s="132"/>
      <c r="L561" s="130"/>
      <c r="M561" s="133"/>
      <c r="T561" s="134"/>
      <c r="AT561" s="131" t="s">
        <v>152</v>
      </c>
      <c r="AU561" s="131" t="s">
        <v>148</v>
      </c>
      <c r="AV561" s="14" t="s">
        <v>147</v>
      </c>
      <c r="AW561" s="14" t="s">
        <v>42</v>
      </c>
      <c r="AX561" s="14" t="s">
        <v>89</v>
      </c>
      <c r="AY561" s="131" t="s">
        <v>140</v>
      </c>
    </row>
    <row r="562" spans="2:65" s="1" customFormat="1" ht="24.15" customHeight="1">
      <c r="B562" s="34"/>
      <c r="C562" s="246" t="s">
        <v>554</v>
      </c>
      <c r="D562" s="246" t="s">
        <v>142</v>
      </c>
      <c r="E562" s="247" t="s">
        <v>555</v>
      </c>
      <c r="F562" s="248" t="s">
        <v>556</v>
      </c>
      <c r="G562" s="249" t="s">
        <v>533</v>
      </c>
      <c r="H562" s="250">
        <v>12</v>
      </c>
      <c r="I562" s="111"/>
      <c r="J562" s="251">
        <f>ROUND(I562*H562,2)</f>
        <v>0</v>
      </c>
      <c r="K562" s="248" t="s">
        <v>146</v>
      </c>
      <c r="L562" s="34"/>
      <c r="M562" s="112" t="s">
        <v>3</v>
      </c>
      <c r="N562" s="113" t="s">
        <v>53</v>
      </c>
      <c r="P562" s="114">
        <f>O562*H562</f>
        <v>0</v>
      </c>
      <c r="Q562" s="114">
        <v>0</v>
      </c>
      <c r="R562" s="114">
        <f>Q562*H562</f>
        <v>0</v>
      </c>
      <c r="S562" s="114">
        <v>0</v>
      </c>
      <c r="T562" s="115">
        <f>S562*H562</f>
        <v>0</v>
      </c>
      <c r="AR562" s="116" t="s">
        <v>147</v>
      </c>
      <c r="AT562" s="116" t="s">
        <v>142</v>
      </c>
      <c r="AU562" s="116" t="s">
        <v>148</v>
      </c>
      <c r="AY562" s="18" t="s">
        <v>140</v>
      </c>
      <c r="BE562" s="117">
        <f>IF(N562="základní",J562,0)</f>
        <v>0</v>
      </c>
      <c r="BF562" s="117">
        <f>IF(N562="snížená",J562,0)</f>
        <v>0</v>
      </c>
      <c r="BG562" s="117">
        <f>IF(N562="zákl. přenesená",J562,0)</f>
        <v>0</v>
      </c>
      <c r="BH562" s="117">
        <f>IF(N562="sníž. přenesená",J562,0)</f>
        <v>0</v>
      </c>
      <c r="BI562" s="117">
        <f>IF(N562="nulová",J562,0)</f>
        <v>0</v>
      </c>
      <c r="BJ562" s="18" t="s">
        <v>148</v>
      </c>
      <c r="BK562" s="117">
        <f>ROUND(I562*H562,2)</f>
        <v>0</v>
      </c>
      <c r="BL562" s="18" t="s">
        <v>147</v>
      </c>
      <c r="BM562" s="116" t="s">
        <v>557</v>
      </c>
    </row>
    <row r="563" spans="2:65" s="1" customFormat="1">
      <c r="B563" s="34"/>
      <c r="D563" s="252" t="s">
        <v>150</v>
      </c>
      <c r="F563" s="253" t="s">
        <v>558</v>
      </c>
      <c r="I563" s="118"/>
      <c r="L563" s="34"/>
      <c r="M563" s="119"/>
      <c r="T563" s="53"/>
      <c r="AT563" s="18" t="s">
        <v>150</v>
      </c>
      <c r="AU563" s="18" t="s">
        <v>148</v>
      </c>
    </row>
    <row r="564" spans="2:65" s="12" customFormat="1">
      <c r="B564" s="120"/>
      <c r="D564" s="254" t="s">
        <v>152</v>
      </c>
      <c r="E564" s="121" t="s">
        <v>3</v>
      </c>
      <c r="F564" s="255" t="s">
        <v>559</v>
      </c>
      <c r="H564" s="121" t="s">
        <v>3</v>
      </c>
      <c r="I564" s="122"/>
      <c r="L564" s="120"/>
      <c r="M564" s="123"/>
      <c r="T564" s="124"/>
      <c r="AT564" s="121" t="s">
        <v>152</v>
      </c>
      <c r="AU564" s="121" t="s">
        <v>148</v>
      </c>
      <c r="AV564" s="12" t="s">
        <v>89</v>
      </c>
      <c r="AW564" s="12" t="s">
        <v>42</v>
      </c>
      <c r="AX564" s="12" t="s">
        <v>81</v>
      </c>
      <c r="AY564" s="121" t="s">
        <v>140</v>
      </c>
    </row>
    <row r="565" spans="2:65" s="12" customFormat="1">
      <c r="B565" s="120"/>
      <c r="D565" s="254" t="s">
        <v>152</v>
      </c>
      <c r="E565" s="121" t="s">
        <v>3</v>
      </c>
      <c r="F565" s="255" t="s">
        <v>560</v>
      </c>
      <c r="H565" s="121" t="s">
        <v>3</v>
      </c>
      <c r="I565" s="122"/>
      <c r="L565" s="120"/>
      <c r="M565" s="123"/>
      <c r="T565" s="124"/>
      <c r="AT565" s="121" t="s">
        <v>152</v>
      </c>
      <c r="AU565" s="121" t="s">
        <v>148</v>
      </c>
      <c r="AV565" s="12" t="s">
        <v>89</v>
      </c>
      <c r="AW565" s="12" t="s">
        <v>42</v>
      </c>
      <c r="AX565" s="12" t="s">
        <v>81</v>
      </c>
      <c r="AY565" s="121" t="s">
        <v>140</v>
      </c>
    </row>
    <row r="566" spans="2:65" s="13" customFormat="1">
      <c r="B566" s="125"/>
      <c r="D566" s="254" t="s">
        <v>152</v>
      </c>
      <c r="E566" s="126" t="s">
        <v>3</v>
      </c>
      <c r="F566" s="256" t="s">
        <v>561</v>
      </c>
      <c r="H566" s="257">
        <v>8</v>
      </c>
      <c r="I566" s="127"/>
      <c r="L566" s="125"/>
      <c r="M566" s="128"/>
      <c r="T566" s="129"/>
      <c r="AT566" s="126" t="s">
        <v>152</v>
      </c>
      <c r="AU566" s="126" t="s">
        <v>148</v>
      </c>
      <c r="AV566" s="13" t="s">
        <v>148</v>
      </c>
      <c r="AW566" s="13" t="s">
        <v>42</v>
      </c>
      <c r="AX566" s="13" t="s">
        <v>81</v>
      </c>
      <c r="AY566" s="126" t="s">
        <v>140</v>
      </c>
    </row>
    <row r="567" spans="2:65" s="12" customFormat="1">
      <c r="B567" s="120"/>
      <c r="D567" s="254" t="s">
        <v>152</v>
      </c>
      <c r="E567" s="121" t="s">
        <v>3</v>
      </c>
      <c r="F567" s="255" t="s">
        <v>562</v>
      </c>
      <c r="H567" s="121" t="s">
        <v>3</v>
      </c>
      <c r="I567" s="122"/>
      <c r="L567" s="120"/>
      <c r="M567" s="123"/>
      <c r="T567" s="124"/>
      <c r="AT567" s="121" t="s">
        <v>152</v>
      </c>
      <c r="AU567" s="121" t="s">
        <v>148</v>
      </c>
      <c r="AV567" s="12" t="s">
        <v>89</v>
      </c>
      <c r="AW567" s="12" t="s">
        <v>42</v>
      </c>
      <c r="AX567" s="12" t="s">
        <v>81</v>
      </c>
      <c r="AY567" s="121" t="s">
        <v>140</v>
      </c>
    </row>
    <row r="568" spans="2:65" s="13" customFormat="1">
      <c r="B568" s="125"/>
      <c r="D568" s="254" t="s">
        <v>152</v>
      </c>
      <c r="E568" s="126" t="s">
        <v>3</v>
      </c>
      <c r="F568" s="256" t="s">
        <v>563</v>
      </c>
      <c r="H568" s="257">
        <v>4</v>
      </c>
      <c r="I568" s="127"/>
      <c r="L568" s="125"/>
      <c r="M568" s="128"/>
      <c r="T568" s="129"/>
      <c r="AT568" s="126" t="s">
        <v>152</v>
      </c>
      <c r="AU568" s="126" t="s">
        <v>148</v>
      </c>
      <c r="AV568" s="13" t="s">
        <v>148</v>
      </c>
      <c r="AW568" s="13" t="s">
        <v>42</v>
      </c>
      <c r="AX568" s="13" t="s">
        <v>81</v>
      </c>
      <c r="AY568" s="126" t="s">
        <v>140</v>
      </c>
    </row>
    <row r="569" spans="2:65" s="14" customFormat="1">
      <c r="B569" s="130"/>
      <c r="D569" s="254" t="s">
        <v>152</v>
      </c>
      <c r="E569" s="131" t="s">
        <v>3</v>
      </c>
      <c r="F569" s="258" t="s">
        <v>155</v>
      </c>
      <c r="H569" s="259">
        <v>12</v>
      </c>
      <c r="I569" s="132"/>
      <c r="L569" s="130"/>
      <c r="M569" s="133"/>
      <c r="T569" s="134"/>
      <c r="AT569" s="131" t="s">
        <v>152</v>
      </c>
      <c r="AU569" s="131" t="s">
        <v>148</v>
      </c>
      <c r="AV569" s="14" t="s">
        <v>147</v>
      </c>
      <c r="AW569" s="14" t="s">
        <v>42</v>
      </c>
      <c r="AX569" s="14" t="s">
        <v>89</v>
      </c>
      <c r="AY569" s="131" t="s">
        <v>140</v>
      </c>
    </row>
    <row r="570" spans="2:65" s="1" customFormat="1" ht="16.5" customHeight="1">
      <c r="B570" s="34"/>
      <c r="C570" s="260" t="s">
        <v>564</v>
      </c>
      <c r="D570" s="260" t="s">
        <v>309</v>
      </c>
      <c r="E570" s="261" t="s">
        <v>565</v>
      </c>
      <c r="F570" s="262" t="s">
        <v>566</v>
      </c>
      <c r="G570" s="263" t="s">
        <v>533</v>
      </c>
      <c r="H570" s="264">
        <v>8</v>
      </c>
      <c r="I570" s="135"/>
      <c r="J570" s="265">
        <f>ROUND(I570*H570,2)</f>
        <v>0</v>
      </c>
      <c r="K570" s="262" t="s">
        <v>146</v>
      </c>
      <c r="L570" s="136"/>
      <c r="M570" s="137" t="s">
        <v>3</v>
      </c>
      <c r="N570" s="138" t="s">
        <v>53</v>
      </c>
      <c r="P570" s="114">
        <f>O570*H570</f>
        <v>0</v>
      </c>
      <c r="Q570" s="114">
        <v>3.5E-4</v>
      </c>
      <c r="R570" s="114">
        <f>Q570*H570</f>
        <v>2.8E-3</v>
      </c>
      <c r="S570" s="114">
        <v>0</v>
      </c>
      <c r="T570" s="115">
        <f>S570*H570</f>
        <v>0</v>
      </c>
      <c r="AR570" s="116" t="s">
        <v>196</v>
      </c>
      <c r="AT570" s="116" t="s">
        <v>309</v>
      </c>
      <c r="AU570" s="116" t="s">
        <v>148</v>
      </c>
      <c r="AY570" s="18" t="s">
        <v>140</v>
      </c>
      <c r="BE570" s="117">
        <f>IF(N570="základní",J570,0)</f>
        <v>0</v>
      </c>
      <c r="BF570" s="117">
        <f>IF(N570="snížená",J570,0)</f>
        <v>0</v>
      </c>
      <c r="BG570" s="117">
        <f>IF(N570="zákl. přenesená",J570,0)</f>
        <v>0</v>
      </c>
      <c r="BH570" s="117">
        <f>IF(N570="sníž. přenesená",J570,0)</f>
        <v>0</v>
      </c>
      <c r="BI570" s="117">
        <f>IF(N570="nulová",J570,0)</f>
        <v>0</v>
      </c>
      <c r="BJ570" s="18" t="s">
        <v>148</v>
      </c>
      <c r="BK570" s="117">
        <f>ROUND(I570*H570,2)</f>
        <v>0</v>
      </c>
      <c r="BL570" s="18" t="s">
        <v>147</v>
      </c>
      <c r="BM570" s="116" t="s">
        <v>567</v>
      </c>
    </row>
    <row r="571" spans="2:65" s="12" customFormat="1">
      <c r="B571" s="120"/>
      <c r="D571" s="254" t="s">
        <v>152</v>
      </c>
      <c r="E571" s="121" t="s">
        <v>3</v>
      </c>
      <c r="F571" s="255" t="s">
        <v>559</v>
      </c>
      <c r="H571" s="121" t="s">
        <v>3</v>
      </c>
      <c r="I571" s="122"/>
      <c r="L571" s="120"/>
      <c r="M571" s="123"/>
      <c r="T571" s="124"/>
      <c r="AT571" s="121" t="s">
        <v>152</v>
      </c>
      <c r="AU571" s="121" t="s">
        <v>148</v>
      </c>
      <c r="AV571" s="12" t="s">
        <v>89</v>
      </c>
      <c r="AW571" s="12" t="s">
        <v>42</v>
      </c>
      <c r="AX571" s="12" t="s">
        <v>81</v>
      </c>
      <c r="AY571" s="121" t="s">
        <v>140</v>
      </c>
    </row>
    <row r="572" spans="2:65" s="12" customFormat="1">
      <c r="B572" s="120"/>
      <c r="D572" s="254" t="s">
        <v>152</v>
      </c>
      <c r="E572" s="121" t="s">
        <v>3</v>
      </c>
      <c r="F572" s="255" t="s">
        <v>560</v>
      </c>
      <c r="H572" s="121" t="s">
        <v>3</v>
      </c>
      <c r="I572" s="122"/>
      <c r="L572" s="120"/>
      <c r="M572" s="123"/>
      <c r="T572" s="124"/>
      <c r="AT572" s="121" t="s">
        <v>152</v>
      </c>
      <c r="AU572" s="121" t="s">
        <v>148</v>
      </c>
      <c r="AV572" s="12" t="s">
        <v>89</v>
      </c>
      <c r="AW572" s="12" t="s">
        <v>42</v>
      </c>
      <c r="AX572" s="12" t="s">
        <v>81</v>
      </c>
      <c r="AY572" s="121" t="s">
        <v>140</v>
      </c>
    </row>
    <row r="573" spans="2:65" s="13" customFormat="1">
      <c r="B573" s="125"/>
      <c r="D573" s="254" t="s">
        <v>152</v>
      </c>
      <c r="E573" s="126" t="s">
        <v>3</v>
      </c>
      <c r="F573" s="256" t="s">
        <v>561</v>
      </c>
      <c r="H573" s="257">
        <v>8</v>
      </c>
      <c r="I573" s="127"/>
      <c r="L573" s="125"/>
      <c r="M573" s="128"/>
      <c r="T573" s="129"/>
      <c r="AT573" s="126" t="s">
        <v>152</v>
      </c>
      <c r="AU573" s="126" t="s">
        <v>148</v>
      </c>
      <c r="AV573" s="13" t="s">
        <v>148</v>
      </c>
      <c r="AW573" s="13" t="s">
        <v>42</v>
      </c>
      <c r="AX573" s="13" t="s">
        <v>81</v>
      </c>
      <c r="AY573" s="126" t="s">
        <v>140</v>
      </c>
    </row>
    <row r="574" spans="2:65" s="14" customFormat="1">
      <c r="B574" s="130"/>
      <c r="D574" s="254" t="s">
        <v>152</v>
      </c>
      <c r="E574" s="131" t="s">
        <v>3</v>
      </c>
      <c r="F574" s="258" t="s">
        <v>155</v>
      </c>
      <c r="H574" s="259">
        <v>8</v>
      </c>
      <c r="I574" s="132"/>
      <c r="L574" s="130"/>
      <c r="M574" s="133"/>
      <c r="T574" s="134"/>
      <c r="AT574" s="131" t="s">
        <v>152</v>
      </c>
      <c r="AU574" s="131" t="s">
        <v>148</v>
      </c>
      <c r="AV574" s="14" t="s">
        <v>147</v>
      </c>
      <c r="AW574" s="14" t="s">
        <v>42</v>
      </c>
      <c r="AX574" s="14" t="s">
        <v>89</v>
      </c>
      <c r="AY574" s="131" t="s">
        <v>140</v>
      </c>
    </row>
    <row r="575" spans="2:65" s="1" customFormat="1" ht="16.5" customHeight="1">
      <c r="B575" s="34"/>
      <c r="C575" s="260" t="s">
        <v>568</v>
      </c>
      <c r="D575" s="260" t="s">
        <v>309</v>
      </c>
      <c r="E575" s="261" t="s">
        <v>569</v>
      </c>
      <c r="F575" s="262" t="s">
        <v>570</v>
      </c>
      <c r="G575" s="263" t="s">
        <v>533</v>
      </c>
      <c r="H575" s="264">
        <v>4</v>
      </c>
      <c r="I575" s="135"/>
      <c r="J575" s="265">
        <f>ROUND(I575*H575,2)</f>
        <v>0</v>
      </c>
      <c r="K575" s="262" t="s">
        <v>146</v>
      </c>
      <c r="L575" s="136"/>
      <c r="M575" s="137" t="s">
        <v>3</v>
      </c>
      <c r="N575" s="138" t="s">
        <v>53</v>
      </c>
      <c r="P575" s="114">
        <f>O575*H575</f>
        <v>0</v>
      </c>
      <c r="Q575" s="114">
        <v>4.0999999999999999E-4</v>
      </c>
      <c r="R575" s="114">
        <f>Q575*H575</f>
        <v>1.64E-3</v>
      </c>
      <c r="S575" s="114">
        <v>0</v>
      </c>
      <c r="T575" s="115">
        <f>S575*H575</f>
        <v>0</v>
      </c>
      <c r="AR575" s="116" t="s">
        <v>196</v>
      </c>
      <c r="AT575" s="116" t="s">
        <v>309</v>
      </c>
      <c r="AU575" s="116" t="s">
        <v>148</v>
      </c>
      <c r="AY575" s="18" t="s">
        <v>140</v>
      </c>
      <c r="BE575" s="117">
        <f>IF(N575="základní",J575,0)</f>
        <v>0</v>
      </c>
      <c r="BF575" s="117">
        <f>IF(N575="snížená",J575,0)</f>
        <v>0</v>
      </c>
      <c r="BG575" s="117">
        <f>IF(N575="zákl. přenesená",J575,0)</f>
        <v>0</v>
      </c>
      <c r="BH575" s="117">
        <f>IF(N575="sníž. přenesená",J575,0)</f>
        <v>0</v>
      </c>
      <c r="BI575" s="117">
        <f>IF(N575="nulová",J575,0)</f>
        <v>0</v>
      </c>
      <c r="BJ575" s="18" t="s">
        <v>148</v>
      </c>
      <c r="BK575" s="117">
        <f>ROUND(I575*H575,2)</f>
        <v>0</v>
      </c>
      <c r="BL575" s="18" t="s">
        <v>147</v>
      </c>
      <c r="BM575" s="116" t="s">
        <v>571</v>
      </c>
    </row>
    <row r="576" spans="2:65" s="12" customFormat="1">
      <c r="B576" s="120"/>
      <c r="D576" s="254" t="s">
        <v>152</v>
      </c>
      <c r="E576" s="121" t="s">
        <v>3</v>
      </c>
      <c r="F576" s="255" t="s">
        <v>559</v>
      </c>
      <c r="H576" s="121" t="s">
        <v>3</v>
      </c>
      <c r="I576" s="122"/>
      <c r="L576" s="120"/>
      <c r="M576" s="123"/>
      <c r="T576" s="124"/>
      <c r="AT576" s="121" t="s">
        <v>152</v>
      </c>
      <c r="AU576" s="121" t="s">
        <v>148</v>
      </c>
      <c r="AV576" s="12" t="s">
        <v>89</v>
      </c>
      <c r="AW576" s="12" t="s">
        <v>42</v>
      </c>
      <c r="AX576" s="12" t="s">
        <v>81</v>
      </c>
      <c r="AY576" s="121" t="s">
        <v>140</v>
      </c>
    </row>
    <row r="577" spans="2:65" s="12" customFormat="1">
      <c r="B577" s="120"/>
      <c r="D577" s="254" t="s">
        <v>152</v>
      </c>
      <c r="E577" s="121" t="s">
        <v>3</v>
      </c>
      <c r="F577" s="255" t="s">
        <v>562</v>
      </c>
      <c r="H577" s="121" t="s">
        <v>3</v>
      </c>
      <c r="I577" s="122"/>
      <c r="L577" s="120"/>
      <c r="M577" s="123"/>
      <c r="T577" s="124"/>
      <c r="AT577" s="121" t="s">
        <v>152</v>
      </c>
      <c r="AU577" s="121" t="s">
        <v>148</v>
      </c>
      <c r="AV577" s="12" t="s">
        <v>89</v>
      </c>
      <c r="AW577" s="12" t="s">
        <v>42</v>
      </c>
      <c r="AX577" s="12" t="s">
        <v>81</v>
      </c>
      <c r="AY577" s="121" t="s">
        <v>140</v>
      </c>
    </row>
    <row r="578" spans="2:65" s="13" customFormat="1">
      <c r="B578" s="125"/>
      <c r="D578" s="254" t="s">
        <v>152</v>
      </c>
      <c r="E578" s="126" t="s">
        <v>3</v>
      </c>
      <c r="F578" s="256" t="s">
        <v>563</v>
      </c>
      <c r="H578" s="257">
        <v>4</v>
      </c>
      <c r="I578" s="127"/>
      <c r="L578" s="125"/>
      <c r="M578" s="128"/>
      <c r="T578" s="129"/>
      <c r="AT578" s="126" t="s">
        <v>152</v>
      </c>
      <c r="AU578" s="126" t="s">
        <v>148</v>
      </c>
      <c r="AV578" s="13" t="s">
        <v>148</v>
      </c>
      <c r="AW578" s="13" t="s">
        <v>42</v>
      </c>
      <c r="AX578" s="13" t="s">
        <v>81</v>
      </c>
      <c r="AY578" s="126" t="s">
        <v>140</v>
      </c>
    </row>
    <row r="579" spans="2:65" s="14" customFormat="1">
      <c r="B579" s="130"/>
      <c r="D579" s="254" t="s">
        <v>152</v>
      </c>
      <c r="E579" s="131" t="s">
        <v>3</v>
      </c>
      <c r="F579" s="258" t="s">
        <v>155</v>
      </c>
      <c r="H579" s="259">
        <v>4</v>
      </c>
      <c r="I579" s="132"/>
      <c r="L579" s="130"/>
      <c r="M579" s="133"/>
      <c r="T579" s="134"/>
      <c r="AT579" s="131" t="s">
        <v>152</v>
      </c>
      <c r="AU579" s="131" t="s">
        <v>148</v>
      </c>
      <c r="AV579" s="14" t="s">
        <v>147</v>
      </c>
      <c r="AW579" s="14" t="s">
        <v>42</v>
      </c>
      <c r="AX579" s="14" t="s">
        <v>89</v>
      </c>
      <c r="AY579" s="131" t="s">
        <v>140</v>
      </c>
    </row>
    <row r="580" spans="2:65" s="1" customFormat="1" ht="16.5" customHeight="1">
      <c r="B580" s="34"/>
      <c r="C580" s="246" t="s">
        <v>572</v>
      </c>
      <c r="D580" s="246" t="s">
        <v>142</v>
      </c>
      <c r="E580" s="247" t="s">
        <v>573</v>
      </c>
      <c r="F580" s="248" t="s">
        <v>574</v>
      </c>
      <c r="G580" s="249" t="s">
        <v>179</v>
      </c>
      <c r="H580" s="250">
        <v>1</v>
      </c>
      <c r="I580" s="111"/>
      <c r="J580" s="251">
        <f>ROUND(I580*H580,2)</f>
        <v>0</v>
      </c>
      <c r="K580" s="248" t="s">
        <v>146</v>
      </c>
      <c r="L580" s="34"/>
      <c r="M580" s="112" t="s">
        <v>3</v>
      </c>
      <c r="N580" s="113" t="s">
        <v>53</v>
      </c>
      <c r="P580" s="114">
        <f>O580*H580</f>
        <v>0</v>
      </c>
      <c r="Q580" s="114">
        <v>0</v>
      </c>
      <c r="R580" s="114">
        <f>Q580*H580</f>
        <v>0</v>
      </c>
      <c r="S580" s="114">
        <v>0</v>
      </c>
      <c r="T580" s="115">
        <f>S580*H580</f>
        <v>0</v>
      </c>
      <c r="AR580" s="116" t="s">
        <v>147</v>
      </c>
      <c r="AT580" s="116" t="s">
        <v>142</v>
      </c>
      <c r="AU580" s="116" t="s">
        <v>148</v>
      </c>
      <c r="AY580" s="18" t="s">
        <v>140</v>
      </c>
      <c r="BE580" s="117">
        <f>IF(N580="základní",J580,0)</f>
        <v>0</v>
      </c>
      <c r="BF580" s="117">
        <f>IF(N580="snížená",J580,0)</f>
        <v>0</v>
      </c>
      <c r="BG580" s="117">
        <f>IF(N580="zákl. přenesená",J580,0)</f>
        <v>0</v>
      </c>
      <c r="BH580" s="117">
        <f>IF(N580="sníž. přenesená",J580,0)</f>
        <v>0</v>
      </c>
      <c r="BI580" s="117">
        <f>IF(N580="nulová",J580,0)</f>
        <v>0</v>
      </c>
      <c r="BJ580" s="18" t="s">
        <v>148</v>
      </c>
      <c r="BK580" s="117">
        <f>ROUND(I580*H580,2)</f>
        <v>0</v>
      </c>
      <c r="BL580" s="18" t="s">
        <v>147</v>
      </c>
      <c r="BM580" s="116" t="s">
        <v>575</v>
      </c>
    </row>
    <row r="581" spans="2:65" s="1" customFormat="1">
      <c r="B581" s="34"/>
      <c r="D581" s="252" t="s">
        <v>150</v>
      </c>
      <c r="F581" s="253" t="s">
        <v>576</v>
      </c>
      <c r="I581" s="118"/>
      <c r="L581" s="34"/>
      <c r="M581" s="119"/>
      <c r="T581" s="53"/>
      <c r="AT581" s="18" t="s">
        <v>150</v>
      </c>
      <c r="AU581" s="18" t="s">
        <v>148</v>
      </c>
    </row>
    <row r="582" spans="2:65" s="12" customFormat="1">
      <c r="B582" s="120"/>
      <c r="D582" s="254" t="s">
        <v>152</v>
      </c>
      <c r="E582" s="121" t="s">
        <v>3</v>
      </c>
      <c r="F582" s="255" t="s">
        <v>577</v>
      </c>
      <c r="H582" s="121" t="s">
        <v>3</v>
      </c>
      <c r="I582" s="122"/>
      <c r="L582" s="120"/>
      <c r="M582" s="123"/>
      <c r="T582" s="124"/>
      <c r="AT582" s="121" t="s">
        <v>152</v>
      </c>
      <c r="AU582" s="121" t="s">
        <v>148</v>
      </c>
      <c r="AV582" s="12" t="s">
        <v>89</v>
      </c>
      <c r="AW582" s="12" t="s">
        <v>42</v>
      </c>
      <c r="AX582" s="12" t="s">
        <v>81</v>
      </c>
      <c r="AY582" s="121" t="s">
        <v>140</v>
      </c>
    </row>
    <row r="583" spans="2:65" s="13" customFormat="1">
      <c r="B583" s="125"/>
      <c r="D583" s="254" t="s">
        <v>152</v>
      </c>
      <c r="E583" s="126" t="s">
        <v>3</v>
      </c>
      <c r="F583" s="256" t="s">
        <v>578</v>
      </c>
      <c r="H583" s="257">
        <v>1</v>
      </c>
      <c r="I583" s="127"/>
      <c r="L583" s="125"/>
      <c r="M583" s="128"/>
      <c r="T583" s="129"/>
      <c r="AT583" s="126" t="s">
        <v>152</v>
      </c>
      <c r="AU583" s="126" t="s">
        <v>148</v>
      </c>
      <c r="AV583" s="13" t="s">
        <v>148</v>
      </c>
      <c r="AW583" s="13" t="s">
        <v>42</v>
      </c>
      <c r="AX583" s="13" t="s">
        <v>81</v>
      </c>
      <c r="AY583" s="126" t="s">
        <v>140</v>
      </c>
    </row>
    <row r="584" spans="2:65" s="14" customFormat="1">
      <c r="B584" s="130"/>
      <c r="D584" s="254" t="s">
        <v>152</v>
      </c>
      <c r="E584" s="131" t="s">
        <v>3</v>
      </c>
      <c r="F584" s="258" t="s">
        <v>155</v>
      </c>
      <c r="H584" s="259">
        <v>1</v>
      </c>
      <c r="I584" s="132"/>
      <c r="L584" s="130"/>
      <c r="M584" s="133"/>
      <c r="T584" s="134"/>
      <c r="AT584" s="131" t="s">
        <v>152</v>
      </c>
      <c r="AU584" s="131" t="s">
        <v>148</v>
      </c>
      <c r="AV584" s="14" t="s">
        <v>147</v>
      </c>
      <c r="AW584" s="14" t="s">
        <v>42</v>
      </c>
      <c r="AX584" s="14" t="s">
        <v>89</v>
      </c>
      <c r="AY584" s="131" t="s">
        <v>140</v>
      </c>
    </row>
    <row r="585" spans="2:65" s="11" customFormat="1" ht="22.95" customHeight="1">
      <c r="B585" s="103"/>
      <c r="D585" s="104" t="s">
        <v>80</v>
      </c>
      <c r="E585" s="244" t="s">
        <v>203</v>
      </c>
      <c r="F585" s="244" t="s">
        <v>579</v>
      </c>
      <c r="I585" s="105"/>
      <c r="J585" s="245">
        <f>BK585</f>
        <v>0</v>
      </c>
      <c r="L585" s="103"/>
      <c r="M585" s="106"/>
      <c r="P585" s="107">
        <f>SUM(P586:P781)</f>
        <v>0</v>
      </c>
      <c r="R585" s="107">
        <f>SUM(R586:R781)</f>
        <v>8.5840405499999992</v>
      </c>
      <c r="T585" s="108">
        <f>SUM(T586:T781)</f>
        <v>48.924360999999998</v>
      </c>
      <c r="AR585" s="104" t="s">
        <v>89</v>
      </c>
      <c r="AT585" s="109" t="s">
        <v>80</v>
      </c>
      <c r="AU585" s="109" t="s">
        <v>89</v>
      </c>
      <c r="AY585" s="104" t="s">
        <v>140</v>
      </c>
      <c r="BK585" s="110">
        <f>SUM(BK586:BK781)</f>
        <v>0</v>
      </c>
    </row>
    <row r="586" spans="2:65" s="1" customFormat="1" ht="24.15" customHeight="1">
      <c r="B586" s="34"/>
      <c r="C586" s="246" t="s">
        <v>580</v>
      </c>
      <c r="D586" s="246" t="s">
        <v>142</v>
      </c>
      <c r="E586" s="247" t="s">
        <v>581</v>
      </c>
      <c r="F586" s="248" t="s">
        <v>582</v>
      </c>
      <c r="G586" s="249" t="s">
        <v>294</v>
      </c>
      <c r="H586" s="250">
        <v>42.835000000000001</v>
      </c>
      <c r="I586" s="111"/>
      <c r="J586" s="251">
        <f>ROUND(I586*H586,2)</f>
        <v>0</v>
      </c>
      <c r="K586" s="248" t="s">
        <v>146</v>
      </c>
      <c r="L586" s="34"/>
      <c r="M586" s="112" t="s">
        <v>3</v>
      </c>
      <c r="N586" s="113" t="s">
        <v>53</v>
      </c>
      <c r="P586" s="114">
        <f>O586*H586</f>
        <v>0</v>
      </c>
      <c r="Q586" s="114">
        <v>9.5990000000000006E-2</v>
      </c>
      <c r="R586" s="114">
        <f>Q586*H586</f>
        <v>4.1117316500000003</v>
      </c>
      <c r="S586" s="114">
        <v>0</v>
      </c>
      <c r="T586" s="115">
        <f>S586*H586</f>
        <v>0</v>
      </c>
      <c r="AR586" s="116" t="s">
        <v>147</v>
      </c>
      <c r="AT586" s="116" t="s">
        <v>142</v>
      </c>
      <c r="AU586" s="116" t="s">
        <v>148</v>
      </c>
      <c r="AY586" s="18" t="s">
        <v>140</v>
      </c>
      <c r="BE586" s="117">
        <f>IF(N586="základní",J586,0)</f>
        <v>0</v>
      </c>
      <c r="BF586" s="117">
        <f>IF(N586="snížená",J586,0)</f>
        <v>0</v>
      </c>
      <c r="BG586" s="117">
        <f>IF(N586="zákl. přenesená",J586,0)</f>
        <v>0</v>
      </c>
      <c r="BH586" s="117">
        <f>IF(N586="sníž. přenesená",J586,0)</f>
        <v>0</v>
      </c>
      <c r="BI586" s="117">
        <f>IF(N586="nulová",J586,0)</f>
        <v>0</v>
      </c>
      <c r="BJ586" s="18" t="s">
        <v>148</v>
      </c>
      <c r="BK586" s="117">
        <f>ROUND(I586*H586,2)</f>
        <v>0</v>
      </c>
      <c r="BL586" s="18" t="s">
        <v>147</v>
      </c>
      <c r="BM586" s="116" t="s">
        <v>583</v>
      </c>
    </row>
    <row r="587" spans="2:65" s="1" customFormat="1">
      <c r="B587" s="34"/>
      <c r="D587" s="252" t="s">
        <v>150</v>
      </c>
      <c r="F587" s="253" t="s">
        <v>584</v>
      </c>
      <c r="I587" s="118"/>
      <c r="L587" s="34"/>
      <c r="M587" s="119"/>
      <c r="T587" s="53"/>
      <c r="AT587" s="18" t="s">
        <v>150</v>
      </c>
      <c r="AU587" s="18" t="s">
        <v>148</v>
      </c>
    </row>
    <row r="588" spans="2:65" s="12" customFormat="1">
      <c r="B588" s="120"/>
      <c r="D588" s="254" t="s">
        <v>152</v>
      </c>
      <c r="E588" s="121" t="s">
        <v>3</v>
      </c>
      <c r="F588" s="255" t="s">
        <v>585</v>
      </c>
      <c r="H588" s="121" t="s">
        <v>3</v>
      </c>
      <c r="I588" s="122"/>
      <c r="L588" s="120"/>
      <c r="M588" s="123"/>
      <c r="T588" s="124"/>
      <c r="AT588" s="121" t="s">
        <v>152</v>
      </c>
      <c r="AU588" s="121" t="s">
        <v>148</v>
      </c>
      <c r="AV588" s="12" t="s">
        <v>89</v>
      </c>
      <c r="AW588" s="12" t="s">
        <v>42</v>
      </c>
      <c r="AX588" s="12" t="s">
        <v>81</v>
      </c>
      <c r="AY588" s="121" t="s">
        <v>140</v>
      </c>
    </row>
    <row r="589" spans="2:65" s="13" customFormat="1">
      <c r="B589" s="125"/>
      <c r="D589" s="254" t="s">
        <v>152</v>
      </c>
      <c r="E589" s="126" t="s">
        <v>3</v>
      </c>
      <c r="F589" s="256" t="s">
        <v>586</v>
      </c>
      <c r="H589" s="257">
        <v>42.835000000000001</v>
      </c>
      <c r="I589" s="127"/>
      <c r="L589" s="125"/>
      <c r="M589" s="128"/>
      <c r="T589" s="129"/>
      <c r="AT589" s="126" t="s">
        <v>152</v>
      </c>
      <c r="AU589" s="126" t="s">
        <v>148</v>
      </c>
      <c r="AV589" s="13" t="s">
        <v>148</v>
      </c>
      <c r="AW589" s="13" t="s">
        <v>42</v>
      </c>
      <c r="AX589" s="13" t="s">
        <v>81</v>
      </c>
      <c r="AY589" s="126" t="s">
        <v>140</v>
      </c>
    </row>
    <row r="590" spans="2:65" s="14" customFormat="1">
      <c r="B590" s="130"/>
      <c r="D590" s="254" t="s">
        <v>152</v>
      </c>
      <c r="E590" s="131" t="s">
        <v>3</v>
      </c>
      <c r="F590" s="258" t="s">
        <v>155</v>
      </c>
      <c r="H590" s="259">
        <v>42.835000000000001</v>
      </c>
      <c r="I590" s="132"/>
      <c r="L590" s="130"/>
      <c r="M590" s="133"/>
      <c r="T590" s="134"/>
      <c r="AT590" s="131" t="s">
        <v>152</v>
      </c>
      <c r="AU590" s="131" t="s">
        <v>148</v>
      </c>
      <c r="AV590" s="14" t="s">
        <v>147</v>
      </c>
      <c r="AW590" s="14" t="s">
        <v>42</v>
      </c>
      <c r="AX590" s="14" t="s">
        <v>89</v>
      </c>
      <c r="AY590" s="131" t="s">
        <v>140</v>
      </c>
    </row>
    <row r="591" spans="2:65" s="1" customFormat="1" ht="16.5" customHeight="1">
      <c r="B591" s="34"/>
      <c r="C591" s="260" t="s">
        <v>587</v>
      </c>
      <c r="D591" s="260" t="s">
        <v>309</v>
      </c>
      <c r="E591" s="261" t="s">
        <v>588</v>
      </c>
      <c r="F591" s="262" t="s">
        <v>589</v>
      </c>
      <c r="G591" s="263" t="s">
        <v>294</v>
      </c>
      <c r="H591" s="264">
        <v>43.692</v>
      </c>
      <c r="I591" s="135"/>
      <c r="J591" s="265">
        <f>ROUND(I591*H591,2)</f>
        <v>0</v>
      </c>
      <c r="K591" s="262" t="s">
        <v>146</v>
      </c>
      <c r="L591" s="136"/>
      <c r="M591" s="137" t="s">
        <v>3</v>
      </c>
      <c r="N591" s="138" t="s">
        <v>53</v>
      </c>
      <c r="P591" s="114">
        <f>O591*H591</f>
        <v>0</v>
      </c>
      <c r="Q591" s="114">
        <v>3.5999999999999997E-2</v>
      </c>
      <c r="R591" s="114">
        <f>Q591*H591</f>
        <v>1.5729119999999999</v>
      </c>
      <c r="S591" s="114">
        <v>0</v>
      </c>
      <c r="T591" s="115">
        <f>S591*H591</f>
        <v>0</v>
      </c>
      <c r="AR591" s="116" t="s">
        <v>196</v>
      </c>
      <c r="AT591" s="116" t="s">
        <v>309</v>
      </c>
      <c r="AU591" s="116" t="s">
        <v>148</v>
      </c>
      <c r="AY591" s="18" t="s">
        <v>140</v>
      </c>
      <c r="BE591" s="117">
        <f>IF(N591="základní",J591,0)</f>
        <v>0</v>
      </c>
      <c r="BF591" s="117">
        <f>IF(N591="snížená",J591,0)</f>
        <v>0</v>
      </c>
      <c r="BG591" s="117">
        <f>IF(N591="zákl. přenesená",J591,0)</f>
        <v>0</v>
      </c>
      <c r="BH591" s="117">
        <f>IF(N591="sníž. přenesená",J591,0)</f>
        <v>0</v>
      </c>
      <c r="BI591" s="117">
        <f>IF(N591="nulová",J591,0)</f>
        <v>0</v>
      </c>
      <c r="BJ591" s="18" t="s">
        <v>148</v>
      </c>
      <c r="BK591" s="117">
        <f>ROUND(I591*H591,2)</f>
        <v>0</v>
      </c>
      <c r="BL591" s="18" t="s">
        <v>147</v>
      </c>
      <c r="BM591" s="116" t="s">
        <v>590</v>
      </c>
    </row>
    <row r="592" spans="2:65" s="13" customFormat="1">
      <c r="B592" s="125"/>
      <c r="D592" s="254" t="s">
        <v>152</v>
      </c>
      <c r="F592" s="256" t="s">
        <v>591</v>
      </c>
      <c r="H592" s="257">
        <v>43.692</v>
      </c>
      <c r="I592" s="127"/>
      <c r="L592" s="125"/>
      <c r="M592" s="128"/>
      <c r="T592" s="129"/>
      <c r="AT592" s="126" t="s">
        <v>152</v>
      </c>
      <c r="AU592" s="126" t="s">
        <v>148</v>
      </c>
      <c r="AV592" s="13" t="s">
        <v>148</v>
      </c>
      <c r="AW592" s="13" t="s">
        <v>4</v>
      </c>
      <c r="AX592" s="13" t="s">
        <v>89</v>
      </c>
      <c r="AY592" s="126" t="s">
        <v>140</v>
      </c>
    </row>
    <row r="593" spans="2:65" s="1" customFormat="1" ht="16.5" customHeight="1">
      <c r="B593" s="34"/>
      <c r="C593" s="246" t="s">
        <v>592</v>
      </c>
      <c r="D593" s="246" t="s">
        <v>142</v>
      </c>
      <c r="E593" s="247" t="s">
        <v>593</v>
      </c>
      <c r="F593" s="248" t="s">
        <v>594</v>
      </c>
      <c r="G593" s="249" t="s">
        <v>179</v>
      </c>
      <c r="H593" s="250">
        <v>1.2849999999999999</v>
      </c>
      <c r="I593" s="111"/>
      <c r="J593" s="251">
        <f>ROUND(I593*H593,2)</f>
        <v>0</v>
      </c>
      <c r="K593" s="248" t="s">
        <v>146</v>
      </c>
      <c r="L593" s="34"/>
      <c r="M593" s="112" t="s">
        <v>3</v>
      </c>
      <c r="N593" s="113" t="s">
        <v>53</v>
      </c>
      <c r="P593" s="114">
        <f>O593*H593</f>
        <v>0</v>
      </c>
      <c r="Q593" s="114">
        <v>2.2563399999999998</v>
      </c>
      <c r="R593" s="114">
        <f>Q593*H593</f>
        <v>2.8993968999999997</v>
      </c>
      <c r="S593" s="114">
        <v>0</v>
      </c>
      <c r="T593" s="115">
        <f>S593*H593</f>
        <v>0</v>
      </c>
      <c r="AR593" s="116" t="s">
        <v>147</v>
      </c>
      <c r="AT593" s="116" t="s">
        <v>142</v>
      </c>
      <c r="AU593" s="116" t="s">
        <v>148</v>
      </c>
      <c r="AY593" s="18" t="s">
        <v>140</v>
      </c>
      <c r="BE593" s="117">
        <f>IF(N593="základní",J593,0)</f>
        <v>0</v>
      </c>
      <c r="BF593" s="117">
        <f>IF(N593="snížená",J593,0)</f>
        <v>0</v>
      </c>
      <c r="BG593" s="117">
        <f>IF(N593="zákl. přenesená",J593,0)</f>
        <v>0</v>
      </c>
      <c r="BH593" s="117">
        <f>IF(N593="sníž. přenesená",J593,0)</f>
        <v>0</v>
      </c>
      <c r="BI593" s="117">
        <f>IF(N593="nulová",J593,0)</f>
        <v>0</v>
      </c>
      <c r="BJ593" s="18" t="s">
        <v>148</v>
      </c>
      <c r="BK593" s="117">
        <f>ROUND(I593*H593,2)</f>
        <v>0</v>
      </c>
      <c r="BL593" s="18" t="s">
        <v>147</v>
      </c>
      <c r="BM593" s="116" t="s">
        <v>595</v>
      </c>
    </row>
    <row r="594" spans="2:65" s="1" customFormat="1">
      <c r="B594" s="34"/>
      <c r="D594" s="252" t="s">
        <v>150</v>
      </c>
      <c r="F594" s="253" t="s">
        <v>596</v>
      </c>
      <c r="I594" s="118"/>
      <c r="L594" s="34"/>
      <c r="M594" s="119"/>
      <c r="T594" s="53"/>
      <c r="AT594" s="18" t="s">
        <v>150</v>
      </c>
      <c r="AU594" s="18" t="s">
        <v>148</v>
      </c>
    </row>
    <row r="595" spans="2:65" s="12" customFormat="1">
      <c r="B595" s="120"/>
      <c r="D595" s="254" t="s">
        <v>152</v>
      </c>
      <c r="E595" s="121" t="s">
        <v>3</v>
      </c>
      <c r="F595" s="255" t="s">
        <v>585</v>
      </c>
      <c r="H595" s="121" t="s">
        <v>3</v>
      </c>
      <c r="I595" s="122"/>
      <c r="L595" s="120"/>
      <c r="M595" s="123"/>
      <c r="T595" s="124"/>
      <c r="AT595" s="121" t="s">
        <v>152</v>
      </c>
      <c r="AU595" s="121" t="s">
        <v>148</v>
      </c>
      <c r="AV595" s="12" t="s">
        <v>89</v>
      </c>
      <c r="AW595" s="12" t="s">
        <v>42</v>
      </c>
      <c r="AX595" s="12" t="s">
        <v>81</v>
      </c>
      <c r="AY595" s="121" t="s">
        <v>140</v>
      </c>
    </row>
    <row r="596" spans="2:65" s="13" customFormat="1">
      <c r="B596" s="125"/>
      <c r="D596" s="254" t="s">
        <v>152</v>
      </c>
      <c r="E596" s="126" t="s">
        <v>3</v>
      </c>
      <c r="F596" s="256" t="s">
        <v>597</v>
      </c>
      <c r="H596" s="257">
        <v>1.2849999999999999</v>
      </c>
      <c r="I596" s="127"/>
      <c r="L596" s="125"/>
      <c r="M596" s="128"/>
      <c r="T596" s="129"/>
      <c r="AT596" s="126" t="s">
        <v>152</v>
      </c>
      <c r="AU596" s="126" t="s">
        <v>148</v>
      </c>
      <c r="AV596" s="13" t="s">
        <v>148</v>
      </c>
      <c r="AW596" s="13" t="s">
        <v>42</v>
      </c>
      <c r="AX596" s="13" t="s">
        <v>81</v>
      </c>
      <c r="AY596" s="126" t="s">
        <v>140</v>
      </c>
    </row>
    <row r="597" spans="2:65" s="14" customFormat="1">
      <c r="B597" s="130"/>
      <c r="D597" s="254" t="s">
        <v>152</v>
      </c>
      <c r="E597" s="131" t="s">
        <v>3</v>
      </c>
      <c r="F597" s="258" t="s">
        <v>155</v>
      </c>
      <c r="H597" s="259">
        <v>1.2849999999999999</v>
      </c>
      <c r="I597" s="132"/>
      <c r="L597" s="130"/>
      <c r="M597" s="133"/>
      <c r="T597" s="134"/>
      <c r="AT597" s="131" t="s">
        <v>152</v>
      </c>
      <c r="AU597" s="131" t="s">
        <v>148</v>
      </c>
      <c r="AV597" s="14" t="s">
        <v>147</v>
      </c>
      <c r="AW597" s="14" t="s">
        <v>42</v>
      </c>
      <c r="AX597" s="14" t="s">
        <v>89</v>
      </c>
      <c r="AY597" s="131" t="s">
        <v>140</v>
      </c>
    </row>
    <row r="598" spans="2:65" s="1" customFormat="1" ht="16.5" customHeight="1">
      <c r="B598" s="34"/>
      <c r="C598" s="246" t="s">
        <v>598</v>
      </c>
      <c r="D598" s="246" t="s">
        <v>142</v>
      </c>
      <c r="E598" s="247" t="s">
        <v>599</v>
      </c>
      <c r="F598" s="248" t="s">
        <v>600</v>
      </c>
      <c r="G598" s="249" t="s">
        <v>294</v>
      </c>
      <c r="H598" s="250">
        <v>13.455</v>
      </c>
      <c r="I598" s="111"/>
      <c r="J598" s="251">
        <f>ROUND(I598*H598,2)</f>
        <v>0</v>
      </c>
      <c r="K598" s="248" t="s">
        <v>146</v>
      </c>
      <c r="L598" s="34"/>
      <c r="M598" s="112" t="s">
        <v>3</v>
      </c>
      <c r="N598" s="113" t="s">
        <v>53</v>
      </c>
      <c r="P598" s="114">
        <f>O598*H598</f>
        <v>0</v>
      </c>
      <c r="Q598" s="114">
        <v>0</v>
      </c>
      <c r="R598" s="114">
        <f>Q598*H598</f>
        <v>0</v>
      </c>
      <c r="S598" s="114">
        <v>0</v>
      </c>
      <c r="T598" s="115">
        <f>S598*H598</f>
        <v>0</v>
      </c>
      <c r="AR598" s="116" t="s">
        <v>147</v>
      </c>
      <c r="AT598" s="116" t="s">
        <v>142</v>
      </c>
      <c r="AU598" s="116" t="s">
        <v>148</v>
      </c>
      <c r="AY598" s="18" t="s">
        <v>140</v>
      </c>
      <c r="BE598" s="117">
        <f>IF(N598="základní",J598,0)</f>
        <v>0</v>
      </c>
      <c r="BF598" s="117">
        <f>IF(N598="snížená",J598,0)</f>
        <v>0</v>
      </c>
      <c r="BG598" s="117">
        <f>IF(N598="zákl. přenesená",J598,0)</f>
        <v>0</v>
      </c>
      <c r="BH598" s="117">
        <f>IF(N598="sníž. přenesená",J598,0)</f>
        <v>0</v>
      </c>
      <c r="BI598" s="117">
        <f>IF(N598="nulová",J598,0)</f>
        <v>0</v>
      </c>
      <c r="BJ598" s="18" t="s">
        <v>148</v>
      </c>
      <c r="BK598" s="117">
        <f>ROUND(I598*H598,2)</f>
        <v>0</v>
      </c>
      <c r="BL598" s="18" t="s">
        <v>147</v>
      </c>
      <c r="BM598" s="116" t="s">
        <v>601</v>
      </c>
    </row>
    <row r="599" spans="2:65" s="1" customFormat="1">
      <c r="B599" s="34"/>
      <c r="D599" s="252" t="s">
        <v>150</v>
      </c>
      <c r="F599" s="253" t="s">
        <v>602</v>
      </c>
      <c r="I599" s="118"/>
      <c r="L599" s="34"/>
      <c r="M599" s="119"/>
      <c r="T599" s="53"/>
      <c r="AT599" s="18" t="s">
        <v>150</v>
      </c>
      <c r="AU599" s="18" t="s">
        <v>148</v>
      </c>
    </row>
    <row r="600" spans="2:65" s="12" customFormat="1">
      <c r="B600" s="120"/>
      <c r="D600" s="254" t="s">
        <v>152</v>
      </c>
      <c r="E600" s="121" t="s">
        <v>3</v>
      </c>
      <c r="F600" s="255" t="s">
        <v>603</v>
      </c>
      <c r="H600" s="121" t="s">
        <v>3</v>
      </c>
      <c r="I600" s="122"/>
      <c r="L600" s="120"/>
      <c r="M600" s="123"/>
      <c r="T600" s="124"/>
      <c r="AT600" s="121" t="s">
        <v>152</v>
      </c>
      <c r="AU600" s="121" t="s">
        <v>148</v>
      </c>
      <c r="AV600" s="12" t="s">
        <v>89</v>
      </c>
      <c r="AW600" s="12" t="s">
        <v>42</v>
      </c>
      <c r="AX600" s="12" t="s">
        <v>81</v>
      </c>
      <c r="AY600" s="121" t="s">
        <v>140</v>
      </c>
    </row>
    <row r="601" spans="2:65" s="12" customFormat="1">
      <c r="B601" s="120"/>
      <c r="D601" s="254" t="s">
        <v>152</v>
      </c>
      <c r="E601" s="121" t="s">
        <v>3</v>
      </c>
      <c r="F601" s="255" t="s">
        <v>160</v>
      </c>
      <c r="H601" s="121" t="s">
        <v>3</v>
      </c>
      <c r="I601" s="122"/>
      <c r="L601" s="120"/>
      <c r="M601" s="123"/>
      <c r="T601" s="124"/>
      <c r="AT601" s="121" t="s">
        <v>152</v>
      </c>
      <c r="AU601" s="121" t="s">
        <v>148</v>
      </c>
      <c r="AV601" s="12" t="s">
        <v>89</v>
      </c>
      <c r="AW601" s="12" t="s">
        <v>42</v>
      </c>
      <c r="AX601" s="12" t="s">
        <v>81</v>
      </c>
      <c r="AY601" s="121" t="s">
        <v>140</v>
      </c>
    </row>
    <row r="602" spans="2:65" s="13" customFormat="1">
      <c r="B602" s="125"/>
      <c r="D602" s="254" t="s">
        <v>152</v>
      </c>
      <c r="E602" s="126" t="s">
        <v>3</v>
      </c>
      <c r="F602" s="256" t="s">
        <v>604</v>
      </c>
      <c r="H602" s="257">
        <v>13.455</v>
      </c>
      <c r="I602" s="127"/>
      <c r="L602" s="125"/>
      <c r="M602" s="128"/>
      <c r="T602" s="129"/>
      <c r="AT602" s="126" t="s">
        <v>152</v>
      </c>
      <c r="AU602" s="126" t="s">
        <v>148</v>
      </c>
      <c r="AV602" s="13" t="s">
        <v>148</v>
      </c>
      <c r="AW602" s="13" t="s">
        <v>42</v>
      </c>
      <c r="AX602" s="13" t="s">
        <v>81</v>
      </c>
      <c r="AY602" s="126" t="s">
        <v>140</v>
      </c>
    </row>
    <row r="603" spans="2:65" s="14" customFormat="1">
      <c r="B603" s="130"/>
      <c r="D603" s="254" t="s">
        <v>152</v>
      </c>
      <c r="E603" s="131" t="s">
        <v>3</v>
      </c>
      <c r="F603" s="258" t="s">
        <v>155</v>
      </c>
      <c r="H603" s="259">
        <v>13.455</v>
      </c>
      <c r="I603" s="132"/>
      <c r="L603" s="130"/>
      <c r="M603" s="133"/>
      <c r="T603" s="134"/>
      <c r="AT603" s="131" t="s">
        <v>152</v>
      </c>
      <c r="AU603" s="131" t="s">
        <v>148</v>
      </c>
      <c r="AV603" s="14" t="s">
        <v>147</v>
      </c>
      <c r="AW603" s="14" t="s">
        <v>42</v>
      </c>
      <c r="AX603" s="14" t="s">
        <v>89</v>
      </c>
      <c r="AY603" s="131" t="s">
        <v>140</v>
      </c>
    </row>
    <row r="604" spans="2:65" s="1" customFormat="1" ht="24.15" customHeight="1">
      <c r="B604" s="34"/>
      <c r="C604" s="246" t="s">
        <v>605</v>
      </c>
      <c r="D604" s="246" t="s">
        <v>142</v>
      </c>
      <c r="E604" s="247" t="s">
        <v>606</v>
      </c>
      <c r="F604" s="248" t="s">
        <v>607</v>
      </c>
      <c r="G604" s="249" t="s">
        <v>145</v>
      </c>
      <c r="H604" s="250">
        <v>616.85</v>
      </c>
      <c r="I604" s="111"/>
      <c r="J604" s="251">
        <f>ROUND(I604*H604,2)</f>
        <v>0</v>
      </c>
      <c r="K604" s="248" t="s">
        <v>146</v>
      </c>
      <c r="L604" s="34"/>
      <c r="M604" s="112" t="s">
        <v>3</v>
      </c>
      <c r="N604" s="113" t="s">
        <v>53</v>
      </c>
      <c r="P604" s="114">
        <f>O604*H604</f>
        <v>0</v>
      </c>
      <c r="Q604" s="114">
        <v>0</v>
      </c>
      <c r="R604" s="114">
        <f>Q604*H604</f>
        <v>0</v>
      </c>
      <c r="S604" s="114">
        <v>0</v>
      </c>
      <c r="T604" s="115">
        <f>S604*H604</f>
        <v>0</v>
      </c>
      <c r="AR604" s="116" t="s">
        <v>147</v>
      </c>
      <c r="AT604" s="116" t="s">
        <v>142</v>
      </c>
      <c r="AU604" s="116" t="s">
        <v>148</v>
      </c>
      <c r="AY604" s="18" t="s">
        <v>140</v>
      </c>
      <c r="BE604" s="117">
        <f>IF(N604="základní",J604,0)</f>
        <v>0</v>
      </c>
      <c r="BF604" s="117">
        <f>IF(N604="snížená",J604,0)</f>
        <v>0</v>
      </c>
      <c r="BG604" s="117">
        <f>IF(N604="zákl. přenesená",J604,0)</f>
        <v>0</v>
      </c>
      <c r="BH604" s="117">
        <f>IF(N604="sníž. přenesená",J604,0)</f>
        <v>0</v>
      </c>
      <c r="BI604" s="117">
        <f>IF(N604="nulová",J604,0)</f>
        <v>0</v>
      </c>
      <c r="BJ604" s="18" t="s">
        <v>148</v>
      </c>
      <c r="BK604" s="117">
        <f>ROUND(I604*H604,2)</f>
        <v>0</v>
      </c>
      <c r="BL604" s="18" t="s">
        <v>147</v>
      </c>
      <c r="BM604" s="116" t="s">
        <v>608</v>
      </c>
    </row>
    <row r="605" spans="2:65" s="1" customFormat="1">
      <c r="B605" s="34"/>
      <c r="D605" s="252" t="s">
        <v>150</v>
      </c>
      <c r="F605" s="253" t="s">
        <v>609</v>
      </c>
      <c r="I605" s="118"/>
      <c r="L605" s="34"/>
      <c r="M605" s="119"/>
      <c r="T605" s="53"/>
      <c r="AT605" s="18" t="s">
        <v>150</v>
      </c>
      <c r="AU605" s="18" t="s">
        <v>148</v>
      </c>
    </row>
    <row r="606" spans="2:65" s="12" customFormat="1">
      <c r="B606" s="120"/>
      <c r="D606" s="254" t="s">
        <v>152</v>
      </c>
      <c r="E606" s="121" t="s">
        <v>3</v>
      </c>
      <c r="F606" s="255" t="s">
        <v>610</v>
      </c>
      <c r="H606" s="121" t="s">
        <v>3</v>
      </c>
      <c r="I606" s="122"/>
      <c r="L606" s="120"/>
      <c r="M606" s="123"/>
      <c r="T606" s="124"/>
      <c r="AT606" s="121" t="s">
        <v>152</v>
      </c>
      <c r="AU606" s="121" t="s">
        <v>148</v>
      </c>
      <c r="AV606" s="12" t="s">
        <v>89</v>
      </c>
      <c r="AW606" s="12" t="s">
        <v>42</v>
      </c>
      <c r="AX606" s="12" t="s">
        <v>81</v>
      </c>
      <c r="AY606" s="121" t="s">
        <v>140</v>
      </c>
    </row>
    <row r="607" spans="2:65" s="13" customFormat="1">
      <c r="B607" s="125"/>
      <c r="D607" s="254" t="s">
        <v>152</v>
      </c>
      <c r="E607" s="126" t="s">
        <v>3</v>
      </c>
      <c r="F607" s="256" t="s">
        <v>611</v>
      </c>
      <c r="H607" s="257">
        <v>247.5</v>
      </c>
      <c r="I607" s="127"/>
      <c r="L607" s="125"/>
      <c r="M607" s="128"/>
      <c r="T607" s="129"/>
      <c r="AT607" s="126" t="s">
        <v>152</v>
      </c>
      <c r="AU607" s="126" t="s">
        <v>148</v>
      </c>
      <c r="AV607" s="13" t="s">
        <v>148</v>
      </c>
      <c r="AW607" s="13" t="s">
        <v>42</v>
      </c>
      <c r="AX607" s="13" t="s">
        <v>81</v>
      </c>
      <c r="AY607" s="126" t="s">
        <v>140</v>
      </c>
    </row>
    <row r="608" spans="2:65" s="12" customFormat="1">
      <c r="B608" s="120"/>
      <c r="D608" s="254" t="s">
        <v>152</v>
      </c>
      <c r="E608" s="121" t="s">
        <v>3</v>
      </c>
      <c r="F608" s="255" t="s">
        <v>612</v>
      </c>
      <c r="H608" s="121" t="s">
        <v>3</v>
      </c>
      <c r="I608" s="122"/>
      <c r="L608" s="120"/>
      <c r="M608" s="123"/>
      <c r="T608" s="124"/>
      <c r="AT608" s="121" t="s">
        <v>152</v>
      </c>
      <c r="AU608" s="121" t="s">
        <v>148</v>
      </c>
      <c r="AV608" s="12" t="s">
        <v>89</v>
      </c>
      <c r="AW608" s="12" t="s">
        <v>42</v>
      </c>
      <c r="AX608" s="12" t="s">
        <v>81</v>
      </c>
      <c r="AY608" s="121" t="s">
        <v>140</v>
      </c>
    </row>
    <row r="609" spans="2:65" s="13" customFormat="1">
      <c r="B609" s="125"/>
      <c r="D609" s="254" t="s">
        <v>152</v>
      </c>
      <c r="E609" s="126" t="s">
        <v>3</v>
      </c>
      <c r="F609" s="256" t="s">
        <v>613</v>
      </c>
      <c r="H609" s="257">
        <v>167.1</v>
      </c>
      <c r="I609" s="127"/>
      <c r="L609" s="125"/>
      <c r="M609" s="128"/>
      <c r="T609" s="129"/>
      <c r="AT609" s="126" t="s">
        <v>152</v>
      </c>
      <c r="AU609" s="126" t="s">
        <v>148</v>
      </c>
      <c r="AV609" s="13" t="s">
        <v>148</v>
      </c>
      <c r="AW609" s="13" t="s">
        <v>42</v>
      </c>
      <c r="AX609" s="13" t="s">
        <v>81</v>
      </c>
      <c r="AY609" s="126" t="s">
        <v>140</v>
      </c>
    </row>
    <row r="610" spans="2:65" s="12" customFormat="1">
      <c r="B610" s="120"/>
      <c r="D610" s="254" t="s">
        <v>152</v>
      </c>
      <c r="E610" s="121" t="s">
        <v>3</v>
      </c>
      <c r="F610" s="255" t="s">
        <v>614</v>
      </c>
      <c r="H610" s="121" t="s">
        <v>3</v>
      </c>
      <c r="I610" s="122"/>
      <c r="L610" s="120"/>
      <c r="M610" s="123"/>
      <c r="T610" s="124"/>
      <c r="AT610" s="121" t="s">
        <v>152</v>
      </c>
      <c r="AU610" s="121" t="s">
        <v>148</v>
      </c>
      <c r="AV610" s="12" t="s">
        <v>89</v>
      </c>
      <c r="AW610" s="12" t="s">
        <v>42</v>
      </c>
      <c r="AX610" s="12" t="s">
        <v>81</v>
      </c>
      <c r="AY610" s="121" t="s">
        <v>140</v>
      </c>
    </row>
    <row r="611" spans="2:65" s="13" customFormat="1">
      <c r="B611" s="125"/>
      <c r="D611" s="254" t="s">
        <v>152</v>
      </c>
      <c r="E611" s="126" t="s">
        <v>3</v>
      </c>
      <c r="F611" s="256" t="s">
        <v>615</v>
      </c>
      <c r="H611" s="257">
        <v>8</v>
      </c>
      <c r="I611" s="127"/>
      <c r="L611" s="125"/>
      <c r="M611" s="128"/>
      <c r="T611" s="129"/>
      <c r="AT611" s="126" t="s">
        <v>152</v>
      </c>
      <c r="AU611" s="126" t="s">
        <v>148</v>
      </c>
      <c r="AV611" s="13" t="s">
        <v>148</v>
      </c>
      <c r="AW611" s="13" t="s">
        <v>42</v>
      </c>
      <c r="AX611" s="13" t="s">
        <v>81</v>
      </c>
      <c r="AY611" s="126" t="s">
        <v>140</v>
      </c>
    </row>
    <row r="612" spans="2:65" s="12" customFormat="1">
      <c r="B612" s="120"/>
      <c r="D612" s="254" t="s">
        <v>152</v>
      </c>
      <c r="E612" s="121" t="s">
        <v>3</v>
      </c>
      <c r="F612" s="255" t="s">
        <v>275</v>
      </c>
      <c r="H612" s="121" t="s">
        <v>3</v>
      </c>
      <c r="I612" s="122"/>
      <c r="L612" s="120"/>
      <c r="M612" s="123"/>
      <c r="T612" s="124"/>
      <c r="AT612" s="121" t="s">
        <v>152</v>
      </c>
      <c r="AU612" s="121" t="s">
        <v>148</v>
      </c>
      <c r="AV612" s="12" t="s">
        <v>89</v>
      </c>
      <c r="AW612" s="12" t="s">
        <v>42</v>
      </c>
      <c r="AX612" s="12" t="s">
        <v>81</v>
      </c>
      <c r="AY612" s="121" t="s">
        <v>140</v>
      </c>
    </row>
    <row r="613" spans="2:65" s="13" customFormat="1">
      <c r="B613" s="125"/>
      <c r="D613" s="254" t="s">
        <v>152</v>
      </c>
      <c r="E613" s="126" t="s">
        <v>3</v>
      </c>
      <c r="F613" s="256" t="s">
        <v>616</v>
      </c>
      <c r="H613" s="257">
        <v>157.5</v>
      </c>
      <c r="I613" s="127"/>
      <c r="L613" s="125"/>
      <c r="M613" s="128"/>
      <c r="T613" s="129"/>
      <c r="AT613" s="126" t="s">
        <v>152</v>
      </c>
      <c r="AU613" s="126" t="s">
        <v>148</v>
      </c>
      <c r="AV613" s="13" t="s">
        <v>148</v>
      </c>
      <c r="AW613" s="13" t="s">
        <v>42</v>
      </c>
      <c r="AX613" s="13" t="s">
        <v>81</v>
      </c>
      <c r="AY613" s="126" t="s">
        <v>140</v>
      </c>
    </row>
    <row r="614" spans="2:65" s="13" customFormat="1">
      <c r="B614" s="125"/>
      <c r="D614" s="254" t="s">
        <v>152</v>
      </c>
      <c r="E614" s="126" t="s">
        <v>3</v>
      </c>
      <c r="F614" s="256" t="s">
        <v>617</v>
      </c>
      <c r="H614" s="257">
        <v>36.75</v>
      </c>
      <c r="I614" s="127"/>
      <c r="L614" s="125"/>
      <c r="M614" s="128"/>
      <c r="T614" s="129"/>
      <c r="AT614" s="126" t="s">
        <v>152</v>
      </c>
      <c r="AU614" s="126" t="s">
        <v>148</v>
      </c>
      <c r="AV614" s="13" t="s">
        <v>148</v>
      </c>
      <c r="AW614" s="13" t="s">
        <v>42</v>
      </c>
      <c r="AX614" s="13" t="s">
        <v>81</v>
      </c>
      <c r="AY614" s="126" t="s">
        <v>140</v>
      </c>
    </row>
    <row r="615" spans="2:65" s="14" customFormat="1">
      <c r="B615" s="130"/>
      <c r="D615" s="254" t="s">
        <v>152</v>
      </c>
      <c r="E615" s="131" t="s">
        <v>3</v>
      </c>
      <c r="F615" s="258" t="s">
        <v>155</v>
      </c>
      <c r="H615" s="259">
        <v>616.85</v>
      </c>
      <c r="I615" s="132"/>
      <c r="L615" s="130"/>
      <c r="M615" s="133"/>
      <c r="T615" s="134"/>
      <c r="AT615" s="131" t="s">
        <v>152</v>
      </c>
      <c r="AU615" s="131" t="s">
        <v>148</v>
      </c>
      <c r="AV615" s="14" t="s">
        <v>147</v>
      </c>
      <c r="AW615" s="14" t="s">
        <v>42</v>
      </c>
      <c r="AX615" s="14" t="s">
        <v>89</v>
      </c>
      <c r="AY615" s="131" t="s">
        <v>140</v>
      </c>
    </row>
    <row r="616" spans="2:65" s="1" customFormat="1" ht="24.15" customHeight="1">
      <c r="B616" s="34"/>
      <c r="C616" s="246" t="s">
        <v>618</v>
      </c>
      <c r="D616" s="246" t="s">
        <v>142</v>
      </c>
      <c r="E616" s="247" t="s">
        <v>619</v>
      </c>
      <c r="F616" s="248" t="s">
        <v>620</v>
      </c>
      <c r="G616" s="249" t="s">
        <v>145</v>
      </c>
      <c r="H616" s="250">
        <v>29468.25</v>
      </c>
      <c r="I616" s="111"/>
      <c r="J616" s="251">
        <f>ROUND(I616*H616,2)</f>
        <v>0</v>
      </c>
      <c r="K616" s="248" t="s">
        <v>146</v>
      </c>
      <c r="L616" s="34"/>
      <c r="M616" s="112" t="s">
        <v>3</v>
      </c>
      <c r="N616" s="113" t="s">
        <v>53</v>
      </c>
      <c r="P616" s="114">
        <f>O616*H616</f>
        <v>0</v>
      </c>
      <c r="Q616" s="114">
        <v>0</v>
      </c>
      <c r="R616" s="114">
        <f>Q616*H616</f>
        <v>0</v>
      </c>
      <c r="S616" s="114">
        <v>0</v>
      </c>
      <c r="T616" s="115">
        <f>S616*H616</f>
        <v>0</v>
      </c>
      <c r="AR616" s="116" t="s">
        <v>147</v>
      </c>
      <c r="AT616" s="116" t="s">
        <v>142</v>
      </c>
      <c r="AU616" s="116" t="s">
        <v>148</v>
      </c>
      <c r="AY616" s="18" t="s">
        <v>140</v>
      </c>
      <c r="BE616" s="117">
        <f>IF(N616="základní",J616,0)</f>
        <v>0</v>
      </c>
      <c r="BF616" s="117">
        <f>IF(N616="snížená",J616,0)</f>
        <v>0</v>
      </c>
      <c r="BG616" s="117">
        <f>IF(N616="zákl. přenesená",J616,0)</f>
        <v>0</v>
      </c>
      <c r="BH616" s="117">
        <f>IF(N616="sníž. přenesená",J616,0)</f>
        <v>0</v>
      </c>
      <c r="BI616" s="117">
        <f>IF(N616="nulová",J616,0)</f>
        <v>0</v>
      </c>
      <c r="BJ616" s="18" t="s">
        <v>148</v>
      </c>
      <c r="BK616" s="117">
        <f>ROUND(I616*H616,2)</f>
        <v>0</v>
      </c>
      <c r="BL616" s="18" t="s">
        <v>147</v>
      </c>
      <c r="BM616" s="116" t="s">
        <v>621</v>
      </c>
    </row>
    <row r="617" spans="2:65" s="1" customFormat="1">
      <c r="B617" s="34"/>
      <c r="D617" s="252" t="s">
        <v>150</v>
      </c>
      <c r="F617" s="253" t="s">
        <v>622</v>
      </c>
      <c r="I617" s="118"/>
      <c r="L617" s="34"/>
      <c r="M617" s="119"/>
      <c r="T617" s="53"/>
      <c r="AT617" s="18" t="s">
        <v>150</v>
      </c>
      <c r="AU617" s="18" t="s">
        <v>148</v>
      </c>
    </row>
    <row r="618" spans="2:65" s="12" customFormat="1">
      <c r="B618" s="120"/>
      <c r="D618" s="254" t="s">
        <v>152</v>
      </c>
      <c r="E618" s="121" t="s">
        <v>3</v>
      </c>
      <c r="F618" s="255" t="s">
        <v>623</v>
      </c>
      <c r="H618" s="121" t="s">
        <v>3</v>
      </c>
      <c r="I618" s="122"/>
      <c r="L618" s="120"/>
      <c r="M618" s="123"/>
      <c r="T618" s="124"/>
      <c r="AT618" s="121" t="s">
        <v>152</v>
      </c>
      <c r="AU618" s="121" t="s">
        <v>148</v>
      </c>
      <c r="AV618" s="12" t="s">
        <v>89</v>
      </c>
      <c r="AW618" s="12" t="s">
        <v>42</v>
      </c>
      <c r="AX618" s="12" t="s">
        <v>81</v>
      </c>
      <c r="AY618" s="121" t="s">
        <v>140</v>
      </c>
    </row>
    <row r="619" spans="2:65" s="13" customFormat="1">
      <c r="B619" s="125"/>
      <c r="D619" s="254" t="s">
        <v>152</v>
      </c>
      <c r="E619" s="126" t="s">
        <v>3</v>
      </c>
      <c r="F619" s="256" t="s">
        <v>624</v>
      </c>
      <c r="H619" s="257">
        <v>27758.25</v>
      </c>
      <c r="I619" s="127"/>
      <c r="L619" s="125"/>
      <c r="M619" s="128"/>
      <c r="T619" s="129"/>
      <c r="AT619" s="126" t="s">
        <v>152</v>
      </c>
      <c r="AU619" s="126" t="s">
        <v>148</v>
      </c>
      <c r="AV619" s="13" t="s">
        <v>148</v>
      </c>
      <c r="AW619" s="13" t="s">
        <v>42</v>
      </c>
      <c r="AX619" s="13" t="s">
        <v>81</v>
      </c>
      <c r="AY619" s="126" t="s">
        <v>140</v>
      </c>
    </row>
    <row r="620" spans="2:65" s="12" customFormat="1">
      <c r="B620" s="120"/>
      <c r="D620" s="254" t="s">
        <v>152</v>
      </c>
      <c r="E620" s="121" t="s">
        <v>3</v>
      </c>
      <c r="F620" s="255" t="s">
        <v>625</v>
      </c>
      <c r="H620" s="121" t="s">
        <v>3</v>
      </c>
      <c r="I620" s="122"/>
      <c r="L620" s="120"/>
      <c r="M620" s="123"/>
      <c r="T620" s="124"/>
      <c r="AT620" s="121" t="s">
        <v>152</v>
      </c>
      <c r="AU620" s="121" t="s">
        <v>148</v>
      </c>
      <c r="AV620" s="12" t="s">
        <v>89</v>
      </c>
      <c r="AW620" s="12" t="s">
        <v>42</v>
      </c>
      <c r="AX620" s="12" t="s">
        <v>81</v>
      </c>
      <c r="AY620" s="121" t="s">
        <v>140</v>
      </c>
    </row>
    <row r="621" spans="2:65" s="13" customFormat="1">
      <c r="B621" s="125"/>
      <c r="D621" s="254" t="s">
        <v>152</v>
      </c>
      <c r="E621" s="126" t="s">
        <v>3</v>
      </c>
      <c r="F621" s="256" t="s">
        <v>626</v>
      </c>
      <c r="H621" s="257">
        <v>1710</v>
      </c>
      <c r="I621" s="127"/>
      <c r="L621" s="125"/>
      <c r="M621" s="128"/>
      <c r="T621" s="129"/>
      <c r="AT621" s="126" t="s">
        <v>152</v>
      </c>
      <c r="AU621" s="126" t="s">
        <v>148</v>
      </c>
      <c r="AV621" s="13" t="s">
        <v>148</v>
      </c>
      <c r="AW621" s="13" t="s">
        <v>42</v>
      </c>
      <c r="AX621" s="13" t="s">
        <v>81</v>
      </c>
      <c r="AY621" s="126" t="s">
        <v>140</v>
      </c>
    </row>
    <row r="622" spans="2:65" s="14" customFormat="1">
      <c r="B622" s="130"/>
      <c r="D622" s="254" t="s">
        <v>152</v>
      </c>
      <c r="E622" s="131" t="s">
        <v>3</v>
      </c>
      <c r="F622" s="258" t="s">
        <v>155</v>
      </c>
      <c r="H622" s="259">
        <v>29468.25</v>
      </c>
      <c r="I622" s="132"/>
      <c r="L622" s="130"/>
      <c r="M622" s="133"/>
      <c r="T622" s="134"/>
      <c r="AT622" s="131" t="s">
        <v>152</v>
      </c>
      <c r="AU622" s="131" t="s">
        <v>148</v>
      </c>
      <c r="AV622" s="14" t="s">
        <v>147</v>
      </c>
      <c r="AW622" s="14" t="s">
        <v>42</v>
      </c>
      <c r="AX622" s="14" t="s">
        <v>89</v>
      </c>
      <c r="AY622" s="131" t="s">
        <v>140</v>
      </c>
    </row>
    <row r="623" spans="2:65" s="1" customFormat="1" ht="24.15" customHeight="1">
      <c r="B623" s="34"/>
      <c r="C623" s="246" t="s">
        <v>627</v>
      </c>
      <c r="D623" s="246" t="s">
        <v>142</v>
      </c>
      <c r="E623" s="247" t="s">
        <v>628</v>
      </c>
      <c r="F623" s="248" t="s">
        <v>629</v>
      </c>
      <c r="G623" s="249" t="s">
        <v>145</v>
      </c>
      <c r="H623" s="250">
        <v>616.85</v>
      </c>
      <c r="I623" s="111"/>
      <c r="J623" s="251">
        <f>ROUND(I623*H623,2)</f>
        <v>0</v>
      </c>
      <c r="K623" s="248" t="s">
        <v>146</v>
      </c>
      <c r="L623" s="34"/>
      <c r="M623" s="112" t="s">
        <v>3</v>
      </c>
      <c r="N623" s="113" t="s">
        <v>53</v>
      </c>
      <c r="P623" s="114">
        <f>O623*H623</f>
        <v>0</v>
      </c>
      <c r="Q623" s="114">
        <v>0</v>
      </c>
      <c r="R623" s="114">
        <f>Q623*H623</f>
        <v>0</v>
      </c>
      <c r="S623" s="114">
        <v>0</v>
      </c>
      <c r="T623" s="115">
        <f>S623*H623</f>
        <v>0</v>
      </c>
      <c r="AR623" s="116" t="s">
        <v>147</v>
      </c>
      <c r="AT623" s="116" t="s">
        <v>142</v>
      </c>
      <c r="AU623" s="116" t="s">
        <v>148</v>
      </c>
      <c r="AY623" s="18" t="s">
        <v>140</v>
      </c>
      <c r="BE623" s="117">
        <f>IF(N623="základní",J623,0)</f>
        <v>0</v>
      </c>
      <c r="BF623" s="117">
        <f>IF(N623="snížená",J623,0)</f>
        <v>0</v>
      </c>
      <c r="BG623" s="117">
        <f>IF(N623="zákl. přenesená",J623,0)</f>
        <v>0</v>
      </c>
      <c r="BH623" s="117">
        <f>IF(N623="sníž. přenesená",J623,0)</f>
        <v>0</v>
      </c>
      <c r="BI623" s="117">
        <f>IF(N623="nulová",J623,0)</f>
        <v>0</v>
      </c>
      <c r="BJ623" s="18" t="s">
        <v>148</v>
      </c>
      <c r="BK623" s="117">
        <f>ROUND(I623*H623,2)</f>
        <v>0</v>
      </c>
      <c r="BL623" s="18" t="s">
        <v>147</v>
      </c>
      <c r="BM623" s="116" t="s">
        <v>630</v>
      </c>
    </row>
    <row r="624" spans="2:65" s="1" customFormat="1">
      <c r="B624" s="34"/>
      <c r="D624" s="252" t="s">
        <v>150</v>
      </c>
      <c r="F624" s="253" t="s">
        <v>631</v>
      </c>
      <c r="I624" s="118"/>
      <c r="L624" s="34"/>
      <c r="M624" s="119"/>
      <c r="T624" s="53"/>
      <c r="AT624" s="18" t="s">
        <v>150</v>
      </c>
      <c r="AU624" s="18" t="s">
        <v>148</v>
      </c>
    </row>
    <row r="625" spans="2:65" s="13" customFormat="1">
      <c r="B625" s="125"/>
      <c r="D625" s="254" t="s">
        <v>152</v>
      </c>
      <c r="E625" s="126" t="s">
        <v>3</v>
      </c>
      <c r="F625" s="256" t="s">
        <v>632</v>
      </c>
      <c r="H625" s="257">
        <v>616.85</v>
      </c>
      <c r="I625" s="127"/>
      <c r="L625" s="125"/>
      <c r="M625" s="128"/>
      <c r="T625" s="129"/>
      <c r="AT625" s="126" t="s">
        <v>152</v>
      </c>
      <c r="AU625" s="126" t="s">
        <v>148</v>
      </c>
      <c r="AV625" s="13" t="s">
        <v>148</v>
      </c>
      <c r="AW625" s="13" t="s">
        <v>42</v>
      </c>
      <c r="AX625" s="13" t="s">
        <v>81</v>
      </c>
      <c r="AY625" s="126" t="s">
        <v>140</v>
      </c>
    </row>
    <row r="626" spans="2:65" s="14" customFormat="1">
      <c r="B626" s="130"/>
      <c r="D626" s="254" t="s">
        <v>152</v>
      </c>
      <c r="E626" s="131" t="s">
        <v>3</v>
      </c>
      <c r="F626" s="258" t="s">
        <v>155</v>
      </c>
      <c r="H626" s="259">
        <v>616.85</v>
      </c>
      <c r="I626" s="132"/>
      <c r="L626" s="130"/>
      <c r="M626" s="133"/>
      <c r="T626" s="134"/>
      <c r="AT626" s="131" t="s">
        <v>152</v>
      </c>
      <c r="AU626" s="131" t="s">
        <v>148</v>
      </c>
      <c r="AV626" s="14" t="s">
        <v>147</v>
      </c>
      <c r="AW626" s="14" t="s">
        <v>42</v>
      </c>
      <c r="AX626" s="14" t="s">
        <v>89</v>
      </c>
      <c r="AY626" s="131" t="s">
        <v>140</v>
      </c>
    </row>
    <row r="627" spans="2:65" s="1" customFormat="1" ht="16.5" customHeight="1">
      <c r="B627" s="34"/>
      <c r="C627" s="246" t="s">
        <v>633</v>
      </c>
      <c r="D627" s="246" t="s">
        <v>142</v>
      </c>
      <c r="E627" s="247" t="s">
        <v>634</v>
      </c>
      <c r="F627" s="248" t="s">
        <v>635</v>
      </c>
      <c r="G627" s="249" t="s">
        <v>145</v>
      </c>
      <c r="H627" s="250">
        <v>616.85</v>
      </c>
      <c r="I627" s="111"/>
      <c r="J627" s="251">
        <f>ROUND(I627*H627,2)</f>
        <v>0</v>
      </c>
      <c r="K627" s="248" t="s">
        <v>146</v>
      </c>
      <c r="L627" s="34"/>
      <c r="M627" s="112" t="s">
        <v>3</v>
      </c>
      <c r="N627" s="113" t="s">
        <v>53</v>
      </c>
      <c r="P627" s="114">
        <f>O627*H627</f>
        <v>0</v>
      </c>
      <c r="Q627" s="114">
        <v>0</v>
      </c>
      <c r="R627" s="114">
        <f>Q627*H627</f>
        <v>0</v>
      </c>
      <c r="S627" s="114">
        <v>0</v>
      </c>
      <c r="T627" s="115">
        <f>S627*H627</f>
        <v>0</v>
      </c>
      <c r="AR627" s="116" t="s">
        <v>147</v>
      </c>
      <c r="AT627" s="116" t="s">
        <v>142</v>
      </c>
      <c r="AU627" s="116" t="s">
        <v>148</v>
      </c>
      <c r="AY627" s="18" t="s">
        <v>140</v>
      </c>
      <c r="BE627" s="117">
        <f>IF(N627="základní",J627,0)</f>
        <v>0</v>
      </c>
      <c r="BF627" s="117">
        <f>IF(N627="snížená",J627,0)</f>
        <v>0</v>
      </c>
      <c r="BG627" s="117">
        <f>IF(N627="zákl. přenesená",J627,0)</f>
        <v>0</v>
      </c>
      <c r="BH627" s="117">
        <f>IF(N627="sníž. přenesená",J627,0)</f>
        <v>0</v>
      </c>
      <c r="BI627" s="117">
        <f>IF(N627="nulová",J627,0)</f>
        <v>0</v>
      </c>
      <c r="BJ627" s="18" t="s">
        <v>148</v>
      </c>
      <c r="BK627" s="117">
        <f>ROUND(I627*H627,2)</f>
        <v>0</v>
      </c>
      <c r="BL627" s="18" t="s">
        <v>147</v>
      </c>
      <c r="BM627" s="116" t="s">
        <v>636</v>
      </c>
    </row>
    <row r="628" spans="2:65" s="1" customFormat="1">
      <c r="B628" s="34"/>
      <c r="D628" s="252" t="s">
        <v>150</v>
      </c>
      <c r="F628" s="253" t="s">
        <v>637</v>
      </c>
      <c r="I628" s="118"/>
      <c r="L628" s="34"/>
      <c r="M628" s="119"/>
      <c r="T628" s="53"/>
      <c r="AT628" s="18" t="s">
        <v>150</v>
      </c>
      <c r="AU628" s="18" t="s">
        <v>148</v>
      </c>
    </row>
    <row r="629" spans="2:65" s="1" customFormat="1" ht="16.5" customHeight="1">
      <c r="B629" s="34"/>
      <c r="C629" s="246" t="s">
        <v>638</v>
      </c>
      <c r="D629" s="246" t="s">
        <v>142</v>
      </c>
      <c r="E629" s="247" t="s">
        <v>639</v>
      </c>
      <c r="F629" s="248" t="s">
        <v>640</v>
      </c>
      <c r="G629" s="249" t="s">
        <v>145</v>
      </c>
      <c r="H629" s="250">
        <v>29468.25</v>
      </c>
      <c r="I629" s="111"/>
      <c r="J629" s="251">
        <f>ROUND(I629*H629,2)</f>
        <v>0</v>
      </c>
      <c r="K629" s="248" t="s">
        <v>146</v>
      </c>
      <c r="L629" s="34"/>
      <c r="M629" s="112" t="s">
        <v>3</v>
      </c>
      <c r="N629" s="113" t="s">
        <v>53</v>
      </c>
      <c r="P629" s="114">
        <f>O629*H629</f>
        <v>0</v>
      </c>
      <c r="Q629" s="114">
        <v>0</v>
      </c>
      <c r="R629" s="114">
        <f>Q629*H629</f>
        <v>0</v>
      </c>
      <c r="S629" s="114">
        <v>0</v>
      </c>
      <c r="T629" s="115">
        <f>S629*H629</f>
        <v>0</v>
      </c>
      <c r="AR629" s="116" t="s">
        <v>147</v>
      </c>
      <c r="AT629" s="116" t="s">
        <v>142</v>
      </c>
      <c r="AU629" s="116" t="s">
        <v>148</v>
      </c>
      <c r="AY629" s="18" t="s">
        <v>140</v>
      </c>
      <c r="BE629" s="117">
        <f>IF(N629="základní",J629,0)</f>
        <v>0</v>
      </c>
      <c r="BF629" s="117">
        <f>IF(N629="snížená",J629,0)</f>
        <v>0</v>
      </c>
      <c r="BG629" s="117">
        <f>IF(N629="zákl. přenesená",J629,0)</f>
        <v>0</v>
      </c>
      <c r="BH629" s="117">
        <f>IF(N629="sníž. přenesená",J629,0)</f>
        <v>0</v>
      </c>
      <c r="BI629" s="117">
        <f>IF(N629="nulová",J629,0)</f>
        <v>0</v>
      </c>
      <c r="BJ629" s="18" t="s">
        <v>148</v>
      </c>
      <c r="BK629" s="117">
        <f>ROUND(I629*H629,2)</f>
        <v>0</v>
      </c>
      <c r="BL629" s="18" t="s">
        <v>147</v>
      </c>
      <c r="BM629" s="116" t="s">
        <v>641</v>
      </c>
    </row>
    <row r="630" spans="2:65" s="1" customFormat="1">
      <c r="B630" s="34"/>
      <c r="D630" s="252" t="s">
        <v>150</v>
      </c>
      <c r="F630" s="253" t="s">
        <v>642</v>
      </c>
      <c r="I630" s="118"/>
      <c r="L630" s="34"/>
      <c r="M630" s="119"/>
      <c r="T630" s="53"/>
      <c r="AT630" s="18" t="s">
        <v>150</v>
      </c>
      <c r="AU630" s="18" t="s">
        <v>148</v>
      </c>
    </row>
    <row r="631" spans="2:65" s="1" customFormat="1" ht="16.5" customHeight="1">
      <c r="B631" s="34"/>
      <c r="C631" s="246" t="s">
        <v>643</v>
      </c>
      <c r="D631" s="246" t="s">
        <v>142</v>
      </c>
      <c r="E631" s="247" t="s">
        <v>644</v>
      </c>
      <c r="F631" s="248" t="s">
        <v>645</v>
      </c>
      <c r="G631" s="249" t="s">
        <v>145</v>
      </c>
      <c r="H631" s="250">
        <v>616.85</v>
      </c>
      <c r="I631" s="111"/>
      <c r="J631" s="251">
        <f>ROUND(I631*H631,2)</f>
        <v>0</v>
      </c>
      <c r="K631" s="248" t="s">
        <v>146</v>
      </c>
      <c r="L631" s="34"/>
      <c r="M631" s="112" t="s">
        <v>3</v>
      </c>
      <c r="N631" s="113" t="s">
        <v>53</v>
      </c>
      <c r="P631" s="114">
        <f>O631*H631</f>
        <v>0</v>
      </c>
      <c r="Q631" s="114">
        <v>0</v>
      </c>
      <c r="R631" s="114">
        <f>Q631*H631</f>
        <v>0</v>
      </c>
      <c r="S631" s="114">
        <v>0</v>
      </c>
      <c r="T631" s="115">
        <f>S631*H631</f>
        <v>0</v>
      </c>
      <c r="AR631" s="116" t="s">
        <v>147</v>
      </c>
      <c r="AT631" s="116" t="s">
        <v>142</v>
      </c>
      <c r="AU631" s="116" t="s">
        <v>148</v>
      </c>
      <c r="AY631" s="18" t="s">
        <v>140</v>
      </c>
      <c r="BE631" s="117">
        <f>IF(N631="základní",J631,0)</f>
        <v>0</v>
      </c>
      <c r="BF631" s="117">
        <f>IF(N631="snížená",J631,0)</f>
        <v>0</v>
      </c>
      <c r="BG631" s="117">
        <f>IF(N631="zákl. přenesená",J631,0)</f>
        <v>0</v>
      </c>
      <c r="BH631" s="117">
        <f>IF(N631="sníž. přenesená",J631,0)</f>
        <v>0</v>
      </c>
      <c r="BI631" s="117">
        <f>IF(N631="nulová",J631,0)</f>
        <v>0</v>
      </c>
      <c r="BJ631" s="18" t="s">
        <v>148</v>
      </c>
      <c r="BK631" s="117">
        <f>ROUND(I631*H631,2)</f>
        <v>0</v>
      </c>
      <c r="BL631" s="18" t="s">
        <v>147</v>
      </c>
      <c r="BM631" s="116" t="s">
        <v>646</v>
      </c>
    </row>
    <row r="632" spans="2:65" s="1" customFormat="1">
      <c r="B632" s="34"/>
      <c r="D632" s="252" t="s">
        <v>150</v>
      </c>
      <c r="F632" s="253" t="s">
        <v>647</v>
      </c>
      <c r="I632" s="118"/>
      <c r="L632" s="34"/>
      <c r="M632" s="119"/>
      <c r="T632" s="53"/>
      <c r="AT632" s="18" t="s">
        <v>150</v>
      </c>
      <c r="AU632" s="18" t="s">
        <v>148</v>
      </c>
    </row>
    <row r="633" spans="2:65" s="1" customFormat="1" ht="21.75" customHeight="1">
      <c r="B633" s="34"/>
      <c r="C633" s="246" t="s">
        <v>648</v>
      </c>
      <c r="D633" s="246" t="s">
        <v>142</v>
      </c>
      <c r="E633" s="247" t="s">
        <v>649</v>
      </c>
      <c r="F633" s="248" t="s">
        <v>650</v>
      </c>
      <c r="G633" s="249" t="s">
        <v>294</v>
      </c>
      <c r="H633" s="250">
        <v>7</v>
      </c>
      <c r="I633" s="111"/>
      <c r="J633" s="251">
        <f>ROUND(I633*H633,2)</f>
        <v>0</v>
      </c>
      <c r="K633" s="248" t="s">
        <v>146</v>
      </c>
      <c r="L633" s="34"/>
      <c r="M633" s="112" t="s">
        <v>3</v>
      </c>
      <c r="N633" s="113" t="s">
        <v>53</v>
      </c>
      <c r="P633" s="114">
        <f>O633*H633</f>
        <v>0</v>
      </c>
      <c r="Q633" s="114">
        <v>0</v>
      </c>
      <c r="R633" s="114">
        <f>Q633*H633</f>
        <v>0</v>
      </c>
      <c r="S633" s="114">
        <v>0</v>
      </c>
      <c r="T633" s="115">
        <f>S633*H633</f>
        <v>0</v>
      </c>
      <c r="AR633" s="116" t="s">
        <v>147</v>
      </c>
      <c r="AT633" s="116" t="s">
        <v>142</v>
      </c>
      <c r="AU633" s="116" t="s">
        <v>148</v>
      </c>
      <c r="AY633" s="18" t="s">
        <v>140</v>
      </c>
      <c r="BE633" s="117">
        <f>IF(N633="základní",J633,0)</f>
        <v>0</v>
      </c>
      <c r="BF633" s="117">
        <f>IF(N633="snížená",J633,0)</f>
        <v>0</v>
      </c>
      <c r="BG633" s="117">
        <f>IF(N633="zákl. přenesená",J633,0)</f>
        <v>0</v>
      </c>
      <c r="BH633" s="117">
        <f>IF(N633="sníž. přenesená",J633,0)</f>
        <v>0</v>
      </c>
      <c r="BI633" s="117">
        <f>IF(N633="nulová",J633,0)</f>
        <v>0</v>
      </c>
      <c r="BJ633" s="18" t="s">
        <v>148</v>
      </c>
      <c r="BK633" s="117">
        <f>ROUND(I633*H633,2)</f>
        <v>0</v>
      </c>
      <c r="BL633" s="18" t="s">
        <v>147</v>
      </c>
      <c r="BM633" s="116" t="s">
        <v>651</v>
      </c>
    </row>
    <row r="634" spans="2:65" s="1" customFormat="1">
      <c r="B634" s="34"/>
      <c r="D634" s="252" t="s">
        <v>150</v>
      </c>
      <c r="F634" s="253" t="s">
        <v>652</v>
      </c>
      <c r="I634" s="118"/>
      <c r="L634" s="34"/>
      <c r="M634" s="119"/>
      <c r="T634" s="53"/>
      <c r="AT634" s="18" t="s">
        <v>150</v>
      </c>
      <c r="AU634" s="18" t="s">
        <v>148</v>
      </c>
    </row>
    <row r="635" spans="2:65" s="12" customFormat="1">
      <c r="B635" s="120"/>
      <c r="D635" s="254" t="s">
        <v>152</v>
      </c>
      <c r="E635" s="121" t="s">
        <v>3</v>
      </c>
      <c r="F635" s="255" t="s">
        <v>653</v>
      </c>
      <c r="H635" s="121" t="s">
        <v>3</v>
      </c>
      <c r="I635" s="122"/>
      <c r="L635" s="120"/>
      <c r="M635" s="123"/>
      <c r="T635" s="124"/>
      <c r="AT635" s="121" t="s">
        <v>152</v>
      </c>
      <c r="AU635" s="121" t="s">
        <v>148</v>
      </c>
      <c r="AV635" s="12" t="s">
        <v>89</v>
      </c>
      <c r="AW635" s="12" t="s">
        <v>42</v>
      </c>
      <c r="AX635" s="12" t="s">
        <v>81</v>
      </c>
      <c r="AY635" s="121" t="s">
        <v>140</v>
      </c>
    </row>
    <row r="636" spans="2:65" s="13" customFormat="1">
      <c r="B636" s="125"/>
      <c r="D636" s="254" t="s">
        <v>152</v>
      </c>
      <c r="E636" s="126" t="s">
        <v>3</v>
      </c>
      <c r="F636" s="256" t="s">
        <v>654</v>
      </c>
      <c r="H636" s="257">
        <v>7</v>
      </c>
      <c r="I636" s="127"/>
      <c r="L636" s="125"/>
      <c r="M636" s="128"/>
      <c r="T636" s="129"/>
      <c r="AT636" s="126" t="s">
        <v>152</v>
      </c>
      <c r="AU636" s="126" t="s">
        <v>148</v>
      </c>
      <c r="AV636" s="13" t="s">
        <v>148</v>
      </c>
      <c r="AW636" s="13" t="s">
        <v>42</v>
      </c>
      <c r="AX636" s="13" t="s">
        <v>81</v>
      </c>
      <c r="AY636" s="126" t="s">
        <v>140</v>
      </c>
    </row>
    <row r="637" spans="2:65" s="14" customFormat="1">
      <c r="B637" s="130"/>
      <c r="D637" s="254" t="s">
        <v>152</v>
      </c>
      <c r="E637" s="131" t="s">
        <v>3</v>
      </c>
      <c r="F637" s="258" t="s">
        <v>155</v>
      </c>
      <c r="H637" s="259">
        <v>7</v>
      </c>
      <c r="I637" s="132"/>
      <c r="L637" s="130"/>
      <c r="M637" s="133"/>
      <c r="T637" s="134"/>
      <c r="AT637" s="131" t="s">
        <v>152</v>
      </c>
      <c r="AU637" s="131" t="s">
        <v>148</v>
      </c>
      <c r="AV637" s="14" t="s">
        <v>147</v>
      </c>
      <c r="AW637" s="14" t="s">
        <v>42</v>
      </c>
      <c r="AX637" s="14" t="s">
        <v>89</v>
      </c>
      <c r="AY637" s="131" t="s">
        <v>140</v>
      </c>
    </row>
    <row r="638" spans="2:65" s="1" customFormat="1" ht="21.75" customHeight="1">
      <c r="B638" s="34"/>
      <c r="C638" s="246" t="s">
        <v>655</v>
      </c>
      <c r="D638" s="246" t="s">
        <v>142</v>
      </c>
      <c r="E638" s="247" t="s">
        <v>656</v>
      </c>
      <c r="F638" s="248" t="s">
        <v>657</v>
      </c>
      <c r="G638" s="249" t="s">
        <v>294</v>
      </c>
      <c r="H638" s="250">
        <v>315</v>
      </c>
      <c r="I638" s="111"/>
      <c r="J638" s="251">
        <f>ROUND(I638*H638,2)</f>
        <v>0</v>
      </c>
      <c r="K638" s="248" t="s">
        <v>146</v>
      </c>
      <c r="L638" s="34"/>
      <c r="M638" s="112" t="s">
        <v>3</v>
      </c>
      <c r="N638" s="113" t="s">
        <v>53</v>
      </c>
      <c r="P638" s="114">
        <f>O638*H638</f>
        <v>0</v>
      </c>
      <c r="Q638" s="114">
        <v>0</v>
      </c>
      <c r="R638" s="114">
        <f>Q638*H638</f>
        <v>0</v>
      </c>
      <c r="S638" s="114">
        <v>0</v>
      </c>
      <c r="T638" s="115">
        <f>S638*H638</f>
        <v>0</v>
      </c>
      <c r="AR638" s="116" t="s">
        <v>147</v>
      </c>
      <c r="AT638" s="116" t="s">
        <v>142</v>
      </c>
      <c r="AU638" s="116" t="s">
        <v>148</v>
      </c>
      <c r="AY638" s="18" t="s">
        <v>140</v>
      </c>
      <c r="BE638" s="117">
        <f>IF(N638="základní",J638,0)</f>
        <v>0</v>
      </c>
      <c r="BF638" s="117">
        <f>IF(N638="snížená",J638,0)</f>
        <v>0</v>
      </c>
      <c r="BG638" s="117">
        <f>IF(N638="zákl. přenesená",J638,0)</f>
        <v>0</v>
      </c>
      <c r="BH638" s="117">
        <f>IF(N638="sníž. přenesená",J638,0)</f>
        <v>0</v>
      </c>
      <c r="BI638" s="117">
        <f>IF(N638="nulová",J638,0)</f>
        <v>0</v>
      </c>
      <c r="BJ638" s="18" t="s">
        <v>148</v>
      </c>
      <c r="BK638" s="117">
        <f>ROUND(I638*H638,2)</f>
        <v>0</v>
      </c>
      <c r="BL638" s="18" t="s">
        <v>147</v>
      </c>
      <c r="BM638" s="116" t="s">
        <v>658</v>
      </c>
    </row>
    <row r="639" spans="2:65" s="1" customFormat="1">
      <c r="B639" s="34"/>
      <c r="D639" s="252" t="s">
        <v>150</v>
      </c>
      <c r="F639" s="253" t="s">
        <v>659</v>
      </c>
      <c r="I639" s="118"/>
      <c r="L639" s="34"/>
      <c r="M639" s="119"/>
      <c r="T639" s="53"/>
      <c r="AT639" s="18" t="s">
        <v>150</v>
      </c>
      <c r="AU639" s="18" t="s">
        <v>148</v>
      </c>
    </row>
    <row r="640" spans="2:65" s="12" customFormat="1">
      <c r="B640" s="120"/>
      <c r="D640" s="254" t="s">
        <v>152</v>
      </c>
      <c r="E640" s="121" t="s">
        <v>3</v>
      </c>
      <c r="F640" s="255" t="s">
        <v>623</v>
      </c>
      <c r="H640" s="121" t="s">
        <v>3</v>
      </c>
      <c r="I640" s="122"/>
      <c r="L640" s="120"/>
      <c r="M640" s="123"/>
      <c r="T640" s="124"/>
      <c r="AT640" s="121" t="s">
        <v>152</v>
      </c>
      <c r="AU640" s="121" t="s">
        <v>148</v>
      </c>
      <c r="AV640" s="12" t="s">
        <v>89</v>
      </c>
      <c r="AW640" s="12" t="s">
        <v>42</v>
      </c>
      <c r="AX640" s="12" t="s">
        <v>81</v>
      </c>
      <c r="AY640" s="121" t="s">
        <v>140</v>
      </c>
    </row>
    <row r="641" spans="2:65" s="13" customFormat="1">
      <c r="B641" s="125"/>
      <c r="D641" s="254" t="s">
        <v>152</v>
      </c>
      <c r="E641" s="126" t="s">
        <v>3</v>
      </c>
      <c r="F641" s="256" t="s">
        <v>660</v>
      </c>
      <c r="H641" s="257">
        <v>315</v>
      </c>
      <c r="I641" s="127"/>
      <c r="L641" s="125"/>
      <c r="M641" s="128"/>
      <c r="T641" s="129"/>
      <c r="AT641" s="126" t="s">
        <v>152</v>
      </c>
      <c r="AU641" s="126" t="s">
        <v>148</v>
      </c>
      <c r="AV641" s="13" t="s">
        <v>148</v>
      </c>
      <c r="AW641" s="13" t="s">
        <v>42</v>
      </c>
      <c r="AX641" s="13" t="s">
        <v>81</v>
      </c>
      <c r="AY641" s="126" t="s">
        <v>140</v>
      </c>
    </row>
    <row r="642" spans="2:65" s="14" customFormat="1">
      <c r="B642" s="130"/>
      <c r="D642" s="254" t="s">
        <v>152</v>
      </c>
      <c r="E642" s="131" t="s">
        <v>3</v>
      </c>
      <c r="F642" s="258" t="s">
        <v>155</v>
      </c>
      <c r="H642" s="259">
        <v>315</v>
      </c>
      <c r="I642" s="132"/>
      <c r="L642" s="130"/>
      <c r="M642" s="133"/>
      <c r="T642" s="134"/>
      <c r="AT642" s="131" t="s">
        <v>152</v>
      </c>
      <c r="AU642" s="131" t="s">
        <v>148</v>
      </c>
      <c r="AV642" s="14" t="s">
        <v>147</v>
      </c>
      <c r="AW642" s="14" t="s">
        <v>42</v>
      </c>
      <c r="AX642" s="14" t="s">
        <v>89</v>
      </c>
      <c r="AY642" s="131" t="s">
        <v>140</v>
      </c>
    </row>
    <row r="643" spans="2:65" s="1" customFormat="1" ht="21.75" customHeight="1">
      <c r="B643" s="34"/>
      <c r="C643" s="246" t="s">
        <v>661</v>
      </c>
      <c r="D643" s="246" t="s">
        <v>142</v>
      </c>
      <c r="E643" s="247" t="s">
        <v>662</v>
      </c>
      <c r="F643" s="248" t="s">
        <v>663</v>
      </c>
      <c r="G643" s="249" t="s">
        <v>294</v>
      </c>
      <c r="H643" s="250">
        <v>7</v>
      </c>
      <c r="I643" s="111"/>
      <c r="J643" s="251">
        <f>ROUND(I643*H643,2)</f>
        <v>0</v>
      </c>
      <c r="K643" s="248" t="s">
        <v>146</v>
      </c>
      <c r="L643" s="34"/>
      <c r="M643" s="112" t="s">
        <v>3</v>
      </c>
      <c r="N643" s="113" t="s">
        <v>53</v>
      </c>
      <c r="P643" s="114">
        <f>O643*H643</f>
        <v>0</v>
      </c>
      <c r="Q643" s="114">
        <v>0</v>
      </c>
      <c r="R643" s="114">
        <f>Q643*H643</f>
        <v>0</v>
      </c>
      <c r="S643" s="114">
        <v>0</v>
      </c>
      <c r="T643" s="115">
        <f>S643*H643</f>
        <v>0</v>
      </c>
      <c r="AR643" s="116" t="s">
        <v>147</v>
      </c>
      <c r="AT643" s="116" t="s">
        <v>142</v>
      </c>
      <c r="AU643" s="116" t="s">
        <v>148</v>
      </c>
      <c r="AY643" s="18" t="s">
        <v>140</v>
      </c>
      <c r="BE643" s="117">
        <f>IF(N643="základní",J643,0)</f>
        <v>0</v>
      </c>
      <c r="BF643" s="117">
        <f>IF(N643="snížená",J643,0)</f>
        <v>0</v>
      </c>
      <c r="BG643" s="117">
        <f>IF(N643="zákl. přenesená",J643,0)</f>
        <v>0</v>
      </c>
      <c r="BH643" s="117">
        <f>IF(N643="sníž. přenesená",J643,0)</f>
        <v>0</v>
      </c>
      <c r="BI643" s="117">
        <f>IF(N643="nulová",J643,0)</f>
        <v>0</v>
      </c>
      <c r="BJ643" s="18" t="s">
        <v>148</v>
      </c>
      <c r="BK643" s="117">
        <f>ROUND(I643*H643,2)</f>
        <v>0</v>
      </c>
      <c r="BL643" s="18" t="s">
        <v>147</v>
      </c>
      <c r="BM643" s="116" t="s">
        <v>664</v>
      </c>
    </row>
    <row r="644" spans="2:65" s="1" customFormat="1">
      <c r="B644" s="34"/>
      <c r="D644" s="252" t="s">
        <v>150</v>
      </c>
      <c r="F644" s="253" t="s">
        <v>665</v>
      </c>
      <c r="I644" s="118"/>
      <c r="L644" s="34"/>
      <c r="M644" s="119"/>
      <c r="T644" s="53"/>
      <c r="AT644" s="18" t="s">
        <v>150</v>
      </c>
      <c r="AU644" s="18" t="s">
        <v>148</v>
      </c>
    </row>
    <row r="645" spans="2:65" s="1" customFormat="1" ht="16.5" customHeight="1">
      <c r="B645" s="34"/>
      <c r="C645" s="246" t="s">
        <v>666</v>
      </c>
      <c r="D645" s="246" t="s">
        <v>142</v>
      </c>
      <c r="E645" s="247" t="s">
        <v>667</v>
      </c>
      <c r="F645" s="248" t="s">
        <v>668</v>
      </c>
      <c r="G645" s="249" t="s">
        <v>145</v>
      </c>
      <c r="H645" s="250">
        <v>231.02</v>
      </c>
      <c r="I645" s="111"/>
      <c r="J645" s="251">
        <f>ROUND(I645*H645,2)</f>
        <v>0</v>
      </c>
      <c r="K645" s="248" t="s">
        <v>146</v>
      </c>
      <c r="L645" s="34"/>
      <c r="M645" s="112" t="s">
        <v>3</v>
      </c>
      <c r="N645" s="113" t="s">
        <v>53</v>
      </c>
      <c r="P645" s="114">
        <f>O645*H645</f>
        <v>0</v>
      </c>
      <c r="Q645" s="114">
        <v>0</v>
      </c>
      <c r="R645" s="114">
        <f>Q645*H645</f>
        <v>0</v>
      </c>
      <c r="S645" s="114">
        <v>0</v>
      </c>
      <c r="T645" s="115">
        <f>S645*H645</f>
        <v>0</v>
      </c>
      <c r="AR645" s="116" t="s">
        <v>147</v>
      </c>
      <c r="AT645" s="116" t="s">
        <v>142</v>
      </c>
      <c r="AU645" s="116" t="s">
        <v>148</v>
      </c>
      <c r="AY645" s="18" t="s">
        <v>140</v>
      </c>
      <c r="BE645" s="117">
        <f>IF(N645="základní",J645,0)</f>
        <v>0</v>
      </c>
      <c r="BF645" s="117">
        <f>IF(N645="snížená",J645,0)</f>
        <v>0</v>
      </c>
      <c r="BG645" s="117">
        <f>IF(N645="zákl. přenesená",J645,0)</f>
        <v>0</v>
      </c>
      <c r="BH645" s="117">
        <f>IF(N645="sníž. přenesená",J645,0)</f>
        <v>0</v>
      </c>
      <c r="BI645" s="117">
        <f>IF(N645="nulová",J645,0)</f>
        <v>0</v>
      </c>
      <c r="BJ645" s="18" t="s">
        <v>148</v>
      </c>
      <c r="BK645" s="117">
        <f>ROUND(I645*H645,2)</f>
        <v>0</v>
      </c>
      <c r="BL645" s="18" t="s">
        <v>147</v>
      </c>
      <c r="BM645" s="116" t="s">
        <v>669</v>
      </c>
    </row>
    <row r="646" spans="2:65" s="1" customFormat="1">
      <c r="B646" s="34"/>
      <c r="D646" s="252" t="s">
        <v>150</v>
      </c>
      <c r="F646" s="253" t="s">
        <v>670</v>
      </c>
      <c r="I646" s="118"/>
      <c r="L646" s="34"/>
      <c r="M646" s="119"/>
      <c r="T646" s="53"/>
      <c r="AT646" s="18" t="s">
        <v>150</v>
      </c>
      <c r="AU646" s="18" t="s">
        <v>148</v>
      </c>
    </row>
    <row r="647" spans="2:65" s="12" customFormat="1">
      <c r="B647" s="120"/>
      <c r="D647" s="254" t="s">
        <v>152</v>
      </c>
      <c r="E647" s="121" t="s">
        <v>3</v>
      </c>
      <c r="F647" s="255" t="s">
        <v>671</v>
      </c>
      <c r="H647" s="121" t="s">
        <v>3</v>
      </c>
      <c r="I647" s="122"/>
      <c r="L647" s="120"/>
      <c r="M647" s="123"/>
      <c r="T647" s="124"/>
      <c r="AT647" s="121" t="s">
        <v>152</v>
      </c>
      <c r="AU647" s="121" t="s">
        <v>148</v>
      </c>
      <c r="AV647" s="12" t="s">
        <v>89</v>
      </c>
      <c r="AW647" s="12" t="s">
        <v>42</v>
      </c>
      <c r="AX647" s="12" t="s">
        <v>81</v>
      </c>
      <c r="AY647" s="121" t="s">
        <v>140</v>
      </c>
    </row>
    <row r="648" spans="2:65" s="13" customFormat="1">
      <c r="B648" s="125"/>
      <c r="D648" s="254" t="s">
        <v>152</v>
      </c>
      <c r="E648" s="126" t="s">
        <v>3</v>
      </c>
      <c r="F648" s="256" t="s">
        <v>672</v>
      </c>
      <c r="H648" s="257">
        <v>231.02</v>
      </c>
      <c r="I648" s="127"/>
      <c r="L648" s="125"/>
      <c r="M648" s="128"/>
      <c r="T648" s="129"/>
      <c r="AT648" s="126" t="s">
        <v>152</v>
      </c>
      <c r="AU648" s="126" t="s">
        <v>148</v>
      </c>
      <c r="AV648" s="13" t="s">
        <v>148</v>
      </c>
      <c r="AW648" s="13" t="s">
        <v>42</v>
      </c>
      <c r="AX648" s="13" t="s">
        <v>81</v>
      </c>
      <c r="AY648" s="126" t="s">
        <v>140</v>
      </c>
    </row>
    <row r="649" spans="2:65" s="14" customFormat="1">
      <c r="B649" s="130"/>
      <c r="D649" s="254" t="s">
        <v>152</v>
      </c>
      <c r="E649" s="131" t="s">
        <v>3</v>
      </c>
      <c r="F649" s="258" t="s">
        <v>155</v>
      </c>
      <c r="H649" s="259">
        <v>231.02</v>
      </c>
      <c r="I649" s="132"/>
      <c r="L649" s="130"/>
      <c r="M649" s="133"/>
      <c r="T649" s="134"/>
      <c r="AT649" s="131" t="s">
        <v>152</v>
      </c>
      <c r="AU649" s="131" t="s">
        <v>148</v>
      </c>
      <c r="AV649" s="14" t="s">
        <v>147</v>
      </c>
      <c r="AW649" s="14" t="s">
        <v>42</v>
      </c>
      <c r="AX649" s="14" t="s">
        <v>89</v>
      </c>
      <c r="AY649" s="131" t="s">
        <v>140</v>
      </c>
    </row>
    <row r="650" spans="2:65" s="1" customFormat="1" ht="24.15" customHeight="1">
      <c r="B650" s="34"/>
      <c r="C650" s="246" t="s">
        <v>673</v>
      </c>
      <c r="D650" s="246" t="s">
        <v>142</v>
      </c>
      <c r="E650" s="247" t="s">
        <v>674</v>
      </c>
      <c r="F650" s="248" t="s">
        <v>675</v>
      </c>
      <c r="G650" s="249" t="s">
        <v>145</v>
      </c>
      <c r="H650" s="250">
        <v>231.02</v>
      </c>
      <c r="I650" s="111"/>
      <c r="J650" s="251">
        <f>ROUND(I650*H650,2)</f>
        <v>0</v>
      </c>
      <c r="K650" s="248" t="s">
        <v>146</v>
      </c>
      <c r="L650" s="34"/>
      <c r="M650" s="112" t="s">
        <v>3</v>
      </c>
      <c r="N650" s="113" t="s">
        <v>53</v>
      </c>
      <c r="P650" s="114">
        <f>O650*H650</f>
        <v>0</v>
      </c>
      <c r="Q650" s="114">
        <v>0</v>
      </c>
      <c r="R650" s="114">
        <f>Q650*H650</f>
        <v>0</v>
      </c>
      <c r="S650" s="114">
        <v>4.4999999999999998E-2</v>
      </c>
      <c r="T650" s="115">
        <f>S650*H650</f>
        <v>10.395899999999999</v>
      </c>
      <c r="AR650" s="116" t="s">
        <v>147</v>
      </c>
      <c r="AT650" s="116" t="s">
        <v>142</v>
      </c>
      <c r="AU650" s="116" t="s">
        <v>148</v>
      </c>
      <c r="AY650" s="18" t="s">
        <v>140</v>
      </c>
      <c r="BE650" s="117">
        <f>IF(N650="základní",J650,0)</f>
        <v>0</v>
      </c>
      <c r="BF650" s="117">
        <f>IF(N650="snížená",J650,0)</f>
        <v>0</v>
      </c>
      <c r="BG650" s="117">
        <f>IF(N650="zákl. přenesená",J650,0)</f>
        <v>0</v>
      </c>
      <c r="BH650" s="117">
        <f>IF(N650="sníž. přenesená",J650,0)</f>
        <v>0</v>
      </c>
      <c r="BI650" s="117">
        <f>IF(N650="nulová",J650,0)</f>
        <v>0</v>
      </c>
      <c r="BJ650" s="18" t="s">
        <v>148</v>
      </c>
      <c r="BK650" s="117">
        <f>ROUND(I650*H650,2)</f>
        <v>0</v>
      </c>
      <c r="BL650" s="18" t="s">
        <v>147</v>
      </c>
      <c r="BM650" s="116" t="s">
        <v>676</v>
      </c>
    </row>
    <row r="651" spans="2:65" s="1" customFormat="1">
      <c r="B651" s="34"/>
      <c r="D651" s="252" t="s">
        <v>150</v>
      </c>
      <c r="F651" s="253" t="s">
        <v>677</v>
      </c>
      <c r="I651" s="118"/>
      <c r="L651" s="34"/>
      <c r="M651" s="119"/>
      <c r="T651" s="53"/>
      <c r="AT651" s="18" t="s">
        <v>150</v>
      </c>
      <c r="AU651" s="18" t="s">
        <v>148</v>
      </c>
    </row>
    <row r="652" spans="2:65" s="12" customFormat="1">
      <c r="B652" s="120"/>
      <c r="D652" s="254" t="s">
        <v>152</v>
      </c>
      <c r="E652" s="121" t="s">
        <v>3</v>
      </c>
      <c r="F652" s="255" t="s">
        <v>289</v>
      </c>
      <c r="H652" s="121" t="s">
        <v>3</v>
      </c>
      <c r="I652" s="122"/>
      <c r="L652" s="120"/>
      <c r="M652" s="123"/>
      <c r="T652" s="124"/>
      <c r="AT652" s="121" t="s">
        <v>152</v>
      </c>
      <c r="AU652" s="121" t="s">
        <v>148</v>
      </c>
      <c r="AV652" s="12" t="s">
        <v>89</v>
      </c>
      <c r="AW652" s="12" t="s">
        <v>42</v>
      </c>
      <c r="AX652" s="12" t="s">
        <v>81</v>
      </c>
      <c r="AY652" s="121" t="s">
        <v>140</v>
      </c>
    </row>
    <row r="653" spans="2:65" s="13" customFormat="1">
      <c r="B653" s="125"/>
      <c r="D653" s="254" t="s">
        <v>152</v>
      </c>
      <c r="E653" s="126" t="s">
        <v>3</v>
      </c>
      <c r="F653" s="256" t="s">
        <v>678</v>
      </c>
      <c r="H653" s="257">
        <v>231.02</v>
      </c>
      <c r="I653" s="127"/>
      <c r="L653" s="125"/>
      <c r="M653" s="128"/>
      <c r="T653" s="129"/>
      <c r="AT653" s="126" t="s">
        <v>152</v>
      </c>
      <c r="AU653" s="126" t="s">
        <v>148</v>
      </c>
      <c r="AV653" s="13" t="s">
        <v>148</v>
      </c>
      <c r="AW653" s="13" t="s">
        <v>42</v>
      </c>
      <c r="AX653" s="13" t="s">
        <v>81</v>
      </c>
      <c r="AY653" s="126" t="s">
        <v>140</v>
      </c>
    </row>
    <row r="654" spans="2:65" s="14" customFormat="1">
      <c r="B654" s="130"/>
      <c r="D654" s="254" t="s">
        <v>152</v>
      </c>
      <c r="E654" s="131" t="s">
        <v>3</v>
      </c>
      <c r="F654" s="258" t="s">
        <v>155</v>
      </c>
      <c r="H654" s="259">
        <v>231.02</v>
      </c>
      <c r="I654" s="132"/>
      <c r="L654" s="130"/>
      <c r="M654" s="133"/>
      <c r="T654" s="134"/>
      <c r="AT654" s="131" t="s">
        <v>152</v>
      </c>
      <c r="AU654" s="131" t="s">
        <v>148</v>
      </c>
      <c r="AV654" s="14" t="s">
        <v>147</v>
      </c>
      <c r="AW654" s="14" t="s">
        <v>42</v>
      </c>
      <c r="AX654" s="14" t="s">
        <v>89</v>
      </c>
      <c r="AY654" s="131" t="s">
        <v>140</v>
      </c>
    </row>
    <row r="655" spans="2:65" s="1" customFormat="1" ht="21.75" customHeight="1">
      <c r="B655" s="34"/>
      <c r="C655" s="246" t="s">
        <v>679</v>
      </c>
      <c r="D655" s="246" t="s">
        <v>142</v>
      </c>
      <c r="E655" s="247" t="s">
        <v>680</v>
      </c>
      <c r="F655" s="248" t="s">
        <v>681</v>
      </c>
      <c r="G655" s="249" t="s">
        <v>179</v>
      </c>
      <c r="H655" s="250">
        <v>9.2409999999999997</v>
      </c>
      <c r="I655" s="111"/>
      <c r="J655" s="251">
        <f>ROUND(I655*H655,2)</f>
        <v>0</v>
      </c>
      <c r="K655" s="248" t="s">
        <v>146</v>
      </c>
      <c r="L655" s="34"/>
      <c r="M655" s="112" t="s">
        <v>3</v>
      </c>
      <c r="N655" s="113" t="s">
        <v>53</v>
      </c>
      <c r="P655" s="114">
        <f>O655*H655</f>
        <v>0</v>
      </c>
      <c r="Q655" s="114">
        <v>0</v>
      </c>
      <c r="R655" s="114">
        <f>Q655*H655</f>
        <v>0</v>
      </c>
      <c r="S655" s="114">
        <v>1.4</v>
      </c>
      <c r="T655" s="115">
        <f>S655*H655</f>
        <v>12.937399999999998</v>
      </c>
      <c r="AR655" s="116" t="s">
        <v>147</v>
      </c>
      <c r="AT655" s="116" t="s">
        <v>142</v>
      </c>
      <c r="AU655" s="116" t="s">
        <v>148</v>
      </c>
      <c r="AY655" s="18" t="s">
        <v>140</v>
      </c>
      <c r="BE655" s="117">
        <f>IF(N655="základní",J655,0)</f>
        <v>0</v>
      </c>
      <c r="BF655" s="117">
        <f>IF(N655="snížená",J655,0)</f>
        <v>0</v>
      </c>
      <c r="BG655" s="117">
        <f>IF(N655="zákl. přenesená",J655,0)</f>
        <v>0</v>
      </c>
      <c r="BH655" s="117">
        <f>IF(N655="sníž. přenesená",J655,0)</f>
        <v>0</v>
      </c>
      <c r="BI655" s="117">
        <f>IF(N655="nulová",J655,0)</f>
        <v>0</v>
      </c>
      <c r="BJ655" s="18" t="s">
        <v>148</v>
      </c>
      <c r="BK655" s="117">
        <f>ROUND(I655*H655,2)</f>
        <v>0</v>
      </c>
      <c r="BL655" s="18" t="s">
        <v>147</v>
      </c>
      <c r="BM655" s="116" t="s">
        <v>682</v>
      </c>
    </row>
    <row r="656" spans="2:65" s="1" customFormat="1">
      <c r="B656" s="34"/>
      <c r="D656" s="252" t="s">
        <v>150</v>
      </c>
      <c r="F656" s="253" t="s">
        <v>683</v>
      </c>
      <c r="I656" s="118"/>
      <c r="L656" s="34"/>
      <c r="M656" s="119"/>
      <c r="T656" s="53"/>
      <c r="AT656" s="18" t="s">
        <v>150</v>
      </c>
      <c r="AU656" s="18" t="s">
        <v>148</v>
      </c>
    </row>
    <row r="657" spans="2:65" s="12" customFormat="1">
      <c r="B657" s="120"/>
      <c r="D657" s="254" t="s">
        <v>152</v>
      </c>
      <c r="E657" s="121" t="s">
        <v>3</v>
      </c>
      <c r="F657" s="255" t="s">
        <v>289</v>
      </c>
      <c r="H657" s="121" t="s">
        <v>3</v>
      </c>
      <c r="I657" s="122"/>
      <c r="L657" s="120"/>
      <c r="M657" s="123"/>
      <c r="T657" s="124"/>
      <c r="AT657" s="121" t="s">
        <v>152</v>
      </c>
      <c r="AU657" s="121" t="s">
        <v>148</v>
      </c>
      <c r="AV657" s="12" t="s">
        <v>89</v>
      </c>
      <c r="AW657" s="12" t="s">
        <v>42</v>
      </c>
      <c r="AX657" s="12" t="s">
        <v>81</v>
      </c>
      <c r="AY657" s="121" t="s">
        <v>140</v>
      </c>
    </row>
    <row r="658" spans="2:65" s="13" customFormat="1">
      <c r="B658" s="125"/>
      <c r="D658" s="254" t="s">
        <v>152</v>
      </c>
      <c r="E658" s="126" t="s">
        <v>3</v>
      </c>
      <c r="F658" s="256" t="s">
        <v>684</v>
      </c>
      <c r="H658" s="257">
        <v>9.2409999999999997</v>
      </c>
      <c r="I658" s="127"/>
      <c r="L658" s="125"/>
      <c r="M658" s="128"/>
      <c r="T658" s="129"/>
      <c r="AT658" s="126" t="s">
        <v>152</v>
      </c>
      <c r="AU658" s="126" t="s">
        <v>148</v>
      </c>
      <c r="AV658" s="13" t="s">
        <v>148</v>
      </c>
      <c r="AW658" s="13" t="s">
        <v>42</v>
      </c>
      <c r="AX658" s="13" t="s">
        <v>81</v>
      </c>
      <c r="AY658" s="126" t="s">
        <v>140</v>
      </c>
    </row>
    <row r="659" spans="2:65" s="14" customFormat="1">
      <c r="B659" s="130"/>
      <c r="D659" s="254" t="s">
        <v>152</v>
      </c>
      <c r="E659" s="131" t="s">
        <v>3</v>
      </c>
      <c r="F659" s="258" t="s">
        <v>155</v>
      </c>
      <c r="H659" s="259">
        <v>9.2409999999999997</v>
      </c>
      <c r="I659" s="132"/>
      <c r="L659" s="130"/>
      <c r="M659" s="133"/>
      <c r="T659" s="134"/>
      <c r="AT659" s="131" t="s">
        <v>152</v>
      </c>
      <c r="AU659" s="131" t="s">
        <v>148</v>
      </c>
      <c r="AV659" s="14" t="s">
        <v>147</v>
      </c>
      <c r="AW659" s="14" t="s">
        <v>42</v>
      </c>
      <c r="AX659" s="14" t="s">
        <v>89</v>
      </c>
      <c r="AY659" s="131" t="s">
        <v>140</v>
      </c>
    </row>
    <row r="660" spans="2:65" s="1" customFormat="1" ht="24.15" customHeight="1">
      <c r="B660" s="34"/>
      <c r="C660" s="246" t="s">
        <v>685</v>
      </c>
      <c r="D660" s="246" t="s">
        <v>142</v>
      </c>
      <c r="E660" s="247" t="s">
        <v>686</v>
      </c>
      <c r="F660" s="248" t="s">
        <v>687</v>
      </c>
      <c r="G660" s="249" t="s">
        <v>145</v>
      </c>
      <c r="H660" s="250">
        <v>4.9790000000000001</v>
      </c>
      <c r="I660" s="111"/>
      <c r="J660" s="251">
        <f>ROUND(I660*H660,2)</f>
        <v>0</v>
      </c>
      <c r="K660" s="248" t="s">
        <v>146</v>
      </c>
      <c r="L660" s="34"/>
      <c r="M660" s="112" t="s">
        <v>3</v>
      </c>
      <c r="N660" s="113" t="s">
        <v>53</v>
      </c>
      <c r="P660" s="114">
        <f>O660*H660</f>
        <v>0</v>
      </c>
      <c r="Q660" s="114">
        <v>0</v>
      </c>
      <c r="R660" s="114">
        <f>Q660*H660</f>
        <v>0</v>
      </c>
      <c r="S660" s="114">
        <v>4.1000000000000002E-2</v>
      </c>
      <c r="T660" s="115">
        <f>S660*H660</f>
        <v>0.20413900000000001</v>
      </c>
      <c r="AR660" s="116" t="s">
        <v>147</v>
      </c>
      <c r="AT660" s="116" t="s">
        <v>142</v>
      </c>
      <c r="AU660" s="116" t="s">
        <v>148</v>
      </c>
      <c r="AY660" s="18" t="s">
        <v>140</v>
      </c>
      <c r="BE660" s="117">
        <f>IF(N660="základní",J660,0)</f>
        <v>0</v>
      </c>
      <c r="BF660" s="117">
        <f>IF(N660="snížená",J660,0)</f>
        <v>0</v>
      </c>
      <c r="BG660" s="117">
        <f>IF(N660="zákl. přenesená",J660,0)</f>
        <v>0</v>
      </c>
      <c r="BH660" s="117">
        <f>IF(N660="sníž. přenesená",J660,0)</f>
        <v>0</v>
      </c>
      <c r="BI660" s="117">
        <f>IF(N660="nulová",J660,0)</f>
        <v>0</v>
      </c>
      <c r="BJ660" s="18" t="s">
        <v>148</v>
      </c>
      <c r="BK660" s="117">
        <f>ROUND(I660*H660,2)</f>
        <v>0</v>
      </c>
      <c r="BL660" s="18" t="s">
        <v>147</v>
      </c>
      <c r="BM660" s="116" t="s">
        <v>688</v>
      </c>
    </row>
    <row r="661" spans="2:65" s="1" customFormat="1">
      <c r="B661" s="34"/>
      <c r="D661" s="252" t="s">
        <v>150</v>
      </c>
      <c r="F661" s="253" t="s">
        <v>689</v>
      </c>
      <c r="I661" s="118"/>
      <c r="L661" s="34"/>
      <c r="M661" s="119"/>
      <c r="T661" s="53"/>
      <c r="AT661" s="18" t="s">
        <v>150</v>
      </c>
      <c r="AU661" s="18" t="s">
        <v>148</v>
      </c>
    </row>
    <row r="662" spans="2:65" s="12" customFormat="1">
      <c r="B662" s="120"/>
      <c r="D662" s="254" t="s">
        <v>152</v>
      </c>
      <c r="E662" s="121" t="s">
        <v>3</v>
      </c>
      <c r="F662" s="255" t="s">
        <v>287</v>
      </c>
      <c r="H662" s="121" t="s">
        <v>3</v>
      </c>
      <c r="I662" s="122"/>
      <c r="L662" s="120"/>
      <c r="M662" s="123"/>
      <c r="T662" s="124"/>
      <c r="AT662" s="121" t="s">
        <v>152</v>
      </c>
      <c r="AU662" s="121" t="s">
        <v>148</v>
      </c>
      <c r="AV662" s="12" t="s">
        <v>89</v>
      </c>
      <c r="AW662" s="12" t="s">
        <v>42</v>
      </c>
      <c r="AX662" s="12" t="s">
        <v>81</v>
      </c>
      <c r="AY662" s="121" t="s">
        <v>140</v>
      </c>
    </row>
    <row r="663" spans="2:65" s="13" customFormat="1">
      <c r="B663" s="125"/>
      <c r="D663" s="254" t="s">
        <v>152</v>
      </c>
      <c r="E663" s="126" t="s">
        <v>3</v>
      </c>
      <c r="F663" s="256" t="s">
        <v>690</v>
      </c>
      <c r="H663" s="257">
        <v>1.2829999999999999</v>
      </c>
      <c r="I663" s="127"/>
      <c r="L663" s="125"/>
      <c r="M663" s="128"/>
      <c r="T663" s="129"/>
      <c r="AT663" s="126" t="s">
        <v>152</v>
      </c>
      <c r="AU663" s="126" t="s">
        <v>148</v>
      </c>
      <c r="AV663" s="13" t="s">
        <v>148</v>
      </c>
      <c r="AW663" s="13" t="s">
        <v>42</v>
      </c>
      <c r="AX663" s="13" t="s">
        <v>81</v>
      </c>
      <c r="AY663" s="126" t="s">
        <v>140</v>
      </c>
    </row>
    <row r="664" spans="2:65" s="12" customFormat="1">
      <c r="B664" s="120"/>
      <c r="D664" s="254" t="s">
        <v>152</v>
      </c>
      <c r="E664" s="121" t="s">
        <v>3</v>
      </c>
      <c r="F664" s="255" t="s">
        <v>289</v>
      </c>
      <c r="H664" s="121" t="s">
        <v>3</v>
      </c>
      <c r="I664" s="122"/>
      <c r="L664" s="120"/>
      <c r="M664" s="123"/>
      <c r="T664" s="124"/>
      <c r="AT664" s="121" t="s">
        <v>152</v>
      </c>
      <c r="AU664" s="121" t="s">
        <v>148</v>
      </c>
      <c r="AV664" s="12" t="s">
        <v>89</v>
      </c>
      <c r="AW664" s="12" t="s">
        <v>42</v>
      </c>
      <c r="AX664" s="12" t="s">
        <v>81</v>
      </c>
      <c r="AY664" s="121" t="s">
        <v>140</v>
      </c>
    </row>
    <row r="665" spans="2:65" s="13" customFormat="1">
      <c r="B665" s="125"/>
      <c r="D665" s="254" t="s">
        <v>152</v>
      </c>
      <c r="E665" s="126" t="s">
        <v>3</v>
      </c>
      <c r="F665" s="256" t="s">
        <v>691</v>
      </c>
      <c r="H665" s="257">
        <v>3.6960000000000002</v>
      </c>
      <c r="I665" s="127"/>
      <c r="L665" s="125"/>
      <c r="M665" s="128"/>
      <c r="T665" s="129"/>
      <c r="AT665" s="126" t="s">
        <v>152</v>
      </c>
      <c r="AU665" s="126" t="s">
        <v>148</v>
      </c>
      <c r="AV665" s="13" t="s">
        <v>148</v>
      </c>
      <c r="AW665" s="13" t="s">
        <v>42</v>
      </c>
      <c r="AX665" s="13" t="s">
        <v>81</v>
      </c>
      <c r="AY665" s="126" t="s">
        <v>140</v>
      </c>
    </row>
    <row r="666" spans="2:65" s="14" customFormat="1">
      <c r="B666" s="130"/>
      <c r="D666" s="254" t="s">
        <v>152</v>
      </c>
      <c r="E666" s="131" t="s">
        <v>3</v>
      </c>
      <c r="F666" s="258" t="s">
        <v>155</v>
      </c>
      <c r="H666" s="259">
        <v>4.9790000000000001</v>
      </c>
      <c r="I666" s="132"/>
      <c r="L666" s="130"/>
      <c r="M666" s="133"/>
      <c r="T666" s="134"/>
      <c r="AT666" s="131" t="s">
        <v>152</v>
      </c>
      <c r="AU666" s="131" t="s">
        <v>148</v>
      </c>
      <c r="AV666" s="14" t="s">
        <v>147</v>
      </c>
      <c r="AW666" s="14" t="s">
        <v>42</v>
      </c>
      <c r="AX666" s="14" t="s">
        <v>89</v>
      </c>
      <c r="AY666" s="131" t="s">
        <v>140</v>
      </c>
    </row>
    <row r="667" spans="2:65" s="1" customFormat="1" ht="24.15" customHeight="1">
      <c r="B667" s="34"/>
      <c r="C667" s="246" t="s">
        <v>692</v>
      </c>
      <c r="D667" s="246" t="s">
        <v>142</v>
      </c>
      <c r="E667" s="247" t="s">
        <v>693</v>
      </c>
      <c r="F667" s="248" t="s">
        <v>694</v>
      </c>
      <c r="G667" s="249" t="s">
        <v>145</v>
      </c>
      <c r="H667" s="250">
        <v>4.16</v>
      </c>
      <c r="I667" s="111"/>
      <c r="J667" s="251">
        <f>ROUND(I667*H667,2)</f>
        <v>0</v>
      </c>
      <c r="K667" s="248" t="s">
        <v>146</v>
      </c>
      <c r="L667" s="34"/>
      <c r="M667" s="112" t="s">
        <v>3</v>
      </c>
      <c r="N667" s="113" t="s">
        <v>53</v>
      </c>
      <c r="P667" s="114">
        <f>O667*H667</f>
        <v>0</v>
      </c>
      <c r="Q667" s="114">
        <v>0</v>
      </c>
      <c r="R667" s="114">
        <f>Q667*H667</f>
        <v>0</v>
      </c>
      <c r="S667" s="114">
        <v>2.7E-2</v>
      </c>
      <c r="T667" s="115">
        <f>S667*H667</f>
        <v>0.11232</v>
      </c>
      <c r="AR667" s="116" t="s">
        <v>147</v>
      </c>
      <c r="AT667" s="116" t="s">
        <v>142</v>
      </c>
      <c r="AU667" s="116" t="s">
        <v>148</v>
      </c>
      <c r="AY667" s="18" t="s">
        <v>140</v>
      </c>
      <c r="BE667" s="117">
        <f>IF(N667="základní",J667,0)</f>
        <v>0</v>
      </c>
      <c r="BF667" s="117">
        <f>IF(N667="snížená",J667,0)</f>
        <v>0</v>
      </c>
      <c r="BG667" s="117">
        <f>IF(N667="zákl. přenesená",J667,0)</f>
        <v>0</v>
      </c>
      <c r="BH667" s="117">
        <f>IF(N667="sníž. přenesená",J667,0)</f>
        <v>0</v>
      </c>
      <c r="BI667" s="117">
        <f>IF(N667="nulová",J667,0)</f>
        <v>0</v>
      </c>
      <c r="BJ667" s="18" t="s">
        <v>148</v>
      </c>
      <c r="BK667" s="117">
        <f>ROUND(I667*H667,2)</f>
        <v>0</v>
      </c>
      <c r="BL667" s="18" t="s">
        <v>147</v>
      </c>
      <c r="BM667" s="116" t="s">
        <v>695</v>
      </c>
    </row>
    <row r="668" spans="2:65" s="1" customFormat="1">
      <c r="B668" s="34"/>
      <c r="D668" s="252" t="s">
        <v>150</v>
      </c>
      <c r="F668" s="253" t="s">
        <v>696</v>
      </c>
      <c r="I668" s="118"/>
      <c r="L668" s="34"/>
      <c r="M668" s="119"/>
      <c r="T668" s="53"/>
      <c r="AT668" s="18" t="s">
        <v>150</v>
      </c>
      <c r="AU668" s="18" t="s">
        <v>148</v>
      </c>
    </row>
    <row r="669" spans="2:65" s="12" customFormat="1">
      <c r="B669" s="120"/>
      <c r="D669" s="254" t="s">
        <v>152</v>
      </c>
      <c r="E669" s="121" t="s">
        <v>3</v>
      </c>
      <c r="F669" s="255" t="s">
        <v>283</v>
      </c>
      <c r="H669" s="121" t="s">
        <v>3</v>
      </c>
      <c r="I669" s="122"/>
      <c r="L669" s="120"/>
      <c r="M669" s="123"/>
      <c r="T669" s="124"/>
      <c r="AT669" s="121" t="s">
        <v>152</v>
      </c>
      <c r="AU669" s="121" t="s">
        <v>148</v>
      </c>
      <c r="AV669" s="12" t="s">
        <v>89</v>
      </c>
      <c r="AW669" s="12" t="s">
        <v>42</v>
      </c>
      <c r="AX669" s="12" t="s">
        <v>81</v>
      </c>
      <c r="AY669" s="121" t="s">
        <v>140</v>
      </c>
    </row>
    <row r="670" spans="2:65" s="13" customFormat="1">
      <c r="B670" s="125"/>
      <c r="D670" s="254" t="s">
        <v>152</v>
      </c>
      <c r="E670" s="126" t="s">
        <v>3</v>
      </c>
      <c r="F670" s="256" t="s">
        <v>697</v>
      </c>
      <c r="H670" s="257">
        <v>4.16</v>
      </c>
      <c r="I670" s="127"/>
      <c r="L670" s="125"/>
      <c r="M670" s="128"/>
      <c r="T670" s="129"/>
      <c r="AT670" s="126" t="s">
        <v>152</v>
      </c>
      <c r="AU670" s="126" t="s">
        <v>148</v>
      </c>
      <c r="AV670" s="13" t="s">
        <v>148</v>
      </c>
      <c r="AW670" s="13" t="s">
        <v>42</v>
      </c>
      <c r="AX670" s="13" t="s">
        <v>81</v>
      </c>
      <c r="AY670" s="126" t="s">
        <v>140</v>
      </c>
    </row>
    <row r="671" spans="2:65" s="14" customFormat="1">
      <c r="B671" s="130"/>
      <c r="D671" s="254" t="s">
        <v>152</v>
      </c>
      <c r="E671" s="131" t="s">
        <v>3</v>
      </c>
      <c r="F671" s="258" t="s">
        <v>155</v>
      </c>
      <c r="H671" s="259">
        <v>4.16</v>
      </c>
      <c r="I671" s="132"/>
      <c r="L671" s="130"/>
      <c r="M671" s="133"/>
      <c r="T671" s="134"/>
      <c r="AT671" s="131" t="s">
        <v>152</v>
      </c>
      <c r="AU671" s="131" t="s">
        <v>148</v>
      </c>
      <c r="AV671" s="14" t="s">
        <v>147</v>
      </c>
      <c r="AW671" s="14" t="s">
        <v>42</v>
      </c>
      <c r="AX671" s="14" t="s">
        <v>89</v>
      </c>
      <c r="AY671" s="131" t="s">
        <v>140</v>
      </c>
    </row>
    <row r="672" spans="2:65" s="1" customFormat="1" ht="24.15" customHeight="1">
      <c r="B672" s="34"/>
      <c r="C672" s="246" t="s">
        <v>698</v>
      </c>
      <c r="D672" s="246" t="s">
        <v>142</v>
      </c>
      <c r="E672" s="247" t="s">
        <v>699</v>
      </c>
      <c r="F672" s="248" t="s">
        <v>700</v>
      </c>
      <c r="G672" s="249" t="s">
        <v>145</v>
      </c>
      <c r="H672" s="250">
        <v>10.6</v>
      </c>
      <c r="I672" s="111"/>
      <c r="J672" s="251">
        <f>ROUND(I672*H672,2)</f>
        <v>0</v>
      </c>
      <c r="K672" s="248" t="s">
        <v>146</v>
      </c>
      <c r="L672" s="34"/>
      <c r="M672" s="112" t="s">
        <v>3</v>
      </c>
      <c r="N672" s="113" t="s">
        <v>53</v>
      </c>
      <c r="P672" s="114">
        <f>O672*H672</f>
        <v>0</v>
      </c>
      <c r="Q672" s="114">
        <v>0</v>
      </c>
      <c r="R672" s="114">
        <f>Q672*H672</f>
        <v>0</v>
      </c>
      <c r="S672" s="114">
        <v>7.4999999999999997E-2</v>
      </c>
      <c r="T672" s="115">
        <f>S672*H672</f>
        <v>0.79499999999999993</v>
      </c>
      <c r="AR672" s="116" t="s">
        <v>147</v>
      </c>
      <c r="AT672" s="116" t="s">
        <v>142</v>
      </c>
      <c r="AU672" s="116" t="s">
        <v>148</v>
      </c>
      <c r="AY672" s="18" t="s">
        <v>140</v>
      </c>
      <c r="BE672" s="117">
        <f>IF(N672="základní",J672,0)</f>
        <v>0</v>
      </c>
      <c r="BF672" s="117">
        <f>IF(N672="snížená",J672,0)</f>
        <v>0</v>
      </c>
      <c r="BG672" s="117">
        <f>IF(N672="zákl. přenesená",J672,0)</f>
        <v>0</v>
      </c>
      <c r="BH672" s="117">
        <f>IF(N672="sníž. přenesená",J672,0)</f>
        <v>0</v>
      </c>
      <c r="BI672" s="117">
        <f>IF(N672="nulová",J672,0)</f>
        <v>0</v>
      </c>
      <c r="BJ672" s="18" t="s">
        <v>148</v>
      </c>
      <c r="BK672" s="117">
        <f>ROUND(I672*H672,2)</f>
        <v>0</v>
      </c>
      <c r="BL672" s="18" t="s">
        <v>147</v>
      </c>
      <c r="BM672" s="116" t="s">
        <v>701</v>
      </c>
    </row>
    <row r="673" spans="2:65" s="1" customFormat="1">
      <c r="B673" s="34"/>
      <c r="D673" s="252" t="s">
        <v>150</v>
      </c>
      <c r="F673" s="253" t="s">
        <v>702</v>
      </c>
      <c r="I673" s="118"/>
      <c r="L673" s="34"/>
      <c r="M673" s="119"/>
      <c r="T673" s="53"/>
      <c r="AT673" s="18" t="s">
        <v>150</v>
      </c>
      <c r="AU673" s="18" t="s">
        <v>148</v>
      </c>
    </row>
    <row r="674" spans="2:65" s="12" customFormat="1">
      <c r="B674" s="120"/>
      <c r="D674" s="254" t="s">
        <v>152</v>
      </c>
      <c r="E674" s="121" t="s">
        <v>3</v>
      </c>
      <c r="F674" s="255" t="s">
        <v>283</v>
      </c>
      <c r="H674" s="121" t="s">
        <v>3</v>
      </c>
      <c r="I674" s="122"/>
      <c r="L674" s="120"/>
      <c r="M674" s="123"/>
      <c r="T674" s="124"/>
      <c r="AT674" s="121" t="s">
        <v>152</v>
      </c>
      <c r="AU674" s="121" t="s">
        <v>148</v>
      </c>
      <c r="AV674" s="12" t="s">
        <v>89</v>
      </c>
      <c r="AW674" s="12" t="s">
        <v>42</v>
      </c>
      <c r="AX674" s="12" t="s">
        <v>81</v>
      </c>
      <c r="AY674" s="121" t="s">
        <v>140</v>
      </c>
    </row>
    <row r="675" spans="2:65" s="13" customFormat="1">
      <c r="B675" s="125"/>
      <c r="D675" s="254" t="s">
        <v>152</v>
      </c>
      <c r="E675" s="126" t="s">
        <v>3</v>
      </c>
      <c r="F675" s="256" t="s">
        <v>703</v>
      </c>
      <c r="H675" s="257">
        <v>5.3</v>
      </c>
      <c r="I675" s="127"/>
      <c r="L675" s="125"/>
      <c r="M675" s="128"/>
      <c r="T675" s="129"/>
      <c r="AT675" s="126" t="s">
        <v>152</v>
      </c>
      <c r="AU675" s="126" t="s">
        <v>148</v>
      </c>
      <c r="AV675" s="13" t="s">
        <v>148</v>
      </c>
      <c r="AW675" s="13" t="s">
        <v>42</v>
      </c>
      <c r="AX675" s="13" t="s">
        <v>81</v>
      </c>
      <c r="AY675" s="126" t="s">
        <v>140</v>
      </c>
    </row>
    <row r="676" spans="2:65" s="12" customFormat="1">
      <c r="B676" s="120"/>
      <c r="D676" s="254" t="s">
        <v>152</v>
      </c>
      <c r="E676" s="121" t="s">
        <v>3</v>
      </c>
      <c r="F676" s="255" t="s">
        <v>287</v>
      </c>
      <c r="H676" s="121" t="s">
        <v>3</v>
      </c>
      <c r="I676" s="122"/>
      <c r="L676" s="120"/>
      <c r="M676" s="123"/>
      <c r="T676" s="124"/>
      <c r="AT676" s="121" t="s">
        <v>152</v>
      </c>
      <c r="AU676" s="121" t="s">
        <v>148</v>
      </c>
      <c r="AV676" s="12" t="s">
        <v>89</v>
      </c>
      <c r="AW676" s="12" t="s">
        <v>42</v>
      </c>
      <c r="AX676" s="12" t="s">
        <v>81</v>
      </c>
      <c r="AY676" s="121" t="s">
        <v>140</v>
      </c>
    </row>
    <row r="677" spans="2:65" s="13" customFormat="1">
      <c r="B677" s="125"/>
      <c r="D677" s="254" t="s">
        <v>152</v>
      </c>
      <c r="E677" s="126" t="s">
        <v>3</v>
      </c>
      <c r="F677" s="256" t="s">
        <v>703</v>
      </c>
      <c r="H677" s="257">
        <v>5.3</v>
      </c>
      <c r="I677" s="127"/>
      <c r="L677" s="125"/>
      <c r="M677" s="128"/>
      <c r="T677" s="129"/>
      <c r="AT677" s="126" t="s">
        <v>152</v>
      </c>
      <c r="AU677" s="126" t="s">
        <v>148</v>
      </c>
      <c r="AV677" s="13" t="s">
        <v>148</v>
      </c>
      <c r="AW677" s="13" t="s">
        <v>42</v>
      </c>
      <c r="AX677" s="13" t="s">
        <v>81</v>
      </c>
      <c r="AY677" s="126" t="s">
        <v>140</v>
      </c>
    </row>
    <row r="678" spans="2:65" s="14" customFormat="1">
      <c r="B678" s="130"/>
      <c r="D678" s="254" t="s">
        <v>152</v>
      </c>
      <c r="E678" s="131" t="s">
        <v>3</v>
      </c>
      <c r="F678" s="258" t="s">
        <v>155</v>
      </c>
      <c r="H678" s="259">
        <v>10.6</v>
      </c>
      <c r="I678" s="132"/>
      <c r="L678" s="130"/>
      <c r="M678" s="133"/>
      <c r="T678" s="134"/>
      <c r="AT678" s="131" t="s">
        <v>152</v>
      </c>
      <c r="AU678" s="131" t="s">
        <v>148</v>
      </c>
      <c r="AV678" s="14" t="s">
        <v>147</v>
      </c>
      <c r="AW678" s="14" t="s">
        <v>42</v>
      </c>
      <c r="AX678" s="14" t="s">
        <v>89</v>
      </c>
      <c r="AY678" s="131" t="s">
        <v>140</v>
      </c>
    </row>
    <row r="679" spans="2:65" s="1" customFormat="1" ht="24.15" customHeight="1">
      <c r="B679" s="34"/>
      <c r="C679" s="246" t="s">
        <v>704</v>
      </c>
      <c r="D679" s="246" t="s">
        <v>142</v>
      </c>
      <c r="E679" s="247" t="s">
        <v>705</v>
      </c>
      <c r="F679" s="248" t="s">
        <v>706</v>
      </c>
      <c r="G679" s="249" t="s">
        <v>145</v>
      </c>
      <c r="H679" s="250">
        <v>14.96</v>
      </c>
      <c r="I679" s="111"/>
      <c r="J679" s="251">
        <f>ROUND(I679*H679,2)</f>
        <v>0</v>
      </c>
      <c r="K679" s="248" t="s">
        <v>146</v>
      </c>
      <c r="L679" s="34"/>
      <c r="M679" s="112" t="s">
        <v>3</v>
      </c>
      <c r="N679" s="113" t="s">
        <v>53</v>
      </c>
      <c r="P679" s="114">
        <f>O679*H679</f>
        <v>0</v>
      </c>
      <c r="Q679" s="114">
        <v>0</v>
      </c>
      <c r="R679" s="114">
        <f>Q679*H679</f>
        <v>0</v>
      </c>
      <c r="S679" s="114">
        <v>6.2E-2</v>
      </c>
      <c r="T679" s="115">
        <f>S679*H679</f>
        <v>0.92752000000000001</v>
      </c>
      <c r="AR679" s="116" t="s">
        <v>147</v>
      </c>
      <c r="AT679" s="116" t="s">
        <v>142</v>
      </c>
      <c r="AU679" s="116" t="s">
        <v>148</v>
      </c>
      <c r="AY679" s="18" t="s">
        <v>140</v>
      </c>
      <c r="BE679" s="117">
        <f>IF(N679="základní",J679,0)</f>
        <v>0</v>
      </c>
      <c r="BF679" s="117">
        <f>IF(N679="snížená",J679,0)</f>
        <v>0</v>
      </c>
      <c r="BG679" s="117">
        <f>IF(N679="zákl. přenesená",J679,0)</f>
        <v>0</v>
      </c>
      <c r="BH679" s="117">
        <f>IF(N679="sníž. přenesená",J679,0)</f>
        <v>0</v>
      </c>
      <c r="BI679" s="117">
        <f>IF(N679="nulová",J679,0)</f>
        <v>0</v>
      </c>
      <c r="BJ679" s="18" t="s">
        <v>148</v>
      </c>
      <c r="BK679" s="117">
        <f>ROUND(I679*H679,2)</f>
        <v>0</v>
      </c>
      <c r="BL679" s="18" t="s">
        <v>147</v>
      </c>
      <c r="BM679" s="116" t="s">
        <v>707</v>
      </c>
    </row>
    <row r="680" spans="2:65" s="1" customFormat="1">
      <c r="B680" s="34"/>
      <c r="D680" s="252" t="s">
        <v>150</v>
      </c>
      <c r="F680" s="253" t="s">
        <v>708</v>
      </c>
      <c r="I680" s="118"/>
      <c r="L680" s="34"/>
      <c r="M680" s="119"/>
      <c r="T680" s="53"/>
      <c r="AT680" s="18" t="s">
        <v>150</v>
      </c>
      <c r="AU680" s="18" t="s">
        <v>148</v>
      </c>
    </row>
    <row r="681" spans="2:65" s="12" customFormat="1">
      <c r="B681" s="120"/>
      <c r="D681" s="254" t="s">
        <v>152</v>
      </c>
      <c r="E681" s="121" t="s">
        <v>3</v>
      </c>
      <c r="F681" s="255" t="s">
        <v>283</v>
      </c>
      <c r="H681" s="121" t="s">
        <v>3</v>
      </c>
      <c r="I681" s="122"/>
      <c r="L681" s="120"/>
      <c r="M681" s="123"/>
      <c r="T681" s="124"/>
      <c r="AT681" s="121" t="s">
        <v>152</v>
      </c>
      <c r="AU681" s="121" t="s">
        <v>148</v>
      </c>
      <c r="AV681" s="12" t="s">
        <v>89</v>
      </c>
      <c r="AW681" s="12" t="s">
        <v>42</v>
      </c>
      <c r="AX681" s="12" t="s">
        <v>81</v>
      </c>
      <c r="AY681" s="121" t="s">
        <v>140</v>
      </c>
    </row>
    <row r="682" spans="2:65" s="13" customFormat="1">
      <c r="B682" s="125"/>
      <c r="D682" s="254" t="s">
        <v>152</v>
      </c>
      <c r="E682" s="126" t="s">
        <v>3</v>
      </c>
      <c r="F682" s="256" t="s">
        <v>709</v>
      </c>
      <c r="H682" s="257">
        <v>7.48</v>
      </c>
      <c r="I682" s="127"/>
      <c r="L682" s="125"/>
      <c r="M682" s="128"/>
      <c r="T682" s="129"/>
      <c r="AT682" s="126" t="s">
        <v>152</v>
      </c>
      <c r="AU682" s="126" t="s">
        <v>148</v>
      </c>
      <c r="AV682" s="13" t="s">
        <v>148</v>
      </c>
      <c r="AW682" s="13" t="s">
        <v>42</v>
      </c>
      <c r="AX682" s="13" t="s">
        <v>81</v>
      </c>
      <c r="AY682" s="126" t="s">
        <v>140</v>
      </c>
    </row>
    <row r="683" spans="2:65" s="12" customFormat="1">
      <c r="B683" s="120"/>
      <c r="D683" s="254" t="s">
        <v>152</v>
      </c>
      <c r="E683" s="121" t="s">
        <v>3</v>
      </c>
      <c r="F683" s="255" t="s">
        <v>287</v>
      </c>
      <c r="H683" s="121" t="s">
        <v>3</v>
      </c>
      <c r="I683" s="122"/>
      <c r="L683" s="120"/>
      <c r="M683" s="123"/>
      <c r="T683" s="124"/>
      <c r="AT683" s="121" t="s">
        <v>152</v>
      </c>
      <c r="AU683" s="121" t="s">
        <v>148</v>
      </c>
      <c r="AV683" s="12" t="s">
        <v>89</v>
      </c>
      <c r="AW683" s="12" t="s">
        <v>42</v>
      </c>
      <c r="AX683" s="12" t="s">
        <v>81</v>
      </c>
      <c r="AY683" s="121" t="s">
        <v>140</v>
      </c>
    </row>
    <row r="684" spans="2:65" s="13" customFormat="1">
      <c r="B684" s="125"/>
      <c r="D684" s="254" t="s">
        <v>152</v>
      </c>
      <c r="E684" s="126" t="s">
        <v>3</v>
      </c>
      <c r="F684" s="256" t="s">
        <v>709</v>
      </c>
      <c r="H684" s="257">
        <v>7.48</v>
      </c>
      <c r="I684" s="127"/>
      <c r="L684" s="125"/>
      <c r="M684" s="128"/>
      <c r="T684" s="129"/>
      <c r="AT684" s="126" t="s">
        <v>152</v>
      </c>
      <c r="AU684" s="126" t="s">
        <v>148</v>
      </c>
      <c r="AV684" s="13" t="s">
        <v>148</v>
      </c>
      <c r="AW684" s="13" t="s">
        <v>42</v>
      </c>
      <c r="AX684" s="13" t="s">
        <v>81</v>
      </c>
      <c r="AY684" s="126" t="s">
        <v>140</v>
      </c>
    </row>
    <row r="685" spans="2:65" s="14" customFormat="1">
      <c r="B685" s="130"/>
      <c r="D685" s="254" t="s">
        <v>152</v>
      </c>
      <c r="E685" s="131" t="s">
        <v>3</v>
      </c>
      <c r="F685" s="258" t="s">
        <v>155</v>
      </c>
      <c r="H685" s="259">
        <v>14.96</v>
      </c>
      <c r="I685" s="132"/>
      <c r="L685" s="130"/>
      <c r="M685" s="133"/>
      <c r="T685" s="134"/>
      <c r="AT685" s="131" t="s">
        <v>152</v>
      </c>
      <c r="AU685" s="131" t="s">
        <v>148</v>
      </c>
      <c r="AV685" s="14" t="s">
        <v>147</v>
      </c>
      <c r="AW685" s="14" t="s">
        <v>42</v>
      </c>
      <c r="AX685" s="14" t="s">
        <v>89</v>
      </c>
      <c r="AY685" s="131" t="s">
        <v>140</v>
      </c>
    </row>
    <row r="686" spans="2:65" s="1" customFormat="1" ht="24.15" customHeight="1">
      <c r="B686" s="34"/>
      <c r="C686" s="246" t="s">
        <v>710</v>
      </c>
      <c r="D686" s="246" t="s">
        <v>142</v>
      </c>
      <c r="E686" s="247" t="s">
        <v>711</v>
      </c>
      <c r="F686" s="248" t="s">
        <v>712</v>
      </c>
      <c r="G686" s="249" t="s">
        <v>145</v>
      </c>
      <c r="H686" s="250">
        <v>50.32</v>
      </c>
      <c r="I686" s="111"/>
      <c r="J686" s="251">
        <f>ROUND(I686*H686,2)</f>
        <v>0</v>
      </c>
      <c r="K686" s="248" t="s">
        <v>146</v>
      </c>
      <c r="L686" s="34"/>
      <c r="M686" s="112" t="s">
        <v>3</v>
      </c>
      <c r="N686" s="113" t="s">
        <v>53</v>
      </c>
      <c r="P686" s="114">
        <f>O686*H686</f>
        <v>0</v>
      </c>
      <c r="Q686" s="114">
        <v>0</v>
      </c>
      <c r="R686" s="114">
        <f>Q686*H686</f>
        <v>0</v>
      </c>
      <c r="S686" s="114">
        <v>5.3999999999999999E-2</v>
      </c>
      <c r="T686" s="115">
        <f>S686*H686</f>
        <v>2.7172800000000001</v>
      </c>
      <c r="AR686" s="116" t="s">
        <v>147</v>
      </c>
      <c r="AT686" s="116" t="s">
        <v>142</v>
      </c>
      <c r="AU686" s="116" t="s">
        <v>148</v>
      </c>
      <c r="AY686" s="18" t="s">
        <v>140</v>
      </c>
      <c r="BE686" s="117">
        <f>IF(N686="základní",J686,0)</f>
        <v>0</v>
      </c>
      <c r="BF686" s="117">
        <f>IF(N686="snížená",J686,0)</f>
        <v>0</v>
      </c>
      <c r="BG686" s="117">
        <f>IF(N686="zákl. přenesená",J686,0)</f>
        <v>0</v>
      </c>
      <c r="BH686" s="117">
        <f>IF(N686="sníž. přenesená",J686,0)</f>
        <v>0</v>
      </c>
      <c r="BI686" s="117">
        <f>IF(N686="nulová",J686,0)</f>
        <v>0</v>
      </c>
      <c r="BJ686" s="18" t="s">
        <v>148</v>
      </c>
      <c r="BK686" s="117">
        <f>ROUND(I686*H686,2)</f>
        <v>0</v>
      </c>
      <c r="BL686" s="18" t="s">
        <v>147</v>
      </c>
      <c r="BM686" s="116" t="s">
        <v>713</v>
      </c>
    </row>
    <row r="687" spans="2:65" s="1" customFormat="1">
      <c r="B687" s="34"/>
      <c r="D687" s="252" t="s">
        <v>150</v>
      </c>
      <c r="F687" s="253" t="s">
        <v>714</v>
      </c>
      <c r="I687" s="118"/>
      <c r="L687" s="34"/>
      <c r="M687" s="119"/>
      <c r="T687" s="53"/>
      <c r="AT687" s="18" t="s">
        <v>150</v>
      </c>
      <c r="AU687" s="18" t="s">
        <v>148</v>
      </c>
    </row>
    <row r="688" spans="2:65" s="12" customFormat="1">
      <c r="B688" s="120"/>
      <c r="D688" s="254" t="s">
        <v>152</v>
      </c>
      <c r="E688" s="121" t="s">
        <v>3</v>
      </c>
      <c r="F688" s="255" t="s">
        <v>283</v>
      </c>
      <c r="H688" s="121" t="s">
        <v>3</v>
      </c>
      <c r="I688" s="122"/>
      <c r="L688" s="120"/>
      <c r="M688" s="123"/>
      <c r="T688" s="124"/>
      <c r="AT688" s="121" t="s">
        <v>152</v>
      </c>
      <c r="AU688" s="121" t="s">
        <v>148</v>
      </c>
      <c r="AV688" s="12" t="s">
        <v>89</v>
      </c>
      <c r="AW688" s="12" t="s">
        <v>42</v>
      </c>
      <c r="AX688" s="12" t="s">
        <v>81</v>
      </c>
      <c r="AY688" s="121" t="s">
        <v>140</v>
      </c>
    </row>
    <row r="689" spans="2:65" s="13" customFormat="1">
      <c r="B689" s="125"/>
      <c r="D689" s="254" t="s">
        <v>152</v>
      </c>
      <c r="E689" s="126" t="s">
        <v>3</v>
      </c>
      <c r="F689" s="256" t="s">
        <v>715</v>
      </c>
      <c r="H689" s="257">
        <v>25.16</v>
      </c>
      <c r="I689" s="127"/>
      <c r="L689" s="125"/>
      <c r="M689" s="128"/>
      <c r="T689" s="129"/>
      <c r="AT689" s="126" t="s">
        <v>152</v>
      </c>
      <c r="AU689" s="126" t="s">
        <v>148</v>
      </c>
      <c r="AV689" s="13" t="s">
        <v>148</v>
      </c>
      <c r="AW689" s="13" t="s">
        <v>42</v>
      </c>
      <c r="AX689" s="13" t="s">
        <v>81</v>
      </c>
      <c r="AY689" s="126" t="s">
        <v>140</v>
      </c>
    </row>
    <row r="690" spans="2:65" s="12" customFormat="1">
      <c r="B690" s="120"/>
      <c r="D690" s="254" t="s">
        <v>152</v>
      </c>
      <c r="E690" s="121" t="s">
        <v>3</v>
      </c>
      <c r="F690" s="255" t="s">
        <v>287</v>
      </c>
      <c r="H690" s="121" t="s">
        <v>3</v>
      </c>
      <c r="I690" s="122"/>
      <c r="L690" s="120"/>
      <c r="M690" s="123"/>
      <c r="T690" s="124"/>
      <c r="AT690" s="121" t="s">
        <v>152</v>
      </c>
      <c r="AU690" s="121" t="s">
        <v>148</v>
      </c>
      <c r="AV690" s="12" t="s">
        <v>89</v>
      </c>
      <c r="AW690" s="12" t="s">
        <v>42</v>
      </c>
      <c r="AX690" s="12" t="s">
        <v>81</v>
      </c>
      <c r="AY690" s="121" t="s">
        <v>140</v>
      </c>
    </row>
    <row r="691" spans="2:65" s="13" customFormat="1">
      <c r="B691" s="125"/>
      <c r="D691" s="254" t="s">
        <v>152</v>
      </c>
      <c r="E691" s="126" t="s">
        <v>3</v>
      </c>
      <c r="F691" s="256" t="s">
        <v>715</v>
      </c>
      <c r="H691" s="257">
        <v>25.16</v>
      </c>
      <c r="I691" s="127"/>
      <c r="L691" s="125"/>
      <c r="M691" s="128"/>
      <c r="T691" s="129"/>
      <c r="AT691" s="126" t="s">
        <v>152</v>
      </c>
      <c r="AU691" s="126" t="s">
        <v>148</v>
      </c>
      <c r="AV691" s="13" t="s">
        <v>148</v>
      </c>
      <c r="AW691" s="13" t="s">
        <v>42</v>
      </c>
      <c r="AX691" s="13" t="s">
        <v>81</v>
      </c>
      <c r="AY691" s="126" t="s">
        <v>140</v>
      </c>
    </row>
    <row r="692" spans="2:65" s="14" customFormat="1">
      <c r="B692" s="130"/>
      <c r="D692" s="254" t="s">
        <v>152</v>
      </c>
      <c r="E692" s="131" t="s">
        <v>3</v>
      </c>
      <c r="F692" s="258" t="s">
        <v>155</v>
      </c>
      <c r="H692" s="259">
        <v>50.32</v>
      </c>
      <c r="I692" s="132"/>
      <c r="L692" s="130"/>
      <c r="M692" s="133"/>
      <c r="T692" s="134"/>
      <c r="AT692" s="131" t="s">
        <v>152</v>
      </c>
      <c r="AU692" s="131" t="s">
        <v>148</v>
      </c>
      <c r="AV692" s="14" t="s">
        <v>147</v>
      </c>
      <c r="AW692" s="14" t="s">
        <v>42</v>
      </c>
      <c r="AX692" s="14" t="s">
        <v>89</v>
      </c>
      <c r="AY692" s="131" t="s">
        <v>140</v>
      </c>
    </row>
    <row r="693" spans="2:65" s="1" customFormat="1" ht="24.15" customHeight="1">
      <c r="B693" s="34"/>
      <c r="C693" s="246" t="s">
        <v>716</v>
      </c>
      <c r="D693" s="246" t="s">
        <v>142</v>
      </c>
      <c r="E693" s="247" t="s">
        <v>717</v>
      </c>
      <c r="F693" s="248" t="s">
        <v>718</v>
      </c>
      <c r="G693" s="249" t="s">
        <v>145</v>
      </c>
      <c r="H693" s="250">
        <v>6.1630000000000003</v>
      </c>
      <c r="I693" s="111"/>
      <c r="J693" s="251">
        <f>ROUND(I693*H693,2)</f>
        <v>0</v>
      </c>
      <c r="K693" s="248" t="s">
        <v>146</v>
      </c>
      <c r="L693" s="34"/>
      <c r="M693" s="112" t="s">
        <v>3</v>
      </c>
      <c r="N693" s="113" t="s">
        <v>53</v>
      </c>
      <c r="P693" s="114">
        <f>O693*H693</f>
        <v>0</v>
      </c>
      <c r="Q693" s="114">
        <v>0</v>
      </c>
      <c r="R693" s="114">
        <f>Q693*H693</f>
        <v>0</v>
      </c>
      <c r="S693" s="114">
        <v>6.7000000000000004E-2</v>
      </c>
      <c r="T693" s="115">
        <f>S693*H693</f>
        <v>0.41292100000000004</v>
      </c>
      <c r="AR693" s="116" t="s">
        <v>147</v>
      </c>
      <c r="AT693" s="116" t="s">
        <v>142</v>
      </c>
      <c r="AU693" s="116" t="s">
        <v>148</v>
      </c>
      <c r="AY693" s="18" t="s">
        <v>140</v>
      </c>
      <c r="BE693" s="117">
        <f>IF(N693="základní",J693,0)</f>
        <v>0</v>
      </c>
      <c r="BF693" s="117">
        <f>IF(N693="snížená",J693,0)</f>
        <v>0</v>
      </c>
      <c r="BG693" s="117">
        <f>IF(N693="zákl. přenesená",J693,0)</f>
        <v>0</v>
      </c>
      <c r="BH693" s="117">
        <f>IF(N693="sníž. přenesená",J693,0)</f>
        <v>0</v>
      </c>
      <c r="BI693" s="117">
        <f>IF(N693="nulová",J693,0)</f>
        <v>0</v>
      </c>
      <c r="BJ693" s="18" t="s">
        <v>148</v>
      </c>
      <c r="BK693" s="117">
        <f>ROUND(I693*H693,2)</f>
        <v>0</v>
      </c>
      <c r="BL693" s="18" t="s">
        <v>147</v>
      </c>
      <c r="BM693" s="116" t="s">
        <v>719</v>
      </c>
    </row>
    <row r="694" spans="2:65" s="1" customFormat="1">
      <c r="B694" s="34"/>
      <c r="D694" s="252" t="s">
        <v>150</v>
      </c>
      <c r="F694" s="253" t="s">
        <v>720</v>
      </c>
      <c r="I694" s="118"/>
      <c r="L694" s="34"/>
      <c r="M694" s="119"/>
      <c r="T694" s="53"/>
      <c r="AT694" s="18" t="s">
        <v>150</v>
      </c>
      <c r="AU694" s="18" t="s">
        <v>148</v>
      </c>
    </row>
    <row r="695" spans="2:65" s="12" customFormat="1">
      <c r="B695" s="120"/>
      <c r="D695" s="254" t="s">
        <v>152</v>
      </c>
      <c r="E695" s="121" t="s">
        <v>3</v>
      </c>
      <c r="F695" s="255" t="s">
        <v>721</v>
      </c>
      <c r="H695" s="121" t="s">
        <v>3</v>
      </c>
      <c r="I695" s="122"/>
      <c r="L695" s="120"/>
      <c r="M695" s="123"/>
      <c r="T695" s="124"/>
      <c r="AT695" s="121" t="s">
        <v>152</v>
      </c>
      <c r="AU695" s="121" t="s">
        <v>148</v>
      </c>
      <c r="AV695" s="12" t="s">
        <v>89</v>
      </c>
      <c r="AW695" s="12" t="s">
        <v>42</v>
      </c>
      <c r="AX695" s="12" t="s">
        <v>81</v>
      </c>
      <c r="AY695" s="121" t="s">
        <v>140</v>
      </c>
    </row>
    <row r="696" spans="2:65" s="13" customFormat="1">
      <c r="B696" s="125"/>
      <c r="D696" s="254" t="s">
        <v>152</v>
      </c>
      <c r="E696" s="126" t="s">
        <v>3</v>
      </c>
      <c r="F696" s="256" t="s">
        <v>722</v>
      </c>
      <c r="H696" s="257">
        <v>6.1630000000000003</v>
      </c>
      <c r="I696" s="127"/>
      <c r="L696" s="125"/>
      <c r="M696" s="128"/>
      <c r="T696" s="129"/>
      <c r="AT696" s="126" t="s">
        <v>152</v>
      </c>
      <c r="AU696" s="126" t="s">
        <v>148</v>
      </c>
      <c r="AV696" s="13" t="s">
        <v>148</v>
      </c>
      <c r="AW696" s="13" t="s">
        <v>42</v>
      </c>
      <c r="AX696" s="13" t="s">
        <v>81</v>
      </c>
      <c r="AY696" s="126" t="s">
        <v>140</v>
      </c>
    </row>
    <row r="697" spans="2:65" s="14" customFormat="1">
      <c r="B697" s="130"/>
      <c r="D697" s="254" t="s">
        <v>152</v>
      </c>
      <c r="E697" s="131" t="s">
        <v>3</v>
      </c>
      <c r="F697" s="258" t="s">
        <v>155</v>
      </c>
      <c r="H697" s="259">
        <v>6.1630000000000003</v>
      </c>
      <c r="I697" s="132"/>
      <c r="L697" s="130"/>
      <c r="M697" s="133"/>
      <c r="T697" s="134"/>
      <c r="AT697" s="131" t="s">
        <v>152</v>
      </c>
      <c r="AU697" s="131" t="s">
        <v>148</v>
      </c>
      <c r="AV697" s="14" t="s">
        <v>147</v>
      </c>
      <c r="AW697" s="14" t="s">
        <v>42</v>
      </c>
      <c r="AX697" s="14" t="s">
        <v>89</v>
      </c>
      <c r="AY697" s="131" t="s">
        <v>140</v>
      </c>
    </row>
    <row r="698" spans="2:65" s="1" customFormat="1" ht="24.15" customHeight="1">
      <c r="B698" s="34"/>
      <c r="C698" s="246" t="s">
        <v>723</v>
      </c>
      <c r="D698" s="246" t="s">
        <v>142</v>
      </c>
      <c r="E698" s="247" t="s">
        <v>724</v>
      </c>
      <c r="F698" s="248" t="s">
        <v>725</v>
      </c>
      <c r="G698" s="249" t="s">
        <v>145</v>
      </c>
      <c r="H698" s="250">
        <v>29.984999999999999</v>
      </c>
      <c r="I698" s="111"/>
      <c r="J698" s="251">
        <f>ROUND(I698*H698,2)</f>
        <v>0</v>
      </c>
      <c r="K698" s="248" t="s">
        <v>146</v>
      </c>
      <c r="L698" s="34"/>
      <c r="M698" s="112" t="s">
        <v>3</v>
      </c>
      <c r="N698" s="113" t="s">
        <v>53</v>
      </c>
      <c r="P698" s="114">
        <f>O698*H698</f>
        <v>0</v>
      </c>
      <c r="Q698" s="114">
        <v>0</v>
      </c>
      <c r="R698" s="114">
        <f>Q698*H698</f>
        <v>0</v>
      </c>
      <c r="S698" s="114">
        <v>0.05</v>
      </c>
      <c r="T698" s="115">
        <f>S698*H698</f>
        <v>1.49925</v>
      </c>
      <c r="AR698" s="116" t="s">
        <v>147</v>
      </c>
      <c r="AT698" s="116" t="s">
        <v>142</v>
      </c>
      <c r="AU698" s="116" t="s">
        <v>148</v>
      </c>
      <c r="AY698" s="18" t="s">
        <v>140</v>
      </c>
      <c r="BE698" s="117">
        <f>IF(N698="základní",J698,0)</f>
        <v>0</v>
      </c>
      <c r="BF698" s="117">
        <f>IF(N698="snížená",J698,0)</f>
        <v>0</v>
      </c>
      <c r="BG698" s="117">
        <f>IF(N698="zákl. přenesená",J698,0)</f>
        <v>0</v>
      </c>
      <c r="BH698" s="117">
        <f>IF(N698="sníž. přenesená",J698,0)</f>
        <v>0</v>
      </c>
      <c r="BI698" s="117">
        <f>IF(N698="nulová",J698,0)</f>
        <v>0</v>
      </c>
      <c r="BJ698" s="18" t="s">
        <v>148</v>
      </c>
      <c r="BK698" s="117">
        <f>ROUND(I698*H698,2)</f>
        <v>0</v>
      </c>
      <c r="BL698" s="18" t="s">
        <v>147</v>
      </c>
      <c r="BM698" s="116" t="s">
        <v>726</v>
      </c>
    </row>
    <row r="699" spans="2:65" s="1" customFormat="1">
      <c r="B699" s="34"/>
      <c r="D699" s="252" t="s">
        <v>150</v>
      </c>
      <c r="F699" s="253" t="s">
        <v>727</v>
      </c>
      <c r="I699" s="118"/>
      <c r="L699" s="34"/>
      <c r="M699" s="119"/>
      <c r="T699" s="53"/>
      <c r="AT699" s="18" t="s">
        <v>150</v>
      </c>
      <c r="AU699" s="18" t="s">
        <v>148</v>
      </c>
    </row>
    <row r="700" spans="2:65" s="12" customFormat="1">
      <c r="B700" s="120"/>
      <c r="D700" s="254" t="s">
        <v>152</v>
      </c>
      <c r="E700" s="121" t="s">
        <v>3</v>
      </c>
      <c r="F700" s="255" t="s">
        <v>728</v>
      </c>
      <c r="H700" s="121" t="s">
        <v>3</v>
      </c>
      <c r="I700" s="122"/>
      <c r="L700" s="120"/>
      <c r="M700" s="123"/>
      <c r="T700" s="124"/>
      <c r="AT700" s="121" t="s">
        <v>152</v>
      </c>
      <c r="AU700" s="121" t="s">
        <v>148</v>
      </c>
      <c r="AV700" s="12" t="s">
        <v>89</v>
      </c>
      <c r="AW700" s="12" t="s">
        <v>42</v>
      </c>
      <c r="AX700" s="12" t="s">
        <v>81</v>
      </c>
      <c r="AY700" s="121" t="s">
        <v>140</v>
      </c>
    </row>
    <row r="701" spans="2:65" s="13" customFormat="1">
      <c r="B701" s="125"/>
      <c r="D701" s="254" t="s">
        <v>152</v>
      </c>
      <c r="E701" s="126" t="s">
        <v>3</v>
      </c>
      <c r="F701" s="256" t="s">
        <v>729</v>
      </c>
      <c r="H701" s="257">
        <v>12.366</v>
      </c>
      <c r="I701" s="127"/>
      <c r="L701" s="125"/>
      <c r="M701" s="128"/>
      <c r="T701" s="129"/>
      <c r="AT701" s="126" t="s">
        <v>152</v>
      </c>
      <c r="AU701" s="126" t="s">
        <v>148</v>
      </c>
      <c r="AV701" s="13" t="s">
        <v>148</v>
      </c>
      <c r="AW701" s="13" t="s">
        <v>42</v>
      </c>
      <c r="AX701" s="13" t="s">
        <v>81</v>
      </c>
      <c r="AY701" s="126" t="s">
        <v>140</v>
      </c>
    </row>
    <row r="702" spans="2:65" s="13" customFormat="1">
      <c r="B702" s="125"/>
      <c r="D702" s="254" t="s">
        <v>152</v>
      </c>
      <c r="E702" s="126" t="s">
        <v>3</v>
      </c>
      <c r="F702" s="256" t="s">
        <v>730</v>
      </c>
      <c r="H702" s="257">
        <v>17.619</v>
      </c>
      <c r="I702" s="127"/>
      <c r="L702" s="125"/>
      <c r="M702" s="128"/>
      <c r="T702" s="129"/>
      <c r="AT702" s="126" t="s">
        <v>152</v>
      </c>
      <c r="AU702" s="126" t="s">
        <v>148</v>
      </c>
      <c r="AV702" s="13" t="s">
        <v>148</v>
      </c>
      <c r="AW702" s="13" t="s">
        <v>42</v>
      </c>
      <c r="AX702" s="13" t="s">
        <v>81</v>
      </c>
      <c r="AY702" s="126" t="s">
        <v>140</v>
      </c>
    </row>
    <row r="703" spans="2:65" s="14" customFormat="1">
      <c r="B703" s="130"/>
      <c r="D703" s="254" t="s">
        <v>152</v>
      </c>
      <c r="E703" s="131" t="s">
        <v>3</v>
      </c>
      <c r="F703" s="258" t="s">
        <v>155</v>
      </c>
      <c r="H703" s="259">
        <v>29.984999999999999</v>
      </c>
      <c r="I703" s="132"/>
      <c r="L703" s="130"/>
      <c r="M703" s="133"/>
      <c r="T703" s="134"/>
      <c r="AT703" s="131" t="s">
        <v>152</v>
      </c>
      <c r="AU703" s="131" t="s">
        <v>148</v>
      </c>
      <c r="AV703" s="14" t="s">
        <v>147</v>
      </c>
      <c r="AW703" s="14" t="s">
        <v>42</v>
      </c>
      <c r="AX703" s="14" t="s">
        <v>89</v>
      </c>
      <c r="AY703" s="131" t="s">
        <v>140</v>
      </c>
    </row>
    <row r="704" spans="2:65" s="1" customFormat="1" ht="24.15" customHeight="1">
      <c r="B704" s="34"/>
      <c r="C704" s="246" t="s">
        <v>731</v>
      </c>
      <c r="D704" s="246" t="s">
        <v>142</v>
      </c>
      <c r="E704" s="247" t="s">
        <v>732</v>
      </c>
      <c r="F704" s="248" t="s">
        <v>733</v>
      </c>
      <c r="G704" s="249" t="s">
        <v>145</v>
      </c>
      <c r="H704" s="250">
        <v>225.35499999999999</v>
      </c>
      <c r="I704" s="111"/>
      <c r="J704" s="251">
        <f>ROUND(I704*H704,2)</f>
        <v>0</v>
      </c>
      <c r="K704" s="248" t="s">
        <v>146</v>
      </c>
      <c r="L704" s="34"/>
      <c r="M704" s="112" t="s">
        <v>3</v>
      </c>
      <c r="N704" s="113" t="s">
        <v>53</v>
      </c>
      <c r="P704" s="114">
        <f>O704*H704</f>
        <v>0</v>
      </c>
      <c r="Q704" s="114">
        <v>0</v>
      </c>
      <c r="R704" s="114">
        <f>Q704*H704</f>
        <v>0</v>
      </c>
      <c r="S704" s="114">
        <v>4.5999999999999999E-2</v>
      </c>
      <c r="T704" s="115">
        <f>S704*H704</f>
        <v>10.36633</v>
      </c>
      <c r="AR704" s="116" t="s">
        <v>147</v>
      </c>
      <c r="AT704" s="116" t="s">
        <v>142</v>
      </c>
      <c r="AU704" s="116" t="s">
        <v>148</v>
      </c>
      <c r="AY704" s="18" t="s">
        <v>140</v>
      </c>
      <c r="BE704" s="117">
        <f>IF(N704="základní",J704,0)</f>
        <v>0</v>
      </c>
      <c r="BF704" s="117">
        <f>IF(N704="snížená",J704,0)</f>
        <v>0</v>
      </c>
      <c r="BG704" s="117">
        <f>IF(N704="zákl. přenesená",J704,0)</f>
        <v>0</v>
      </c>
      <c r="BH704" s="117">
        <f>IF(N704="sníž. přenesená",J704,0)</f>
        <v>0</v>
      </c>
      <c r="BI704" s="117">
        <f>IF(N704="nulová",J704,0)</f>
        <v>0</v>
      </c>
      <c r="BJ704" s="18" t="s">
        <v>148</v>
      </c>
      <c r="BK704" s="117">
        <f>ROUND(I704*H704,2)</f>
        <v>0</v>
      </c>
      <c r="BL704" s="18" t="s">
        <v>147</v>
      </c>
      <c r="BM704" s="116" t="s">
        <v>734</v>
      </c>
    </row>
    <row r="705" spans="2:51" s="1" customFormat="1">
      <c r="B705" s="34"/>
      <c r="D705" s="252" t="s">
        <v>150</v>
      </c>
      <c r="F705" s="253" t="s">
        <v>735</v>
      </c>
      <c r="I705" s="118"/>
      <c r="L705" s="34"/>
      <c r="M705" s="119"/>
      <c r="T705" s="53"/>
      <c r="AT705" s="18" t="s">
        <v>150</v>
      </c>
      <c r="AU705" s="18" t="s">
        <v>148</v>
      </c>
    </row>
    <row r="706" spans="2:51" s="12" customFormat="1">
      <c r="B706" s="120"/>
      <c r="D706" s="254" t="s">
        <v>152</v>
      </c>
      <c r="E706" s="121" t="s">
        <v>3</v>
      </c>
      <c r="F706" s="255" t="s">
        <v>736</v>
      </c>
      <c r="H706" s="121" t="s">
        <v>3</v>
      </c>
      <c r="I706" s="122"/>
      <c r="L706" s="120"/>
      <c r="M706" s="123"/>
      <c r="T706" s="124"/>
      <c r="AT706" s="121" t="s">
        <v>152</v>
      </c>
      <c r="AU706" s="121" t="s">
        <v>148</v>
      </c>
      <c r="AV706" s="12" t="s">
        <v>89</v>
      </c>
      <c r="AW706" s="12" t="s">
        <v>42</v>
      </c>
      <c r="AX706" s="12" t="s">
        <v>81</v>
      </c>
      <c r="AY706" s="121" t="s">
        <v>140</v>
      </c>
    </row>
    <row r="707" spans="2:51" s="13" customFormat="1">
      <c r="B707" s="125"/>
      <c r="D707" s="254" t="s">
        <v>152</v>
      </c>
      <c r="E707" s="126" t="s">
        <v>3</v>
      </c>
      <c r="F707" s="256" t="s">
        <v>737</v>
      </c>
      <c r="H707" s="257">
        <v>116.05500000000001</v>
      </c>
      <c r="I707" s="127"/>
      <c r="L707" s="125"/>
      <c r="M707" s="128"/>
      <c r="T707" s="129"/>
      <c r="AT707" s="126" t="s">
        <v>152</v>
      </c>
      <c r="AU707" s="126" t="s">
        <v>148</v>
      </c>
      <c r="AV707" s="13" t="s">
        <v>148</v>
      </c>
      <c r="AW707" s="13" t="s">
        <v>42</v>
      </c>
      <c r="AX707" s="13" t="s">
        <v>81</v>
      </c>
      <c r="AY707" s="126" t="s">
        <v>140</v>
      </c>
    </row>
    <row r="708" spans="2:51" s="13" customFormat="1">
      <c r="B708" s="125"/>
      <c r="D708" s="254" t="s">
        <v>152</v>
      </c>
      <c r="E708" s="126" t="s">
        <v>3</v>
      </c>
      <c r="F708" s="256" t="s">
        <v>738</v>
      </c>
      <c r="H708" s="257">
        <v>118.51900000000001</v>
      </c>
      <c r="I708" s="127"/>
      <c r="L708" s="125"/>
      <c r="M708" s="128"/>
      <c r="T708" s="129"/>
      <c r="AT708" s="126" t="s">
        <v>152</v>
      </c>
      <c r="AU708" s="126" t="s">
        <v>148</v>
      </c>
      <c r="AV708" s="13" t="s">
        <v>148</v>
      </c>
      <c r="AW708" s="13" t="s">
        <v>42</v>
      </c>
      <c r="AX708" s="13" t="s">
        <v>81</v>
      </c>
      <c r="AY708" s="126" t="s">
        <v>140</v>
      </c>
    </row>
    <row r="709" spans="2:51" s="13" customFormat="1">
      <c r="B709" s="125"/>
      <c r="D709" s="254" t="s">
        <v>152</v>
      </c>
      <c r="E709" s="126" t="s">
        <v>3</v>
      </c>
      <c r="F709" s="256" t="s">
        <v>739</v>
      </c>
      <c r="H709" s="257">
        <v>-44</v>
      </c>
      <c r="I709" s="127"/>
      <c r="L709" s="125"/>
      <c r="M709" s="128"/>
      <c r="T709" s="129"/>
      <c r="AT709" s="126" t="s">
        <v>152</v>
      </c>
      <c r="AU709" s="126" t="s">
        <v>148</v>
      </c>
      <c r="AV709" s="13" t="s">
        <v>148</v>
      </c>
      <c r="AW709" s="13" t="s">
        <v>42</v>
      </c>
      <c r="AX709" s="13" t="s">
        <v>81</v>
      </c>
      <c r="AY709" s="126" t="s">
        <v>140</v>
      </c>
    </row>
    <row r="710" spans="2:51" s="15" customFormat="1">
      <c r="B710" s="139"/>
      <c r="D710" s="254" t="s">
        <v>152</v>
      </c>
      <c r="E710" s="140" t="s">
        <v>3</v>
      </c>
      <c r="F710" s="266" t="s">
        <v>405</v>
      </c>
      <c r="H710" s="267">
        <v>190.57400000000001</v>
      </c>
      <c r="I710" s="141"/>
      <c r="L710" s="139"/>
      <c r="M710" s="142"/>
      <c r="T710" s="143"/>
      <c r="AT710" s="140" t="s">
        <v>152</v>
      </c>
      <c r="AU710" s="140" t="s">
        <v>148</v>
      </c>
      <c r="AV710" s="15" t="s">
        <v>164</v>
      </c>
      <c r="AW710" s="15" t="s">
        <v>42</v>
      </c>
      <c r="AX710" s="15" t="s">
        <v>81</v>
      </c>
      <c r="AY710" s="140" t="s">
        <v>140</v>
      </c>
    </row>
    <row r="711" spans="2:51" s="12" customFormat="1">
      <c r="B711" s="120"/>
      <c r="D711" s="254" t="s">
        <v>152</v>
      </c>
      <c r="E711" s="121" t="s">
        <v>3</v>
      </c>
      <c r="F711" s="255" t="s">
        <v>740</v>
      </c>
      <c r="H711" s="121" t="s">
        <v>3</v>
      </c>
      <c r="I711" s="122"/>
      <c r="L711" s="120"/>
      <c r="M711" s="123"/>
      <c r="T711" s="124"/>
      <c r="AT711" s="121" t="s">
        <v>152</v>
      </c>
      <c r="AU711" s="121" t="s">
        <v>148</v>
      </c>
      <c r="AV711" s="12" t="s">
        <v>89</v>
      </c>
      <c r="AW711" s="12" t="s">
        <v>42</v>
      </c>
      <c r="AX711" s="12" t="s">
        <v>81</v>
      </c>
      <c r="AY711" s="121" t="s">
        <v>140</v>
      </c>
    </row>
    <row r="712" spans="2:51" s="12" customFormat="1">
      <c r="B712" s="120"/>
      <c r="D712" s="254" t="s">
        <v>152</v>
      </c>
      <c r="E712" s="121" t="s">
        <v>3</v>
      </c>
      <c r="F712" s="255" t="s">
        <v>268</v>
      </c>
      <c r="H712" s="121" t="s">
        <v>3</v>
      </c>
      <c r="I712" s="122"/>
      <c r="L712" s="120"/>
      <c r="M712" s="123"/>
      <c r="T712" s="124"/>
      <c r="AT712" s="121" t="s">
        <v>152</v>
      </c>
      <c r="AU712" s="121" t="s">
        <v>148</v>
      </c>
      <c r="AV712" s="12" t="s">
        <v>89</v>
      </c>
      <c r="AW712" s="12" t="s">
        <v>42</v>
      </c>
      <c r="AX712" s="12" t="s">
        <v>81</v>
      </c>
      <c r="AY712" s="121" t="s">
        <v>140</v>
      </c>
    </row>
    <row r="713" spans="2:51" s="13" customFormat="1">
      <c r="B713" s="125"/>
      <c r="D713" s="254" t="s">
        <v>152</v>
      </c>
      <c r="E713" s="126" t="s">
        <v>3</v>
      </c>
      <c r="F713" s="256" t="s">
        <v>741</v>
      </c>
      <c r="H713" s="257">
        <v>6.3979999999999997</v>
      </c>
      <c r="I713" s="127"/>
      <c r="L713" s="125"/>
      <c r="M713" s="128"/>
      <c r="T713" s="129"/>
      <c r="AT713" s="126" t="s">
        <v>152</v>
      </c>
      <c r="AU713" s="126" t="s">
        <v>148</v>
      </c>
      <c r="AV713" s="13" t="s">
        <v>148</v>
      </c>
      <c r="AW713" s="13" t="s">
        <v>42</v>
      </c>
      <c r="AX713" s="13" t="s">
        <v>81</v>
      </c>
      <c r="AY713" s="126" t="s">
        <v>140</v>
      </c>
    </row>
    <row r="714" spans="2:51" s="13" customFormat="1">
      <c r="B714" s="125"/>
      <c r="D714" s="254" t="s">
        <v>152</v>
      </c>
      <c r="E714" s="126" t="s">
        <v>3</v>
      </c>
      <c r="F714" s="256" t="s">
        <v>742</v>
      </c>
      <c r="H714" s="257">
        <v>5.468</v>
      </c>
      <c r="I714" s="127"/>
      <c r="L714" s="125"/>
      <c r="M714" s="128"/>
      <c r="T714" s="129"/>
      <c r="AT714" s="126" t="s">
        <v>152</v>
      </c>
      <c r="AU714" s="126" t="s">
        <v>148</v>
      </c>
      <c r="AV714" s="13" t="s">
        <v>148</v>
      </c>
      <c r="AW714" s="13" t="s">
        <v>42</v>
      </c>
      <c r="AX714" s="13" t="s">
        <v>81</v>
      </c>
      <c r="AY714" s="126" t="s">
        <v>140</v>
      </c>
    </row>
    <row r="715" spans="2:51" s="12" customFormat="1">
      <c r="B715" s="120"/>
      <c r="D715" s="254" t="s">
        <v>152</v>
      </c>
      <c r="E715" s="121" t="s">
        <v>3</v>
      </c>
      <c r="F715" s="255" t="s">
        <v>271</v>
      </c>
      <c r="H715" s="121" t="s">
        <v>3</v>
      </c>
      <c r="I715" s="122"/>
      <c r="L715" s="120"/>
      <c r="M715" s="123"/>
      <c r="T715" s="124"/>
      <c r="AT715" s="121" t="s">
        <v>152</v>
      </c>
      <c r="AU715" s="121" t="s">
        <v>148</v>
      </c>
      <c r="AV715" s="12" t="s">
        <v>89</v>
      </c>
      <c r="AW715" s="12" t="s">
        <v>42</v>
      </c>
      <c r="AX715" s="12" t="s">
        <v>81</v>
      </c>
      <c r="AY715" s="121" t="s">
        <v>140</v>
      </c>
    </row>
    <row r="716" spans="2:51" s="13" customFormat="1">
      <c r="B716" s="125"/>
      <c r="D716" s="254" t="s">
        <v>152</v>
      </c>
      <c r="E716" s="126" t="s">
        <v>3</v>
      </c>
      <c r="F716" s="256" t="s">
        <v>741</v>
      </c>
      <c r="H716" s="257">
        <v>6.3979999999999997</v>
      </c>
      <c r="I716" s="127"/>
      <c r="L716" s="125"/>
      <c r="M716" s="128"/>
      <c r="T716" s="129"/>
      <c r="AT716" s="126" t="s">
        <v>152</v>
      </c>
      <c r="AU716" s="126" t="s">
        <v>148</v>
      </c>
      <c r="AV716" s="13" t="s">
        <v>148</v>
      </c>
      <c r="AW716" s="13" t="s">
        <v>42</v>
      </c>
      <c r="AX716" s="13" t="s">
        <v>81</v>
      </c>
      <c r="AY716" s="126" t="s">
        <v>140</v>
      </c>
    </row>
    <row r="717" spans="2:51" s="13" customFormat="1">
      <c r="B717" s="125"/>
      <c r="D717" s="254" t="s">
        <v>152</v>
      </c>
      <c r="E717" s="126" t="s">
        <v>3</v>
      </c>
      <c r="F717" s="256" t="s">
        <v>743</v>
      </c>
      <c r="H717" s="257">
        <v>7.415</v>
      </c>
      <c r="I717" s="127"/>
      <c r="L717" s="125"/>
      <c r="M717" s="128"/>
      <c r="T717" s="129"/>
      <c r="AT717" s="126" t="s">
        <v>152</v>
      </c>
      <c r="AU717" s="126" t="s">
        <v>148</v>
      </c>
      <c r="AV717" s="13" t="s">
        <v>148</v>
      </c>
      <c r="AW717" s="13" t="s">
        <v>42</v>
      </c>
      <c r="AX717" s="13" t="s">
        <v>81</v>
      </c>
      <c r="AY717" s="126" t="s">
        <v>140</v>
      </c>
    </row>
    <row r="718" spans="2:51" s="13" customFormat="1">
      <c r="B718" s="125"/>
      <c r="D718" s="254" t="s">
        <v>152</v>
      </c>
      <c r="E718" s="126" t="s">
        <v>3</v>
      </c>
      <c r="F718" s="256" t="s">
        <v>744</v>
      </c>
      <c r="H718" s="257">
        <v>2.923</v>
      </c>
      <c r="I718" s="127"/>
      <c r="L718" s="125"/>
      <c r="M718" s="128"/>
      <c r="T718" s="129"/>
      <c r="AT718" s="126" t="s">
        <v>152</v>
      </c>
      <c r="AU718" s="126" t="s">
        <v>148</v>
      </c>
      <c r="AV718" s="13" t="s">
        <v>148</v>
      </c>
      <c r="AW718" s="13" t="s">
        <v>42</v>
      </c>
      <c r="AX718" s="13" t="s">
        <v>81</v>
      </c>
      <c r="AY718" s="126" t="s">
        <v>140</v>
      </c>
    </row>
    <row r="719" spans="2:51" s="13" customFormat="1">
      <c r="B719" s="125"/>
      <c r="D719" s="254" t="s">
        <v>152</v>
      </c>
      <c r="E719" s="126" t="s">
        <v>3</v>
      </c>
      <c r="F719" s="256" t="s">
        <v>745</v>
      </c>
      <c r="H719" s="257">
        <v>1.873</v>
      </c>
      <c r="I719" s="127"/>
      <c r="L719" s="125"/>
      <c r="M719" s="128"/>
      <c r="T719" s="129"/>
      <c r="AT719" s="126" t="s">
        <v>152</v>
      </c>
      <c r="AU719" s="126" t="s">
        <v>148</v>
      </c>
      <c r="AV719" s="13" t="s">
        <v>148</v>
      </c>
      <c r="AW719" s="13" t="s">
        <v>42</v>
      </c>
      <c r="AX719" s="13" t="s">
        <v>81</v>
      </c>
      <c r="AY719" s="126" t="s">
        <v>140</v>
      </c>
    </row>
    <row r="720" spans="2:51" s="12" customFormat="1">
      <c r="B720" s="120"/>
      <c r="D720" s="254" t="s">
        <v>152</v>
      </c>
      <c r="E720" s="121" t="s">
        <v>3</v>
      </c>
      <c r="F720" s="255" t="s">
        <v>275</v>
      </c>
      <c r="H720" s="121" t="s">
        <v>3</v>
      </c>
      <c r="I720" s="122"/>
      <c r="L720" s="120"/>
      <c r="M720" s="123"/>
      <c r="T720" s="124"/>
      <c r="AT720" s="121" t="s">
        <v>152</v>
      </c>
      <c r="AU720" s="121" t="s">
        <v>148</v>
      </c>
      <c r="AV720" s="12" t="s">
        <v>89</v>
      </c>
      <c r="AW720" s="12" t="s">
        <v>42</v>
      </c>
      <c r="AX720" s="12" t="s">
        <v>81</v>
      </c>
      <c r="AY720" s="121" t="s">
        <v>140</v>
      </c>
    </row>
    <row r="721" spans="2:65" s="13" customFormat="1">
      <c r="B721" s="125"/>
      <c r="D721" s="254" t="s">
        <v>152</v>
      </c>
      <c r="E721" s="126" t="s">
        <v>3</v>
      </c>
      <c r="F721" s="256" t="s">
        <v>746</v>
      </c>
      <c r="H721" s="257">
        <v>4.306</v>
      </c>
      <c r="I721" s="127"/>
      <c r="L721" s="125"/>
      <c r="M721" s="128"/>
      <c r="T721" s="129"/>
      <c r="AT721" s="126" t="s">
        <v>152</v>
      </c>
      <c r="AU721" s="126" t="s">
        <v>148</v>
      </c>
      <c r="AV721" s="13" t="s">
        <v>148</v>
      </c>
      <c r="AW721" s="13" t="s">
        <v>42</v>
      </c>
      <c r="AX721" s="13" t="s">
        <v>81</v>
      </c>
      <c r="AY721" s="126" t="s">
        <v>140</v>
      </c>
    </row>
    <row r="722" spans="2:65" s="15" customFormat="1">
      <c r="B722" s="139"/>
      <c r="D722" s="254" t="s">
        <v>152</v>
      </c>
      <c r="E722" s="140" t="s">
        <v>3</v>
      </c>
      <c r="F722" s="266" t="s">
        <v>405</v>
      </c>
      <c r="H722" s="267">
        <v>34.780999999999999</v>
      </c>
      <c r="I722" s="141"/>
      <c r="L722" s="139"/>
      <c r="M722" s="142"/>
      <c r="T722" s="143"/>
      <c r="AT722" s="140" t="s">
        <v>152</v>
      </c>
      <c r="AU722" s="140" t="s">
        <v>148</v>
      </c>
      <c r="AV722" s="15" t="s">
        <v>164</v>
      </c>
      <c r="AW722" s="15" t="s">
        <v>42</v>
      </c>
      <c r="AX722" s="15" t="s">
        <v>81</v>
      </c>
      <c r="AY722" s="140" t="s">
        <v>140</v>
      </c>
    </row>
    <row r="723" spans="2:65" s="14" customFormat="1">
      <c r="B723" s="130"/>
      <c r="D723" s="254" t="s">
        <v>152</v>
      </c>
      <c r="E723" s="131" t="s">
        <v>3</v>
      </c>
      <c r="F723" s="258" t="s">
        <v>155</v>
      </c>
      <c r="H723" s="259">
        <v>225.35499999999999</v>
      </c>
      <c r="I723" s="132"/>
      <c r="L723" s="130"/>
      <c r="M723" s="133"/>
      <c r="T723" s="134"/>
      <c r="AT723" s="131" t="s">
        <v>152</v>
      </c>
      <c r="AU723" s="131" t="s">
        <v>148</v>
      </c>
      <c r="AV723" s="14" t="s">
        <v>147</v>
      </c>
      <c r="AW723" s="14" t="s">
        <v>42</v>
      </c>
      <c r="AX723" s="14" t="s">
        <v>89</v>
      </c>
      <c r="AY723" s="131" t="s">
        <v>140</v>
      </c>
    </row>
    <row r="724" spans="2:65" s="1" customFormat="1" ht="24.15" customHeight="1">
      <c r="B724" s="34"/>
      <c r="C724" s="246" t="s">
        <v>747</v>
      </c>
      <c r="D724" s="246" t="s">
        <v>142</v>
      </c>
      <c r="E724" s="247" t="s">
        <v>748</v>
      </c>
      <c r="F724" s="248" t="s">
        <v>749</v>
      </c>
      <c r="G724" s="249" t="s">
        <v>145</v>
      </c>
      <c r="H724" s="250">
        <v>518.33299999999997</v>
      </c>
      <c r="I724" s="111"/>
      <c r="J724" s="251">
        <f>ROUND(I724*H724,2)</f>
        <v>0</v>
      </c>
      <c r="K724" s="248" t="s">
        <v>146</v>
      </c>
      <c r="L724" s="34"/>
      <c r="M724" s="112" t="s">
        <v>3</v>
      </c>
      <c r="N724" s="113" t="s">
        <v>53</v>
      </c>
      <c r="P724" s="114">
        <f>O724*H724</f>
        <v>0</v>
      </c>
      <c r="Q724" s="114">
        <v>0</v>
      </c>
      <c r="R724" s="114">
        <f>Q724*H724</f>
        <v>0</v>
      </c>
      <c r="S724" s="114">
        <v>5.0000000000000001E-3</v>
      </c>
      <c r="T724" s="115">
        <f>S724*H724</f>
        <v>2.5916649999999999</v>
      </c>
      <c r="AR724" s="116" t="s">
        <v>147</v>
      </c>
      <c r="AT724" s="116" t="s">
        <v>142</v>
      </c>
      <c r="AU724" s="116" t="s">
        <v>148</v>
      </c>
      <c r="AY724" s="18" t="s">
        <v>140</v>
      </c>
      <c r="BE724" s="117">
        <f>IF(N724="základní",J724,0)</f>
        <v>0</v>
      </c>
      <c r="BF724" s="117">
        <f>IF(N724="snížená",J724,0)</f>
        <v>0</v>
      </c>
      <c r="BG724" s="117">
        <f>IF(N724="zákl. přenesená",J724,0)</f>
        <v>0</v>
      </c>
      <c r="BH724" s="117">
        <f>IF(N724="sníž. přenesená",J724,0)</f>
        <v>0</v>
      </c>
      <c r="BI724" s="117">
        <f>IF(N724="nulová",J724,0)</f>
        <v>0</v>
      </c>
      <c r="BJ724" s="18" t="s">
        <v>148</v>
      </c>
      <c r="BK724" s="117">
        <f>ROUND(I724*H724,2)</f>
        <v>0</v>
      </c>
      <c r="BL724" s="18" t="s">
        <v>147</v>
      </c>
      <c r="BM724" s="116" t="s">
        <v>750</v>
      </c>
    </row>
    <row r="725" spans="2:65" s="1" customFormat="1">
      <c r="B725" s="34"/>
      <c r="D725" s="252" t="s">
        <v>150</v>
      </c>
      <c r="F725" s="253" t="s">
        <v>751</v>
      </c>
      <c r="I725" s="118"/>
      <c r="L725" s="34"/>
      <c r="M725" s="119"/>
      <c r="T725" s="53"/>
      <c r="AT725" s="18" t="s">
        <v>150</v>
      </c>
      <c r="AU725" s="18" t="s">
        <v>148</v>
      </c>
    </row>
    <row r="726" spans="2:65" s="12" customFormat="1">
      <c r="B726" s="120"/>
      <c r="D726" s="254" t="s">
        <v>152</v>
      </c>
      <c r="E726" s="121" t="s">
        <v>3</v>
      </c>
      <c r="F726" s="255" t="s">
        <v>406</v>
      </c>
      <c r="H726" s="121" t="s">
        <v>3</v>
      </c>
      <c r="I726" s="122"/>
      <c r="L726" s="120"/>
      <c r="M726" s="123"/>
      <c r="T726" s="124"/>
      <c r="AT726" s="121" t="s">
        <v>152</v>
      </c>
      <c r="AU726" s="121" t="s">
        <v>148</v>
      </c>
      <c r="AV726" s="12" t="s">
        <v>89</v>
      </c>
      <c r="AW726" s="12" t="s">
        <v>42</v>
      </c>
      <c r="AX726" s="12" t="s">
        <v>81</v>
      </c>
      <c r="AY726" s="121" t="s">
        <v>140</v>
      </c>
    </row>
    <row r="727" spans="2:65" s="12" customFormat="1">
      <c r="B727" s="120"/>
      <c r="D727" s="254" t="s">
        <v>152</v>
      </c>
      <c r="E727" s="121" t="s">
        <v>3</v>
      </c>
      <c r="F727" s="255" t="s">
        <v>268</v>
      </c>
      <c r="H727" s="121" t="s">
        <v>3</v>
      </c>
      <c r="I727" s="122"/>
      <c r="L727" s="120"/>
      <c r="M727" s="123"/>
      <c r="T727" s="124"/>
      <c r="AT727" s="121" t="s">
        <v>152</v>
      </c>
      <c r="AU727" s="121" t="s">
        <v>148</v>
      </c>
      <c r="AV727" s="12" t="s">
        <v>89</v>
      </c>
      <c r="AW727" s="12" t="s">
        <v>42</v>
      </c>
      <c r="AX727" s="12" t="s">
        <v>81</v>
      </c>
      <c r="AY727" s="121" t="s">
        <v>140</v>
      </c>
    </row>
    <row r="728" spans="2:65" s="13" customFormat="1">
      <c r="B728" s="125"/>
      <c r="D728" s="254" t="s">
        <v>152</v>
      </c>
      <c r="E728" s="126" t="s">
        <v>3</v>
      </c>
      <c r="F728" s="256" t="s">
        <v>752</v>
      </c>
      <c r="H728" s="257">
        <v>198.268</v>
      </c>
      <c r="I728" s="127"/>
      <c r="L728" s="125"/>
      <c r="M728" s="128"/>
      <c r="T728" s="129"/>
      <c r="AT728" s="126" t="s">
        <v>152</v>
      </c>
      <c r="AU728" s="126" t="s">
        <v>148</v>
      </c>
      <c r="AV728" s="13" t="s">
        <v>148</v>
      </c>
      <c r="AW728" s="13" t="s">
        <v>42</v>
      </c>
      <c r="AX728" s="13" t="s">
        <v>81</v>
      </c>
      <c r="AY728" s="126" t="s">
        <v>140</v>
      </c>
    </row>
    <row r="729" spans="2:65" s="12" customFormat="1">
      <c r="B729" s="120"/>
      <c r="D729" s="254" t="s">
        <v>152</v>
      </c>
      <c r="E729" s="121" t="s">
        <v>3</v>
      </c>
      <c r="F729" s="255" t="s">
        <v>408</v>
      </c>
      <c r="H729" s="121" t="s">
        <v>3</v>
      </c>
      <c r="I729" s="122"/>
      <c r="L729" s="120"/>
      <c r="M729" s="123"/>
      <c r="T729" s="124"/>
      <c r="AT729" s="121" t="s">
        <v>152</v>
      </c>
      <c r="AU729" s="121" t="s">
        <v>148</v>
      </c>
      <c r="AV729" s="12" t="s">
        <v>89</v>
      </c>
      <c r="AW729" s="12" t="s">
        <v>42</v>
      </c>
      <c r="AX729" s="12" t="s">
        <v>81</v>
      </c>
      <c r="AY729" s="121" t="s">
        <v>140</v>
      </c>
    </row>
    <row r="730" spans="2:65" s="13" customFormat="1">
      <c r="B730" s="125"/>
      <c r="D730" s="254" t="s">
        <v>152</v>
      </c>
      <c r="E730" s="126" t="s">
        <v>3</v>
      </c>
      <c r="F730" s="256" t="s">
        <v>409</v>
      </c>
      <c r="H730" s="257">
        <v>-24.192</v>
      </c>
      <c r="I730" s="127"/>
      <c r="L730" s="125"/>
      <c r="M730" s="128"/>
      <c r="T730" s="129"/>
      <c r="AT730" s="126" t="s">
        <v>152</v>
      </c>
      <c r="AU730" s="126" t="s">
        <v>148</v>
      </c>
      <c r="AV730" s="13" t="s">
        <v>148</v>
      </c>
      <c r="AW730" s="13" t="s">
        <v>42</v>
      </c>
      <c r="AX730" s="13" t="s">
        <v>81</v>
      </c>
      <c r="AY730" s="126" t="s">
        <v>140</v>
      </c>
    </row>
    <row r="731" spans="2:65" s="13" customFormat="1">
      <c r="B731" s="125"/>
      <c r="D731" s="254" t="s">
        <v>152</v>
      </c>
      <c r="E731" s="126" t="s">
        <v>3</v>
      </c>
      <c r="F731" s="256" t="s">
        <v>410</v>
      </c>
      <c r="H731" s="257">
        <v>-14.112</v>
      </c>
      <c r="I731" s="127"/>
      <c r="L731" s="125"/>
      <c r="M731" s="128"/>
      <c r="T731" s="129"/>
      <c r="AT731" s="126" t="s">
        <v>152</v>
      </c>
      <c r="AU731" s="126" t="s">
        <v>148</v>
      </c>
      <c r="AV731" s="13" t="s">
        <v>148</v>
      </c>
      <c r="AW731" s="13" t="s">
        <v>42</v>
      </c>
      <c r="AX731" s="13" t="s">
        <v>81</v>
      </c>
      <c r="AY731" s="126" t="s">
        <v>140</v>
      </c>
    </row>
    <row r="732" spans="2:65" s="15" customFormat="1">
      <c r="B732" s="139"/>
      <c r="D732" s="254" t="s">
        <v>152</v>
      </c>
      <c r="E732" s="140" t="s">
        <v>3</v>
      </c>
      <c r="F732" s="266" t="s">
        <v>405</v>
      </c>
      <c r="H732" s="267">
        <v>159.964</v>
      </c>
      <c r="I732" s="141"/>
      <c r="L732" s="139"/>
      <c r="M732" s="142"/>
      <c r="T732" s="143"/>
      <c r="AT732" s="140" t="s">
        <v>152</v>
      </c>
      <c r="AU732" s="140" t="s">
        <v>148</v>
      </c>
      <c r="AV732" s="15" t="s">
        <v>164</v>
      </c>
      <c r="AW732" s="15" t="s">
        <v>42</v>
      </c>
      <c r="AX732" s="15" t="s">
        <v>81</v>
      </c>
      <c r="AY732" s="140" t="s">
        <v>140</v>
      </c>
    </row>
    <row r="733" spans="2:65" s="12" customFormat="1">
      <c r="B733" s="120"/>
      <c r="D733" s="254" t="s">
        <v>152</v>
      </c>
      <c r="E733" s="121" t="s">
        <v>3</v>
      </c>
      <c r="F733" s="255" t="s">
        <v>271</v>
      </c>
      <c r="H733" s="121" t="s">
        <v>3</v>
      </c>
      <c r="I733" s="122"/>
      <c r="L733" s="120"/>
      <c r="M733" s="123"/>
      <c r="T733" s="124"/>
      <c r="AT733" s="121" t="s">
        <v>152</v>
      </c>
      <c r="AU733" s="121" t="s">
        <v>148</v>
      </c>
      <c r="AV733" s="12" t="s">
        <v>89</v>
      </c>
      <c r="AW733" s="12" t="s">
        <v>42</v>
      </c>
      <c r="AX733" s="12" t="s">
        <v>81</v>
      </c>
      <c r="AY733" s="121" t="s">
        <v>140</v>
      </c>
    </row>
    <row r="734" spans="2:65" s="13" customFormat="1">
      <c r="B734" s="125"/>
      <c r="D734" s="254" t="s">
        <v>152</v>
      </c>
      <c r="E734" s="126" t="s">
        <v>3</v>
      </c>
      <c r="F734" s="256" t="s">
        <v>753</v>
      </c>
      <c r="H734" s="257">
        <v>216.422</v>
      </c>
      <c r="I734" s="127"/>
      <c r="L734" s="125"/>
      <c r="M734" s="128"/>
      <c r="T734" s="129"/>
      <c r="AT734" s="126" t="s">
        <v>152</v>
      </c>
      <c r="AU734" s="126" t="s">
        <v>148</v>
      </c>
      <c r="AV734" s="13" t="s">
        <v>148</v>
      </c>
      <c r="AW734" s="13" t="s">
        <v>42</v>
      </c>
      <c r="AX734" s="13" t="s">
        <v>81</v>
      </c>
      <c r="AY734" s="126" t="s">
        <v>140</v>
      </c>
    </row>
    <row r="735" spans="2:65" s="12" customFormat="1">
      <c r="B735" s="120"/>
      <c r="D735" s="254" t="s">
        <v>152</v>
      </c>
      <c r="E735" s="121" t="s">
        <v>3</v>
      </c>
      <c r="F735" s="255" t="s">
        <v>408</v>
      </c>
      <c r="H735" s="121" t="s">
        <v>3</v>
      </c>
      <c r="I735" s="122"/>
      <c r="L735" s="120"/>
      <c r="M735" s="123"/>
      <c r="T735" s="124"/>
      <c r="AT735" s="121" t="s">
        <v>152</v>
      </c>
      <c r="AU735" s="121" t="s">
        <v>148</v>
      </c>
      <c r="AV735" s="12" t="s">
        <v>89</v>
      </c>
      <c r="AW735" s="12" t="s">
        <v>42</v>
      </c>
      <c r="AX735" s="12" t="s">
        <v>81</v>
      </c>
      <c r="AY735" s="121" t="s">
        <v>140</v>
      </c>
    </row>
    <row r="736" spans="2:65" s="13" customFormat="1">
      <c r="B736" s="125"/>
      <c r="D736" s="254" t="s">
        <v>152</v>
      </c>
      <c r="E736" s="126" t="s">
        <v>3</v>
      </c>
      <c r="F736" s="256" t="s">
        <v>409</v>
      </c>
      <c r="H736" s="257">
        <v>-24.192</v>
      </c>
      <c r="I736" s="127"/>
      <c r="L736" s="125"/>
      <c r="M736" s="128"/>
      <c r="T736" s="129"/>
      <c r="AT736" s="126" t="s">
        <v>152</v>
      </c>
      <c r="AU736" s="126" t="s">
        <v>148</v>
      </c>
      <c r="AV736" s="13" t="s">
        <v>148</v>
      </c>
      <c r="AW736" s="13" t="s">
        <v>42</v>
      </c>
      <c r="AX736" s="13" t="s">
        <v>81</v>
      </c>
      <c r="AY736" s="126" t="s">
        <v>140</v>
      </c>
    </row>
    <row r="737" spans="2:65" s="13" customFormat="1">
      <c r="B737" s="125"/>
      <c r="D737" s="254" t="s">
        <v>152</v>
      </c>
      <c r="E737" s="126" t="s">
        <v>3</v>
      </c>
      <c r="F737" s="256" t="s">
        <v>412</v>
      </c>
      <c r="H737" s="257">
        <v>-9.8000000000000007</v>
      </c>
      <c r="I737" s="127"/>
      <c r="L737" s="125"/>
      <c r="M737" s="128"/>
      <c r="T737" s="129"/>
      <c r="AT737" s="126" t="s">
        <v>152</v>
      </c>
      <c r="AU737" s="126" t="s">
        <v>148</v>
      </c>
      <c r="AV737" s="13" t="s">
        <v>148</v>
      </c>
      <c r="AW737" s="13" t="s">
        <v>42</v>
      </c>
      <c r="AX737" s="13" t="s">
        <v>81</v>
      </c>
      <c r="AY737" s="126" t="s">
        <v>140</v>
      </c>
    </row>
    <row r="738" spans="2:65" s="13" customFormat="1">
      <c r="B738" s="125"/>
      <c r="D738" s="254" t="s">
        <v>152</v>
      </c>
      <c r="E738" s="126" t="s">
        <v>3</v>
      </c>
      <c r="F738" s="256" t="s">
        <v>413</v>
      </c>
      <c r="H738" s="257">
        <v>-4.7130000000000001</v>
      </c>
      <c r="I738" s="127"/>
      <c r="L738" s="125"/>
      <c r="M738" s="128"/>
      <c r="T738" s="129"/>
      <c r="AT738" s="126" t="s">
        <v>152</v>
      </c>
      <c r="AU738" s="126" t="s">
        <v>148</v>
      </c>
      <c r="AV738" s="13" t="s">
        <v>148</v>
      </c>
      <c r="AW738" s="13" t="s">
        <v>42</v>
      </c>
      <c r="AX738" s="13" t="s">
        <v>81</v>
      </c>
      <c r="AY738" s="126" t="s">
        <v>140</v>
      </c>
    </row>
    <row r="739" spans="2:65" s="13" customFormat="1">
      <c r="B739" s="125"/>
      <c r="D739" s="254" t="s">
        <v>152</v>
      </c>
      <c r="E739" s="126" t="s">
        <v>3</v>
      </c>
      <c r="F739" s="256" t="s">
        <v>414</v>
      </c>
      <c r="H739" s="257">
        <v>-4.16</v>
      </c>
      <c r="I739" s="127"/>
      <c r="L739" s="125"/>
      <c r="M739" s="128"/>
      <c r="T739" s="129"/>
      <c r="AT739" s="126" t="s">
        <v>152</v>
      </c>
      <c r="AU739" s="126" t="s">
        <v>148</v>
      </c>
      <c r="AV739" s="13" t="s">
        <v>148</v>
      </c>
      <c r="AW739" s="13" t="s">
        <v>42</v>
      </c>
      <c r="AX739" s="13" t="s">
        <v>81</v>
      </c>
      <c r="AY739" s="126" t="s">
        <v>140</v>
      </c>
    </row>
    <row r="740" spans="2:65" s="13" customFormat="1">
      <c r="B740" s="125"/>
      <c r="D740" s="254" t="s">
        <v>152</v>
      </c>
      <c r="E740" s="126" t="s">
        <v>3</v>
      </c>
      <c r="F740" s="256" t="s">
        <v>415</v>
      </c>
      <c r="H740" s="257">
        <v>-1.2829999999999999</v>
      </c>
      <c r="I740" s="127"/>
      <c r="L740" s="125"/>
      <c r="M740" s="128"/>
      <c r="T740" s="129"/>
      <c r="AT740" s="126" t="s">
        <v>152</v>
      </c>
      <c r="AU740" s="126" t="s">
        <v>148</v>
      </c>
      <c r="AV740" s="13" t="s">
        <v>148</v>
      </c>
      <c r="AW740" s="13" t="s">
        <v>42</v>
      </c>
      <c r="AX740" s="13" t="s">
        <v>81</v>
      </c>
      <c r="AY740" s="126" t="s">
        <v>140</v>
      </c>
    </row>
    <row r="741" spans="2:65" s="15" customFormat="1">
      <c r="B741" s="139"/>
      <c r="D741" s="254" t="s">
        <v>152</v>
      </c>
      <c r="E741" s="140" t="s">
        <v>3</v>
      </c>
      <c r="F741" s="266" t="s">
        <v>405</v>
      </c>
      <c r="H741" s="267">
        <v>172.274</v>
      </c>
      <c r="I741" s="141"/>
      <c r="L741" s="139"/>
      <c r="M741" s="142"/>
      <c r="T741" s="143"/>
      <c r="AT741" s="140" t="s">
        <v>152</v>
      </c>
      <c r="AU741" s="140" t="s">
        <v>148</v>
      </c>
      <c r="AV741" s="15" t="s">
        <v>164</v>
      </c>
      <c r="AW741" s="15" t="s">
        <v>42</v>
      </c>
      <c r="AX741" s="15" t="s">
        <v>81</v>
      </c>
      <c r="AY741" s="140" t="s">
        <v>140</v>
      </c>
    </row>
    <row r="742" spans="2:65" s="12" customFormat="1">
      <c r="B742" s="120"/>
      <c r="D742" s="254" t="s">
        <v>152</v>
      </c>
      <c r="E742" s="121" t="s">
        <v>3</v>
      </c>
      <c r="F742" s="255" t="s">
        <v>275</v>
      </c>
      <c r="H742" s="121" t="s">
        <v>3</v>
      </c>
      <c r="I742" s="122"/>
      <c r="L742" s="120"/>
      <c r="M742" s="123"/>
      <c r="T742" s="124"/>
      <c r="AT742" s="121" t="s">
        <v>152</v>
      </c>
      <c r="AU742" s="121" t="s">
        <v>148</v>
      </c>
      <c r="AV742" s="12" t="s">
        <v>89</v>
      </c>
      <c r="AW742" s="12" t="s">
        <v>42</v>
      </c>
      <c r="AX742" s="12" t="s">
        <v>81</v>
      </c>
      <c r="AY742" s="121" t="s">
        <v>140</v>
      </c>
    </row>
    <row r="743" spans="2:65" s="13" customFormat="1">
      <c r="B743" s="125"/>
      <c r="D743" s="254" t="s">
        <v>152</v>
      </c>
      <c r="E743" s="126" t="s">
        <v>3</v>
      </c>
      <c r="F743" s="256" t="s">
        <v>754</v>
      </c>
      <c r="H743" s="257">
        <v>123.351</v>
      </c>
      <c r="I743" s="127"/>
      <c r="L743" s="125"/>
      <c r="M743" s="128"/>
      <c r="T743" s="129"/>
      <c r="AT743" s="126" t="s">
        <v>152</v>
      </c>
      <c r="AU743" s="126" t="s">
        <v>148</v>
      </c>
      <c r="AV743" s="13" t="s">
        <v>148</v>
      </c>
      <c r="AW743" s="13" t="s">
        <v>42</v>
      </c>
      <c r="AX743" s="13" t="s">
        <v>81</v>
      </c>
      <c r="AY743" s="126" t="s">
        <v>140</v>
      </c>
    </row>
    <row r="744" spans="2:65" s="13" customFormat="1">
      <c r="B744" s="125"/>
      <c r="D744" s="254" t="s">
        <v>152</v>
      </c>
      <c r="E744" s="126" t="s">
        <v>3</v>
      </c>
      <c r="F744" s="256" t="s">
        <v>755</v>
      </c>
      <c r="H744" s="257">
        <v>65.581999999999994</v>
      </c>
      <c r="I744" s="127"/>
      <c r="L744" s="125"/>
      <c r="M744" s="128"/>
      <c r="T744" s="129"/>
      <c r="AT744" s="126" t="s">
        <v>152</v>
      </c>
      <c r="AU744" s="126" t="s">
        <v>148</v>
      </c>
      <c r="AV744" s="13" t="s">
        <v>148</v>
      </c>
      <c r="AW744" s="13" t="s">
        <v>42</v>
      </c>
      <c r="AX744" s="13" t="s">
        <v>81</v>
      </c>
      <c r="AY744" s="126" t="s">
        <v>140</v>
      </c>
    </row>
    <row r="745" spans="2:65" s="12" customFormat="1">
      <c r="B745" s="120"/>
      <c r="D745" s="254" t="s">
        <v>152</v>
      </c>
      <c r="E745" s="121" t="s">
        <v>3</v>
      </c>
      <c r="F745" s="255" t="s">
        <v>408</v>
      </c>
      <c r="H745" s="121" t="s">
        <v>3</v>
      </c>
      <c r="I745" s="122"/>
      <c r="L745" s="120"/>
      <c r="M745" s="123"/>
      <c r="T745" s="124"/>
      <c r="AT745" s="121" t="s">
        <v>152</v>
      </c>
      <c r="AU745" s="121" t="s">
        <v>148</v>
      </c>
      <c r="AV745" s="12" t="s">
        <v>89</v>
      </c>
      <c r="AW745" s="12" t="s">
        <v>42</v>
      </c>
      <c r="AX745" s="12" t="s">
        <v>81</v>
      </c>
      <c r="AY745" s="121" t="s">
        <v>140</v>
      </c>
    </row>
    <row r="746" spans="2:65" s="13" customFormat="1">
      <c r="B746" s="125"/>
      <c r="D746" s="254" t="s">
        <v>152</v>
      </c>
      <c r="E746" s="126" t="s">
        <v>3</v>
      </c>
      <c r="F746" s="256" t="s">
        <v>418</v>
      </c>
      <c r="H746" s="257">
        <v>-2.8380000000000001</v>
      </c>
      <c r="I746" s="127"/>
      <c r="L746" s="125"/>
      <c r="M746" s="128"/>
      <c r="T746" s="129"/>
      <c r="AT746" s="126" t="s">
        <v>152</v>
      </c>
      <c r="AU746" s="126" t="s">
        <v>148</v>
      </c>
      <c r="AV746" s="13" t="s">
        <v>148</v>
      </c>
      <c r="AW746" s="13" t="s">
        <v>42</v>
      </c>
      <c r="AX746" s="13" t="s">
        <v>81</v>
      </c>
      <c r="AY746" s="126" t="s">
        <v>140</v>
      </c>
    </row>
    <row r="747" spans="2:65" s="15" customFormat="1">
      <c r="B747" s="139"/>
      <c r="D747" s="254" t="s">
        <v>152</v>
      </c>
      <c r="E747" s="140" t="s">
        <v>3</v>
      </c>
      <c r="F747" s="266" t="s">
        <v>405</v>
      </c>
      <c r="H747" s="267">
        <v>186.095</v>
      </c>
      <c r="I747" s="141"/>
      <c r="L747" s="139"/>
      <c r="M747" s="142"/>
      <c r="T747" s="143"/>
      <c r="AT747" s="140" t="s">
        <v>152</v>
      </c>
      <c r="AU747" s="140" t="s">
        <v>148</v>
      </c>
      <c r="AV747" s="15" t="s">
        <v>164</v>
      </c>
      <c r="AW747" s="15" t="s">
        <v>42</v>
      </c>
      <c r="AX747" s="15" t="s">
        <v>81</v>
      </c>
      <c r="AY747" s="140" t="s">
        <v>140</v>
      </c>
    </row>
    <row r="748" spans="2:65" s="14" customFormat="1">
      <c r="B748" s="130"/>
      <c r="D748" s="254" t="s">
        <v>152</v>
      </c>
      <c r="E748" s="131" t="s">
        <v>3</v>
      </c>
      <c r="F748" s="258" t="s">
        <v>155</v>
      </c>
      <c r="H748" s="259">
        <v>518.33299999999997</v>
      </c>
      <c r="I748" s="132"/>
      <c r="L748" s="130"/>
      <c r="M748" s="133"/>
      <c r="T748" s="134"/>
      <c r="AT748" s="131" t="s">
        <v>152</v>
      </c>
      <c r="AU748" s="131" t="s">
        <v>148</v>
      </c>
      <c r="AV748" s="14" t="s">
        <v>147</v>
      </c>
      <c r="AW748" s="14" t="s">
        <v>42</v>
      </c>
      <c r="AX748" s="14" t="s">
        <v>89</v>
      </c>
      <c r="AY748" s="131" t="s">
        <v>140</v>
      </c>
    </row>
    <row r="749" spans="2:65" s="1" customFormat="1" ht="24.15" customHeight="1">
      <c r="B749" s="34"/>
      <c r="C749" s="246" t="s">
        <v>756</v>
      </c>
      <c r="D749" s="246" t="s">
        <v>142</v>
      </c>
      <c r="E749" s="247" t="s">
        <v>757</v>
      </c>
      <c r="F749" s="248" t="s">
        <v>758</v>
      </c>
      <c r="G749" s="249" t="s">
        <v>145</v>
      </c>
      <c r="H749" s="250">
        <v>44.970999999999997</v>
      </c>
      <c r="I749" s="111"/>
      <c r="J749" s="251">
        <f>ROUND(I749*H749,2)</f>
        <v>0</v>
      </c>
      <c r="K749" s="248" t="s">
        <v>146</v>
      </c>
      <c r="L749" s="34"/>
      <c r="M749" s="112" t="s">
        <v>3</v>
      </c>
      <c r="N749" s="113" t="s">
        <v>53</v>
      </c>
      <c r="P749" s="114">
        <f>O749*H749</f>
        <v>0</v>
      </c>
      <c r="Q749" s="114">
        <v>0</v>
      </c>
      <c r="R749" s="114">
        <f>Q749*H749</f>
        <v>0</v>
      </c>
      <c r="S749" s="114">
        <v>1.6E-2</v>
      </c>
      <c r="T749" s="115">
        <f>S749*H749</f>
        <v>0.71953599999999995</v>
      </c>
      <c r="AR749" s="116" t="s">
        <v>147</v>
      </c>
      <c r="AT749" s="116" t="s">
        <v>142</v>
      </c>
      <c r="AU749" s="116" t="s">
        <v>148</v>
      </c>
      <c r="AY749" s="18" t="s">
        <v>140</v>
      </c>
      <c r="BE749" s="117">
        <f>IF(N749="základní",J749,0)</f>
        <v>0</v>
      </c>
      <c r="BF749" s="117">
        <f>IF(N749="snížená",J749,0)</f>
        <v>0</v>
      </c>
      <c r="BG749" s="117">
        <f>IF(N749="zákl. přenesená",J749,0)</f>
        <v>0</v>
      </c>
      <c r="BH749" s="117">
        <f>IF(N749="sníž. přenesená",J749,0)</f>
        <v>0</v>
      </c>
      <c r="BI749" s="117">
        <f>IF(N749="nulová",J749,0)</f>
        <v>0</v>
      </c>
      <c r="BJ749" s="18" t="s">
        <v>148</v>
      </c>
      <c r="BK749" s="117">
        <f>ROUND(I749*H749,2)</f>
        <v>0</v>
      </c>
      <c r="BL749" s="18" t="s">
        <v>147</v>
      </c>
      <c r="BM749" s="116" t="s">
        <v>759</v>
      </c>
    </row>
    <row r="750" spans="2:65" s="1" customFormat="1">
      <c r="B750" s="34"/>
      <c r="D750" s="252" t="s">
        <v>150</v>
      </c>
      <c r="F750" s="253" t="s">
        <v>760</v>
      </c>
      <c r="I750" s="118"/>
      <c r="L750" s="34"/>
      <c r="M750" s="119"/>
      <c r="T750" s="53"/>
      <c r="AT750" s="18" t="s">
        <v>150</v>
      </c>
      <c r="AU750" s="18" t="s">
        <v>148</v>
      </c>
    </row>
    <row r="751" spans="2:65" s="12" customFormat="1">
      <c r="B751" s="120"/>
      <c r="D751" s="254" t="s">
        <v>152</v>
      </c>
      <c r="E751" s="121" t="s">
        <v>3</v>
      </c>
      <c r="F751" s="255" t="s">
        <v>370</v>
      </c>
      <c r="H751" s="121" t="s">
        <v>3</v>
      </c>
      <c r="I751" s="122"/>
      <c r="L751" s="120"/>
      <c r="M751" s="123"/>
      <c r="T751" s="124"/>
      <c r="AT751" s="121" t="s">
        <v>152</v>
      </c>
      <c r="AU751" s="121" t="s">
        <v>148</v>
      </c>
      <c r="AV751" s="12" t="s">
        <v>89</v>
      </c>
      <c r="AW751" s="12" t="s">
        <v>42</v>
      </c>
      <c r="AX751" s="12" t="s">
        <v>81</v>
      </c>
      <c r="AY751" s="121" t="s">
        <v>140</v>
      </c>
    </row>
    <row r="752" spans="2:65" s="13" customFormat="1">
      <c r="B752" s="125"/>
      <c r="D752" s="254" t="s">
        <v>152</v>
      </c>
      <c r="E752" s="126" t="s">
        <v>3</v>
      </c>
      <c r="F752" s="256" t="s">
        <v>371</v>
      </c>
      <c r="H752" s="257">
        <v>18.902999999999999</v>
      </c>
      <c r="I752" s="127"/>
      <c r="L752" s="125"/>
      <c r="M752" s="128"/>
      <c r="T752" s="129"/>
      <c r="AT752" s="126" t="s">
        <v>152</v>
      </c>
      <c r="AU752" s="126" t="s">
        <v>148</v>
      </c>
      <c r="AV752" s="13" t="s">
        <v>148</v>
      </c>
      <c r="AW752" s="13" t="s">
        <v>42</v>
      </c>
      <c r="AX752" s="13" t="s">
        <v>81</v>
      </c>
      <c r="AY752" s="126" t="s">
        <v>140</v>
      </c>
    </row>
    <row r="753" spans="2:65" s="13" customFormat="1">
      <c r="B753" s="125"/>
      <c r="D753" s="254" t="s">
        <v>152</v>
      </c>
      <c r="E753" s="126" t="s">
        <v>3</v>
      </c>
      <c r="F753" s="256" t="s">
        <v>372</v>
      </c>
      <c r="H753" s="257">
        <v>5.3129999999999997</v>
      </c>
      <c r="I753" s="127"/>
      <c r="L753" s="125"/>
      <c r="M753" s="128"/>
      <c r="T753" s="129"/>
      <c r="AT753" s="126" t="s">
        <v>152</v>
      </c>
      <c r="AU753" s="126" t="s">
        <v>148</v>
      </c>
      <c r="AV753" s="13" t="s">
        <v>148</v>
      </c>
      <c r="AW753" s="13" t="s">
        <v>42</v>
      </c>
      <c r="AX753" s="13" t="s">
        <v>81</v>
      </c>
      <c r="AY753" s="126" t="s">
        <v>140</v>
      </c>
    </row>
    <row r="754" spans="2:65" s="13" customFormat="1">
      <c r="B754" s="125"/>
      <c r="D754" s="254" t="s">
        <v>152</v>
      </c>
      <c r="E754" s="126" t="s">
        <v>3</v>
      </c>
      <c r="F754" s="256" t="s">
        <v>373</v>
      </c>
      <c r="H754" s="257">
        <v>6.0720000000000001</v>
      </c>
      <c r="I754" s="127"/>
      <c r="L754" s="125"/>
      <c r="M754" s="128"/>
      <c r="T754" s="129"/>
      <c r="AT754" s="126" t="s">
        <v>152</v>
      </c>
      <c r="AU754" s="126" t="s">
        <v>148</v>
      </c>
      <c r="AV754" s="13" t="s">
        <v>148</v>
      </c>
      <c r="AW754" s="13" t="s">
        <v>42</v>
      </c>
      <c r="AX754" s="13" t="s">
        <v>81</v>
      </c>
      <c r="AY754" s="126" t="s">
        <v>140</v>
      </c>
    </row>
    <row r="755" spans="2:65" s="13" customFormat="1">
      <c r="B755" s="125"/>
      <c r="D755" s="254" t="s">
        <v>152</v>
      </c>
      <c r="E755" s="126" t="s">
        <v>3</v>
      </c>
      <c r="F755" s="256" t="s">
        <v>374</v>
      </c>
      <c r="H755" s="257">
        <v>14.683</v>
      </c>
      <c r="I755" s="127"/>
      <c r="L755" s="125"/>
      <c r="M755" s="128"/>
      <c r="T755" s="129"/>
      <c r="AT755" s="126" t="s">
        <v>152</v>
      </c>
      <c r="AU755" s="126" t="s">
        <v>148</v>
      </c>
      <c r="AV755" s="13" t="s">
        <v>148</v>
      </c>
      <c r="AW755" s="13" t="s">
        <v>42</v>
      </c>
      <c r="AX755" s="13" t="s">
        <v>81</v>
      </c>
      <c r="AY755" s="126" t="s">
        <v>140</v>
      </c>
    </row>
    <row r="756" spans="2:65" s="14" customFormat="1">
      <c r="B756" s="130"/>
      <c r="D756" s="254" t="s">
        <v>152</v>
      </c>
      <c r="E756" s="131" t="s">
        <v>3</v>
      </c>
      <c r="F756" s="258" t="s">
        <v>155</v>
      </c>
      <c r="H756" s="259">
        <v>44.970999999999997</v>
      </c>
      <c r="I756" s="132"/>
      <c r="L756" s="130"/>
      <c r="M756" s="133"/>
      <c r="T756" s="134"/>
      <c r="AT756" s="131" t="s">
        <v>152</v>
      </c>
      <c r="AU756" s="131" t="s">
        <v>148</v>
      </c>
      <c r="AV756" s="14" t="s">
        <v>147</v>
      </c>
      <c r="AW756" s="14" t="s">
        <v>42</v>
      </c>
      <c r="AX756" s="14" t="s">
        <v>89</v>
      </c>
      <c r="AY756" s="131" t="s">
        <v>140</v>
      </c>
    </row>
    <row r="757" spans="2:65" s="1" customFormat="1" ht="24.15" customHeight="1">
      <c r="B757" s="34"/>
      <c r="C757" s="246" t="s">
        <v>761</v>
      </c>
      <c r="D757" s="246" t="s">
        <v>142</v>
      </c>
      <c r="E757" s="247" t="s">
        <v>762</v>
      </c>
      <c r="F757" s="248" t="s">
        <v>763</v>
      </c>
      <c r="G757" s="249" t="s">
        <v>145</v>
      </c>
      <c r="H757" s="250">
        <v>88.9</v>
      </c>
      <c r="I757" s="111"/>
      <c r="J757" s="251">
        <f>ROUND(I757*H757,2)</f>
        <v>0</v>
      </c>
      <c r="K757" s="248" t="s">
        <v>146</v>
      </c>
      <c r="L757" s="34"/>
      <c r="M757" s="112" t="s">
        <v>3</v>
      </c>
      <c r="N757" s="113" t="s">
        <v>53</v>
      </c>
      <c r="P757" s="114">
        <f>O757*H757</f>
        <v>0</v>
      </c>
      <c r="Q757" s="114">
        <v>0</v>
      </c>
      <c r="R757" s="114">
        <f>Q757*H757</f>
        <v>0</v>
      </c>
      <c r="S757" s="114">
        <v>5.8999999999999997E-2</v>
      </c>
      <c r="T757" s="115">
        <f>S757*H757</f>
        <v>5.2450999999999999</v>
      </c>
      <c r="AR757" s="116" t="s">
        <v>147</v>
      </c>
      <c r="AT757" s="116" t="s">
        <v>142</v>
      </c>
      <c r="AU757" s="116" t="s">
        <v>148</v>
      </c>
      <c r="AY757" s="18" t="s">
        <v>140</v>
      </c>
      <c r="BE757" s="117">
        <f>IF(N757="základní",J757,0)</f>
        <v>0</v>
      </c>
      <c r="BF757" s="117">
        <f>IF(N757="snížená",J757,0)</f>
        <v>0</v>
      </c>
      <c r="BG757" s="117">
        <f>IF(N757="zákl. přenesená",J757,0)</f>
        <v>0</v>
      </c>
      <c r="BH757" s="117">
        <f>IF(N757="sníž. přenesená",J757,0)</f>
        <v>0</v>
      </c>
      <c r="BI757" s="117">
        <f>IF(N757="nulová",J757,0)</f>
        <v>0</v>
      </c>
      <c r="BJ757" s="18" t="s">
        <v>148</v>
      </c>
      <c r="BK757" s="117">
        <f>ROUND(I757*H757,2)</f>
        <v>0</v>
      </c>
      <c r="BL757" s="18" t="s">
        <v>147</v>
      </c>
      <c r="BM757" s="116" t="s">
        <v>764</v>
      </c>
    </row>
    <row r="758" spans="2:65" s="1" customFormat="1">
      <c r="B758" s="34"/>
      <c r="D758" s="252" t="s">
        <v>150</v>
      </c>
      <c r="F758" s="253" t="s">
        <v>765</v>
      </c>
      <c r="I758" s="118"/>
      <c r="L758" s="34"/>
      <c r="M758" s="119"/>
      <c r="T758" s="53"/>
      <c r="AT758" s="18" t="s">
        <v>150</v>
      </c>
      <c r="AU758" s="18" t="s">
        <v>148</v>
      </c>
    </row>
    <row r="759" spans="2:65" s="12" customFormat="1">
      <c r="B759" s="120"/>
      <c r="D759" s="254" t="s">
        <v>152</v>
      </c>
      <c r="E759" s="121" t="s">
        <v>3</v>
      </c>
      <c r="F759" s="255" t="s">
        <v>766</v>
      </c>
      <c r="H759" s="121" t="s">
        <v>3</v>
      </c>
      <c r="I759" s="122"/>
      <c r="L759" s="120"/>
      <c r="M759" s="123"/>
      <c r="T759" s="124"/>
      <c r="AT759" s="121" t="s">
        <v>152</v>
      </c>
      <c r="AU759" s="121" t="s">
        <v>148</v>
      </c>
      <c r="AV759" s="12" t="s">
        <v>89</v>
      </c>
      <c r="AW759" s="12" t="s">
        <v>42</v>
      </c>
      <c r="AX759" s="12" t="s">
        <v>81</v>
      </c>
      <c r="AY759" s="121" t="s">
        <v>140</v>
      </c>
    </row>
    <row r="760" spans="2:65" s="12" customFormat="1">
      <c r="B760" s="120"/>
      <c r="D760" s="254" t="s">
        <v>152</v>
      </c>
      <c r="E760" s="121" t="s">
        <v>3</v>
      </c>
      <c r="F760" s="255" t="s">
        <v>268</v>
      </c>
      <c r="H760" s="121" t="s">
        <v>3</v>
      </c>
      <c r="I760" s="122"/>
      <c r="L760" s="120"/>
      <c r="M760" s="123"/>
      <c r="T760" s="124"/>
      <c r="AT760" s="121" t="s">
        <v>152</v>
      </c>
      <c r="AU760" s="121" t="s">
        <v>148</v>
      </c>
      <c r="AV760" s="12" t="s">
        <v>89</v>
      </c>
      <c r="AW760" s="12" t="s">
        <v>42</v>
      </c>
      <c r="AX760" s="12" t="s">
        <v>81</v>
      </c>
      <c r="AY760" s="121" t="s">
        <v>140</v>
      </c>
    </row>
    <row r="761" spans="2:65" s="13" customFormat="1">
      <c r="B761" s="125"/>
      <c r="D761" s="254" t="s">
        <v>152</v>
      </c>
      <c r="E761" s="126" t="s">
        <v>3</v>
      </c>
      <c r="F761" s="256" t="s">
        <v>741</v>
      </c>
      <c r="H761" s="257">
        <v>6.3979999999999997</v>
      </c>
      <c r="I761" s="127"/>
      <c r="L761" s="125"/>
      <c r="M761" s="128"/>
      <c r="T761" s="129"/>
      <c r="AT761" s="126" t="s">
        <v>152</v>
      </c>
      <c r="AU761" s="126" t="s">
        <v>148</v>
      </c>
      <c r="AV761" s="13" t="s">
        <v>148</v>
      </c>
      <c r="AW761" s="13" t="s">
        <v>42</v>
      </c>
      <c r="AX761" s="13" t="s">
        <v>81</v>
      </c>
      <c r="AY761" s="126" t="s">
        <v>140</v>
      </c>
    </row>
    <row r="762" spans="2:65" s="13" customFormat="1">
      <c r="B762" s="125"/>
      <c r="D762" s="254" t="s">
        <v>152</v>
      </c>
      <c r="E762" s="126" t="s">
        <v>3</v>
      </c>
      <c r="F762" s="256" t="s">
        <v>742</v>
      </c>
      <c r="H762" s="257">
        <v>5.468</v>
      </c>
      <c r="I762" s="127"/>
      <c r="L762" s="125"/>
      <c r="M762" s="128"/>
      <c r="T762" s="129"/>
      <c r="AT762" s="126" t="s">
        <v>152</v>
      </c>
      <c r="AU762" s="126" t="s">
        <v>148</v>
      </c>
      <c r="AV762" s="13" t="s">
        <v>148</v>
      </c>
      <c r="AW762" s="13" t="s">
        <v>42</v>
      </c>
      <c r="AX762" s="13" t="s">
        <v>81</v>
      </c>
      <c r="AY762" s="126" t="s">
        <v>140</v>
      </c>
    </row>
    <row r="763" spans="2:65" s="12" customFormat="1">
      <c r="B763" s="120"/>
      <c r="D763" s="254" t="s">
        <v>152</v>
      </c>
      <c r="E763" s="121" t="s">
        <v>3</v>
      </c>
      <c r="F763" s="255" t="s">
        <v>271</v>
      </c>
      <c r="H763" s="121" t="s">
        <v>3</v>
      </c>
      <c r="I763" s="122"/>
      <c r="L763" s="120"/>
      <c r="M763" s="123"/>
      <c r="T763" s="124"/>
      <c r="AT763" s="121" t="s">
        <v>152</v>
      </c>
      <c r="AU763" s="121" t="s">
        <v>148</v>
      </c>
      <c r="AV763" s="12" t="s">
        <v>89</v>
      </c>
      <c r="AW763" s="12" t="s">
        <v>42</v>
      </c>
      <c r="AX763" s="12" t="s">
        <v>81</v>
      </c>
      <c r="AY763" s="121" t="s">
        <v>140</v>
      </c>
    </row>
    <row r="764" spans="2:65" s="13" customFormat="1">
      <c r="B764" s="125"/>
      <c r="D764" s="254" t="s">
        <v>152</v>
      </c>
      <c r="E764" s="126" t="s">
        <v>3</v>
      </c>
      <c r="F764" s="256" t="s">
        <v>741</v>
      </c>
      <c r="H764" s="257">
        <v>6.3979999999999997</v>
      </c>
      <c r="I764" s="127"/>
      <c r="L764" s="125"/>
      <c r="M764" s="128"/>
      <c r="T764" s="129"/>
      <c r="AT764" s="126" t="s">
        <v>152</v>
      </c>
      <c r="AU764" s="126" t="s">
        <v>148</v>
      </c>
      <c r="AV764" s="13" t="s">
        <v>148</v>
      </c>
      <c r="AW764" s="13" t="s">
        <v>42</v>
      </c>
      <c r="AX764" s="13" t="s">
        <v>81</v>
      </c>
      <c r="AY764" s="126" t="s">
        <v>140</v>
      </c>
    </row>
    <row r="765" spans="2:65" s="13" customFormat="1">
      <c r="B765" s="125"/>
      <c r="D765" s="254" t="s">
        <v>152</v>
      </c>
      <c r="E765" s="126" t="s">
        <v>3</v>
      </c>
      <c r="F765" s="256" t="s">
        <v>743</v>
      </c>
      <c r="H765" s="257">
        <v>7.415</v>
      </c>
      <c r="I765" s="127"/>
      <c r="L765" s="125"/>
      <c r="M765" s="128"/>
      <c r="T765" s="129"/>
      <c r="AT765" s="126" t="s">
        <v>152</v>
      </c>
      <c r="AU765" s="126" t="s">
        <v>148</v>
      </c>
      <c r="AV765" s="13" t="s">
        <v>148</v>
      </c>
      <c r="AW765" s="13" t="s">
        <v>42</v>
      </c>
      <c r="AX765" s="13" t="s">
        <v>81</v>
      </c>
      <c r="AY765" s="126" t="s">
        <v>140</v>
      </c>
    </row>
    <row r="766" spans="2:65" s="13" customFormat="1">
      <c r="B766" s="125"/>
      <c r="D766" s="254" t="s">
        <v>152</v>
      </c>
      <c r="E766" s="126" t="s">
        <v>3</v>
      </c>
      <c r="F766" s="256" t="s">
        <v>767</v>
      </c>
      <c r="H766" s="257">
        <v>3.7050000000000001</v>
      </c>
      <c r="I766" s="127"/>
      <c r="L766" s="125"/>
      <c r="M766" s="128"/>
      <c r="T766" s="129"/>
      <c r="AT766" s="126" t="s">
        <v>152</v>
      </c>
      <c r="AU766" s="126" t="s">
        <v>148</v>
      </c>
      <c r="AV766" s="13" t="s">
        <v>148</v>
      </c>
      <c r="AW766" s="13" t="s">
        <v>42</v>
      </c>
      <c r="AX766" s="13" t="s">
        <v>81</v>
      </c>
      <c r="AY766" s="126" t="s">
        <v>140</v>
      </c>
    </row>
    <row r="767" spans="2:65" s="13" customFormat="1">
      <c r="B767" s="125"/>
      <c r="D767" s="254" t="s">
        <v>152</v>
      </c>
      <c r="E767" s="126" t="s">
        <v>3</v>
      </c>
      <c r="F767" s="256" t="s">
        <v>768</v>
      </c>
      <c r="H767" s="257">
        <v>1.361</v>
      </c>
      <c r="I767" s="127"/>
      <c r="L767" s="125"/>
      <c r="M767" s="128"/>
      <c r="T767" s="129"/>
      <c r="AT767" s="126" t="s">
        <v>152</v>
      </c>
      <c r="AU767" s="126" t="s">
        <v>148</v>
      </c>
      <c r="AV767" s="13" t="s">
        <v>148</v>
      </c>
      <c r="AW767" s="13" t="s">
        <v>42</v>
      </c>
      <c r="AX767" s="13" t="s">
        <v>81</v>
      </c>
      <c r="AY767" s="126" t="s">
        <v>140</v>
      </c>
    </row>
    <row r="768" spans="2:65" s="13" customFormat="1">
      <c r="B768" s="125"/>
      <c r="D768" s="254" t="s">
        <v>152</v>
      </c>
      <c r="E768" s="126" t="s">
        <v>3</v>
      </c>
      <c r="F768" s="256" t="s">
        <v>769</v>
      </c>
      <c r="H768" s="257">
        <v>0.626</v>
      </c>
      <c r="I768" s="127"/>
      <c r="L768" s="125"/>
      <c r="M768" s="128"/>
      <c r="T768" s="129"/>
      <c r="AT768" s="126" t="s">
        <v>152</v>
      </c>
      <c r="AU768" s="126" t="s">
        <v>148</v>
      </c>
      <c r="AV768" s="13" t="s">
        <v>148</v>
      </c>
      <c r="AW768" s="13" t="s">
        <v>42</v>
      </c>
      <c r="AX768" s="13" t="s">
        <v>81</v>
      </c>
      <c r="AY768" s="126" t="s">
        <v>140</v>
      </c>
    </row>
    <row r="769" spans="2:65" s="12" customFormat="1">
      <c r="B769" s="120"/>
      <c r="D769" s="254" t="s">
        <v>152</v>
      </c>
      <c r="E769" s="121" t="s">
        <v>3</v>
      </c>
      <c r="F769" s="255" t="s">
        <v>275</v>
      </c>
      <c r="H769" s="121" t="s">
        <v>3</v>
      </c>
      <c r="I769" s="122"/>
      <c r="L769" s="120"/>
      <c r="M769" s="123"/>
      <c r="T769" s="124"/>
      <c r="AT769" s="121" t="s">
        <v>152</v>
      </c>
      <c r="AU769" s="121" t="s">
        <v>148</v>
      </c>
      <c r="AV769" s="12" t="s">
        <v>89</v>
      </c>
      <c r="AW769" s="12" t="s">
        <v>42</v>
      </c>
      <c r="AX769" s="12" t="s">
        <v>81</v>
      </c>
      <c r="AY769" s="121" t="s">
        <v>140</v>
      </c>
    </row>
    <row r="770" spans="2:65" s="13" customFormat="1">
      <c r="B770" s="125"/>
      <c r="D770" s="254" t="s">
        <v>152</v>
      </c>
      <c r="E770" s="126" t="s">
        <v>3</v>
      </c>
      <c r="F770" s="256" t="s">
        <v>770</v>
      </c>
      <c r="H770" s="257">
        <v>2.4460000000000002</v>
      </c>
      <c r="I770" s="127"/>
      <c r="L770" s="125"/>
      <c r="M770" s="128"/>
      <c r="T770" s="129"/>
      <c r="AT770" s="126" t="s">
        <v>152</v>
      </c>
      <c r="AU770" s="126" t="s">
        <v>148</v>
      </c>
      <c r="AV770" s="13" t="s">
        <v>148</v>
      </c>
      <c r="AW770" s="13" t="s">
        <v>42</v>
      </c>
      <c r="AX770" s="13" t="s">
        <v>81</v>
      </c>
      <c r="AY770" s="126" t="s">
        <v>140</v>
      </c>
    </row>
    <row r="771" spans="2:65" s="15" customFormat="1">
      <c r="B771" s="139"/>
      <c r="D771" s="254" t="s">
        <v>152</v>
      </c>
      <c r="E771" s="140" t="s">
        <v>3</v>
      </c>
      <c r="F771" s="266" t="s">
        <v>405</v>
      </c>
      <c r="H771" s="267">
        <v>33.817</v>
      </c>
      <c r="I771" s="141"/>
      <c r="L771" s="139"/>
      <c r="M771" s="142"/>
      <c r="T771" s="143"/>
      <c r="AT771" s="140" t="s">
        <v>152</v>
      </c>
      <c r="AU771" s="140" t="s">
        <v>148</v>
      </c>
      <c r="AV771" s="15" t="s">
        <v>164</v>
      </c>
      <c r="AW771" s="15" t="s">
        <v>42</v>
      </c>
      <c r="AX771" s="15" t="s">
        <v>81</v>
      </c>
      <c r="AY771" s="140" t="s">
        <v>140</v>
      </c>
    </row>
    <row r="772" spans="2:65" s="12" customFormat="1">
      <c r="B772" s="120"/>
      <c r="D772" s="254" t="s">
        <v>152</v>
      </c>
      <c r="E772" s="121" t="s">
        <v>3</v>
      </c>
      <c r="F772" s="255" t="s">
        <v>771</v>
      </c>
      <c r="H772" s="121" t="s">
        <v>3</v>
      </c>
      <c r="I772" s="122"/>
      <c r="L772" s="120"/>
      <c r="M772" s="123"/>
      <c r="T772" s="124"/>
      <c r="AT772" s="121" t="s">
        <v>152</v>
      </c>
      <c r="AU772" s="121" t="s">
        <v>148</v>
      </c>
      <c r="AV772" s="12" t="s">
        <v>89</v>
      </c>
      <c r="AW772" s="12" t="s">
        <v>42</v>
      </c>
      <c r="AX772" s="12" t="s">
        <v>81</v>
      </c>
      <c r="AY772" s="121" t="s">
        <v>140</v>
      </c>
    </row>
    <row r="773" spans="2:65" s="12" customFormat="1">
      <c r="B773" s="120"/>
      <c r="D773" s="254" t="s">
        <v>152</v>
      </c>
      <c r="E773" s="121" t="s">
        <v>3</v>
      </c>
      <c r="F773" s="255" t="s">
        <v>268</v>
      </c>
      <c r="H773" s="121" t="s">
        <v>3</v>
      </c>
      <c r="I773" s="122"/>
      <c r="L773" s="120"/>
      <c r="M773" s="123"/>
      <c r="T773" s="124"/>
      <c r="AT773" s="121" t="s">
        <v>152</v>
      </c>
      <c r="AU773" s="121" t="s">
        <v>148</v>
      </c>
      <c r="AV773" s="12" t="s">
        <v>89</v>
      </c>
      <c r="AW773" s="12" t="s">
        <v>42</v>
      </c>
      <c r="AX773" s="12" t="s">
        <v>81</v>
      </c>
      <c r="AY773" s="121" t="s">
        <v>140</v>
      </c>
    </row>
    <row r="774" spans="2:65" s="13" customFormat="1">
      <c r="B774" s="125"/>
      <c r="D774" s="254" t="s">
        <v>152</v>
      </c>
      <c r="E774" s="126" t="s">
        <v>3</v>
      </c>
      <c r="F774" s="256" t="s">
        <v>460</v>
      </c>
      <c r="H774" s="257">
        <v>12.858000000000001</v>
      </c>
      <c r="I774" s="127"/>
      <c r="L774" s="125"/>
      <c r="M774" s="128"/>
      <c r="T774" s="129"/>
      <c r="AT774" s="126" t="s">
        <v>152</v>
      </c>
      <c r="AU774" s="126" t="s">
        <v>148</v>
      </c>
      <c r="AV774" s="13" t="s">
        <v>148</v>
      </c>
      <c r="AW774" s="13" t="s">
        <v>42</v>
      </c>
      <c r="AX774" s="13" t="s">
        <v>81</v>
      </c>
      <c r="AY774" s="126" t="s">
        <v>140</v>
      </c>
    </row>
    <row r="775" spans="2:65" s="12" customFormat="1">
      <c r="B775" s="120"/>
      <c r="D775" s="254" t="s">
        <v>152</v>
      </c>
      <c r="E775" s="121" t="s">
        <v>3</v>
      </c>
      <c r="F775" s="255" t="s">
        <v>271</v>
      </c>
      <c r="H775" s="121" t="s">
        <v>3</v>
      </c>
      <c r="I775" s="122"/>
      <c r="L775" s="120"/>
      <c r="M775" s="123"/>
      <c r="T775" s="124"/>
      <c r="AT775" s="121" t="s">
        <v>152</v>
      </c>
      <c r="AU775" s="121" t="s">
        <v>148</v>
      </c>
      <c r="AV775" s="12" t="s">
        <v>89</v>
      </c>
      <c r="AW775" s="12" t="s">
        <v>42</v>
      </c>
      <c r="AX775" s="12" t="s">
        <v>81</v>
      </c>
      <c r="AY775" s="121" t="s">
        <v>140</v>
      </c>
    </row>
    <row r="776" spans="2:65" s="13" customFormat="1">
      <c r="B776" s="125"/>
      <c r="D776" s="254" t="s">
        <v>152</v>
      </c>
      <c r="E776" s="126" t="s">
        <v>3</v>
      </c>
      <c r="F776" s="256" t="s">
        <v>461</v>
      </c>
      <c r="H776" s="257">
        <v>8.7810000000000006</v>
      </c>
      <c r="I776" s="127"/>
      <c r="L776" s="125"/>
      <c r="M776" s="128"/>
      <c r="T776" s="129"/>
      <c r="AT776" s="126" t="s">
        <v>152</v>
      </c>
      <c r="AU776" s="126" t="s">
        <v>148</v>
      </c>
      <c r="AV776" s="13" t="s">
        <v>148</v>
      </c>
      <c r="AW776" s="13" t="s">
        <v>42</v>
      </c>
      <c r="AX776" s="13" t="s">
        <v>81</v>
      </c>
      <c r="AY776" s="126" t="s">
        <v>140</v>
      </c>
    </row>
    <row r="777" spans="2:65" s="12" customFormat="1">
      <c r="B777" s="120"/>
      <c r="D777" s="254" t="s">
        <v>152</v>
      </c>
      <c r="E777" s="121" t="s">
        <v>3</v>
      </c>
      <c r="F777" s="255" t="s">
        <v>275</v>
      </c>
      <c r="H777" s="121" t="s">
        <v>3</v>
      </c>
      <c r="I777" s="122"/>
      <c r="L777" s="120"/>
      <c r="M777" s="123"/>
      <c r="T777" s="124"/>
      <c r="AT777" s="121" t="s">
        <v>152</v>
      </c>
      <c r="AU777" s="121" t="s">
        <v>148</v>
      </c>
      <c r="AV777" s="12" t="s">
        <v>89</v>
      </c>
      <c r="AW777" s="12" t="s">
        <v>42</v>
      </c>
      <c r="AX777" s="12" t="s">
        <v>81</v>
      </c>
      <c r="AY777" s="121" t="s">
        <v>140</v>
      </c>
    </row>
    <row r="778" spans="2:65" s="13" customFormat="1">
      <c r="B778" s="125"/>
      <c r="D778" s="254" t="s">
        <v>152</v>
      </c>
      <c r="E778" s="126" t="s">
        <v>3</v>
      </c>
      <c r="F778" s="256" t="s">
        <v>462</v>
      </c>
      <c r="H778" s="257">
        <v>18.398</v>
      </c>
      <c r="I778" s="127"/>
      <c r="L778" s="125"/>
      <c r="M778" s="128"/>
      <c r="T778" s="129"/>
      <c r="AT778" s="126" t="s">
        <v>152</v>
      </c>
      <c r="AU778" s="126" t="s">
        <v>148</v>
      </c>
      <c r="AV778" s="13" t="s">
        <v>148</v>
      </c>
      <c r="AW778" s="13" t="s">
        <v>42</v>
      </c>
      <c r="AX778" s="13" t="s">
        <v>81</v>
      </c>
      <c r="AY778" s="126" t="s">
        <v>140</v>
      </c>
    </row>
    <row r="779" spans="2:65" s="13" customFormat="1">
      <c r="B779" s="125"/>
      <c r="D779" s="254" t="s">
        <v>152</v>
      </c>
      <c r="E779" s="126" t="s">
        <v>3</v>
      </c>
      <c r="F779" s="256" t="s">
        <v>463</v>
      </c>
      <c r="H779" s="257">
        <v>15.045999999999999</v>
      </c>
      <c r="I779" s="127"/>
      <c r="L779" s="125"/>
      <c r="M779" s="128"/>
      <c r="T779" s="129"/>
      <c r="AT779" s="126" t="s">
        <v>152</v>
      </c>
      <c r="AU779" s="126" t="s">
        <v>148</v>
      </c>
      <c r="AV779" s="13" t="s">
        <v>148</v>
      </c>
      <c r="AW779" s="13" t="s">
        <v>42</v>
      </c>
      <c r="AX779" s="13" t="s">
        <v>81</v>
      </c>
      <c r="AY779" s="126" t="s">
        <v>140</v>
      </c>
    </row>
    <row r="780" spans="2:65" s="15" customFormat="1">
      <c r="B780" s="139"/>
      <c r="D780" s="254" t="s">
        <v>152</v>
      </c>
      <c r="E780" s="140" t="s">
        <v>3</v>
      </c>
      <c r="F780" s="266" t="s">
        <v>405</v>
      </c>
      <c r="H780" s="267">
        <v>55.082999999999998</v>
      </c>
      <c r="I780" s="141"/>
      <c r="L780" s="139"/>
      <c r="M780" s="142"/>
      <c r="T780" s="143"/>
      <c r="AT780" s="140" t="s">
        <v>152</v>
      </c>
      <c r="AU780" s="140" t="s">
        <v>148</v>
      </c>
      <c r="AV780" s="15" t="s">
        <v>164</v>
      </c>
      <c r="AW780" s="15" t="s">
        <v>42</v>
      </c>
      <c r="AX780" s="15" t="s">
        <v>81</v>
      </c>
      <c r="AY780" s="140" t="s">
        <v>140</v>
      </c>
    </row>
    <row r="781" spans="2:65" s="14" customFormat="1">
      <c r="B781" s="130"/>
      <c r="D781" s="254" t="s">
        <v>152</v>
      </c>
      <c r="E781" s="131" t="s">
        <v>3</v>
      </c>
      <c r="F781" s="258" t="s">
        <v>155</v>
      </c>
      <c r="H781" s="259">
        <v>88.9</v>
      </c>
      <c r="I781" s="132"/>
      <c r="L781" s="130"/>
      <c r="M781" s="133"/>
      <c r="T781" s="134"/>
      <c r="AT781" s="131" t="s">
        <v>152</v>
      </c>
      <c r="AU781" s="131" t="s">
        <v>148</v>
      </c>
      <c r="AV781" s="14" t="s">
        <v>147</v>
      </c>
      <c r="AW781" s="14" t="s">
        <v>42</v>
      </c>
      <c r="AX781" s="14" t="s">
        <v>89</v>
      </c>
      <c r="AY781" s="131" t="s">
        <v>140</v>
      </c>
    </row>
    <row r="782" spans="2:65" s="11" customFormat="1" ht="22.95" customHeight="1">
      <c r="B782" s="103"/>
      <c r="D782" s="104" t="s">
        <v>80</v>
      </c>
      <c r="E782" s="244" t="s">
        <v>772</v>
      </c>
      <c r="F782" s="244" t="s">
        <v>773</v>
      </c>
      <c r="I782" s="105"/>
      <c r="J782" s="245">
        <f>BK782</f>
        <v>0</v>
      </c>
      <c r="L782" s="103"/>
      <c r="M782" s="106"/>
      <c r="P782" s="107">
        <f>SUM(P783:P802)</f>
        <v>0</v>
      </c>
      <c r="R782" s="107">
        <f>SUM(R783:R802)</f>
        <v>0</v>
      </c>
      <c r="T782" s="108">
        <f>SUM(T783:T802)</f>
        <v>0</v>
      </c>
      <c r="AR782" s="104" t="s">
        <v>89</v>
      </c>
      <c r="AT782" s="109" t="s">
        <v>80</v>
      </c>
      <c r="AU782" s="109" t="s">
        <v>89</v>
      </c>
      <c r="AY782" s="104" t="s">
        <v>140</v>
      </c>
      <c r="BK782" s="110">
        <f>SUM(BK783:BK802)</f>
        <v>0</v>
      </c>
    </row>
    <row r="783" spans="2:65" s="1" customFormat="1" ht="24.15" customHeight="1">
      <c r="B783" s="34"/>
      <c r="C783" s="246" t="s">
        <v>774</v>
      </c>
      <c r="D783" s="246" t="s">
        <v>142</v>
      </c>
      <c r="E783" s="247" t="s">
        <v>775</v>
      </c>
      <c r="F783" s="248" t="s">
        <v>776</v>
      </c>
      <c r="G783" s="249" t="s">
        <v>777</v>
      </c>
      <c r="H783" s="250">
        <v>55.323</v>
      </c>
      <c r="I783" s="111"/>
      <c r="J783" s="251">
        <f>ROUND(I783*H783,2)</f>
        <v>0</v>
      </c>
      <c r="K783" s="248" t="s">
        <v>146</v>
      </c>
      <c r="L783" s="34"/>
      <c r="M783" s="112" t="s">
        <v>3</v>
      </c>
      <c r="N783" s="113" t="s">
        <v>53</v>
      </c>
      <c r="P783" s="114">
        <f>O783*H783</f>
        <v>0</v>
      </c>
      <c r="Q783" s="114">
        <v>0</v>
      </c>
      <c r="R783" s="114">
        <f>Q783*H783</f>
        <v>0</v>
      </c>
      <c r="S783" s="114">
        <v>0</v>
      </c>
      <c r="T783" s="115">
        <f>S783*H783</f>
        <v>0</v>
      </c>
      <c r="AR783" s="116" t="s">
        <v>147</v>
      </c>
      <c r="AT783" s="116" t="s">
        <v>142</v>
      </c>
      <c r="AU783" s="116" t="s">
        <v>148</v>
      </c>
      <c r="AY783" s="18" t="s">
        <v>140</v>
      </c>
      <c r="BE783" s="117">
        <f>IF(N783="základní",J783,0)</f>
        <v>0</v>
      </c>
      <c r="BF783" s="117">
        <f>IF(N783="snížená",J783,0)</f>
        <v>0</v>
      </c>
      <c r="BG783" s="117">
        <f>IF(N783="zákl. přenesená",J783,0)</f>
        <v>0</v>
      </c>
      <c r="BH783" s="117">
        <f>IF(N783="sníž. přenesená",J783,0)</f>
        <v>0</v>
      </c>
      <c r="BI783" s="117">
        <f>IF(N783="nulová",J783,0)</f>
        <v>0</v>
      </c>
      <c r="BJ783" s="18" t="s">
        <v>148</v>
      </c>
      <c r="BK783" s="117">
        <f>ROUND(I783*H783,2)</f>
        <v>0</v>
      </c>
      <c r="BL783" s="18" t="s">
        <v>147</v>
      </c>
      <c r="BM783" s="116" t="s">
        <v>778</v>
      </c>
    </row>
    <row r="784" spans="2:65" s="1" customFormat="1">
      <c r="B784" s="34"/>
      <c r="D784" s="252" t="s">
        <v>150</v>
      </c>
      <c r="F784" s="253" t="s">
        <v>779</v>
      </c>
      <c r="I784" s="118"/>
      <c r="L784" s="34"/>
      <c r="M784" s="119"/>
      <c r="T784" s="53"/>
      <c r="AT784" s="18" t="s">
        <v>150</v>
      </c>
      <c r="AU784" s="18" t="s">
        <v>148</v>
      </c>
    </row>
    <row r="785" spans="2:65" s="1" customFormat="1" ht="16.5" customHeight="1">
      <c r="B785" s="34"/>
      <c r="C785" s="246" t="s">
        <v>780</v>
      </c>
      <c r="D785" s="246" t="s">
        <v>142</v>
      </c>
      <c r="E785" s="247" t="s">
        <v>781</v>
      </c>
      <c r="F785" s="248" t="s">
        <v>782</v>
      </c>
      <c r="G785" s="249" t="s">
        <v>294</v>
      </c>
      <c r="H785" s="250">
        <v>13</v>
      </c>
      <c r="I785" s="111"/>
      <c r="J785" s="251">
        <f>ROUND(I785*H785,2)</f>
        <v>0</v>
      </c>
      <c r="K785" s="248" t="s">
        <v>146</v>
      </c>
      <c r="L785" s="34"/>
      <c r="M785" s="112" t="s">
        <v>3</v>
      </c>
      <c r="N785" s="113" t="s">
        <v>53</v>
      </c>
      <c r="P785" s="114">
        <f>O785*H785</f>
        <v>0</v>
      </c>
      <c r="Q785" s="114">
        <v>0</v>
      </c>
      <c r="R785" s="114">
        <f>Q785*H785</f>
        <v>0</v>
      </c>
      <c r="S785" s="114">
        <v>0</v>
      </c>
      <c r="T785" s="115">
        <f>S785*H785</f>
        <v>0</v>
      </c>
      <c r="AR785" s="116" t="s">
        <v>147</v>
      </c>
      <c r="AT785" s="116" t="s">
        <v>142</v>
      </c>
      <c r="AU785" s="116" t="s">
        <v>148</v>
      </c>
      <c r="AY785" s="18" t="s">
        <v>140</v>
      </c>
      <c r="BE785" s="117">
        <f>IF(N785="základní",J785,0)</f>
        <v>0</v>
      </c>
      <c r="BF785" s="117">
        <f>IF(N785="snížená",J785,0)</f>
        <v>0</v>
      </c>
      <c r="BG785" s="117">
        <f>IF(N785="zákl. přenesená",J785,0)</f>
        <v>0</v>
      </c>
      <c r="BH785" s="117">
        <f>IF(N785="sníž. přenesená",J785,0)</f>
        <v>0</v>
      </c>
      <c r="BI785" s="117">
        <f>IF(N785="nulová",J785,0)</f>
        <v>0</v>
      </c>
      <c r="BJ785" s="18" t="s">
        <v>148</v>
      </c>
      <c r="BK785" s="117">
        <f>ROUND(I785*H785,2)</f>
        <v>0</v>
      </c>
      <c r="BL785" s="18" t="s">
        <v>147</v>
      </c>
      <c r="BM785" s="116" t="s">
        <v>783</v>
      </c>
    </row>
    <row r="786" spans="2:65" s="1" customFormat="1">
      <c r="B786" s="34"/>
      <c r="D786" s="252" t="s">
        <v>150</v>
      </c>
      <c r="F786" s="253" t="s">
        <v>784</v>
      </c>
      <c r="I786" s="118"/>
      <c r="L786" s="34"/>
      <c r="M786" s="119"/>
      <c r="T786" s="53"/>
      <c r="AT786" s="18" t="s">
        <v>150</v>
      </c>
      <c r="AU786" s="18" t="s">
        <v>148</v>
      </c>
    </row>
    <row r="787" spans="2:65" s="13" customFormat="1">
      <c r="B787" s="125"/>
      <c r="D787" s="254" t="s">
        <v>152</v>
      </c>
      <c r="E787" s="126" t="s">
        <v>3</v>
      </c>
      <c r="F787" s="256" t="s">
        <v>785</v>
      </c>
      <c r="H787" s="257">
        <v>13</v>
      </c>
      <c r="I787" s="127"/>
      <c r="L787" s="125"/>
      <c r="M787" s="128"/>
      <c r="T787" s="129"/>
      <c r="AT787" s="126" t="s">
        <v>152</v>
      </c>
      <c r="AU787" s="126" t="s">
        <v>148</v>
      </c>
      <c r="AV787" s="13" t="s">
        <v>148</v>
      </c>
      <c r="AW787" s="13" t="s">
        <v>42</v>
      </c>
      <c r="AX787" s="13" t="s">
        <v>81</v>
      </c>
      <c r="AY787" s="126" t="s">
        <v>140</v>
      </c>
    </row>
    <row r="788" spans="2:65" s="14" customFormat="1">
      <c r="B788" s="130"/>
      <c r="D788" s="254" t="s">
        <v>152</v>
      </c>
      <c r="E788" s="131" t="s">
        <v>3</v>
      </c>
      <c r="F788" s="258" t="s">
        <v>155</v>
      </c>
      <c r="H788" s="259">
        <v>13</v>
      </c>
      <c r="I788" s="132"/>
      <c r="L788" s="130"/>
      <c r="M788" s="133"/>
      <c r="T788" s="134"/>
      <c r="AT788" s="131" t="s">
        <v>152</v>
      </c>
      <c r="AU788" s="131" t="s">
        <v>148</v>
      </c>
      <c r="AV788" s="14" t="s">
        <v>147</v>
      </c>
      <c r="AW788" s="14" t="s">
        <v>42</v>
      </c>
      <c r="AX788" s="14" t="s">
        <v>89</v>
      </c>
      <c r="AY788" s="131" t="s">
        <v>140</v>
      </c>
    </row>
    <row r="789" spans="2:65" s="1" customFormat="1" ht="24.15" customHeight="1">
      <c r="B789" s="34"/>
      <c r="C789" s="246" t="s">
        <v>786</v>
      </c>
      <c r="D789" s="246" t="s">
        <v>142</v>
      </c>
      <c r="E789" s="247" t="s">
        <v>787</v>
      </c>
      <c r="F789" s="248" t="s">
        <v>788</v>
      </c>
      <c r="G789" s="249" t="s">
        <v>294</v>
      </c>
      <c r="H789" s="250">
        <v>182</v>
      </c>
      <c r="I789" s="111"/>
      <c r="J789" s="251">
        <f>ROUND(I789*H789,2)</f>
        <v>0</v>
      </c>
      <c r="K789" s="248" t="s">
        <v>146</v>
      </c>
      <c r="L789" s="34"/>
      <c r="M789" s="112" t="s">
        <v>3</v>
      </c>
      <c r="N789" s="113" t="s">
        <v>53</v>
      </c>
      <c r="P789" s="114">
        <f>O789*H789</f>
        <v>0</v>
      </c>
      <c r="Q789" s="114">
        <v>0</v>
      </c>
      <c r="R789" s="114">
        <f>Q789*H789</f>
        <v>0</v>
      </c>
      <c r="S789" s="114">
        <v>0</v>
      </c>
      <c r="T789" s="115">
        <f>S789*H789</f>
        <v>0</v>
      </c>
      <c r="AR789" s="116" t="s">
        <v>147</v>
      </c>
      <c r="AT789" s="116" t="s">
        <v>142</v>
      </c>
      <c r="AU789" s="116" t="s">
        <v>148</v>
      </c>
      <c r="AY789" s="18" t="s">
        <v>140</v>
      </c>
      <c r="BE789" s="117">
        <f>IF(N789="základní",J789,0)</f>
        <v>0</v>
      </c>
      <c r="BF789" s="117">
        <f>IF(N789="snížená",J789,0)</f>
        <v>0</v>
      </c>
      <c r="BG789" s="117">
        <f>IF(N789="zákl. přenesená",J789,0)</f>
        <v>0</v>
      </c>
      <c r="BH789" s="117">
        <f>IF(N789="sníž. přenesená",J789,0)</f>
        <v>0</v>
      </c>
      <c r="BI789" s="117">
        <f>IF(N789="nulová",J789,0)</f>
        <v>0</v>
      </c>
      <c r="BJ789" s="18" t="s">
        <v>148</v>
      </c>
      <c r="BK789" s="117">
        <f>ROUND(I789*H789,2)</f>
        <v>0</v>
      </c>
      <c r="BL789" s="18" t="s">
        <v>147</v>
      </c>
      <c r="BM789" s="116" t="s">
        <v>789</v>
      </c>
    </row>
    <row r="790" spans="2:65" s="1" customFormat="1">
      <c r="B790" s="34"/>
      <c r="D790" s="252" t="s">
        <v>150</v>
      </c>
      <c r="F790" s="253" t="s">
        <v>790</v>
      </c>
      <c r="I790" s="118"/>
      <c r="L790" s="34"/>
      <c r="M790" s="119"/>
      <c r="T790" s="53"/>
      <c r="AT790" s="18" t="s">
        <v>150</v>
      </c>
      <c r="AU790" s="18" t="s">
        <v>148</v>
      </c>
    </row>
    <row r="791" spans="2:65" s="12" customFormat="1">
      <c r="B791" s="120"/>
      <c r="D791" s="254" t="s">
        <v>152</v>
      </c>
      <c r="E791" s="121" t="s">
        <v>3</v>
      </c>
      <c r="F791" s="255" t="s">
        <v>791</v>
      </c>
      <c r="H791" s="121" t="s">
        <v>3</v>
      </c>
      <c r="I791" s="122"/>
      <c r="L791" s="120"/>
      <c r="M791" s="123"/>
      <c r="T791" s="124"/>
      <c r="AT791" s="121" t="s">
        <v>152</v>
      </c>
      <c r="AU791" s="121" t="s">
        <v>148</v>
      </c>
      <c r="AV791" s="12" t="s">
        <v>89</v>
      </c>
      <c r="AW791" s="12" t="s">
        <v>42</v>
      </c>
      <c r="AX791" s="12" t="s">
        <v>81</v>
      </c>
      <c r="AY791" s="121" t="s">
        <v>140</v>
      </c>
    </row>
    <row r="792" spans="2:65" s="13" customFormat="1">
      <c r="B792" s="125"/>
      <c r="D792" s="254" t="s">
        <v>152</v>
      </c>
      <c r="E792" s="126" t="s">
        <v>3</v>
      </c>
      <c r="F792" s="256" t="s">
        <v>792</v>
      </c>
      <c r="H792" s="257">
        <v>182</v>
      </c>
      <c r="I792" s="127"/>
      <c r="L792" s="125"/>
      <c r="M792" s="128"/>
      <c r="T792" s="129"/>
      <c r="AT792" s="126" t="s">
        <v>152</v>
      </c>
      <c r="AU792" s="126" t="s">
        <v>148</v>
      </c>
      <c r="AV792" s="13" t="s">
        <v>148</v>
      </c>
      <c r="AW792" s="13" t="s">
        <v>42</v>
      </c>
      <c r="AX792" s="13" t="s">
        <v>81</v>
      </c>
      <c r="AY792" s="126" t="s">
        <v>140</v>
      </c>
    </row>
    <row r="793" spans="2:65" s="14" customFormat="1">
      <c r="B793" s="130"/>
      <c r="D793" s="254" t="s">
        <v>152</v>
      </c>
      <c r="E793" s="131" t="s">
        <v>3</v>
      </c>
      <c r="F793" s="258" t="s">
        <v>155</v>
      </c>
      <c r="H793" s="259">
        <v>182</v>
      </c>
      <c r="I793" s="132"/>
      <c r="L793" s="130"/>
      <c r="M793" s="133"/>
      <c r="T793" s="134"/>
      <c r="AT793" s="131" t="s">
        <v>152</v>
      </c>
      <c r="AU793" s="131" t="s">
        <v>148</v>
      </c>
      <c r="AV793" s="14" t="s">
        <v>147</v>
      </c>
      <c r="AW793" s="14" t="s">
        <v>42</v>
      </c>
      <c r="AX793" s="14" t="s">
        <v>89</v>
      </c>
      <c r="AY793" s="131" t="s">
        <v>140</v>
      </c>
    </row>
    <row r="794" spans="2:65" s="1" customFormat="1" ht="21.75" customHeight="1">
      <c r="B794" s="34"/>
      <c r="C794" s="246" t="s">
        <v>793</v>
      </c>
      <c r="D794" s="246" t="s">
        <v>142</v>
      </c>
      <c r="E794" s="247" t="s">
        <v>794</v>
      </c>
      <c r="F794" s="248" t="s">
        <v>795</v>
      </c>
      <c r="G794" s="249" t="s">
        <v>777</v>
      </c>
      <c r="H794" s="250">
        <v>98.281999999999996</v>
      </c>
      <c r="I794" s="111"/>
      <c r="J794" s="251">
        <f>ROUND(I794*H794,2)</f>
        <v>0</v>
      </c>
      <c r="K794" s="248" t="s">
        <v>146</v>
      </c>
      <c r="L794" s="34"/>
      <c r="M794" s="112" t="s">
        <v>3</v>
      </c>
      <c r="N794" s="113" t="s">
        <v>53</v>
      </c>
      <c r="P794" s="114">
        <f>O794*H794</f>
        <v>0</v>
      </c>
      <c r="Q794" s="114">
        <v>0</v>
      </c>
      <c r="R794" s="114">
        <f>Q794*H794</f>
        <v>0</v>
      </c>
      <c r="S794" s="114">
        <v>0</v>
      </c>
      <c r="T794" s="115">
        <f>S794*H794</f>
        <v>0</v>
      </c>
      <c r="AR794" s="116" t="s">
        <v>147</v>
      </c>
      <c r="AT794" s="116" t="s">
        <v>142</v>
      </c>
      <c r="AU794" s="116" t="s">
        <v>148</v>
      </c>
      <c r="AY794" s="18" t="s">
        <v>140</v>
      </c>
      <c r="BE794" s="117">
        <f>IF(N794="základní",J794,0)</f>
        <v>0</v>
      </c>
      <c r="BF794" s="117">
        <f>IF(N794="snížená",J794,0)</f>
        <v>0</v>
      </c>
      <c r="BG794" s="117">
        <f>IF(N794="zákl. přenesená",J794,0)</f>
        <v>0</v>
      </c>
      <c r="BH794" s="117">
        <f>IF(N794="sníž. přenesená",J794,0)</f>
        <v>0</v>
      </c>
      <c r="BI794" s="117">
        <f>IF(N794="nulová",J794,0)</f>
        <v>0</v>
      </c>
      <c r="BJ794" s="18" t="s">
        <v>148</v>
      </c>
      <c r="BK794" s="117">
        <f>ROUND(I794*H794,2)</f>
        <v>0</v>
      </c>
      <c r="BL794" s="18" t="s">
        <v>147</v>
      </c>
      <c r="BM794" s="116" t="s">
        <v>796</v>
      </c>
    </row>
    <row r="795" spans="2:65" s="1" customFormat="1">
      <c r="B795" s="34"/>
      <c r="D795" s="252" t="s">
        <v>150</v>
      </c>
      <c r="F795" s="253" t="s">
        <v>797</v>
      </c>
      <c r="I795" s="118"/>
      <c r="L795" s="34"/>
      <c r="M795" s="119"/>
      <c r="T795" s="53"/>
      <c r="AT795" s="18" t="s">
        <v>150</v>
      </c>
      <c r="AU795" s="18" t="s">
        <v>148</v>
      </c>
    </row>
    <row r="796" spans="2:65" s="1" customFormat="1" ht="24.15" customHeight="1">
      <c r="B796" s="34"/>
      <c r="C796" s="246" t="s">
        <v>798</v>
      </c>
      <c r="D796" s="246" t="s">
        <v>142</v>
      </c>
      <c r="E796" s="247" t="s">
        <v>799</v>
      </c>
      <c r="F796" s="248" t="s">
        <v>800</v>
      </c>
      <c r="G796" s="249" t="s">
        <v>777</v>
      </c>
      <c r="H796" s="250">
        <v>2260.4859999999999</v>
      </c>
      <c r="I796" s="111"/>
      <c r="J796" s="251">
        <f>ROUND(I796*H796,2)</f>
        <v>0</v>
      </c>
      <c r="K796" s="248" t="s">
        <v>146</v>
      </c>
      <c r="L796" s="34"/>
      <c r="M796" s="112" t="s">
        <v>3</v>
      </c>
      <c r="N796" s="113" t="s">
        <v>53</v>
      </c>
      <c r="P796" s="114">
        <f>O796*H796</f>
        <v>0</v>
      </c>
      <c r="Q796" s="114">
        <v>0</v>
      </c>
      <c r="R796" s="114">
        <f>Q796*H796</f>
        <v>0</v>
      </c>
      <c r="S796" s="114">
        <v>0</v>
      </c>
      <c r="T796" s="115">
        <f>S796*H796</f>
        <v>0</v>
      </c>
      <c r="AR796" s="116" t="s">
        <v>147</v>
      </c>
      <c r="AT796" s="116" t="s">
        <v>142</v>
      </c>
      <c r="AU796" s="116" t="s">
        <v>148</v>
      </c>
      <c r="AY796" s="18" t="s">
        <v>140</v>
      </c>
      <c r="BE796" s="117">
        <f>IF(N796="základní",J796,0)</f>
        <v>0</v>
      </c>
      <c r="BF796" s="117">
        <f>IF(N796="snížená",J796,0)</f>
        <v>0</v>
      </c>
      <c r="BG796" s="117">
        <f>IF(N796="zákl. přenesená",J796,0)</f>
        <v>0</v>
      </c>
      <c r="BH796" s="117">
        <f>IF(N796="sníž. přenesená",J796,0)</f>
        <v>0</v>
      </c>
      <c r="BI796" s="117">
        <f>IF(N796="nulová",J796,0)</f>
        <v>0</v>
      </c>
      <c r="BJ796" s="18" t="s">
        <v>148</v>
      </c>
      <c r="BK796" s="117">
        <f>ROUND(I796*H796,2)</f>
        <v>0</v>
      </c>
      <c r="BL796" s="18" t="s">
        <v>147</v>
      </c>
      <c r="BM796" s="116" t="s">
        <v>801</v>
      </c>
    </row>
    <row r="797" spans="2:65" s="1" customFormat="1">
      <c r="B797" s="34"/>
      <c r="D797" s="252" t="s">
        <v>150</v>
      </c>
      <c r="F797" s="253" t="s">
        <v>802</v>
      </c>
      <c r="I797" s="118"/>
      <c r="L797" s="34"/>
      <c r="M797" s="119"/>
      <c r="T797" s="53"/>
      <c r="AT797" s="18" t="s">
        <v>150</v>
      </c>
      <c r="AU797" s="18" t="s">
        <v>148</v>
      </c>
    </row>
    <row r="798" spans="2:65" s="13" customFormat="1">
      <c r="B798" s="125"/>
      <c r="D798" s="254" t="s">
        <v>152</v>
      </c>
      <c r="F798" s="256" t="s">
        <v>803</v>
      </c>
      <c r="H798" s="257">
        <v>2260.4859999999999</v>
      </c>
      <c r="I798" s="127"/>
      <c r="L798" s="125"/>
      <c r="M798" s="128"/>
      <c r="T798" s="129"/>
      <c r="AT798" s="126" t="s">
        <v>152</v>
      </c>
      <c r="AU798" s="126" t="s">
        <v>148</v>
      </c>
      <c r="AV798" s="13" t="s">
        <v>148</v>
      </c>
      <c r="AW798" s="13" t="s">
        <v>4</v>
      </c>
      <c r="AX798" s="13" t="s">
        <v>89</v>
      </c>
      <c r="AY798" s="126" t="s">
        <v>140</v>
      </c>
    </row>
    <row r="799" spans="2:65" s="1" customFormat="1" ht="24.15" customHeight="1">
      <c r="B799" s="34"/>
      <c r="C799" s="246" t="s">
        <v>804</v>
      </c>
      <c r="D799" s="246" t="s">
        <v>142</v>
      </c>
      <c r="E799" s="247" t="s">
        <v>805</v>
      </c>
      <c r="F799" s="248" t="s">
        <v>806</v>
      </c>
      <c r="G799" s="249" t="s">
        <v>777</v>
      </c>
      <c r="H799" s="250">
        <v>98.281999999999996</v>
      </c>
      <c r="I799" s="111"/>
      <c r="J799" s="251">
        <f>ROUND(I799*H799,2)</f>
        <v>0</v>
      </c>
      <c r="K799" s="248" t="s">
        <v>146</v>
      </c>
      <c r="L799" s="34"/>
      <c r="M799" s="112" t="s">
        <v>3</v>
      </c>
      <c r="N799" s="113" t="s">
        <v>53</v>
      </c>
      <c r="P799" s="114">
        <f>O799*H799</f>
        <v>0</v>
      </c>
      <c r="Q799" s="114">
        <v>0</v>
      </c>
      <c r="R799" s="114">
        <f>Q799*H799</f>
        <v>0</v>
      </c>
      <c r="S799" s="114">
        <v>0</v>
      </c>
      <c r="T799" s="115">
        <f>S799*H799</f>
        <v>0</v>
      </c>
      <c r="AR799" s="116" t="s">
        <v>147</v>
      </c>
      <c r="AT799" s="116" t="s">
        <v>142</v>
      </c>
      <c r="AU799" s="116" t="s">
        <v>148</v>
      </c>
      <c r="AY799" s="18" t="s">
        <v>140</v>
      </c>
      <c r="BE799" s="117">
        <f>IF(N799="základní",J799,0)</f>
        <v>0</v>
      </c>
      <c r="BF799" s="117">
        <f>IF(N799="snížená",J799,0)</f>
        <v>0</v>
      </c>
      <c r="BG799" s="117">
        <f>IF(N799="zákl. přenesená",J799,0)</f>
        <v>0</v>
      </c>
      <c r="BH799" s="117">
        <f>IF(N799="sníž. přenesená",J799,0)</f>
        <v>0</v>
      </c>
      <c r="BI799" s="117">
        <f>IF(N799="nulová",J799,0)</f>
        <v>0</v>
      </c>
      <c r="BJ799" s="18" t="s">
        <v>148</v>
      </c>
      <c r="BK799" s="117">
        <f>ROUND(I799*H799,2)</f>
        <v>0</v>
      </c>
      <c r="BL799" s="18" t="s">
        <v>147</v>
      </c>
      <c r="BM799" s="116" t="s">
        <v>807</v>
      </c>
    </row>
    <row r="800" spans="2:65" s="1" customFormat="1">
      <c r="B800" s="34"/>
      <c r="D800" s="252" t="s">
        <v>150</v>
      </c>
      <c r="F800" s="253" t="s">
        <v>808</v>
      </c>
      <c r="I800" s="118"/>
      <c r="L800" s="34"/>
      <c r="M800" s="119"/>
      <c r="T800" s="53"/>
      <c r="AT800" s="18" t="s">
        <v>150</v>
      </c>
      <c r="AU800" s="18" t="s">
        <v>148</v>
      </c>
    </row>
    <row r="801" spans="2:65" s="1" customFormat="1" ht="24.15" customHeight="1">
      <c r="B801" s="34"/>
      <c r="C801" s="246" t="s">
        <v>809</v>
      </c>
      <c r="D801" s="246" t="s">
        <v>142</v>
      </c>
      <c r="E801" s="247" t="s">
        <v>810</v>
      </c>
      <c r="F801" s="248" t="s">
        <v>811</v>
      </c>
      <c r="G801" s="249" t="s">
        <v>777</v>
      </c>
      <c r="H801" s="250">
        <v>42.655000000000001</v>
      </c>
      <c r="I801" s="111"/>
      <c r="J801" s="251">
        <f>ROUND(I801*H801,2)</f>
        <v>0</v>
      </c>
      <c r="K801" s="248" t="s">
        <v>146</v>
      </c>
      <c r="L801" s="34"/>
      <c r="M801" s="112" t="s">
        <v>3</v>
      </c>
      <c r="N801" s="113" t="s">
        <v>53</v>
      </c>
      <c r="P801" s="114">
        <f>O801*H801</f>
        <v>0</v>
      </c>
      <c r="Q801" s="114">
        <v>0</v>
      </c>
      <c r="R801" s="114">
        <f>Q801*H801</f>
        <v>0</v>
      </c>
      <c r="S801" s="114">
        <v>0</v>
      </c>
      <c r="T801" s="115">
        <f>S801*H801</f>
        <v>0</v>
      </c>
      <c r="AR801" s="116" t="s">
        <v>147</v>
      </c>
      <c r="AT801" s="116" t="s">
        <v>142</v>
      </c>
      <c r="AU801" s="116" t="s">
        <v>148</v>
      </c>
      <c r="AY801" s="18" t="s">
        <v>140</v>
      </c>
      <c r="BE801" s="117">
        <f>IF(N801="základní",J801,0)</f>
        <v>0</v>
      </c>
      <c r="BF801" s="117">
        <f>IF(N801="snížená",J801,0)</f>
        <v>0</v>
      </c>
      <c r="BG801" s="117">
        <f>IF(N801="zákl. přenesená",J801,0)</f>
        <v>0</v>
      </c>
      <c r="BH801" s="117">
        <f>IF(N801="sníž. přenesená",J801,0)</f>
        <v>0</v>
      </c>
      <c r="BI801" s="117">
        <f>IF(N801="nulová",J801,0)</f>
        <v>0</v>
      </c>
      <c r="BJ801" s="18" t="s">
        <v>148</v>
      </c>
      <c r="BK801" s="117">
        <f>ROUND(I801*H801,2)</f>
        <v>0</v>
      </c>
      <c r="BL801" s="18" t="s">
        <v>147</v>
      </c>
      <c r="BM801" s="116" t="s">
        <v>812</v>
      </c>
    </row>
    <row r="802" spans="2:65" s="1" customFormat="1">
      <c r="B802" s="34"/>
      <c r="D802" s="252" t="s">
        <v>150</v>
      </c>
      <c r="F802" s="253" t="s">
        <v>813</v>
      </c>
      <c r="I802" s="118"/>
      <c r="L802" s="34"/>
      <c r="M802" s="119"/>
      <c r="T802" s="53"/>
      <c r="AT802" s="18" t="s">
        <v>150</v>
      </c>
      <c r="AU802" s="18" t="s">
        <v>148</v>
      </c>
    </row>
    <row r="803" spans="2:65" s="11" customFormat="1" ht="22.95" customHeight="1">
      <c r="B803" s="103"/>
      <c r="D803" s="104" t="s">
        <v>80</v>
      </c>
      <c r="E803" s="244" t="s">
        <v>814</v>
      </c>
      <c r="F803" s="244" t="s">
        <v>815</v>
      </c>
      <c r="I803" s="105"/>
      <c r="J803" s="245">
        <f>BK803</f>
        <v>0</v>
      </c>
      <c r="L803" s="103"/>
      <c r="M803" s="106"/>
      <c r="P803" s="107">
        <f>SUM(P804:P805)</f>
        <v>0</v>
      </c>
      <c r="R803" s="107">
        <f>SUM(R804:R805)</f>
        <v>0</v>
      </c>
      <c r="T803" s="108">
        <f>SUM(T804:T805)</f>
        <v>0</v>
      </c>
      <c r="AR803" s="104" t="s">
        <v>89</v>
      </c>
      <c r="AT803" s="109" t="s">
        <v>80</v>
      </c>
      <c r="AU803" s="109" t="s">
        <v>89</v>
      </c>
      <c r="AY803" s="104" t="s">
        <v>140</v>
      </c>
      <c r="BK803" s="110">
        <f>SUM(BK804:BK805)</f>
        <v>0</v>
      </c>
    </row>
    <row r="804" spans="2:65" s="1" customFormat="1" ht="33" customHeight="1">
      <c r="B804" s="34"/>
      <c r="C804" s="246" t="s">
        <v>816</v>
      </c>
      <c r="D804" s="246" t="s">
        <v>142</v>
      </c>
      <c r="E804" s="247" t="s">
        <v>817</v>
      </c>
      <c r="F804" s="248" t="s">
        <v>818</v>
      </c>
      <c r="G804" s="249" t="s">
        <v>777</v>
      </c>
      <c r="H804" s="250">
        <v>33.165999999999997</v>
      </c>
      <c r="I804" s="111"/>
      <c r="J804" s="251">
        <f>ROUND(I804*H804,2)</f>
        <v>0</v>
      </c>
      <c r="K804" s="248" t="s">
        <v>146</v>
      </c>
      <c r="L804" s="34"/>
      <c r="M804" s="112" t="s">
        <v>3</v>
      </c>
      <c r="N804" s="113" t="s">
        <v>53</v>
      </c>
      <c r="P804" s="114">
        <f>O804*H804</f>
        <v>0</v>
      </c>
      <c r="Q804" s="114">
        <v>0</v>
      </c>
      <c r="R804" s="114">
        <f>Q804*H804</f>
        <v>0</v>
      </c>
      <c r="S804" s="114">
        <v>0</v>
      </c>
      <c r="T804" s="115">
        <f>S804*H804</f>
        <v>0</v>
      </c>
      <c r="AR804" s="116" t="s">
        <v>147</v>
      </c>
      <c r="AT804" s="116" t="s">
        <v>142</v>
      </c>
      <c r="AU804" s="116" t="s">
        <v>148</v>
      </c>
      <c r="AY804" s="18" t="s">
        <v>140</v>
      </c>
      <c r="BE804" s="117">
        <f>IF(N804="základní",J804,0)</f>
        <v>0</v>
      </c>
      <c r="BF804" s="117">
        <f>IF(N804="snížená",J804,0)</f>
        <v>0</v>
      </c>
      <c r="BG804" s="117">
        <f>IF(N804="zákl. přenesená",J804,0)</f>
        <v>0</v>
      </c>
      <c r="BH804" s="117">
        <f>IF(N804="sníž. přenesená",J804,0)</f>
        <v>0</v>
      </c>
      <c r="BI804" s="117">
        <f>IF(N804="nulová",J804,0)</f>
        <v>0</v>
      </c>
      <c r="BJ804" s="18" t="s">
        <v>148</v>
      </c>
      <c r="BK804" s="117">
        <f>ROUND(I804*H804,2)</f>
        <v>0</v>
      </c>
      <c r="BL804" s="18" t="s">
        <v>147</v>
      </c>
      <c r="BM804" s="116" t="s">
        <v>819</v>
      </c>
    </row>
    <row r="805" spans="2:65" s="1" customFormat="1">
      <c r="B805" s="34"/>
      <c r="D805" s="252" t="s">
        <v>150</v>
      </c>
      <c r="F805" s="253" t="s">
        <v>820</v>
      </c>
      <c r="I805" s="118"/>
      <c r="L805" s="34"/>
      <c r="M805" s="119"/>
      <c r="T805" s="53"/>
      <c r="AT805" s="18" t="s">
        <v>150</v>
      </c>
      <c r="AU805" s="18" t="s">
        <v>148</v>
      </c>
    </row>
    <row r="806" spans="2:65" s="11" customFormat="1" ht="25.95" customHeight="1">
      <c r="B806" s="103"/>
      <c r="D806" s="104" t="s">
        <v>80</v>
      </c>
      <c r="E806" s="242" t="s">
        <v>821</v>
      </c>
      <c r="F806" s="242" t="s">
        <v>822</v>
      </c>
      <c r="I806" s="105"/>
      <c r="J806" s="243">
        <f>BK806</f>
        <v>0</v>
      </c>
      <c r="L806" s="103"/>
      <c r="M806" s="106"/>
      <c r="P806" s="107">
        <f>P807+P826+P854+P857+P946+P979+P1085+P1258+P1266+P1300</f>
        <v>0</v>
      </c>
      <c r="R806" s="107">
        <f>R807+R826+R854+R857+R946+R979+R1085+R1258+R1266+R1300</f>
        <v>14.871158740000002</v>
      </c>
      <c r="T806" s="108">
        <f>T807+T826+T854+T857+T946+T979+T1085+T1258+T1266+T1300</f>
        <v>6.3981554600000017</v>
      </c>
      <c r="AR806" s="104" t="s">
        <v>148</v>
      </c>
      <c r="AT806" s="109" t="s">
        <v>80</v>
      </c>
      <c r="AU806" s="109" t="s">
        <v>81</v>
      </c>
      <c r="AY806" s="104" t="s">
        <v>140</v>
      </c>
      <c r="BK806" s="110">
        <f>BK807+BK826+BK854+BK857+BK946+BK979+BK1085+BK1258+BK1266+BK1300</f>
        <v>0</v>
      </c>
    </row>
    <row r="807" spans="2:65" s="11" customFormat="1" ht="22.95" customHeight="1">
      <c r="B807" s="103"/>
      <c r="D807" s="104" t="s">
        <v>80</v>
      </c>
      <c r="E807" s="244" t="s">
        <v>823</v>
      </c>
      <c r="F807" s="244" t="s">
        <v>824</v>
      </c>
      <c r="I807" s="105"/>
      <c r="J807" s="245">
        <f>BK807</f>
        <v>0</v>
      </c>
      <c r="L807" s="103"/>
      <c r="M807" s="106"/>
      <c r="P807" s="107">
        <f>SUM(P808:P825)</f>
        <v>0</v>
      </c>
      <c r="R807" s="107">
        <f>SUM(R808:R825)</f>
        <v>2.0760800000000003E-2</v>
      </c>
      <c r="T807" s="108">
        <f>SUM(T808:T825)</f>
        <v>0</v>
      </c>
      <c r="AR807" s="104" t="s">
        <v>148</v>
      </c>
      <c r="AT807" s="109" t="s">
        <v>80</v>
      </c>
      <c r="AU807" s="109" t="s">
        <v>89</v>
      </c>
      <c r="AY807" s="104" t="s">
        <v>140</v>
      </c>
      <c r="BK807" s="110">
        <f>SUM(BK808:BK825)</f>
        <v>0</v>
      </c>
    </row>
    <row r="808" spans="2:65" s="1" customFormat="1" ht="24.15" customHeight="1">
      <c r="B808" s="34"/>
      <c r="C808" s="246" t="s">
        <v>825</v>
      </c>
      <c r="D808" s="246" t="s">
        <v>142</v>
      </c>
      <c r="E808" s="247" t="s">
        <v>826</v>
      </c>
      <c r="F808" s="248" t="s">
        <v>827</v>
      </c>
      <c r="G808" s="249" t="s">
        <v>145</v>
      </c>
      <c r="H808" s="250">
        <v>19.962</v>
      </c>
      <c r="I808" s="111"/>
      <c r="J808" s="251">
        <f>ROUND(I808*H808,2)</f>
        <v>0</v>
      </c>
      <c r="K808" s="248" t="s">
        <v>146</v>
      </c>
      <c r="L808" s="34"/>
      <c r="M808" s="112" t="s">
        <v>3</v>
      </c>
      <c r="N808" s="113" t="s">
        <v>53</v>
      </c>
      <c r="P808" s="114">
        <f>O808*H808</f>
        <v>0</v>
      </c>
      <c r="Q808" s="114">
        <v>4.0000000000000002E-4</v>
      </c>
      <c r="R808" s="114">
        <f>Q808*H808</f>
        <v>7.9848000000000002E-3</v>
      </c>
      <c r="S808" s="114">
        <v>0</v>
      </c>
      <c r="T808" s="115">
        <f>S808*H808</f>
        <v>0</v>
      </c>
      <c r="AR808" s="116" t="s">
        <v>254</v>
      </c>
      <c r="AT808" s="116" t="s">
        <v>142</v>
      </c>
      <c r="AU808" s="116" t="s">
        <v>148</v>
      </c>
      <c r="AY808" s="18" t="s">
        <v>140</v>
      </c>
      <c r="BE808" s="117">
        <f>IF(N808="základní",J808,0)</f>
        <v>0</v>
      </c>
      <c r="BF808" s="117">
        <f>IF(N808="snížená",J808,0)</f>
        <v>0</v>
      </c>
      <c r="BG808" s="117">
        <f>IF(N808="zákl. přenesená",J808,0)</f>
        <v>0</v>
      </c>
      <c r="BH808" s="117">
        <f>IF(N808="sníž. přenesená",J808,0)</f>
        <v>0</v>
      </c>
      <c r="BI808" s="117">
        <f>IF(N808="nulová",J808,0)</f>
        <v>0</v>
      </c>
      <c r="BJ808" s="18" t="s">
        <v>148</v>
      </c>
      <c r="BK808" s="117">
        <f>ROUND(I808*H808,2)</f>
        <v>0</v>
      </c>
      <c r="BL808" s="18" t="s">
        <v>254</v>
      </c>
      <c r="BM808" s="116" t="s">
        <v>828</v>
      </c>
    </row>
    <row r="809" spans="2:65" s="1" customFormat="1">
      <c r="B809" s="34"/>
      <c r="D809" s="252" t="s">
        <v>150</v>
      </c>
      <c r="F809" s="253" t="s">
        <v>829</v>
      </c>
      <c r="I809" s="118"/>
      <c r="L809" s="34"/>
      <c r="M809" s="119"/>
      <c r="T809" s="53"/>
      <c r="AT809" s="18" t="s">
        <v>150</v>
      </c>
      <c r="AU809" s="18" t="s">
        <v>148</v>
      </c>
    </row>
    <row r="810" spans="2:65" s="12" customFormat="1">
      <c r="B810" s="120"/>
      <c r="D810" s="254" t="s">
        <v>152</v>
      </c>
      <c r="E810" s="121" t="s">
        <v>3</v>
      </c>
      <c r="F810" s="255" t="s">
        <v>370</v>
      </c>
      <c r="H810" s="121" t="s">
        <v>3</v>
      </c>
      <c r="I810" s="122"/>
      <c r="L810" s="120"/>
      <c r="M810" s="123"/>
      <c r="T810" s="124"/>
      <c r="AT810" s="121" t="s">
        <v>152</v>
      </c>
      <c r="AU810" s="121" t="s">
        <v>148</v>
      </c>
      <c r="AV810" s="12" t="s">
        <v>89</v>
      </c>
      <c r="AW810" s="12" t="s">
        <v>42</v>
      </c>
      <c r="AX810" s="12" t="s">
        <v>81</v>
      </c>
      <c r="AY810" s="121" t="s">
        <v>140</v>
      </c>
    </row>
    <row r="811" spans="2:65" s="13" customFormat="1">
      <c r="B811" s="125"/>
      <c r="D811" s="254" t="s">
        <v>152</v>
      </c>
      <c r="E811" s="126" t="s">
        <v>3</v>
      </c>
      <c r="F811" s="256" t="s">
        <v>830</v>
      </c>
      <c r="H811" s="257">
        <v>7.5609999999999999</v>
      </c>
      <c r="I811" s="127"/>
      <c r="L811" s="125"/>
      <c r="M811" s="128"/>
      <c r="T811" s="129"/>
      <c r="AT811" s="126" t="s">
        <v>152</v>
      </c>
      <c r="AU811" s="126" t="s">
        <v>148</v>
      </c>
      <c r="AV811" s="13" t="s">
        <v>148</v>
      </c>
      <c r="AW811" s="13" t="s">
        <v>42</v>
      </c>
      <c r="AX811" s="13" t="s">
        <v>81</v>
      </c>
      <c r="AY811" s="126" t="s">
        <v>140</v>
      </c>
    </row>
    <row r="812" spans="2:65" s="13" customFormat="1">
      <c r="B812" s="125"/>
      <c r="D812" s="254" t="s">
        <v>152</v>
      </c>
      <c r="E812" s="126" t="s">
        <v>3</v>
      </c>
      <c r="F812" s="256" t="s">
        <v>831</v>
      </c>
      <c r="H812" s="257">
        <v>5.0599999999999996</v>
      </c>
      <c r="I812" s="127"/>
      <c r="L812" s="125"/>
      <c r="M812" s="128"/>
      <c r="T812" s="129"/>
      <c r="AT812" s="126" t="s">
        <v>152</v>
      </c>
      <c r="AU812" s="126" t="s">
        <v>148</v>
      </c>
      <c r="AV812" s="13" t="s">
        <v>148</v>
      </c>
      <c r="AW812" s="13" t="s">
        <v>42</v>
      </c>
      <c r="AX812" s="13" t="s">
        <v>81</v>
      </c>
      <c r="AY812" s="126" t="s">
        <v>140</v>
      </c>
    </row>
    <row r="813" spans="2:65" s="13" customFormat="1">
      <c r="B813" s="125"/>
      <c r="D813" s="254" t="s">
        <v>152</v>
      </c>
      <c r="E813" s="126" t="s">
        <v>3</v>
      </c>
      <c r="F813" s="256" t="s">
        <v>832</v>
      </c>
      <c r="H813" s="257">
        <v>7.3410000000000002</v>
      </c>
      <c r="I813" s="127"/>
      <c r="L813" s="125"/>
      <c r="M813" s="128"/>
      <c r="T813" s="129"/>
      <c r="AT813" s="126" t="s">
        <v>152</v>
      </c>
      <c r="AU813" s="126" t="s">
        <v>148</v>
      </c>
      <c r="AV813" s="13" t="s">
        <v>148</v>
      </c>
      <c r="AW813" s="13" t="s">
        <v>42</v>
      </c>
      <c r="AX813" s="13" t="s">
        <v>81</v>
      </c>
      <c r="AY813" s="126" t="s">
        <v>140</v>
      </c>
    </row>
    <row r="814" spans="2:65" s="14" customFormat="1">
      <c r="B814" s="130"/>
      <c r="D814" s="254" t="s">
        <v>152</v>
      </c>
      <c r="E814" s="131" t="s">
        <v>3</v>
      </c>
      <c r="F814" s="258" t="s">
        <v>155</v>
      </c>
      <c r="H814" s="259">
        <v>19.962</v>
      </c>
      <c r="I814" s="132"/>
      <c r="L814" s="130"/>
      <c r="M814" s="133"/>
      <c r="T814" s="134"/>
      <c r="AT814" s="131" t="s">
        <v>152</v>
      </c>
      <c r="AU814" s="131" t="s">
        <v>148</v>
      </c>
      <c r="AV814" s="14" t="s">
        <v>147</v>
      </c>
      <c r="AW814" s="14" t="s">
        <v>42</v>
      </c>
      <c r="AX814" s="14" t="s">
        <v>89</v>
      </c>
      <c r="AY814" s="131" t="s">
        <v>140</v>
      </c>
    </row>
    <row r="815" spans="2:65" s="1" customFormat="1" ht="21.75" customHeight="1">
      <c r="B815" s="34"/>
      <c r="C815" s="246" t="s">
        <v>833</v>
      </c>
      <c r="D815" s="246" t="s">
        <v>142</v>
      </c>
      <c r="E815" s="247" t="s">
        <v>834</v>
      </c>
      <c r="F815" s="248" t="s">
        <v>835</v>
      </c>
      <c r="G815" s="249" t="s">
        <v>294</v>
      </c>
      <c r="H815" s="250">
        <v>79.849999999999994</v>
      </c>
      <c r="I815" s="111"/>
      <c r="J815" s="251">
        <f>ROUND(I815*H815,2)</f>
        <v>0</v>
      </c>
      <c r="K815" s="248" t="s">
        <v>146</v>
      </c>
      <c r="L815" s="34"/>
      <c r="M815" s="112" t="s">
        <v>3</v>
      </c>
      <c r="N815" s="113" t="s">
        <v>53</v>
      </c>
      <c r="P815" s="114">
        <f>O815*H815</f>
        <v>0</v>
      </c>
      <c r="Q815" s="114">
        <v>1.6000000000000001E-4</v>
      </c>
      <c r="R815" s="114">
        <f>Q815*H815</f>
        <v>1.2776000000000001E-2</v>
      </c>
      <c r="S815" s="114">
        <v>0</v>
      </c>
      <c r="T815" s="115">
        <f>S815*H815</f>
        <v>0</v>
      </c>
      <c r="AR815" s="116" t="s">
        <v>254</v>
      </c>
      <c r="AT815" s="116" t="s">
        <v>142</v>
      </c>
      <c r="AU815" s="116" t="s">
        <v>148</v>
      </c>
      <c r="AY815" s="18" t="s">
        <v>140</v>
      </c>
      <c r="BE815" s="117">
        <f>IF(N815="základní",J815,0)</f>
        <v>0</v>
      </c>
      <c r="BF815" s="117">
        <f>IF(N815="snížená",J815,0)</f>
        <v>0</v>
      </c>
      <c r="BG815" s="117">
        <f>IF(N815="zákl. přenesená",J815,0)</f>
        <v>0</v>
      </c>
      <c r="BH815" s="117">
        <f>IF(N815="sníž. přenesená",J815,0)</f>
        <v>0</v>
      </c>
      <c r="BI815" s="117">
        <f>IF(N815="nulová",J815,0)</f>
        <v>0</v>
      </c>
      <c r="BJ815" s="18" t="s">
        <v>148</v>
      </c>
      <c r="BK815" s="117">
        <f>ROUND(I815*H815,2)</f>
        <v>0</v>
      </c>
      <c r="BL815" s="18" t="s">
        <v>254</v>
      </c>
      <c r="BM815" s="116" t="s">
        <v>836</v>
      </c>
    </row>
    <row r="816" spans="2:65" s="1" customFormat="1">
      <c r="B816" s="34"/>
      <c r="D816" s="252" t="s">
        <v>150</v>
      </c>
      <c r="F816" s="253" t="s">
        <v>837</v>
      </c>
      <c r="I816" s="118"/>
      <c r="L816" s="34"/>
      <c r="M816" s="119"/>
      <c r="T816" s="53"/>
      <c r="AT816" s="18" t="s">
        <v>150</v>
      </c>
      <c r="AU816" s="18" t="s">
        <v>148</v>
      </c>
    </row>
    <row r="817" spans="2:65" s="12" customFormat="1">
      <c r="B817" s="120"/>
      <c r="D817" s="254" t="s">
        <v>152</v>
      </c>
      <c r="E817" s="121" t="s">
        <v>3</v>
      </c>
      <c r="F817" s="255" t="s">
        <v>370</v>
      </c>
      <c r="H817" s="121" t="s">
        <v>3</v>
      </c>
      <c r="I817" s="122"/>
      <c r="L817" s="120"/>
      <c r="M817" s="123"/>
      <c r="T817" s="124"/>
      <c r="AT817" s="121" t="s">
        <v>152</v>
      </c>
      <c r="AU817" s="121" t="s">
        <v>148</v>
      </c>
      <c r="AV817" s="12" t="s">
        <v>89</v>
      </c>
      <c r="AW817" s="12" t="s">
        <v>42</v>
      </c>
      <c r="AX817" s="12" t="s">
        <v>81</v>
      </c>
      <c r="AY817" s="121" t="s">
        <v>140</v>
      </c>
    </row>
    <row r="818" spans="2:65" s="13" customFormat="1">
      <c r="B818" s="125"/>
      <c r="D818" s="254" t="s">
        <v>152</v>
      </c>
      <c r="E818" s="126" t="s">
        <v>3</v>
      </c>
      <c r="F818" s="256" t="s">
        <v>838</v>
      </c>
      <c r="H818" s="257">
        <v>30.245000000000001</v>
      </c>
      <c r="I818" s="127"/>
      <c r="L818" s="125"/>
      <c r="M818" s="128"/>
      <c r="T818" s="129"/>
      <c r="AT818" s="126" t="s">
        <v>152</v>
      </c>
      <c r="AU818" s="126" t="s">
        <v>148</v>
      </c>
      <c r="AV818" s="13" t="s">
        <v>148</v>
      </c>
      <c r="AW818" s="13" t="s">
        <v>42</v>
      </c>
      <c r="AX818" s="13" t="s">
        <v>81</v>
      </c>
      <c r="AY818" s="126" t="s">
        <v>140</v>
      </c>
    </row>
    <row r="819" spans="2:65" s="13" customFormat="1">
      <c r="B819" s="125"/>
      <c r="D819" s="254" t="s">
        <v>152</v>
      </c>
      <c r="E819" s="126" t="s">
        <v>3</v>
      </c>
      <c r="F819" s="256" t="s">
        <v>839</v>
      </c>
      <c r="H819" s="257">
        <v>20.239999999999998</v>
      </c>
      <c r="I819" s="127"/>
      <c r="L819" s="125"/>
      <c r="M819" s="128"/>
      <c r="T819" s="129"/>
      <c r="AT819" s="126" t="s">
        <v>152</v>
      </c>
      <c r="AU819" s="126" t="s">
        <v>148</v>
      </c>
      <c r="AV819" s="13" t="s">
        <v>148</v>
      </c>
      <c r="AW819" s="13" t="s">
        <v>42</v>
      </c>
      <c r="AX819" s="13" t="s">
        <v>81</v>
      </c>
      <c r="AY819" s="126" t="s">
        <v>140</v>
      </c>
    </row>
    <row r="820" spans="2:65" s="13" customFormat="1">
      <c r="B820" s="125"/>
      <c r="D820" s="254" t="s">
        <v>152</v>
      </c>
      <c r="E820" s="126" t="s">
        <v>3</v>
      </c>
      <c r="F820" s="256" t="s">
        <v>840</v>
      </c>
      <c r="H820" s="257">
        <v>29.364999999999998</v>
      </c>
      <c r="I820" s="127"/>
      <c r="L820" s="125"/>
      <c r="M820" s="128"/>
      <c r="T820" s="129"/>
      <c r="AT820" s="126" t="s">
        <v>152</v>
      </c>
      <c r="AU820" s="126" t="s">
        <v>148</v>
      </c>
      <c r="AV820" s="13" t="s">
        <v>148</v>
      </c>
      <c r="AW820" s="13" t="s">
        <v>42</v>
      </c>
      <c r="AX820" s="13" t="s">
        <v>81</v>
      </c>
      <c r="AY820" s="126" t="s">
        <v>140</v>
      </c>
    </row>
    <row r="821" spans="2:65" s="14" customFormat="1">
      <c r="B821" s="130"/>
      <c r="D821" s="254" t="s">
        <v>152</v>
      </c>
      <c r="E821" s="131" t="s">
        <v>3</v>
      </c>
      <c r="F821" s="258" t="s">
        <v>155</v>
      </c>
      <c r="H821" s="259">
        <v>79.849999999999994</v>
      </c>
      <c r="I821" s="132"/>
      <c r="L821" s="130"/>
      <c r="M821" s="133"/>
      <c r="T821" s="134"/>
      <c r="AT821" s="131" t="s">
        <v>152</v>
      </c>
      <c r="AU821" s="131" t="s">
        <v>148</v>
      </c>
      <c r="AV821" s="14" t="s">
        <v>147</v>
      </c>
      <c r="AW821" s="14" t="s">
        <v>42</v>
      </c>
      <c r="AX821" s="14" t="s">
        <v>89</v>
      </c>
      <c r="AY821" s="131" t="s">
        <v>140</v>
      </c>
    </row>
    <row r="822" spans="2:65" s="1" customFormat="1" ht="24.15" customHeight="1">
      <c r="B822" s="34"/>
      <c r="C822" s="246" t="s">
        <v>841</v>
      </c>
      <c r="D822" s="246" t="s">
        <v>142</v>
      </c>
      <c r="E822" s="247" t="s">
        <v>842</v>
      </c>
      <c r="F822" s="248" t="s">
        <v>843</v>
      </c>
      <c r="G822" s="249" t="s">
        <v>777</v>
      </c>
      <c r="H822" s="250">
        <v>2.1000000000000001E-2</v>
      </c>
      <c r="I822" s="111"/>
      <c r="J822" s="251">
        <f>ROUND(I822*H822,2)</f>
        <v>0</v>
      </c>
      <c r="K822" s="248" t="s">
        <v>146</v>
      </c>
      <c r="L822" s="34"/>
      <c r="M822" s="112" t="s">
        <v>3</v>
      </c>
      <c r="N822" s="113" t="s">
        <v>53</v>
      </c>
      <c r="P822" s="114">
        <f>O822*H822</f>
        <v>0</v>
      </c>
      <c r="Q822" s="114">
        <v>0</v>
      </c>
      <c r="R822" s="114">
        <f>Q822*H822</f>
        <v>0</v>
      </c>
      <c r="S822" s="114">
        <v>0</v>
      </c>
      <c r="T822" s="115">
        <f>S822*H822</f>
        <v>0</v>
      </c>
      <c r="AR822" s="116" t="s">
        <v>254</v>
      </c>
      <c r="AT822" s="116" t="s">
        <v>142</v>
      </c>
      <c r="AU822" s="116" t="s">
        <v>148</v>
      </c>
      <c r="AY822" s="18" t="s">
        <v>140</v>
      </c>
      <c r="BE822" s="117">
        <f>IF(N822="základní",J822,0)</f>
        <v>0</v>
      </c>
      <c r="BF822" s="117">
        <f>IF(N822="snížená",J822,0)</f>
        <v>0</v>
      </c>
      <c r="BG822" s="117">
        <f>IF(N822="zákl. přenesená",J822,0)</f>
        <v>0</v>
      </c>
      <c r="BH822" s="117">
        <f>IF(N822="sníž. přenesená",J822,0)</f>
        <v>0</v>
      </c>
      <c r="BI822" s="117">
        <f>IF(N822="nulová",J822,0)</f>
        <v>0</v>
      </c>
      <c r="BJ822" s="18" t="s">
        <v>148</v>
      </c>
      <c r="BK822" s="117">
        <f>ROUND(I822*H822,2)</f>
        <v>0</v>
      </c>
      <c r="BL822" s="18" t="s">
        <v>254</v>
      </c>
      <c r="BM822" s="116" t="s">
        <v>844</v>
      </c>
    </row>
    <row r="823" spans="2:65" s="1" customFormat="1">
      <c r="B823" s="34"/>
      <c r="D823" s="252" t="s">
        <v>150</v>
      </c>
      <c r="F823" s="253" t="s">
        <v>845</v>
      </c>
      <c r="I823" s="118"/>
      <c r="L823" s="34"/>
      <c r="M823" s="119"/>
      <c r="T823" s="53"/>
      <c r="AT823" s="18" t="s">
        <v>150</v>
      </c>
      <c r="AU823" s="18" t="s">
        <v>148</v>
      </c>
    </row>
    <row r="824" spans="2:65" s="1" customFormat="1" ht="33" customHeight="1">
      <c r="B824" s="34"/>
      <c r="C824" s="246" t="s">
        <v>846</v>
      </c>
      <c r="D824" s="246" t="s">
        <v>142</v>
      </c>
      <c r="E824" s="247" t="s">
        <v>847</v>
      </c>
      <c r="F824" s="248" t="s">
        <v>848</v>
      </c>
      <c r="G824" s="249" t="s">
        <v>777</v>
      </c>
      <c r="H824" s="250">
        <v>2.1000000000000001E-2</v>
      </c>
      <c r="I824" s="111"/>
      <c r="J824" s="251">
        <f>ROUND(I824*H824,2)</f>
        <v>0</v>
      </c>
      <c r="K824" s="248" t="s">
        <v>146</v>
      </c>
      <c r="L824" s="34"/>
      <c r="M824" s="112" t="s">
        <v>3</v>
      </c>
      <c r="N824" s="113" t="s">
        <v>53</v>
      </c>
      <c r="P824" s="114">
        <f>O824*H824</f>
        <v>0</v>
      </c>
      <c r="Q824" s="114">
        <v>0</v>
      </c>
      <c r="R824" s="114">
        <f>Q824*H824</f>
        <v>0</v>
      </c>
      <c r="S824" s="114">
        <v>0</v>
      </c>
      <c r="T824" s="115">
        <f>S824*H824</f>
        <v>0</v>
      </c>
      <c r="AR824" s="116" t="s">
        <v>254</v>
      </c>
      <c r="AT824" s="116" t="s">
        <v>142</v>
      </c>
      <c r="AU824" s="116" t="s">
        <v>148</v>
      </c>
      <c r="AY824" s="18" t="s">
        <v>140</v>
      </c>
      <c r="BE824" s="117">
        <f>IF(N824="základní",J824,0)</f>
        <v>0</v>
      </c>
      <c r="BF824" s="117">
        <f>IF(N824="snížená",J824,0)</f>
        <v>0</v>
      </c>
      <c r="BG824" s="117">
        <f>IF(N824="zákl. přenesená",J824,0)</f>
        <v>0</v>
      </c>
      <c r="BH824" s="117">
        <f>IF(N824="sníž. přenesená",J824,0)</f>
        <v>0</v>
      </c>
      <c r="BI824" s="117">
        <f>IF(N824="nulová",J824,0)</f>
        <v>0</v>
      </c>
      <c r="BJ824" s="18" t="s">
        <v>148</v>
      </c>
      <c r="BK824" s="117">
        <f>ROUND(I824*H824,2)</f>
        <v>0</v>
      </c>
      <c r="BL824" s="18" t="s">
        <v>254</v>
      </c>
      <c r="BM824" s="116" t="s">
        <v>849</v>
      </c>
    </row>
    <row r="825" spans="2:65" s="1" customFormat="1">
      <c r="B825" s="34"/>
      <c r="D825" s="252" t="s">
        <v>150</v>
      </c>
      <c r="F825" s="253" t="s">
        <v>850</v>
      </c>
      <c r="I825" s="118"/>
      <c r="L825" s="34"/>
      <c r="M825" s="119"/>
      <c r="T825" s="53"/>
      <c r="AT825" s="18" t="s">
        <v>150</v>
      </c>
      <c r="AU825" s="18" t="s">
        <v>148</v>
      </c>
    </row>
    <row r="826" spans="2:65" s="11" customFormat="1" ht="22.95" customHeight="1">
      <c r="B826" s="103"/>
      <c r="D826" s="104" t="s">
        <v>80</v>
      </c>
      <c r="E826" s="244" t="s">
        <v>851</v>
      </c>
      <c r="F826" s="244" t="s">
        <v>852</v>
      </c>
      <c r="I826" s="105"/>
      <c r="J826" s="245">
        <f>BK826</f>
        <v>0</v>
      </c>
      <c r="L826" s="103"/>
      <c r="M826" s="106"/>
      <c r="P826" s="107">
        <f>SUM(P827:P853)</f>
        <v>0</v>
      </c>
      <c r="R826" s="107">
        <f>SUM(R827:R853)</f>
        <v>2.6362609200000002</v>
      </c>
      <c r="T826" s="108">
        <f>SUM(T827:T853)</f>
        <v>0</v>
      </c>
      <c r="AR826" s="104" t="s">
        <v>148</v>
      </c>
      <c r="AT826" s="109" t="s">
        <v>80</v>
      </c>
      <c r="AU826" s="109" t="s">
        <v>89</v>
      </c>
      <c r="AY826" s="104" t="s">
        <v>140</v>
      </c>
      <c r="BK826" s="110">
        <f>SUM(BK827:BK853)</f>
        <v>0</v>
      </c>
    </row>
    <row r="827" spans="2:65" s="1" customFormat="1" ht="16.5" customHeight="1">
      <c r="B827" s="34"/>
      <c r="C827" s="246" t="s">
        <v>853</v>
      </c>
      <c r="D827" s="246" t="s">
        <v>142</v>
      </c>
      <c r="E827" s="247" t="s">
        <v>854</v>
      </c>
      <c r="F827" s="248" t="s">
        <v>855</v>
      </c>
      <c r="G827" s="249" t="s">
        <v>145</v>
      </c>
      <c r="H827" s="250">
        <v>231.02</v>
      </c>
      <c r="I827" s="111"/>
      <c r="J827" s="251">
        <f>ROUND(I827*H827,2)</f>
        <v>0</v>
      </c>
      <c r="K827" s="248" t="s">
        <v>3</v>
      </c>
      <c r="L827" s="34"/>
      <c r="M827" s="112" t="s">
        <v>3</v>
      </c>
      <c r="N827" s="113" t="s">
        <v>53</v>
      </c>
      <c r="P827" s="114">
        <f>O827*H827</f>
        <v>0</v>
      </c>
      <c r="Q827" s="114">
        <v>8.0999999999999996E-4</v>
      </c>
      <c r="R827" s="114">
        <f>Q827*H827</f>
        <v>0.18712619999999999</v>
      </c>
      <c r="S827" s="114">
        <v>0</v>
      </c>
      <c r="T827" s="115">
        <f>S827*H827</f>
        <v>0</v>
      </c>
      <c r="AR827" s="116" t="s">
        <v>254</v>
      </c>
      <c r="AT827" s="116" t="s">
        <v>142</v>
      </c>
      <c r="AU827" s="116" t="s">
        <v>148</v>
      </c>
      <c r="AY827" s="18" t="s">
        <v>140</v>
      </c>
      <c r="BE827" s="117">
        <f>IF(N827="základní",J827,0)</f>
        <v>0</v>
      </c>
      <c r="BF827" s="117">
        <f>IF(N827="snížená",J827,0)</f>
        <v>0</v>
      </c>
      <c r="BG827" s="117">
        <f>IF(N827="zákl. přenesená",J827,0)</f>
        <v>0</v>
      </c>
      <c r="BH827" s="117">
        <f>IF(N827="sníž. přenesená",J827,0)</f>
        <v>0</v>
      </c>
      <c r="BI827" s="117">
        <f>IF(N827="nulová",J827,0)</f>
        <v>0</v>
      </c>
      <c r="BJ827" s="18" t="s">
        <v>148</v>
      </c>
      <c r="BK827" s="117">
        <f>ROUND(I827*H827,2)</f>
        <v>0</v>
      </c>
      <c r="BL827" s="18" t="s">
        <v>254</v>
      </c>
      <c r="BM827" s="116" t="s">
        <v>856</v>
      </c>
    </row>
    <row r="828" spans="2:65" s="12" customFormat="1">
      <c r="B828" s="120"/>
      <c r="D828" s="254" t="s">
        <v>152</v>
      </c>
      <c r="E828" s="121" t="s">
        <v>3</v>
      </c>
      <c r="F828" s="255" t="s">
        <v>857</v>
      </c>
      <c r="H828" s="121" t="s">
        <v>3</v>
      </c>
      <c r="I828" s="122"/>
      <c r="L828" s="120"/>
      <c r="M828" s="123"/>
      <c r="T828" s="124"/>
      <c r="AT828" s="121" t="s">
        <v>152</v>
      </c>
      <c r="AU828" s="121" t="s">
        <v>148</v>
      </c>
      <c r="AV828" s="12" t="s">
        <v>89</v>
      </c>
      <c r="AW828" s="12" t="s">
        <v>42</v>
      </c>
      <c r="AX828" s="12" t="s">
        <v>81</v>
      </c>
      <c r="AY828" s="121" t="s">
        <v>140</v>
      </c>
    </row>
    <row r="829" spans="2:65" s="13" customFormat="1">
      <c r="B829" s="125"/>
      <c r="D829" s="254" t="s">
        <v>152</v>
      </c>
      <c r="E829" s="126" t="s">
        <v>3</v>
      </c>
      <c r="F829" s="256" t="s">
        <v>678</v>
      </c>
      <c r="H829" s="257">
        <v>231.02</v>
      </c>
      <c r="I829" s="127"/>
      <c r="L829" s="125"/>
      <c r="M829" s="128"/>
      <c r="T829" s="129"/>
      <c r="AT829" s="126" t="s">
        <v>152</v>
      </c>
      <c r="AU829" s="126" t="s">
        <v>148</v>
      </c>
      <c r="AV829" s="13" t="s">
        <v>148</v>
      </c>
      <c r="AW829" s="13" t="s">
        <v>42</v>
      </c>
      <c r="AX829" s="13" t="s">
        <v>81</v>
      </c>
      <c r="AY829" s="126" t="s">
        <v>140</v>
      </c>
    </row>
    <row r="830" spans="2:65" s="14" customFormat="1">
      <c r="B830" s="130"/>
      <c r="D830" s="254" t="s">
        <v>152</v>
      </c>
      <c r="E830" s="131" t="s">
        <v>3</v>
      </c>
      <c r="F830" s="258" t="s">
        <v>155</v>
      </c>
      <c r="H830" s="259">
        <v>231.02</v>
      </c>
      <c r="I830" s="132"/>
      <c r="L830" s="130"/>
      <c r="M830" s="133"/>
      <c r="T830" s="134"/>
      <c r="AT830" s="131" t="s">
        <v>152</v>
      </c>
      <c r="AU830" s="131" t="s">
        <v>148</v>
      </c>
      <c r="AV830" s="14" t="s">
        <v>147</v>
      </c>
      <c r="AW830" s="14" t="s">
        <v>42</v>
      </c>
      <c r="AX830" s="14" t="s">
        <v>89</v>
      </c>
      <c r="AY830" s="131" t="s">
        <v>140</v>
      </c>
    </row>
    <row r="831" spans="2:65" s="1" customFormat="1" ht="16.5" customHeight="1">
      <c r="B831" s="34"/>
      <c r="C831" s="246" t="s">
        <v>858</v>
      </c>
      <c r="D831" s="246" t="s">
        <v>142</v>
      </c>
      <c r="E831" s="247" t="s">
        <v>859</v>
      </c>
      <c r="F831" s="248" t="s">
        <v>860</v>
      </c>
      <c r="G831" s="249" t="s">
        <v>145</v>
      </c>
      <c r="H831" s="250">
        <v>46.031999999999996</v>
      </c>
      <c r="I831" s="111"/>
      <c r="J831" s="251">
        <f>ROUND(I831*H831,2)</f>
        <v>0</v>
      </c>
      <c r="K831" s="248" t="s">
        <v>3</v>
      </c>
      <c r="L831" s="34"/>
      <c r="M831" s="112" t="s">
        <v>3</v>
      </c>
      <c r="N831" s="113" t="s">
        <v>53</v>
      </c>
      <c r="P831" s="114">
        <f>O831*H831</f>
        <v>0</v>
      </c>
      <c r="Q831" s="114">
        <v>8.0999999999999996E-4</v>
      </c>
      <c r="R831" s="114">
        <f>Q831*H831</f>
        <v>3.7285919999999993E-2</v>
      </c>
      <c r="S831" s="114">
        <v>0</v>
      </c>
      <c r="T831" s="115">
        <f>S831*H831</f>
        <v>0</v>
      </c>
      <c r="AR831" s="116" t="s">
        <v>254</v>
      </c>
      <c r="AT831" s="116" t="s">
        <v>142</v>
      </c>
      <c r="AU831" s="116" t="s">
        <v>148</v>
      </c>
      <c r="AY831" s="18" t="s">
        <v>140</v>
      </c>
      <c r="BE831" s="117">
        <f>IF(N831="základní",J831,0)</f>
        <v>0</v>
      </c>
      <c r="BF831" s="117">
        <f>IF(N831="snížená",J831,0)</f>
        <v>0</v>
      </c>
      <c r="BG831" s="117">
        <f>IF(N831="zákl. přenesená",J831,0)</f>
        <v>0</v>
      </c>
      <c r="BH831" s="117">
        <f>IF(N831="sníž. přenesená",J831,0)</f>
        <v>0</v>
      </c>
      <c r="BI831" s="117">
        <f>IF(N831="nulová",J831,0)</f>
        <v>0</v>
      </c>
      <c r="BJ831" s="18" t="s">
        <v>148</v>
      </c>
      <c r="BK831" s="117">
        <f>ROUND(I831*H831,2)</f>
        <v>0</v>
      </c>
      <c r="BL831" s="18" t="s">
        <v>254</v>
      </c>
      <c r="BM831" s="116" t="s">
        <v>861</v>
      </c>
    </row>
    <row r="832" spans="2:65" s="12" customFormat="1">
      <c r="B832" s="120"/>
      <c r="D832" s="254" t="s">
        <v>152</v>
      </c>
      <c r="E832" s="121" t="s">
        <v>3</v>
      </c>
      <c r="F832" s="255" t="s">
        <v>862</v>
      </c>
      <c r="H832" s="121" t="s">
        <v>3</v>
      </c>
      <c r="I832" s="122"/>
      <c r="L832" s="120"/>
      <c r="M832" s="123"/>
      <c r="T832" s="124"/>
      <c r="AT832" s="121" t="s">
        <v>152</v>
      </c>
      <c r="AU832" s="121" t="s">
        <v>148</v>
      </c>
      <c r="AV832" s="12" t="s">
        <v>89</v>
      </c>
      <c r="AW832" s="12" t="s">
        <v>42</v>
      </c>
      <c r="AX832" s="12" t="s">
        <v>81</v>
      </c>
      <c r="AY832" s="121" t="s">
        <v>140</v>
      </c>
    </row>
    <row r="833" spans="2:65" s="13" customFormat="1">
      <c r="B833" s="125"/>
      <c r="D833" s="254" t="s">
        <v>152</v>
      </c>
      <c r="E833" s="126" t="s">
        <v>3</v>
      </c>
      <c r="F833" s="256" t="s">
        <v>863</v>
      </c>
      <c r="H833" s="257">
        <v>20.524000000000001</v>
      </c>
      <c r="I833" s="127"/>
      <c r="L833" s="125"/>
      <c r="M833" s="128"/>
      <c r="T833" s="129"/>
      <c r="AT833" s="126" t="s">
        <v>152</v>
      </c>
      <c r="AU833" s="126" t="s">
        <v>148</v>
      </c>
      <c r="AV833" s="13" t="s">
        <v>148</v>
      </c>
      <c r="AW833" s="13" t="s">
        <v>42</v>
      </c>
      <c r="AX833" s="13" t="s">
        <v>81</v>
      </c>
      <c r="AY833" s="126" t="s">
        <v>140</v>
      </c>
    </row>
    <row r="834" spans="2:65" s="13" customFormat="1">
      <c r="B834" s="125"/>
      <c r="D834" s="254" t="s">
        <v>152</v>
      </c>
      <c r="E834" s="126" t="s">
        <v>3</v>
      </c>
      <c r="F834" s="256" t="s">
        <v>864</v>
      </c>
      <c r="H834" s="257">
        <v>12.782</v>
      </c>
      <c r="I834" s="127"/>
      <c r="L834" s="125"/>
      <c r="M834" s="128"/>
      <c r="T834" s="129"/>
      <c r="AT834" s="126" t="s">
        <v>152</v>
      </c>
      <c r="AU834" s="126" t="s">
        <v>148</v>
      </c>
      <c r="AV834" s="13" t="s">
        <v>148</v>
      </c>
      <c r="AW834" s="13" t="s">
        <v>42</v>
      </c>
      <c r="AX834" s="13" t="s">
        <v>81</v>
      </c>
      <c r="AY834" s="126" t="s">
        <v>140</v>
      </c>
    </row>
    <row r="835" spans="2:65" s="13" customFormat="1">
      <c r="B835" s="125"/>
      <c r="D835" s="254" t="s">
        <v>152</v>
      </c>
      <c r="E835" s="126" t="s">
        <v>3</v>
      </c>
      <c r="F835" s="256" t="s">
        <v>865</v>
      </c>
      <c r="H835" s="257">
        <v>0.56699999999999995</v>
      </c>
      <c r="I835" s="127"/>
      <c r="L835" s="125"/>
      <c r="M835" s="128"/>
      <c r="T835" s="129"/>
      <c r="AT835" s="126" t="s">
        <v>152</v>
      </c>
      <c r="AU835" s="126" t="s">
        <v>148</v>
      </c>
      <c r="AV835" s="13" t="s">
        <v>148</v>
      </c>
      <c r="AW835" s="13" t="s">
        <v>42</v>
      </c>
      <c r="AX835" s="13" t="s">
        <v>81</v>
      </c>
      <c r="AY835" s="126" t="s">
        <v>140</v>
      </c>
    </row>
    <row r="836" spans="2:65" s="13" customFormat="1">
      <c r="B836" s="125"/>
      <c r="D836" s="254" t="s">
        <v>152</v>
      </c>
      <c r="E836" s="126" t="s">
        <v>3</v>
      </c>
      <c r="F836" s="256" t="s">
        <v>866</v>
      </c>
      <c r="H836" s="257">
        <v>2.8</v>
      </c>
      <c r="I836" s="127"/>
      <c r="L836" s="125"/>
      <c r="M836" s="128"/>
      <c r="T836" s="129"/>
      <c r="AT836" s="126" t="s">
        <v>152</v>
      </c>
      <c r="AU836" s="126" t="s">
        <v>148</v>
      </c>
      <c r="AV836" s="13" t="s">
        <v>148</v>
      </c>
      <c r="AW836" s="13" t="s">
        <v>42</v>
      </c>
      <c r="AX836" s="13" t="s">
        <v>81</v>
      </c>
      <c r="AY836" s="126" t="s">
        <v>140</v>
      </c>
    </row>
    <row r="837" spans="2:65" s="13" customFormat="1">
      <c r="B837" s="125"/>
      <c r="D837" s="254" t="s">
        <v>152</v>
      </c>
      <c r="E837" s="126" t="s">
        <v>3</v>
      </c>
      <c r="F837" s="256" t="s">
        <v>867</v>
      </c>
      <c r="H837" s="257">
        <v>3.43</v>
      </c>
      <c r="I837" s="127"/>
      <c r="L837" s="125"/>
      <c r="M837" s="128"/>
      <c r="T837" s="129"/>
      <c r="AT837" s="126" t="s">
        <v>152</v>
      </c>
      <c r="AU837" s="126" t="s">
        <v>148</v>
      </c>
      <c r="AV837" s="13" t="s">
        <v>148</v>
      </c>
      <c r="AW837" s="13" t="s">
        <v>42</v>
      </c>
      <c r="AX837" s="13" t="s">
        <v>81</v>
      </c>
      <c r="AY837" s="126" t="s">
        <v>140</v>
      </c>
    </row>
    <row r="838" spans="2:65" s="13" customFormat="1">
      <c r="B838" s="125"/>
      <c r="D838" s="254" t="s">
        <v>152</v>
      </c>
      <c r="E838" s="126" t="s">
        <v>3</v>
      </c>
      <c r="F838" s="256" t="s">
        <v>868</v>
      </c>
      <c r="H838" s="257">
        <v>0.49</v>
      </c>
      <c r="I838" s="127"/>
      <c r="L838" s="125"/>
      <c r="M838" s="128"/>
      <c r="T838" s="129"/>
      <c r="AT838" s="126" t="s">
        <v>152</v>
      </c>
      <c r="AU838" s="126" t="s">
        <v>148</v>
      </c>
      <c r="AV838" s="13" t="s">
        <v>148</v>
      </c>
      <c r="AW838" s="13" t="s">
        <v>42</v>
      </c>
      <c r="AX838" s="13" t="s">
        <v>81</v>
      </c>
      <c r="AY838" s="126" t="s">
        <v>140</v>
      </c>
    </row>
    <row r="839" spans="2:65" s="13" customFormat="1">
      <c r="B839" s="125"/>
      <c r="D839" s="254" t="s">
        <v>152</v>
      </c>
      <c r="E839" s="126" t="s">
        <v>3</v>
      </c>
      <c r="F839" s="256" t="s">
        <v>869</v>
      </c>
      <c r="H839" s="257">
        <v>0.623</v>
      </c>
      <c r="I839" s="127"/>
      <c r="L839" s="125"/>
      <c r="M839" s="128"/>
      <c r="T839" s="129"/>
      <c r="AT839" s="126" t="s">
        <v>152</v>
      </c>
      <c r="AU839" s="126" t="s">
        <v>148</v>
      </c>
      <c r="AV839" s="13" t="s">
        <v>148</v>
      </c>
      <c r="AW839" s="13" t="s">
        <v>42</v>
      </c>
      <c r="AX839" s="13" t="s">
        <v>81</v>
      </c>
      <c r="AY839" s="126" t="s">
        <v>140</v>
      </c>
    </row>
    <row r="840" spans="2:65" s="13" customFormat="1">
      <c r="B840" s="125"/>
      <c r="D840" s="254" t="s">
        <v>152</v>
      </c>
      <c r="E840" s="126" t="s">
        <v>3</v>
      </c>
      <c r="F840" s="256" t="s">
        <v>870</v>
      </c>
      <c r="H840" s="257">
        <v>4.8159999999999998</v>
      </c>
      <c r="I840" s="127"/>
      <c r="L840" s="125"/>
      <c r="M840" s="128"/>
      <c r="T840" s="129"/>
      <c r="AT840" s="126" t="s">
        <v>152</v>
      </c>
      <c r="AU840" s="126" t="s">
        <v>148</v>
      </c>
      <c r="AV840" s="13" t="s">
        <v>148</v>
      </c>
      <c r="AW840" s="13" t="s">
        <v>42</v>
      </c>
      <c r="AX840" s="13" t="s">
        <v>81</v>
      </c>
      <c r="AY840" s="126" t="s">
        <v>140</v>
      </c>
    </row>
    <row r="841" spans="2:65" s="14" customFormat="1">
      <c r="B841" s="130"/>
      <c r="D841" s="254" t="s">
        <v>152</v>
      </c>
      <c r="E841" s="131" t="s">
        <v>3</v>
      </c>
      <c r="F841" s="258" t="s">
        <v>155</v>
      </c>
      <c r="H841" s="259">
        <v>46.031999999999996</v>
      </c>
      <c r="I841" s="132"/>
      <c r="L841" s="130"/>
      <c r="M841" s="133"/>
      <c r="T841" s="134"/>
      <c r="AT841" s="131" t="s">
        <v>152</v>
      </c>
      <c r="AU841" s="131" t="s">
        <v>148</v>
      </c>
      <c r="AV841" s="14" t="s">
        <v>147</v>
      </c>
      <c r="AW841" s="14" t="s">
        <v>42</v>
      </c>
      <c r="AX841" s="14" t="s">
        <v>89</v>
      </c>
      <c r="AY841" s="131" t="s">
        <v>140</v>
      </c>
    </row>
    <row r="842" spans="2:65" s="1" customFormat="1" ht="21.75" customHeight="1">
      <c r="B842" s="34"/>
      <c r="C842" s="246" t="s">
        <v>871</v>
      </c>
      <c r="D842" s="246" t="s">
        <v>142</v>
      </c>
      <c r="E842" s="247" t="s">
        <v>872</v>
      </c>
      <c r="F842" s="248" t="s">
        <v>873</v>
      </c>
      <c r="G842" s="249" t="s">
        <v>145</v>
      </c>
      <c r="H842" s="250">
        <v>231.02</v>
      </c>
      <c r="I842" s="111"/>
      <c r="J842" s="251">
        <f>ROUND(I842*H842,2)</f>
        <v>0</v>
      </c>
      <c r="K842" s="248" t="s">
        <v>3</v>
      </c>
      <c r="L842" s="34"/>
      <c r="M842" s="112" t="s">
        <v>3</v>
      </c>
      <c r="N842" s="113" t="s">
        <v>53</v>
      </c>
      <c r="P842" s="114">
        <f>O842*H842</f>
        <v>0</v>
      </c>
      <c r="Q842" s="114">
        <v>1.3699999999999999E-3</v>
      </c>
      <c r="R842" s="114">
        <f>Q842*H842</f>
        <v>0.31649739999999998</v>
      </c>
      <c r="S842" s="114">
        <v>0</v>
      </c>
      <c r="T842" s="115">
        <f>S842*H842</f>
        <v>0</v>
      </c>
      <c r="AR842" s="116" t="s">
        <v>254</v>
      </c>
      <c r="AT842" s="116" t="s">
        <v>142</v>
      </c>
      <c r="AU842" s="116" t="s">
        <v>148</v>
      </c>
      <c r="AY842" s="18" t="s">
        <v>140</v>
      </c>
      <c r="BE842" s="117">
        <f>IF(N842="základní",J842,0)</f>
        <v>0</v>
      </c>
      <c r="BF842" s="117">
        <f>IF(N842="snížená",J842,0)</f>
        <v>0</v>
      </c>
      <c r="BG842" s="117">
        <f>IF(N842="zákl. přenesená",J842,0)</f>
        <v>0</v>
      </c>
      <c r="BH842" s="117">
        <f>IF(N842="sníž. přenesená",J842,0)</f>
        <v>0</v>
      </c>
      <c r="BI842" s="117">
        <f>IF(N842="nulová",J842,0)</f>
        <v>0</v>
      </c>
      <c r="BJ842" s="18" t="s">
        <v>148</v>
      </c>
      <c r="BK842" s="117">
        <f>ROUND(I842*H842,2)</f>
        <v>0</v>
      </c>
      <c r="BL842" s="18" t="s">
        <v>254</v>
      </c>
      <c r="BM842" s="116" t="s">
        <v>874</v>
      </c>
    </row>
    <row r="843" spans="2:65" s="12" customFormat="1">
      <c r="B843" s="120"/>
      <c r="D843" s="254" t="s">
        <v>152</v>
      </c>
      <c r="E843" s="121" t="s">
        <v>3</v>
      </c>
      <c r="F843" s="255" t="s">
        <v>875</v>
      </c>
      <c r="H843" s="121" t="s">
        <v>3</v>
      </c>
      <c r="I843" s="122"/>
      <c r="L843" s="120"/>
      <c r="M843" s="123"/>
      <c r="T843" s="124"/>
      <c r="AT843" s="121" t="s">
        <v>152</v>
      </c>
      <c r="AU843" s="121" t="s">
        <v>148</v>
      </c>
      <c r="AV843" s="12" t="s">
        <v>89</v>
      </c>
      <c r="AW843" s="12" t="s">
        <v>42</v>
      </c>
      <c r="AX843" s="12" t="s">
        <v>81</v>
      </c>
      <c r="AY843" s="121" t="s">
        <v>140</v>
      </c>
    </row>
    <row r="844" spans="2:65" s="13" customFormat="1">
      <c r="B844" s="125"/>
      <c r="D844" s="254" t="s">
        <v>152</v>
      </c>
      <c r="E844" s="126" t="s">
        <v>3</v>
      </c>
      <c r="F844" s="256" t="s">
        <v>678</v>
      </c>
      <c r="H844" s="257">
        <v>231.02</v>
      </c>
      <c r="I844" s="127"/>
      <c r="L844" s="125"/>
      <c r="M844" s="128"/>
      <c r="T844" s="129"/>
      <c r="AT844" s="126" t="s">
        <v>152</v>
      </c>
      <c r="AU844" s="126" t="s">
        <v>148</v>
      </c>
      <c r="AV844" s="13" t="s">
        <v>148</v>
      </c>
      <c r="AW844" s="13" t="s">
        <v>42</v>
      </c>
      <c r="AX844" s="13" t="s">
        <v>81</v>
      </c>
      <c r="AY844" s="126" t="s">
        <v>140</v>
      </c>
    </row>
    <row r="845" spans="2:65" s="14" customFormat="1">
      <c r="B845" s="130"/>
      <c r="D845" s="254" t="s">
        <v>152</v>
      </c>
      <c r="E845" s="131" t="s">
        <v>3</v>
      </c>
      <c r="F845" s="258" t="s">
        <v>155</v>
      </c>
      <c r="H845" s="259">
        <v>231.02</v>
      </c>
      <c r="I845" s="132"/>
      <c r="L845" s="130"/>
      <c r="M845" s="133"/>
      <c r="T845" s="134"/>
      <c r="AT845" s="131" t="s">
        <v>152</v>
      </c>
      <c r="AU845" s="131" t="s">
        <v>148</v>
      </c>
      <c r="AV845" s="14" t="s">
        <v>147</v>
      </c>
      <c r="AW845" s="14" t="s">
        <v>42</v>
      </c>
      <c r="AX845" s="14" t="s">
        <v>89</v>
      </c>
      <c r="AY845" s="131" t="s">
        <v>140</v>
      </c>
    </row>
    <row r="846" spans="2:65" s="1" customFormat="1" ht="24.15" customHeight="1">
      <c r="B846" s="34"/>
      <c r="C846" s="246" t="s">
        <v>876</v>
      </c>
      <c r="D846" s="246" t="s">
        <v>142</v>
      </c>
      <c r="E846" s="247" t="s">
        <v>877</v>
      </c>
      <c r="F846" s="248" t="s">
        <v>878</v>
      </c>
      <c r="G846" s="249" t="s">
        <v>145</v>
      </c>
      <c r="H846" s="250">
        <v>231.02</v>
      </c>
      <c r="I846" s="111"/>
      <c r="J846" s="251">
        <f>ROUND(I846*H846,2)</f>
        <v>0</v>
      </c>
      <c r="K846" s="248" t="s">
        <v>3</v>
      </c>
      <c r="L846" s="34"/>
      <c r="M846" s="112" t="s">
        <v>3</v>
      </c>
      <c r="N846" s="113" t="s">
        <v>53</v>
      </c>
      <c r="P846" s="114">
        <f>O846*H846</f>
        <v>0</v>
      </c>
      <c r="Q846" s="114">
        <v>9.0699999999999999E-3</v>
      </c>
      <c r="R846" s="114">
        <f>Q846*H846</f>
        <v>2.0953514000000002</v>
      </c>
      <c r="S846" s="114">
        <v>0</v>
      </c>
      <c r="T846" s="115">
        <f>S846*H846</f>
        <v>0</v>
      </c>
      <c r="AR846" s="116" t="s">
        <v>254</v>
      </c>
      <c r="AT846" s="116" t="s">
        <v>142</v>
      </c>
      <c r="AU846" s="116" t="s">
        <v>148</v>
      </c>
      <c r="AY846" s="18" t="s">
        <v>140</v>
      </c>
      <c r="BE846" s="117">
        <f>IF(N846="základní",J846,0)</f>
        <v>0</v>
      </c>
      <c r="BF846" s="117">
        <f>IF(N846="snížená",J846,0)</f>
        <v>0</v>
      </c>
      <c r="BG846" s="117">
        <f>IF(N846="zákl. přenesená",J846,0)</f>
        <v>0</v>
      </c>
      <c r="BH846" s="117">
        <f>IF(N846="sníž. přenesená",J846,0)</f>
        <v>0</v>
      </c>
      <c r="BI846" s="117">
        <f>IF(N846="nulová",J846,0)</f>
        <v>0</v>
      </c>
      <c r="BJ846" s="18" t="s">
        <v>148</v>
      </c>
      <c r="BK846" s="117">
        <f>ROUND(I846*H846,2)</f>
        <v>0</v>
      </c>
      <c r="BL846" s="18" t="s">
        <v>254</v>
      </c>
      <c r="BM846" s="116" t="s">
        <v>879</v>
      </c>
    </row>
    <row r="847" spans="2:65" s="12" customFormat="1">
      <c r="B847" s="120"/>
      <c r="D847" s="254" t="s">
        <v>152</v>
      </c>
      <c r="E847" s="121" t="s">
        <v>3</v>
      </c>
      <c r="F847" s="255" t="s">
        <v>880</v>
      </c>
      <c r="H847" s="121" t="s">
        <v>3</v>
      </c>
      <c r="I847" s="122"/>
      <c r="L847" s="120"/>
      <c r="M847" s="123"/>
      <c r="T847" s="124"/>
      <c r="AT847" s="121" t="s">
        <v>152</v>
      </c>
      <c r="AU847" s="121" t="s">
        <v>148</v>
      </c>
      <c r="AV847" s="12" t="s">
        <v>89</v>
      </c>
      <c r="AW847" s="12" t="s">
        <v>42</v>
      </c>
      <c r="AX847" s="12" t="s">
        <v>81</v>
      </c>
      <c r="AY847" s="121" t="s">
        <v>140</v>
      </c>
    </row>
    <row r="848" spans="2:65" s="13" customFormat="1">
      <c r="B848" s="125"/>
      <c r="D848" s="254" t="s">
        <v>152</v>
      </c>
      <c r="E848" s="126" t="s">
        <v>3</v>
      </c>
      <c r="F848" s="256" t="s">
        <v>678</v>
      </c>
      <c r="H848" s="257">
        <v>231.02</v>
      </c>
      <c r="I848" s="127"/>
      <c r="L848" s="125"/>
      <c r="M848" s="128"/>
      <c r="T848" s="129"/>
      <c r="AT848" s="126" t="s">
        <v>152</v>
      </c>
      <c r="AU848" s="126" t="s">
        <v>148</v>
      </c>
      <c r="AV848" s="13" t="s">
        <v>148</v>
      </c>
      <c r="AW848" s="13" t="s">
        <v>42</v>
      </c>
      <c r="AX848" s="13" t="s">
        <v>81</v>
      </c>
      <c r="AY848" s="126" t="s">
        <v>140</v>
      </c>
    </row>
    <row r="849" spans="2:65" s="14" customFormat="1">
      <c r="B849" s="130"/>
      <c r="D849" s="254" t="s">
        <v>152</v>
      </c>
      <c r="E849" s="131" t="s">
        <v>3</v>
      </c>
      <c r="F849" s="258" t="s">
        <v>155</v>
      </c>
      <c r="H849" s="259">
        <v>231.02</v>
      </c>
      <c r="I849" s="132"/>
      <c r="L849" s="130"/>
      <c r="M849" s="133"/>
      <c r="T849" s="134"/>
      <c r="AT849" s="131" t="s">
        <v>152</v>
      </c>
      <c r="AU849" s="131" t="s">
        <v>148</v>
      </c>
      <c r="AV849" s="14" t="s">
        <v>147</v>
      </c>
      <c r="AW849" s="14" t="s">
        <v>42</v>
      </c>
      <c r="AX849" s="14" t="s">
        <v>89</v>
      </c>
      <c r="AY849" s="131" t="s">
        <v>140</v>
      </c>
    </row>
    <row r="850" spans="2:65" s="1" customFormat="1" ht="24.15" customHeight="1">
      <c r="B850" s="34"/>
      <c r="C850" s="246" t="s">
        <v>881</v>
      </c>
      <c r="D850" s="246" t="s">
        <v>142</v>
      </c>
      <c r="E850" s="247" t="s">
        <v>882</v>
      </c>
      <c r="F850" s="248" t="s">
        <v>883</v>
      </c>
      <c r="G850" s="249" t="s">
        <v>777</v>
      </c>
      <c r="H850" s="250">
        <v>2.6360000000000001</v>
      </c>
      <c r="I850" s="111"/>
      <c r="J850" s="251">
        <f>ROUND(I850*H850,2)</f>
        <v>0</v>
      </c>
      <c r="K850" s="248" t="s">
        <v>146</v>
      </c>
      <c r="L850" s="34"/>
      <c r="M850" s="112" t="s">
        <v>3</v>
      </c>
      <c r="N850" s="113" t="s">
        <v>53</v>
      </c>
      <c r="P850" s="114">
        <f>O850*H850</f>
        <v>0</v>
      </c>
      <c r="Q850" s="114">
        <v>0</v>
      </c>
      <c r="R850" s="114">
        <f>Q850*H850</f>
        <v>0</v>
      </c>
      <c r="S850" s="114">
        <v>0</v>
      </c>
      <c r="T850" s="115">
        <f>S850*H850</f>
        <v>0</v>
      </c>
      <c r="AR850" s="116" t="s">
        <v>254</v>
      </c>
      <c r="AT850" s="116" t="s">
        <v>142</v>
      </c>
      <c r="AU850" s="116" t="s">
        <v>148</v>
      </c>
      <c r="AY850" s="18" t="s">
        <v>140</v>
      </c>
      <c r="BE850" s="117">
        <f>IF(N850="základní",J850,0)</f>
        <v>0</v>
      </c>
      <c r="BF850" s="117">
        <f>IF(N850="snížená",J850,0)</f>
        <v>0</v>
      </c>
      <c r="BG850" s="117">
        <f>IF(N850="zákl. přenesená",J850,0)</f>
        <v>0</v>
      </c>
      <c r="BH850" s="117">
        <f>IF(N850="sníž. přenesená",J850,0)</f>
        <v>0</v>
      </c>
      <c r="BI850" s="117">
        <f>IF(N850="nulová",J850,0)</f>
        <v>0</v>
      </c>
      <c r="BJ850" s="18" t="s">
        <v>148</v>
      </c>
      <c r="BK850" s="117">
        <f>ROUND(I850*H850,2)</f>
        <v>0</v>
      </c>
      <c r="BL850" s="18" t="s">
        <v>254</v>
      </c>
      <c r="BM850" s="116" t="s">
        <v>884</v>
      </c>
    </row>
    <row r="851" spans="2:65" s="1" customFormat="1">
      <c r="B851" s="34"/>
      <c r="D851" s="252" t="s">
        <v>150</v>
      </c>
      <c r="F851" s="253" t="s">
        <v>885</v>
      </c>
      <c r="I851" s="118"/>
      <c r="L851" s="34"/>
      <c r="M851" s="119"/>
      <c r="T851" s="53"/>
      <c r="AT851" s="18" t="s">
        <v>150</v>
      </c>
      <c r="AU851" s="18" t="s">
        <v>148</v>
      </c>
    </row>
    <row r="852" spans="2:65" s="1" customFormat="1" ht="24.15" customHeight="1">
      <c r="B852" s="34"/>
      <c r="C852" s="246" t="s">
        <v>886</v>
      </c>
      <c r="D852" s="246" t="s">
        <v>142</v>
      </c>
      <c r="E852" s="247" t="s">
        <v>887</v>
      </c>
      <c r="F852" s="248" t="s">
        <v>888</v>
      </c>
      <c r="G852" s="249" t="s">
        <v>777</v>
      </c>
      <c r="H852" s="250">
        <v>2.6360000000000001</v>
      </c>
      <c r="I852" s="111"/>
      <c r="J852" s="251">
        <f>ROUND(I852*H852,2)</f>
        <v>0</v>
      </c>
      <c r="K852" s="248" t="s">
        <v>146</v>
      </c>
      <c r="L852" s="34"/>
      <c r="M852" s="112" t="s">
        <v>3</v>
      </c>
      <c r="N852" s="113" t="s">
        <v>53</v>
      </c>
      <c r="P852" s="114">
        <f>O852*H852</f>
        <v>0</v>
      </c>
      <c r="Q852" s="114">
        <v>0</v>
      </c>
      <c r="R852" s="114">
        <f>Q852*H852</f>
        <v>0</v>
      </c>
      <c r="S852" s="114">
        <v>0</v>
      </c>
      <c r="T852" s="115">
        <f>S852*H852</f>
        <v>0</v>
      </c>
      <c r="AR852" s="116" t="s">
        <v>254</v>
      </c>
      <c r="AT852" s="116" t="s">
        <v>142</v>
      </c>
      <c r="AU852" s="116" t="s">
        <v>148</v>
      </c>
      <c r="AY852" s="18" t="s">
        <v>140</v>
      </c>
      <c r="BE852" s="117">
        <f>IF(N852="základní",J852,0)</f>
        <v>0</v>
      </c>
      <c r="BF852" s="117">
        <f>IF(N852="snížená",J852,0)</f>
        <v>0</v>
      </c>
      <c r="BG852" s="117">
        <f>IF(N852="zákl. přenesená",J852,0)</f>
        <v>0</v>
      </c>
      <c r="BH852" s="117">
        <f>IF(N852="sníž. přenesená",J852,0)</f>
        <v>0</v>
      </c>
      <c r="BI852" s="117">
        <f>IF(N852="nulová",J852,0)</f>
        <v>0</v>
      </c>
      <c r="BJ852" s="18" t="s">
        <v>148</v>
      </c>
      <c r="BK852" s="117">
        <f>ROUND(I852*H852,2)</f>
        <v>0</v>
      </c>
      <c r="BL852" s="18" t="s">
        <v>254</v>
      </c>
      <c r="BM852" s="116" t="s">
        <v>889</v>
      </c>
    </row>
    <row r="853" spans="2:65" s="1" customFormat="1">
      <c r="B853" s="34"/>
      <c r="D853" s="252" t="s">
        <v>150</v>
      </c>
      <c r="F853" s="253" t="s">
        <v>890</v>
      </c>
      <c r="I853" s="118"/>
      <c r="L853" s="34"/>
      <c r="M853" s="119"/>
      <c r="T853" s="53"/>
      <c r="AT853" s="18" t="s">
        <v>150</v>
      </c>
      <c r="AU853" s="18" t="s">
        <v>148</v>
      </c>
    </row>
    <row r="854" spans="2:65" s="11" customFormat="1" ht="22.95" customHeight="1">
      <c r="B854" s="103"/>
      <c r="D854" s="104" t="s">
        <v>80</v>
      </c>
      <c r="E854" s="244" t="s">
        <v>891</v>
      </c>
      <c r="F854" s="244" t="s">
        <v>892</v>
      </c>
      <c r="I854" s="105"/>
      <c r="J854" s="245">
        <f>BK854</f>
        <v>0</v>
      </c>
      <c r="L854" s="103"/>
      <c r="M854" s="106"/>
      <c r="P854" s="107">
        <f>SUM(P855:P856)</f>
        <v>0</v>
      </c>
      <c r="R854" s="107">
        <f>SUM(R855:R856)</f>
        <v>6.0000000000000001E-3</v>
      </c>
      <c r="T854" s="108">
        <f>SUM(T855:T856)</f>
        <v>0</v>
      </c>
      <c r="AR854" s="104" t="s">
        <v>148</v>
      </c>
      <c r="AT854" s="109" t="s">
        <v>80</v>
      </c>
      <c r="AU854" s="109" t="s">
        <v>89</v>
      </c>
      <c r="AY854" s="104" t="s">
        <v>140</v>
      </c>
      <c r="BK854" s="110">
        <f>SUM(BK855:BK856)</f>
        <v>0</v>
      </c>
    </row>
    <row r="855" spans="2:65" s="1" customFormat="1" ht="16.5" customHeight="1">
      <c r="B855" s="34"/>
      <c r="C855" s="246" t="s">
        <v>893</v>
      </c>
      <c r="D855" s="246" t="s">
        <v>142</v>
      </c>
      <c r="E855" s="247" t="s">
        <v>894</v>
      </c>
      <c r="F855" s="248" t="s">
        <v>895</v>
      </c>
      <c r="G855" s="249" t="s">
        <v>533</v>
      </c>
      <c r="H855" s="250">
        <v>4</v>
      </c>
      <c r="I855" s="111"/>
      <c r="J855" s="251">
        <f>ROUND(I855*H855,2)</f>
        <v>0</v>
      </c>
      <c r="K855" s="248" t="s">
        <v>146</v>
      </c>
      <c r="L855" s="34"/>
      <c r="M855" s="112" t="s">
        <v>3</v>
      </c>
      <c r="N855" s="113" t="s">
        <v>53</v>
      </c>
      <c r="P855" s="114">
        <f>O855*H855</f>
        <v>0</v>
      </c>
      <c r="Q855" s="114">
        <v>1.5E-3</v>
      </c>
      <c r="R855" s="114">
        <f>Q855*H855</f>
        <v>6.0000000000000001E-3</v>
      </c>
      <c r="S855" s="114">
        <v>0</v>
      </c>
      <c r="T855" s="115">
        <f>S855*H855</f>
        <v>0</v>
      </c>
      <c r="AR855" s="116" t="s">
        <v>254</v>
      </c>
      <c r="AT855" s="116" t="s">
        <v>142</v>
      </c>
      <c r="AU855" s="116" t="s">
        <v>148</v>
      </c>
      <c r="AY855" s="18" t="s">
        <v>140</v>
      </c>
      <c r="BE855" s="117">
        <f>IF(N855="základní",J855,0)</f>
        <v>0</v>
      </c>
      <c r="BF855" s="117">
        <f>IF(N855="snížená",J855,0)</f>
        <v>0</v>
      </c>
      <c r="BG855" s="117">
        <f>IF(N855="zákl. přenesená",J855,0)</f>
        <v>0</v>
      </c>
      <c r="BH855" s="117">
        <f>IF(N855="sníž. přenesená",J855,0)</f>
        <v>0</v>
      </c>
      <c r="BI855" s="117">
        <f>IF(N855="nulová",J855,0)</f>
        <v>0</v>
      </c>
      <c r="BJ855" s="18" t="s">
        <v>148</v>
      </c>
      <c r="BK855" s="117">
        <f>ROUND(I855*H855,2)</f>
        <v>0</v>
      </c>
      <c r="BL855" s="18" t="s">
        <v>254</v>
      </c>
      <c r="BM855" s="116" t="s">
        <v>896</v>
      </c>
    </row>
    <row r="856" spans="2:65" s="1" customFormat="1">
      <c r="B856" s="34"/>
      <c r="D856" s="252" t="s">
        <v>150</v>
      </c>
      <c r="F856" s="253" t="s">
        <v>897</v>
      </c>
      <c r="I856" s="118"/>
      <c r="L856" s="34"/>
      <c r="M856" s="119"/>
      <c r="T856" s="53"/>
      <c r="AT856" s="18" t="s">
        <v>150</v>
      </c>
      <c r="AU856" s="18" t="s">
        <v>148</v>
      </c>
    </row>
    <row r="857" spans="2:65" s="11" customFormat="1" ht="22.95" customHeight="1">
      <c r="B857" s="103"/>
      <c r="D857" s="104" t="s">
        <v>80</v>
      </c>
      <c r="E857" s="244" t="s">
        <v>898</v>
      </c>
      <c r="F857" s="244" t="s">
        <v>899</v>
      </c>
      <c r="I857" s="105"/>
      <c r="J857" s="245">
        <f>BK857</f>
        <v>0</v>
      </c>
      <c r="L857" s="103"/>
      <c r="M857" s="106"/>
      <c r="P857" s="107">
        <f>SUM(P858:P945)</f>
        <v>0</v>
      </c>
      <c r="R857" s="107">
        <f>SUM(R858:R945)</f>
        <v>4.6042102400000005</v>
      </c>
      <c r="T857" s="108">
        <f>SUM(T858:T945)</f>
        <v>5.2733330000000009</v>
      </c>
      <c r="AR857" s="104" t="s">
        <v>148</v>
      </c>
      <c r="AT857" s="109" t="s">
        <v>80</v>
      </c>
      <c r="AU857" s="109" t="s">
        <v>89</v>
      </c>
      <c r="AY857" s="104" t="s">
        <v>140</v>
      </c>
      <c r="BK857" s="110">
        <f>SUM(BK858:BK945)</f>
        <v>0</v>
      </c>
    </row>
    <row r="858" spans="2:65" s="1" customFormat="1" ht="24.15" customHeight="1">
      <c r="B858" s="34"/>
      <c r="C858" s="246" t="s">
        <v>900</v>
      </c>
      <c r="D858" s="246" t="s">
        <v>142</v>
      </c>
      <c r="E858" s="247" t="s">
        <v>901</v>
      </c>
      <c r="F858" s="248" t="s">
        <v>902</v>
      </c>
      <c r="G858" s="249" t="s">
        <v>179</v>
      </c>
      <c r="H858" s="250">
        <v>1.6739999999999999</v>
      </c>
      <c r="I858" s="111"/>
      <c r="J858" s="251">
        <f>ROUND(I858*H858,2)</f>
        <v>0</v>
      </c>
      <c r="K858" s="248" t="s">
        <v>146</v>
      </c>
      <c r="L858" s="34"/>
      <c r="M858" s="112" t="s">
        <v>3</v>
      </c>
      <c r="N858" s="113" t="s">
        <v>53</v>
      </c>
      <c r="P858" s="114">
        <f>O858*H858</f>
        <v>0</v>
      </c>
      <c r="Q858" s="114">
        <v>1.08E-3</v>
      </c>
      <c r="R858" s="114">
        <f>Q858*H858</f>
        <v>1.80792E-3</v>
      </c>
      <c r="S858" s="114">
        <v>0</v>
      </c>
      <c r="T858" s="115">
        <f>S858*H858</f>
        <v>0</v>
      </c>
      <c r="AR858" s="116" t="s">
        <v>254</v>
      </c>
      <c r="AT858" s="116" t="s">
        <v>142</v>
      </c>
      <c r="AU858" s="116" t="s">
        <v>148</v>
      </c>
      <c r="AY858" s="18" t="s">
        <v>140</v>
      </c>
      <c r="BE858" s="117">
        <f>IF(N858="základní",J858,0)</f>
        <v>0</v>
      </c>
      <c r="BF858" s="117">
        <f>IF(N858="snížená",J858,0)</f>
        <v>0</v>
      </c>
      <c r="BG858" s="117">
        <f>IF(N858="zákl. přenesená",J858,0)</f>
        <v>0</v>
      </c>
      <c r="BH858" s="117">
        <f>IF(N858="sníž. přenesená",J858,0)</f>
        <v>0</v>
      </c>
      <c r="BI858" s="117">
        <f>IF(N858="nulová",J858,0)</f>
        <v>0</v>
      </c>
      <c r="BJ858" s="18" t="s">
        <v>148</v>
      </c>
      <c r="BK858" s="117">
        <f>ROUND(I858*H858,2)</f>
        <v>0</v>
      </c>
      <c r="BL858" s="18" t="s">
        <v>254</v>
      </c>
      <c r="BM858" s="116" t="s">
        <v>903</v>
      </c>
    </row>
    <row r="859" spans="2:65" s="1" customFormat="1">
      <c r="B859" s="34"/>
      <c r="D859" s="252" t="s">
        <v>150</v>
      </c>
      <c r="F859" s="253" t="s">
        <v>904</v>
      </c>
      <c r="I859" s="118"/>
      <c r="L859" s="34"/>
      <c r="M859" s="119"/>
      <c r="T859" s="53"/>
      <c r="AT859" s="18" t="s">
        <v>150</v>
      </c>
      <c r="AU859" s="18" t="s">
        <v>148</v>
      </c>
    </row>
    <row r="860" spans="2:65" s="12" customFormat="1">
      <c r="B860" s="120"/>
      <c r="D860" s="254" t="s">
        <v>152</v>
      </c>
      <c r="E860" s="121" t="s">
        <v>3</v>
      </c>
      <c r="F860" s="255" t="s">
        <v>905</v>
      </c>
      <c r="H860" s="121" t="s">
        <v>3</v>
      </c>
      <c r="I860" s="122"/>
      <c r="L860" s="120"/>
      <c r="M860" s="123"/>
      <c r="T860" s="124"/>
      <c r="AT860" s="121" t="s">
        <v>152</v>
      </c>
      <c r="AU860" s="121" t="s">
        <v>148</v>
      </c>
      <c r="AV860" s="12" t="s">
        <v>89</v>
      </c>
      <c r="AW860" s="12" t="s">
        <v>42</v>
      </c>
      <c r="AX860" s="12" t="s">
        <v>81</v>
      </c>
      <c r="AY860" s="121" t="s">
        <v>140</v>
      </c>
    </row>
    <row r="861" spans="2:65" s="13" customFormat="1">
      <c r="B861" s="125"/>
      <c r="D861" s="254" t="s">
        <v>152</v>
      </c>
      <c r="E861" s="126" t="s">
        <v>3</v>
      </c>
      <c r="F861" s="256" t="s">
        <v>906</v>
      </c>
      <c r="H861" s="257">
        <v>1.6739999999999999</v>
      </c>
      <c r="I861" s="127"/>
      <c r="L861" s="125"/>
      <c r="M861" s="128"/>
      <c r="T861" s="129"/>
      <c r="AT861" s="126" t="s">
        <v>152</v>
      </c>
      <c r="AU861" s="126" t="s">
        <v>148</v>
      </c>
      <c r="AV861" s="13" t="s">
        <v>148</v>
      </c>
      <c r="AW861" s="13" t="s">
        <v>42</v>
      </c>
      <c r="AX861" s="13" t="s">
        <v>81</v>
      </c>
      <c r="AY861" s="126" t="s">
        <v>140</v>
      </c>
    </row>
    <row r="862" spans="2:65" s="14" customFormat="1">
      <c r="B862" s="130"/>
      <c r="D862" s="254" t="s">
        <v>152</v>
      </c>
      <c r="E862" s="131" t="s">
        <v>3</v>
      </c>
      <c r="F862" s="258" t="s">
        <v>155</v>
      </c>
      <c r="H862" s="259">
        <v>1.6739999999999999</v>
      </c>
      <c r="I862" s="132"/>
      <c r="L862" s="130"/>
      <c r="M862" s="133"/>
      <c r="T862" s="134"/>
      <c r="AT862" s="131" t="s">
        <v>152</v>
      </c>
      <c r="AU862" s="131" t="s">
        <v>148</v>
      </c>
      <c r="AV862" s="14" t="s">
        <v>147</v>
      </c>
      <c r="AW862" s="14" t="s">
        <v>42</v>
      </c>
      <c r="AX862" s="14" t="s">
        <v>89</v>
      </c>
      <c r="AY862" s="131" t="s">
        <v>140</v>
      </c>
    </row>
    <row r="863" spans="2:65" s="1" customFormat="1" ht="16.5" customHeight="1">
      <c r="B863" s="34"/>
      <c r="C863" s="246" t="s">
        <v>907</v>
      </c>
      <c r="D863" s="246" t="s">
        <v>142</v>
      </c>
      <c r="E863" s="247" t="s">
        <v>908</v>
      </c>
      <c r="F863" s="248" t="s">
        <v>909</v>
      </c>
      <c r="G863" s="249" t="s">
        <v>145</v>
      </c>
      <c r="H863" s="250">
        <v>95.286000000000001</v>
      </c>
      <c r="I863" s="111"/>
      <c r="J863" s="251">
        <f>ROUND(I863*H863,2)</f>
        <v>0</v>
      </c>
      <c r="K863" s="248" t="s">
        <v>146</v>
      </c>
      <c r="L863" s="34"/>
      <c r="M863" s="112" t="s">
        <v>3</v>
      </c>
      <c r="N863" s="113" t="s">
        <v>53</v>
      </c>
      <c r="P863" s="114">
        <f>O863*H863</f>
        <v>0</v>
      </c>
      <c r="Q863" s="114">
        <v>0</v>
      </c>
      <c r="R863" s="114">
        <f>Q863*H863</f>
        <v>0</v>
      </c>
      <c r="S863" s="114">
        <v>2.1999999999999999E-2</v>
      </c>
      <c r="T863" s="115">
        <f>S863*H863</f>
        <v>2.096292</v>
      </c>
      <c r="AR863" s="116" t="s">
        <v>254</v>
      </c>
      <c r="AT863" s="116" t="s">
        <v>142</v>
      </c>
      <c r="AU863" s="116" t="s">
        <v>148</v>
      </c>
      <c r="AY863" s="18" t="s">
        <v>140</v>
      </c>
      <c r="BE863" s="117">
        <f>IF(N863="základní",J863,0)</f>
        <v>0</v>
      </c>
      <c r="BF863" s="117">
        <f>IF(N863="snížená",J863,0)</f>
        <v>0</v>
      </c>
      <c r="BG863" s="117">
        <f>IF(N863="zákl. přenesená",J863,0)</f>
        <v>0</v>
      </c>
      <c r="BH863" s="117">
        <f>IF(N863="sníž. přenesená",J863,0)</f>
        <v>0</v>
      </c>
      <c r="BI863" s="117">
        <f>IF(N863="nulová",J863,0)</f>
        <v>0</v>
      </c>
      <c r="BJ863" s="18" t="s">
        <v>148</v>
      </c>
      <c r="BK863" s="117">
        <f>ROUND(I863*H863,2)</f>
        <v>0</v>
      </c>
      <c r="BL863" s="18" t="s">
        <v>254</v>
      </c>
      <c r="BM863" s="116" t="s">
        <v>910</v>
      </c>
    </row>
    <row r="864" spans="2:65" s="1" customFormat="1">
      <c r="B864" s="34"/>
      <c r="D864" s="252" t="s">
        <v>150</v>
      </c>
      <c r="F864" s="253" t="s">
        <v>911</v>
      </c>
      <c r="I864" s="118"/>
      <c r="L864" s="34"/>
      <c r="M864" s="119"/>
      <c r="T864" s="53"/>
      <c r="AT864" s="18" t="s">
        <v>150</v>
      </c>
      <c r="AU864" s="18" t="s">
        <v>148</v>
      </c>
    </row>
    <row r="865" spans="2:65" s="12" customFormat="1">
      <c r="B865" s="120"/>
      <c r="D865" s="254" t="s">
        <v>152</v>
      </c>
      <c r="E865" s="121" t="s">
        <v>3</v>
      </c>
      <c r="F865" s="255" t="s">
        <v>736</v>
      </c>
      <c r="H865" s="121" t="s">
        <v>3</v>
      </c>
      <c r="I865" s="122"/>
      <c r="L865" s="120"/>
      <c r="M865" s="123"/>
      <c r="T865" s="124"/>
      <c r="AT865" s="121" t="s">
        <v>152</v>
      </c>
      <c r="AU865" s="121" t="s">
        <v>148</v>
      </c>
      <c r="AV865" s="12" t="s">
        <v>89</v>
      </c>
      <c r="AW865" s="12" t="s">
        <v>42</v>
      </c>
      <c r="AX865" s="12" t="s">
        <v>81</v>
      </c>
      <c r="AY865" s="121" t="s">
        <v>140</v>
      </c>
    </row>
    <row r="866" spans="2:65" s="13" customFormat="1">
      <c r="B866" s="125"/>
      <c r="D866" s="254" t="s">
        <v>152</v>
      </c>
      <c r="E866" s="126" t="s">
        <v>3</v>
      </c>
      <c r="F866" s="256" t="s">
        <v>912</v>
      </c>
      <c r="H866" s="257">
        <v>58.027000000000001</v>
      </c>
      <c r="I866" s="127"/>
      <c r="L866" s="125"/>
      <c r="M866" s="128"/>
      <c r="T866" s="129"/>
      <c r="AT866" s="126" t="s">
        <v>152</v>
      </c>
      <c r="AU866" s="126" t="s">
        <v>148</v>
      </c>
      <c r="AV866" s="13" t="s">
        <v>148</v>
      </c>
      <c r="AW866" s="13" t="s">
        <v>42</v>
      </c>
      <c r="AX866" s="13" t="s">
        <v>81</v>
      </c>
      <c r="AY866" s="126" t="s">
        <v>140</v>
      </c>
    </row>
    <row r="867" spans="2:65" s="13" customFormat="1">
      <c r="B867" s="125"/>
      <c r="D867" s="254" t="s">
        <v>152</v>
      </c>
      <c r="E867" s="126" t="s">
        <v>3</v>
      </c>
      <c r="F867" s="256" t="s">
        <v>913</v>
      </c>
      <c r="H867" s="257">
        <v>59.259</v>
      </c>
      <c r="I867" s="127"/>
      <c r="L867" s="125"/>
      <c r="M867" s="128"/>
      <c r="T867" s="129"/>
      <c r="AT867" s="126" t="s">
        <v>152</v>
      </c>
      <c r="AU867" s="126" t="s">
        <v>148</v>
      </c>
      <c r="AV867" s="13" t="s">
        <v>148</v>
      </c>
      <c r="AW867" s="13" t="s">
        <v>42</v>
      </c>
      <c r="AX867" s="13" t="s">
        <v>81</v>
      </c>
      <c r="AY867" s="126" t="s">
        <v>140</v>
      </c>
    </row>
    <row r="868" spans="2:65" s="13" customFormat="1">
      <c r="B868" s="125"/>
      <c r="D868" s="254" t="s">
        <v>152</v>
      </c>
      <c r="E868" s="126" t="s">
        <v>3</v>
      </c>
      <c r="F868" s="256" t="s">
        <v>914</v>
      </c>
      <c r="H868" s="257">
        <v>-22</v>
      </c>
      <c r="I868" s="127"/>
      <c r="L868" s="125"/>
      <c r="M868" s="128"/>
      <c r="T868" s="129"/>
      <c r="AT868" s="126" t="s">
        <v>152</v>
      </c>
      <c r="AU868" s="126" t="s">
        <v>148</v>
      </c>
      <c r="AV868" s="13" t="s">
        <v>148</v>
      </c>
      <c r="AW868" s="13" t="s">
        <v>42</v>
      </c>
      <c r="AX868" s="13" t="s">
        <v>81</v>
      </c>
      <c r="AY868" s="126" t="s">
        <v>140</v>
      </c>
    </row>
    <row r="869" spans="2:65" s="14" customFormat="1">
      <c r="B869" s="130"/>
      <c r="D869" s="254" t="s">
        <v>152</v>
      </c>
      <c r="E869" s="131" t="s">
        <v>3</v>
      </c>
      <c r="F869" s="258" t="s">
        <v>155</v>
      </c>
      <c r="H869" s="259">
        <v>95.286000000000001</v>
      </c>
      <c r="I869" s="132"/>
      <c r="L869" s="130"/>
      <c r="M869" s="133"/>
      <c r="T869" s="134"/>
      <c r="AT869" s="131" t="s">
        <v>152</v>
      </c>
      <c r="AU869" s="131" t="s">
        <v>148</v>
      </c>
      <c r="AV869" s="14" t="s">
        <v>147</v>
      </c>
      <c r="AW869" s="14" t="s">
        <v>42</v>
      </c>
      <c r="AX869" s="14" t="s">
        <v>89</v>
      </c>
      <c r="AY869" s="131" t="s">
        <v>140</v>
      </c>
    </row>
    <row r="870" spans="2:65" s="1" customFormat="1" ht="16.5" customHeight="1">
      <c r="B870" s="34"/>
      <c r="C870" s="246" t="s">
        <v>915</v>
      </c>
      <c r="D870" s="246" t="s">
        <v>142</v>
      </c>
      <c r="E870" s="247" t="s">
        <v>916</v>
      </c>
      <c r="F870" s="248" t="s">
        <v>917</v>
      </c>
      <c r="G870" s="249" t="s">
        <v>145</v>
      </c>
      <c r="H870" s="250">
        <v>190.57400000000001</v>
      </c>
      <c r="I870" s="111"/>
      <c r="J870" s="251">
        <f>ROUND(I870*H870,2)</f>
        <v>0</v>
      </c>
      <c r="K870" s="248" t="s">
        <v>146</v>
      </c>
      <c r="L870" s="34"/>
      <c r="M870" s="112" t="s">
        <v>3</v>
      </c>
      <c r="N870" s="113" t="s">
        <v>53</v>
      </c>
      <c r="P870" s="114">
        <f>O870*H870</f>
        <v>0</v>
      </c>
      <c r="Q870" s="114">
        <v>0</v>
      </c>
      <c r="R870" s="114">
        <f>Q870*H870</f>
        <v>0</v>
      </c>
      <c r="S870" s="114">
        <v>1.4E-2</v>
      </c>
      <c r="T870" s="115">
        <f>S870*H870</f>
        <v>2.6680360000000003</v>
      </c>
      <c r="AR870" s="116" t="s">
        <v>254</v>
      </c>
      <c r="AT870" s="116" t="s">
        <v>142</v>
      </c>
      <c r="AU870" s="116" t="s">
        <v>148</v>
      </c>
      <c r="AY870" s="18" t="s">
        <v>140</v>
      </c>
      <c r="BE870" s="117">
        <f>IF(N870="základní",J870,0)</f>
        <v>0</v>
      </c>
      <c r="BF870" s="117">
        <f>IF(N870="snížená",J870,0)</f>
        <v>0</v>
      </c>
      <c r="BG870" s="117">
        <f>IF(N870="zákl. přenesená",J870,0)</f>
        <v>0</v>
      </c>
      <c r="BH870" s="117">
        <f>IF(N870="sníž. přenesená",J870,0)</f>
        <v>0</v>
      </c>
      <c r="BI870" s="117">
        <f>IF(N870="nulová",J870,0)</f>
        <v>0</v>
      </c>
      <c r="BJ870" s="18" t="s">
        <v>148</v>
      </c>
      <c r="BK870" s="117">
        <f>ROUND(I870*H870,2)</f>
        <v>0</v>
      </c>
      <c r="BL870" s="18" t="s">
        <v>254</v>
      </c>
      <c r="BM870" s="116" t="s">
        <v>918</v>
      </c>
    </row>
    <row r="871" spans="2:65" s="1" customFormat="1">
      <c r="B871" s="34"/>
      <c r="D871" s="252" t="s">
        <v>150</v>
      </c>
      <c r="F871" s="253" t="s">
        <v>919</v>
      </c>
      <c r="I871" s="118"/>
      <c r="L871" s="34"/>
      <c r="M871" s="119"/>
      <c r="T871" s="53"/>
      <c r="AT871" s="18" t="s">
        <v>150</v>
      </c>
      <c r="AU871" s="18" t="s">
        <v>148</v>
      </c>
    </row>
    <row r="872" spans="2:65" s="12" customFormat="1">
      <c r="B872" s="120"/>
      <c r="D872" s="254" t="s">
        <v>152</v>
      </c>
      <c r="E872" s="121" t="s">
        <v>3</v>
      </c>
      <c r="F872" s="255" t="s">
        <v>736</v>
      </c>
      <c r="H872" s="121" t="s">
        <v>3</v>
      </c>
      <c r="I872" s="122"/>
      <c r="L872" s="120"/>
      <c r="M872" s="123"/>
      <c r="T872" s="124"/>
      <c r="AT872" s="121" t="s">
        <v>152</v>
      </c>
      <c r="AU872" s="121" t="s">
        <v>148</v>
      </c>
      <c r="AV872" s="12" t="s">
        <v>89</v>
      </c>
      <c r="AW872" s="12" t="s">
        <v>42</v>
      </c>
      <c r="AX872" s="12" t="s">
        <v>81</v>
      </c>
      <c r="AY872" s="121" t="s">
        <v>140</v>
      </c>
    </row>
    <row r="873" spans="2:65" s="13" customFormat="1">
      <c r="B873" s="125"/>
      <c r="D873" s="254" t="s">
        <v>152</v>
      </c>
      <c r="E873" s="126" t="s">
        <v>3</v>
      </c>
      <c r="F873" s="256" t="s">
        <v>737</v>
      </c>
      <c r="H873" s="257">
        <v>116.05500000000001</v>
      </c>
      <c r="I873" s="127"/>
      <c r="L873" s="125"/>
      <c r="M873" s="128"/>
      <c r="T873" s="129"/>
      <c r="AT873" s="126" t="s">
        <v>152</v>
      </c>
      <c r="AU873" s="126" t="s">
        <v>148</v>
      </c>
      <c r="AV873" s="13" t="s">
        <v>148</v>
      </c>
      <c r="AW873" s="13" t="s">
        <v>42</v>
      </c>
      <c r="AX873" s="13" t="s">
        <v>81</v>
      </c>
      <c r="AY873" s="126" t="s">
        <v>140</v>
      </c>
    </row>
    <row r="874" spans="2:65" s="13" customFormat="1">
      <c r="B874" s="125"/>
      <c r="D874" s="254" t="s">
        <v>152</v>
      </c>
      <c r="E874" s="126" t="s">
        <v>3</v>
      </c>
      <c r="F874" s="256" t="s">
        <v>738</v>
      </c>
      <c r="H874" s="257">
        <v>118.51900000000001</v>
      </c>
      <c r="I874" s="127"/>
      <c r="L874" s="125"/>
      <c r="M874" s="128"/>
      <c r="T874" s="129"/>
      <c r="AT874" s="126" t="s">
        <v>152</v>
      </c>
      <c r="AU874" s="126" t="s">
        <v>148</v>
      </c>
      <c r="AV874" s="13" t="s">
        <v>148</v>
      </c>
      <c r="AW874" s="13" t="s">
        <v>42</v>
      </c>
      <c r="AX874" s="13" t="s">
        <v>81</v>
      </c>
      <c r="AY874" s="126" t="s">
        <v>140</v>
      </c>
    </row>
    <row r="875" spans="2:65" s="13" customFormat="1">
      <c r="B875" s="125"/>
      <c r="D875" s="254" t="s">
        <v>152</v>
      </c>
      <c r="E875" s="126" t="s">
        <v>3</v>
      </c>
      <c r="F875" s="256" t="s">
        <v>739</v>
      </c>
      <c r="H875" s="257">
        <v>-44</v>
      </c>
      <c r="I875" s="127"/>
      <c r="L875" s="125"/>
      <c r="M875" s="128"/>
      <c r="T875" s="129"/>
      <c r="AT875" s="126" t="s">
        <v>152</v>
      </c>
      <c r="AU875" s="126" t="s">
        <v>148</v>
      </c>
      <c r="AV875" s="13" t="s">
        <v>148</v>
      </c>
      <c r="AW875" s="13" t="s">
        <v>42</v>
      </c>
      <c r="AX875" s="13" t="s">
        <v>81</v>
      </c>
      <c r="AY875" s="126" t="s">
        <v>140</v>
      </c>
    </row>
    <row r="876" spans="2:65" s="14" customFormat="1">
      <c r="B876" s="130"/>
      <c r="D876" s="254" t="s">
        <v>152</v>
      </c>
      <c r="E876" s="131" t="s">
        <v>3</v>
      </c>
      <c r="F876" s="258" t="s">
        <v>155</v>
      </c>
      <c r="H876" s="259">
        <v>190.57400000000001</v>
      </c>
      <c r="I876" s="132"/>
      <c r="L876" s="130"/>
      <c r="M876" s="133"/>
      <c r="T876" s="134"/>
      <c r="AT876" s="131" t="s">
        <v>152</v>
      </c>
      <c r="AU876" s="131" t="s">
        <v>148</v>
      </c>
      <c r="AV876" s="14" t="s">
        <v>147</v>
      </c>
      <c r="AW876" s="14" t="s">
        <v>42</v>
      </c>
      <c r="AX876" s="14" t="s">
        <v>89</v>
      </c>
      <c r="AY876" s="131" t="s">
        <v>140</v>
      </c>
    </row>
    <row r="877" spans="2:65" s="1" customFormat="1" ht="21.75" customHeight="1">
      <c r="B877" s="34"/>
      <c r="C877" s="246" t="s">
        <v>920</v>
      </c>
      <c r="D877" s="246" t="s">
        <v>142</v>
      </c>
      <c r="E877" s="247" t="s">
        <v>921</v>
      </c>
      <c r="F877" s="248" t="s">
        <v>922</v>
      </c>
      <c r="G877" s="249" t="s">
        <v>294</v>
      </c>
      <c r="H877" s="250">
        <v>18.190000000000001</v>
      </c>
      <c r="I877" s="111"/>
      <c r="J877" s="251">
        <f>ROUND(I877*H877,2)</f>
        <v>0</v>
      </c>
      <c r="K877" s="248" t="s">
        <v>146</v>
      </c>
      <c r="L877" s="34"/>
      <c r="M877" s="112" t="s">
        <v>3</v>
      </c>
      <c r="N877" s="113" t="s">
        <v>53</v>
      </c>
      <c r="P877" s="114">
        <f>O877*H877</f>
        <v>0</v>
      </c>
      <c r="Q877" s="114">
        <v>6.0000000000000002E-5</v>
      </c>
      <c r="R877" s="114">
        <f>Q877*H877</f>
        <v>1.0914000000000002E-3</v>
      </c>
      <c r="S877" s="114">
        <v>0</v>
      </c>
      <c r="T877" s="115">
        <f>S877*H877</f>
        <v>0</v>
      </c>
      <c r="AR877" s="116" t="s">
        <v>254</v>
      </c>
      <c r="AT877" s="116" t="s">
        <v>142</v>
      </c>
      <c r="AU877" s="116" t="s">
        <v>148</v>
      </c>
      <c r="AY877" s="18" t="s">
        <v>140</v>
      </c>
      <c r="BE877" s="117">
        <f>IF(N877="základní",J877,0)</f>
        <v>0</v>
      </c>
      <c r="BF877" s="117">
        <f>IF(N877="snížená",J877,0)</f>
        <v>0</v>
      </c>
      <c r="BG877" s="117">
        <f>IF(N877="zákl. přenesená",J877,0)</f>
        <v>0</v>
      </c>
      <c r="BH877" s="117">
        <f>IF(N877="sníž. přenesená",J877,0)</f>
        <v>0</v>
      </c>
      <c r="BI877" s="117">
        <f>IF(N877="nulová",J877,0)</f>
        <v>0</v>
      </c>
      <c r="BJ877" s="18" t="s">
        <v>148</v>
      </c>
      <c r="BK877" s="117">
        <f>ROUND(I877*H877,2)</f>
        <v>0</v>
      </c>
      <c r="BL877" s="18" t="s">
        <v>254</v>
      </c>
      <c r="BM877" s="116" t="s">
        <v>923</v>
      </c>
    </row>
    <row r="878" spans="2:65" s="1" customFormat="1">
      <c r="B878" s="34"/>
      <c r="D878" s="252" t="s">
        <v>150</v>
      </c>
      <c r="F878" s="253" t="s">
        <v>924</v>
      </c>
      <c r="I878" s="118"/>
      <c r="L878" s="34"/>
      <c r="M878" s="119"/>
      <c r="T878" s="53"/>
      <c r="AT878" s="18" t="s">
        <v>150</v>
      </c>
      <c r="AU878" s="18" t="s">
        <v>148</v>
      </c>
    </row>
    <row r="879" spans="2:65" s="12" customFormat="1">
      <c r="B879" s="120"/>
      <c r="D879" s="254" t="s">
        <v>152</v>
      </c>
      <c r="E879" s="121" t="s">
        <v>3</v>
      </c>
      <c r="F879" s="255" t="s">
        <v>925</v>
      </c>
      <c r="H879" s="121" t="s">
        <v>3</v>
      </c>
      <c r="I879" s="122"/>
      <c r="L879" s="120"/>
      <c r="M879" s="123"/>
      <c r="T879" s="124"/>
      <c r="AT879" s="121" t="s">
        <v>152</v>
      </c>
      <c r="AU879" s="121" t="s">
        <v>148</v>
      </c>
      <c r="AV879" s="12" t="s">
        <v>89</v>
      </c>
      <c r="AW879" s="12" t="s">
        <v>42</v>
      </c>
      <c r="AX879" s="12" t="s">
        <v>81</v>
      </c>
      <c r="AY879" s="121" t="s">
        <v>140</v>
      </c>
    </row>
    <row r="880" spans="2:65" s="13" customFormat="1">
      <c r="B880" s="125"/>
      <c r="D880" s="254" t="s">
        <v>152</v>
      </c>
      <c r="E880" s="126" t="s">
        <v>3</v>
      </c>
      <c r="F880" s="256" t="s">
        <v>926</v>
      </c>
      <c r="H880" s="257">
        <v>7.2</v>
      </c>
      <c r="I880" s="127"/>
      <c r="L880" s="125"/>
      <c r="M880" s="128"/>
      <c r="T880" s="129"/>
      <c r="AT880" s="126" t="s">
        <v>152</v>
      </c>
      <c r="AU880" s="126" t="s">
        <v>148</v>
      </c>
      <c r="AV880" s="13" t="s">
        <v>148</v>
      </c>
      <c r="AW880" s="13" t="s">
        <v>42</v>
      </c>
      <c r="AX880" s="13" t="s">
        <v>81</v>
      </c>
      <c r="AY880" s="126" t="s">
        <v>140</v>
      </c>
    </row>
    <row r="881" spans="2:65" s="12" customFormat="1">
      <c r="B881" s="120"/>
      <c r="D881" s="254" t="s">
        <v>152</v>
      </c>
      <c r="E881" s="121" t="s">
        <v>3</v>
      </c>
      <c r="F881" s="255" t="s">
        <v>927</v>
      </c>
      <c r="H881" s="121" t="s">
        <v>3</v>
      </c>
      <c r="I881" s="122"/>
      <c r="L881" s="120"/>
      <c r="M881" s="123"/>
      <c r="T881" s="124"/>
      <c r="AT881" s="121" t="s">
        <v>152</v>
      </c>
      <c r="AU881" s="121" t="s">
        <v>148</v>
      </c>
      <c r="AV881" s="12" t="s">
        <v>89</v>
      </c>
      <c r="AW881" s="12" t="s">
        <v>42</v>
      </c>
      <c r="AX881" s="12" t="s">
        <v>81</v>
      </c>
      <c r="AY881" s="121" t="s">
        <v>140</v>
      </c>
    </row>
    <row r="882" spans="2:65" s="13" customFormat="1">
      <c r="B882" s="125"/>
      <c r="D882" s="254" t="s">
        <v>152</v>
      </c>
      <c r="E882" s="126" t="s">
        <v>3</v>
      </c>
      <c r="F882" s="256" t="s">
        <v>928</v>
      </c>
      <c r="H882" s="257">
        <v>8.7899999999999991</v>
      </c>
      <c r="I882" s="127"/>
      <c r="L882" s="125"/>
      <c r="M882" s="128"/>
      <c r="T882" s="129"/>
      <c r="AT882" s="126" t="s">
        <v>152</v>
      </c>
      <c r="AU882" s="126" t="s">
        <v>148</v>
      </c>
      <c r="AV882" s="13" t="s">
        <v>148</v>
      </c>
      <c r="AW882" s="13" t="s">
        <v>42</v>
      </c>
      <c r="AX882" s="13" t="s">
        <v>81</v>
      </c>
      <c r="AY882" s="126" t="s">
        <v>140</v>
      </c>
    </row>
    <row r="883" spans="2:65" s="12" customFormat="1">
      <c r="B883" s="120"/>
      <c r="D883" s="254" t="s">
        <v>152</v>
      </c>
      <c r="E883" s="121" t="s">
        <v>3</v>
      </c>
      <c r="F883" s="255" t="s">
        <v>929</v>
      </c>
      <c r="H883" s="121" t="s">
        <v>3</v>
      </c>
      <c r="I883" s="122"/>
      <c r="L883" s="120"/>
      <c r="M883" s="123"/>
      <c r="T883" s="124"/>
      <c r="AT883" s="121" t="s">
        <v>152</v>
      </c>
      <c r="AU883" s="121" t="s">
        <v>148</v>
      </c>
      <c r="AV883" s="12" t="s">
        <v>89</v>
      </c>
      <c r="AW883" s="12" t="s">
        <v>42</v>
      </c>
      <c r="AX883" s="12" t="s">
        <v>81</v>
      </c>
      <c r="AY883" s="121" t="s">
        <v>140</v>
      </c>
    </row>
    <row r="884" spans="2:65" s="13" customFormat="1">
      <c r="B884" s="125"/>
      <c r="D884" s="254" t="s">
        <v>152</v>
      </c>
      <c r="E884" s="126" t="s">
        <v>3</v>
      </c>
      <c r="F884" s="256" t="s">
        <v>930</v>
      </c>
      <c r="H884" s="257">
        <v>2.2000000000000002</v>
      </c>
      <c r="I884" s="127"/>
      <c r="L884" s="125"/>
      <c r="M884" s="128"/>
      <c r="T884" s="129"/>
      <c r="AT884" s="126" t="s">
        <v>152</v>
      </c>
      <c r="AU884" s="126" t="s">
        <v>148</v>
      </c>
      <c r="AV884" s="13" t="s">
        <v>148</v>
      </c>
      <c r="AW884" s="13" t="s">
        <v>42</v>
      </c>
      <c r="AX884" s="13" t="s">
        <v>81</v>
      </c>
      <c r="AY884" s="126" t="s">
        <v>140</v>
      </c>
    </row>
    <row r="885" spans="2:65" s="14" customFormat="1">
      <c r="B885" s="130"/>
      <c r="D885" s="254" t="s">
        <v>152</v>
      </c>
      <c r="E885" s="131" t="s">
        <v>3</v>
      </c>
      <c r="F885" s="258" t="s">
        <v>155</v>
      </c>
      <c r="H885" s="259">
        <v>18.190000000000001</v>
      </c>
      <c r="I885" s="132"/>
      <c r="L885" s="130"/>
      <c r="M885" s="133"/>
      <c r="T885" s="134"/>
      <c r="AT885" s="131" t="s">
        <v>152</v>
      </c>
      <c r="AU885" s="131" t="s">
        <v>148</v>
      </c>
      <c r="AV885" s="14" t="s">
        <v>147</v>
      </c>
      <c r="AW885" s="14" t="s">
        <v>42</v>
      </c>
      <c r="AX885" s="14" t="s">
        <v>89</v>
      </c>
      <c r="AY885" s="131" t="s">
        <v>140</v>
      </c>
    </row>
    <row r="886" spans="2:65" s="1" customFormat="1" ht="16.5" customHeight="1">
      <c r="B886" s="34"/>
      <c r="C886" s="260" t="s">
        <v>931</v>
      </c>
      <c r="D886" s="260" t="s">
        <v>309</v>
      </c>
      <c r="E886" s="261" t="s">
        <v>932</v>
      </c>
      <c r="F886" s="262" t="s">
        <v>933</v>
      </c>
      <c r="G886" s="263" t="s">
        <v>179</v>
      </c>
      <c r="H886" s="264">
        <v>0.19900000000000001</v>
      </c>
      <c r="I886" s="135"/>
      <c r="J886" s="265">
        <f>ROUND(I886*H886,2)</f>
        <v>0</v>
      </c>
      <c r="K886" s="262" t="s">
        <v>146</v>
      </c>
      <c r="L886" s="136"/>
      <c r="M886" s="137" t="s">
        <v>3</v>
      </c>
      <c r="N886" s="138" t="s">
        <v>53</v>
      </c>
      <c r="P886" s="114">
        <f>O886*H886</f>
        <v>0</v>
      </c>
      <c r="Q886" s="114">
        <v>0.55000000000000004</v>
      </c>
      <c r="R886" s="114">
        <f>Q886*H886</f>
        <v>0.10945000000000002</v>
      </c>
      <c r="S886" s="114">
        <v>0</v>
      </c>
      <c r="T886" s="115">
        <f>S886*H886</f>
        <v>0</v>
      </c>
      <c r="AR886" s="116" t="s">
        <v>424</v>
      </c>
      <c r="AT886" s="116" t="s">
        <v>309</v>
      </c>
      <c r="AU886" s="116" t="s">
        <v>148</v>
      </c>
      <c r="AY886" s="18" t="s">
        <v>140</v>
      </c>
      <c r="BE886" s="117">
        <f>IF(N886="základní",J886,0)</f>
        <v>0</v>
      </c>
      <c r="BF886" s="117">
        <f>IF(N886="snížená",J886,0)</f>
        <v>0</v>
      </c>
      <c r="BG886" s="117">
        <f>IF(N886="zákl. přenesená",J886,0)</f>
        <v>0</v>
      </c>
      <c r="BH886" s="117">
        <f>IF(N886="sníž. přenesená",J886,0)</f>
        <v>0</v>
      </c>
      <c r="BI886" s="117">
        <f>IF(N886="nulová",J886,0)</f>
        <v>0</v>
      </c>
      <c r="BJ886" s="18" t="s">
        <v>148</v>
      </c>
      <c r="BK886" s="117">
        <f>ROUND(I886*H886,2)</f>
        <v>0</v>
      </c>
      <c r="BL886" s="18" t="s">
        <v>254</v>
      </c>
      <c r="BM886" s="116" t="s">
        <v>934</v>
      </c>
    </row>
    <row r="887" spans="2:65" s="12" customFormat="1">
      <c r="B887" s="120"/>
      <c r="D887" s="254" t="s">
        <v>152</v>
      </c>
      <c r="E887" s="121" t="s">
        <v>3</v>
      </c>
      <c r="F887" s="255" t="s">
        <v>935</v>
      </c>
      <c r="H887" s="121" t="s">
        <v>3</v>
      </c>
      <c r="I887" s="122"/>
      <c r="L887" s="120"/>
      <c r="M887" s="123"/>
      <c r="T887" s="124"/>
      <c r="AT887" s="121" t="s">
        <v>152</v>
      </c>
      <c r="AU887" s="121" t="s">
        <v>148</v>
      </c>
      <c r="AV887" s="12" t="s">
        <v>89</v>
      </c>
      <c r="AW887" s="12" t="s">
        <v>42</v>
      </c>
      <c r="AX887" s="12" t="s">
        <v>81</v>
      </c>
      <c r="AY887" s="121" t="s">
        <v>140</v>
      </c>
    </row>
    <row r="888" spans="2:65" s="12" customFormat="1">
      <c r="B888" s="120"/>
      <c r="D888" s="254" t="s">
        <v>152</v>
      </c>
      <c r="E888" s="121" t="s">
        <v>3</v>
      </c>
      <c r="F888" s="255" t="s">
        <v>925</v>
      </c>
      <c r="H888" s="121" t="s">
        <v>3</v>
      </c>
      <c r="I888" s="122"/>
      <c r="L888" s="120"/>
      <c r="M888" s="123"/>
      <c r="T888" s="124"/>
      <c r="AT888" s="121" t="s">
        <v>152</v>
      </c>
      <c r="AU888" s="121" t="s">
        <v>148</v>
      </c>
      <c r="AV888" s="12" t="s">
        <v>89</v>
      </c>
      <c r="AW888" s="12" t="s">
        <v>42</v>
      </c>
      <c r="AX888" s="12" t="s">
        <v>81</v>
      </c>
      <c r="AY888" s="121" t="s">
        <v>140</v>
      </c>
    </row>
    <row r="889" spans="2:65" s="13" customFormat="1">
      <c r="B889" s="125"/>
      <c r="D889" s="254" t="s">
        <v>152</v>
      </c>
      <c r="E889" s="126" t="s">
        <v>3</v>
      </c>
      <c r="F889" s="256" t="s">
        <v>936</v>
      </c>
      <c r="H889" s="257">
        <v>5.8000000000000003E-2</v>
      </c>
      <c r="I889" s="127"/>
      <c r="L889" s="125"/>
      <c r="M889" s="128"/>
      <c r="T889" s="129"/>
      <c r="AT889" s="126" t="s">
        <v>152</v>
      </c>
      <c r="AU889" s="126" t="s">
        <v>148</v>
      </c>
      <c r="AV889" s="13" t="s">
        <v>148</v>
      </c>
      <c r="AW889" s="13" t="s">
        <v>42</v>
      </c>
      <c r="AX889" s="13" t="s">
        <v>81</v>
      </c>
      <c r="AY889" s="126" t="s">
        <v>140</v>
      </c>
    </row>
    <row r="890" spans="2:65" s="12" customFormat="1">
      <c r="B890" s="120"/>
      <c r="D890" s="254" t="s">
        <v>152</v>
      </c>
      <c r="E890" s="121" t="s">
        <v>3</v>
      </c>
      <c r="F890" s="255" t="s">
        <v>927</v>
      </c>
      <c r="H890" s="121" t="s">
        <v>3</v>
      </c>
      <c r="I890" s="122"/>
      <c r="L890" s="120"/>
      <c r="M890" s="123"/>
      <c r="T890" s="124"/>
      <c r="AT890" s="121" t="s">
        <v>152</v>
      </c>
      <c r="AU890" s="121" t="s">
        <v>148</v>
      </c>
      <c r="AV890" s="12" t="s">
        <v>89</v>
      </c>
      <c r="AW890" s="12" t="s">
        <v>42</v>
      </c>
      <c r="AX890" s="12" t="s">
        <v>81</v>
      </c>
      <c r="AY890" s="121" t="s">
        <v>140</v>
      </c>
    </row>
    <row r="891" spans="2:65" s="13" customFormat="1">
      <c r="B891" s="125"/>
      <c r="D891" s="254" t="s">
        <v>152</v>
      </c>
      <c r="E891" s="126" t="s">
        <v>3</v>
      </c>
      <c r="F891" s="256" t="s">
        <v>937</v>
      </c>
      <c r="H891" s="257">
        <v>0.113</v>
      </c>
      <c r="I891" s="127"/>
      <c r="L891" s="125"/>
      <c r="M891" s="128"/>
      <c r="T891" s="129"/>
      <c r="AT891" s="126" t="s">
        <v>152</v>
      </c>
      <c r="AU891" s="126" t="s">
        <v>148</v>
      </c>
      <c r="AV891" s="13" t="s">
        <v>148</v>
      </c>
      <c r="AW891" s="13" t="s">
        <v>42</v>
      </c>
      <c r="AX891" s="13" t="s">
        <v>81</v>
      </c>
      <c r="AY891" s="126" t="s">
        <v>140</v>
      </c>
    </row>
    <row r="892" spans="2:65" s="12" customFormat="1">
      <c r="B892" s="120"/>
      <c r="D892" s="254" t="s">
        <v>152</v>
      </c>
      <c r="E892" s="121" t="s">
        <v>3</v>
      </c>
      <c r="F892" s="255" t="s">
        <v>929</v>
      </c>
      <c r="H892" s="121" t="s">
        <v>3</v>
      </c>
      <c r="I892" s="122"/>
      <c r="L892" s="120"/>
      <c r="M892" s="123"/>
      <c r="T892" s="124"/>
      <c r="AT892" s="121" t="s">
        <v>152</v>
      </c>
      <c r="AU892" s="121" t="s">
        <v>148</v>
      </c>
      <c r="AV892" s="12" t="s">
        <v>89</v>
      </c>
      <c r="AW892" s="12" t="s">
        <v>42</v>
      </c>
      <c r="AX892" s="12" t="s">
        <v>81</v>
      </c>
      <c r="AY892" s="121" t="s">
        <v>140</v>
      </c>
    </row>
    <row r="893" spans="2:65" s="13" customFormat="1">
      <c r="B893" s="125"/>
      <c r="D893" s="254" t="s">
        <v>152</v>
      </c>
      <c r="E893" s="126" t="s">
        <v>3</v>
      </c>
      <c r="F893" s="256" t="s">
        <v>938</v>
      </c>
      <c r="H893" s="257">
        <v>2.8000000000000001E-2</v>
      </c>
      <c r="I893" s="127"/>
      <c r="L893" s="125"/>
      <c r="M893" s="128"/>
      <c r="T893" s="129"/>
      <c r="AT893" s="126" t="s">
        <v>152</v>
      </c>
      <c r="AU893" s="126" t="s">
        <v>148</v>
      </c>
      <c r="AV893" s="13" t="s">
        <v>148</v>
      </c>
      <c r="AW893" s="13" t="s">
        <v>42</v>
      </c>
      <c r="AX893" s="13" t="s">
        <v>81</v>
      </c>
      <c r="AY893" s="126" t="s">
        <v>140</v>
      </c>
    </row>
    <row r="894" spans="2:65" s="14" customFormat="1">
      <c r="B894" s="130"/>
      <c r="D894" s="254" t="s">
        <v>152</v>
      </c>
      <c r="E894" s="131" t="s">
        <v>3</v>
      </c>
      <c r="F894" s="258" t="s">
        <v>155</v>
      </c>
      <c r="H894" s="259">
        <v>0.19900000000000001</v>
      </c>
      <c r="I894" s="132"/>
      <c r="L894" s="130"/>
      <c r="M894" s="133"/>
      <c r="T894" s="134"/>
      <c r="AT894" s="131" t="s">
        <v>152</v>
      </c>
      <c r="AU894" s="131" t="s">
        <v>148</v>
      </c>
      <c r="AV894" s="14" t="s">
        <v>147</v>
      </c>
      <c r="AW894" s="14" t="s">
        <v>42</v>
      </c>
      <c r="AX894" s="14" t="s">
        <v>89</v>
      </c>
      <c r="AY894" s="131" t="s">
        <v>140</v>
      </c>
    </row>
    <row r="895" spans="2:65" s="1" customFormat="1" ht="21.75" customHeight="1">
      <c r="B895" s="34"/>
      <c r="C895" s="246" t="s">
        <v>939</v>
      </c>
      <c r="D895" s="246" t="s">
        <v>142</v>
      </c>
      <c r="E895" s="247" t="s">
        <v>940</v>
      </c>
      <c r="F895" s="248" t="s">
        <v>941</v>
      </c>
      <c r="G895" s="249" t="s">
        <v>145</v>
      </c>
      <c r="H895" s="250">
        <v>17.843</v>
      </c>
      <c r="I895" s="111"/>
      <c r="J895" s="251">
        <f>ROUND(I895*H895,2)</f>
        <v>0</v>
      </c>
      <c r="K895" s="248" t="s">
        <v>146</v>
      </c>
      <c r="L895" s="34"/>
      <c r="M895" s="112" t="s">
        <v>3</v>
      </c>
      <c r="N895" s="113" t="s">
        <v>53</v>
      </c>
      <c r="P895" s="114">
        <f>O895*H895</f>
        <v>0</v>
      </c>
      <c r="Q895" s="114">
        <v>0</v>
      </c>
      <c r="R895" s="114">
        <f>Q895*H895</f>
        <v>0</v>
      </c>
      <c r="S895" s="114">
        <v>0</v>
      </c>
      <c r="T895" s="115">
        <f>S895*H895</f>
        <v>0</v>
      </c>
      <c r="AR895" s="116" t="s">
        <v>254</v>
      </c>
      <c r="AT895" s="116" t="s">
        <v>142</v>
      </c>
      <c r="AU895" s="116" t="s">
        <v>148</v>
      </c>
      <c r="AY895" s="18" t="s">
        <v>140</v>
      </c>
      <c r="BE895" s="117">
        <f>IF(N895="základní",J895,0)</f>
        <v>0</v>
      </c>
      <c r="BF895" s="117">
        <f>IF(N895="snížená",J895,0)</f>
        <v>0</v>
      </c>
      <c r="BG895" s="117">
        <f>IF(N895="zákl. přenesená",J895,0)</f>
        <v>0</v>
      </c>
      <c r="BH895" s="117">
        <f>IF(N895="sníž. přenesená",J895,0)</f>
        <v>0</v>
      </c>
      <c r="BI895" s="117">
        <f>IF(N895="nulová",J895,0)</f>
        <v>0</v>
      </c>
      <c r="BJ895" s="18" t="s">
        <v>148</v>
      </c>
      <c r="BK895" s="117">
        <f>ROUND(I895*H895,2)</f>
        <v>0</v>
      </c>
      <c r="BL895" s="18" t="s">
        <v>254</v>
      </c>
      <c r="BM895" s="116" t="s">
        <v>942</v>
      </c>
    </row>
    <row r="896" spans="2:65" s="1" customFormat="1">
      <c r="B896" s="34"/>
      <c r="D896" s="252" t="s">
        <v>150</v>
      </c>
      <c r="F896" s="253" t="s">
        <v>943</v>
      </c>
      <c r="I896" s="118"/>
      <c r="L896" s="34"/>
      <c r="M896" s="119"/>
      <c r="T896" s="53"/>
      <c r="AT896" s="18" t="s">
        <v>150</v>
      </c>
      <c r="AU896" s="18" t="s">
        <v>148</v>
      </c>
    </row>
    <row r="897" spans="2:65" s="12" customFormat="1">
      <c r="B897" s="120"/>
      <c r="D897" s="254" t="s">
        <v>152</v>
      </c>
      <c r="E897" s="121" t="s">
        <v>3</v>
      </c>
      <c r="F897" s="255" t="s">
        <v>944</v>
      </c>
      <c r="H897" s="121" t="s">
        <v>3</v>
      </c>
      <c r="I897" s="122"/>
      <c r="L897" s="120"/>
      <c r="M897" s="123"/>
      <c r="T897" s="124"/>
      <c r="AT897" s="121" t="s">
        <v>152</v>
      </c>
      <c r="AU897" s="121" t="s">
        <v>148</v>
      </c>
      <c r="AV897" s="12" t="s">
        <v>89</v>
      </c>
      <c r="AW897" s="12" t="s">
        <v>42</v>
      </c>
      <c r="AX897" s="12" t="s">
        <v>81</v>
      </c>
      <c r="AY897" s="121" t="s">
        <v>140</v>
      </c>
    </row>
    <row r="898" spans="2:65" s="13" customFormat="1">
      <c r="B898" s="125"/>
      <c r="D898" s="254" t="s">
        <v>152</v>
      </c>
      <c r="E898" s="126" t="s">
        <v>3</v>
      </c>
      <c r="F898" s="256" t="s">
        <v>945</v>
      </c>
      <c r="H898" s="257">
        <v>8.73</v>
      </c>
      <c r="I898" s="127"/>
      <c r="L898" s="125"/>
      <c r="M898" s="128"/>
      <c r="T898" s="129"/>
      <c r="AT898" s="126" t="s">
        <v>152</v>
      </c>
      <c r="AU898" s="126" t="s">
        <v>148</v>
      </c>
      <c r="AV898" s="13" t="s">
        <v>148</v>
      </c>
      <c r="AW898" s="13" t="s">
        <v>42</v>
      </c>
      <c r="AX898" s="13" t="s">
        <v>81</v>
      </c>
      <c r="AY898" s="126" t="s">
        <v>140</v>
      </c>
    </row>
    <row r="899" spans="2:65" s="13" customFormat="1">
      <c r="B899" s="125"/>
      <c r="D899" s="254" t="s">
        <v>152</v>
      </c>
      <c r="E899" s="126" t="s">
        <v>3</v>
      </c>
      <c r="F899" s="256" t="s">
        <v>946</v>
      </c>
      <c r="H899" s="257">
        <v>9.1129999999999995</v>
      </c>
      <c r="I899" s="127"/>
      <c r="L899" s="125"/>
      <c r="M899" s="128"/>
      <c r="T899" s="129"/>
      <c r="AT899" s="126" t="s">
        <v>152</v>
      </c>
      <c r="AU899" s="126" t="s">
        <v>148</v>
      </c>
      <c r="AV899" s="13" t="s">
        <v>148</v>
      </c>
      <c r="AW899" s="13" t="s">
        <v>42</v>
      </c>
      <c r="AX899" s="13" t="s">
        <v>81</v>
      </c>
      <c r="AY899" s="126" t="s">
        <v>140</v>
      </c>
    </row>
    <row r="900" spans="2:65" s="14" customFormat="1">
      <c r="B900" s="130"/>
      <c r="D900" s="254" t="s">
        <v>152</v>
      </c>
      <c r="E900" s="131" t="s">
        <v>3</v>
      </c>
      <c r="F900" s="258" t="s">
        <v>155</v>
      </c>
      <c r="H900" s="259">
        <v>17.843</v>
      </c>
      <c r="I900" s="132"/>
      <c r="L900" s="130"/>
      <c r="M900" s="133"/>
      <c r="T900" s="134"/>
      <c r="AT900" s="131" t="s">
        <v>152</v>
      </c>
      <c r="AU900" s="131" t="s">
        <v>148</v>
      </c>
      <c r="AV900" s="14" t="s">
        <v>147</v>
      </c>
      <c r="AW900" s="14" t="s">
        <v>42</v>
      </c>
      <c r="AX900" s="14" t="s">
        <v>89</v>
      </c>
      <c r="AY900" s="131" t="s">
        <v>140</v>
      </c>
    </row>
    <row r="901" spans="2:65" s="1" customFormat="1" ht="16.5" customHeight="1">
      <c r="B901" s="34"/>
      <c r="C901" s="260" t="s">
        <v>947</v>
      </c>
      <c r="D901" s="260" t="s">
        <v>309</v>
      </c>
      <c r="E901" s="261" t="s">
        <v>948</v>
      </c>
      <c r="F901" s="262" t="s">
        <v>949</v>
      </c>
      <c r="G901" s="263" t="s">
        <v>179</v>
      </c>
      <c r="H901" s="264">
        <v>7.6999999999999999E-2</v>
      </c>
      <c r="I901" s="135"/>
      <c r="J901" s="265">
        <f>ROUND(I901*H901,2)</f>
        <v>0</v>
      </c>
      <c r="K901" s="262" t="s">
        <v>146</v>
      </c>
      <c r="L901" s="136"/>
      <c r="M901" s="137" t="s">
        <v>3</v>
      </c>
      <c r="N901" s="138" t="s">
        <v>53</v>
      </c>
      <c r="P901" s="114">
        <f>O901*H901</f>
        <v>0</v>
      </c>
      <c r="Q901" s="114">
        <v>0.55000000000000004</v>
      </c>
      <c r="R901" s="114">
        <f>Q901*H901</f>
        <v>4.2350000000000006E-2</v>
      </c>
      <c r="S901" s="114">
        <v>0</v>
      </c>
      <c r="T901" s="115">
        <f>S901*H901</f>
        <v>0</v>
      </c>
      <c r="AR901" s="116" t="s">
        <v>424</v>
      </c>
      <c r="AT901" s="116" t="s">
        <v>309</v>
      </c>
      <c r="AU901" s="116" t="s">
        <v>148</v>
      </c>
      <c r="AY901" s="18" t="s">
        <v>140</v>
      </c>
      <c r="BE901" s="117">
        <f>IF(N901="základní",J901,0)</f>
        <v>0</v>
      </c>
      <c r="BF901" s="117">
        <f>IF(N901="snížená",J901,0)</f>
        <v>0</v>
      </c>
      <c r="BG901" s="117">
        <f>IF(N901="zákl. přenesená",J901,0)</f>
        <v>0</v>
      </c>
      <c r="BH901" s="117">
        <f>IF(N901="sníž. přenesená",J901,0)</f>
        <v>0</v>
      </c>
      <c r="BI901" s="117">
        <f>IF(N901="nulová",J901,0)</f>
        <v>0</v>
      </c>
      <c r="BJ901" s="18" t="s">
        <v>148</v>
      </c>
      <c r="BK901" s="117">
        <f>ROUND(I901*H901,2)</f>
        <v>0</v>
      </c>
      <c r="BL901" s="18" t="s">
        <v>254</v>
      </c>
      <c r="BM901" s="116" t="s">
        <v>950</v>
      </c>
    </row>
    <row r="902" spans="2:65" s="12" customFormat="1">
      <c r="B902" s="120"/>
      <c r="D902" s="254" t="s">
        <v>152</v>
      </c>
      <c r="E902" s="121" t="s">
        <v>3</v>
      </c>
      <c r="F902" s="255" t="s">
        <v>944</v>
      </c>
      <c r="H902" s="121" t="s">
        <v>3</v>
      </c>
      <c r="I902" s="122"/>
      <c r="L902" s="120"/>
      <c r="M902" s="123"/>
      <c r="T902" s="124"/>
      <c r="AT902" s="121" t="s">
        <v>152</v>
      </c>
      <c r="AU902" s="121" t="s">
        <v>148</v>
      </c>
      <c r="AV902" s="12" t="s">
        <v>89</v>
      </c>
      <c r="AW902" s="12" t="s">
        <v>42</v>
      </c>
      <c r="AX902" s="12" t="s">
        <v>81</v>
      </c>
      <c r="AY902" s="121" t="s">
        <v>140</v>
      </c>
    </row>
    <row r="903" spans="2:65" s="13" customFormat="1">
      <c r="B903" s="125"/>
      <c r="D903" s="254" t="s">
        <v>152</v>
      </c>
      <c r="E903" s="126" t="s">
        <v>3</v>
      </c>
      <c r="F903" s="256" t="s">
        <v>951</v>
      </c>
      <c r="H903" s="257">
        <v>7.6999999999999999E-2</v>
      </c>
      <c r="I903" s="127"/>
      <c r="L903" s="125"/>
      <c r="M903" s="128"/>
      <c r="T903" s="129"/>
      <c r="AT903" s="126" t="s">
        <v>152</v>
      </c>
      <c r="AU903" s="126" t="s">
        <v>148</v>
      </c>
      <c r="AV903" s="13" t="s">
        <v>148</v>
      </c>
      <c r="AW903" s="13" t="s">
        <v>42</v>
      </c>
      <c r="AX903" s="13" t="s">
        <v>81</v>
      </c>
      <c r="AY903" s="126" t="s">
        <v>140</v>
      </c>
    </row>
    <row r="904" spans="2:65" s="12" customFormat="1">
      <c r="B904" s="120"/>
      <c r="D904" s="254" t="s">
        <v>152</v>
      </c>
      <c r="E904" s="121" t="s">
        <v>3</v>
      </c>
      <c r="F904" s="255" t="s">
        <v>952</v>
      </c>
      <c r="H904" s="121" t="s">
        <v>3</v>
      </c>
      <c r="I904" s="122"/>
      <c r="L904" s="120"/>
      <c r="M904" s="123"/>
      <c r="T904" s="124"/>
      <c r="AT904" s="121" t="s">
        <v>152</v>
      </c>
      <c r="AU904" s="121" t="s">
        <v>148</v>
      </c>
      <c r="AV904" s="12" t="s">
        <v>89</v>
      </c>
      <c r="AW904" s="12" t="s">
        <v>42</v>
      </c>
      <c r="AX904" s="12" t="s">
        <v>81</v>
      </c>
      <c r="AY904" s="121" t="s">
        <v>140</v>
      </c>
    </row>
    <row r="905" spans="2:65" s="14" customFormat="1">
      <c r="B905" s="130"/>
      <c r="D905" s="254" t="s">
        <v>152</v>
      </c>
      <c r="E905" s="131" t="s">
        <v>3</v>
      </c>
      <c r="F905" s="258" t="s">
        <v>155</v>
      </c>
      <c r="H905" s="259">
        <v>7.6999999999999999E-2</v>
      </c>
      <c r="I905" s="132"/>
      <c r="L905" s="130"/>
      <c r="M905" s="133"/>
      <c r="T905" s="134"/>
      <c r="AT905" s="131" t="s">
        <v>152</v>
      </c>
      <c r="AU905" s="131" t="s">
        <v>148</v>
      </c>
      <c r="AV905" s="14" t="s">
        <v>147</v>
      </c>
      <c r="AW905" s="14" t="s">
        <v>42</v>
      </c>
      <c r="AX905" s="14" t="s">
        <v>89</v>
      </c>
      <c r="AY905" s="131" t="s">
        <v>140</v>
      </c>
    </row>
    <row r="906" spans="2:65" s="1" customFormat="1" ht="33" customHeight="1">
      <c r="B906" s="34"/>
      <c r="C906" s="246" t="s">
        <v>953</v>
      </c>
      <c r="D906" s="246" t="s">
        <v>142</v>
      </c>
      <c r="E906" s="247" t="s">
        <v>954</v>
      </c>
      <c r="F906" s="248" t="s">
        <v>955</v>
      </c>
      <c r="G906" s="249" t="s">
        <v>145</v>
      </c>
      <c r="H906" s="250">
        <v>17.843</v>
      </c>
      <c r="I906" s="111"/>
      <c r="J906" s="251">
        <f>ROUND(I906*H906,2)</f>
        <v>0</v>
      </c>
      <c r="K906" s="248" t="s">
        <v>146</v>
      </c>
      <c r="L906" s="34"/>
      <c r="M906" s="112" t="s">
        <v>3</v>
      </c>
      <c r="N906" s="113" t="s">
        <v>53</v>
      </c>
      <c r="P906" s="114">
        <f>O906*H906</f>
        <v>0</v>
      </c>
      <c r="Q906" s="114">
        <v>0</v>
      </c>
      <c r="R906" s="114">
        <f>Q906*H906</f>
        <v>0</v>
      </c>
      <c r="S906" s="114">
        <v>5.0000000000000001E-3</v>
      </c>
      <c r="T906" s="115">
        <f>S906*H906</f>
        <v>8.9215000000000003E-2</v>
      </c>
      <c r="AR906" s="116" t="s">
        <v>254</v>
      </c>
      <c r="AT906" s="116" t="s">
        <v>142</v>
      </c>
      <c r="AU906" s="116" t="s">
        <v>148</v>
      </c>
      <c r="AY906" s="18" t="s">
        <v>140</v>
      </c>
      <c r="BE906" s="117">
        <f>IF(N906="základní",J906,0)</f>
        <v>0</v>
      </c>
      <c r="BF906" s="117">
        <f>IF(N906="snížená",J906,0)</f>
        <v>0</v>
      </c>
      <c r="BG906" s="117">
        <f>IF(N906="zákl. přenesená",J906,0)</f>
        <v>0</v>
      </c>
      <c r="BH906" s="117">
        <f>IF(N906="sníž. přenesená",J906,0)</f>
        <v>0</v>
      </c>
      <c r="BI906" s="117">
        <f>IF(N906="nulová",J906,0)</f>
        <v>0</v>
      </c>
      <c r="BJ906" s="18" t="s">
        <v>148</v>
      </c>
      <c r="BK906" s="117">
        <f>ROUND(I906*H906,2)</f>
        <v>0</v>
      </c>
      <c r="BL906" s="18" t="s">
        <v>254</v>
      </c>
      <c r="BM906" s="116" t="s">
        <v>956</v>
      </c>
    </row>
    <row r="907" spans="2:65" s="1" customFormat="1">
      <c r="B907" s="34"/>
      <c r="D907" s="252" t="s">
        <v>150</v>
      </c>
      <c r="F907" s="253" t="s">
        <v>957</v>
      </c>
      <c r="I907" s="118"/>
      <c r="L907" s="34"/>
      <c r="M907" s="119"/>
      <c r="T907" s="53"/>
      <c r="AT907" s="18" t="s">
        <v>150</v>
      </c>
      <c r="AU907" s="18" t="s">
        <v>148</v>
      </c>
    </row>
    <row r="908" spans="2:65" s="12" customFormat="1">
      <c r="B908" s="120"/>
      <c r="D908" s="254" t="s">
        <v>152</v>
      </c>
      <c r="E908" s="121" t="s">
        <v>3</v>
      </c>
      <c r="F908" s="255" t="s">
        <v>958</v>
      </c>
      <c r="H908" s="121" t="s">
        <v>3</v>
      </c>
      <c r="I908" s="122"/>
      <c r="L908" s="120"/>
      <c r="M908" s="123"/>
      <c r="T908" s="124"/>
      <c r="AT908" s="121" t="s">
        <v>152</v>
      </c>
      <c r="AU908" s="121" t="s">
        <v>148</v>
      </c>
      <c r="AV908" s="12" t="s">
        <v>89</v>
      </c>
      <c r="AW908" s="12" t="s">
        <v>42</v>
      </c>
      <c r="AX908" s="12" t="s">
        <v>81</v>
      </c>
      <c r="AY908" s="121" t="s">
        <v>140</v>
      </c>
    </row>
    <row r="909" spans="2:65" s="13" customFormat="1">
      <c r="B909" s="125"/>
      <c r="D909" s="254" t="s">
        <v>152</v>
      </c>
      <c r="E909" s="126" t="s">
        <v>3</v>
      </c>
      <c r="F909" s="256" t="s">
        <v>945</v>
      </c>
      <c r="H909" s="257">
        <v>8.73</v>
      </c>
      <c r="I909" s="127"/>
      <c r="L909" s="125"/>
      <c r="M909" s="128"/>
      <c r="T909" s="129"/>
      <c r="AT909" s="126" t="s">
        <v>152</v>
      </c>
      <c r="AU909" s="126" t="s">
        <v>148</v>
      </c>
      <c r="AV909" s="13" t="s">
        <v>148</v>
      </c>
      <c r="AW909" s="13" t="s">
        <v>42</v>
      </c>
      <c r="AX909" s="13" t="s">
        <v>81</v>
      </c>
      <c r="AY909" s="126" t="s">
        <v>140</v>
      </c>
    </row>
    <row r="910" spans="2:65" s="13" customFormat="1">
      <c r="B910" s="125"/>
      <c r="D910" s="254" t="s">
        <v>152</v>
      </c>
      <c r="E910" s="126" t="s">
        <v>3</v>
      </c>
      <c r="F910" s="256" t="s">
        <v>946</v>
      </c>
      <c r="H910" s="257">
        <v>9.1129999999999995</v>
      </c>
      <c r="I910" s="127"/>
      <c r="L910" s="125"/>
      <c r="M910" s="128"/>
      <c r="T910" s="129"/>
      <c r="AT910" s="126" t="s">
        <v>152</v>
      </c>
      <c r="AU910" s="126" t="s">
        <v>148</v>
      </c>
      <c r="AV910" s="13" t="s">
        <v>148</v>
      </c>
      <c r="AW910" s="13" t="s">
        <v>42</v>
      </c>
      <c r="AX910" s="13" t="s">
        <v>81</v>
      </c>
      <c r="AY910" s="126" t="s">
        <v>140</v>
      </c>
    </row>
    <row r="911" spans="2:65" s="14" customFormat="1">
      <c r="B911" s="130"/>
      <c r="D911" s="254" t="s">
        <v>152</v>
      </c>
      <c r="E911" s="131" t="s">
        <v>3</v>
      </c>
      <c r="F911" s="258" t="s">
        <v>155</v>
      </c>
      <c r="H911" s="259">
        <v>17.843</v>
      </c>
      <c r="I911" s="132"/>
      <c r="L911" s="130"/>
      <c r="M911" s="133"/>
      <c r="T911" s="134"/>
      <c r="AT911" s="131" t="s">
        <v>152</v>
      </c>
      <c r="AU911" s="131" t="s">
        <v>148</v>
      </c>
      <c r="AV911" s="14" t="s">
        <v>147</v>
      </c>
      <c r="AW911" s="14" t="s">
        <v>42</v>
      </c>
      <c r="AX911" s="14" t="s">
        <v>89</v>
      </c>
      <c r="AY911" s="131" t="s">
        <v>140</v>
      </c>
    </row>
    <row r="912" spans="2:65" s="1" customFormat="1" ht="21.75" customHeight="1">
      <c r="B912" s="34"/>
      <c r="C912" s="246" t="s">
        <v>959</v>
      </c>
      <c r="D912" s="246" t="s">
        <v>142</v>
      </c>
      <c r="E912" s="247" t="s">
        <v>960</v>
      </c>
      <c r="F912" s="248" t="s">
        <v>961</v>
      </c>
      <c r="G912" s="249" t="s">
        <v>179</v>
      </c>
      <c r="H912" s="250">
        <v>0.27600000000000002</v>
      </c>
      <c r="I912" s="111"/>
      <c r="J912" s="251">
        <f>ROUND(I912*H912,2)</f>
        <v>0</v>
      </c>
      <c r="K912" s="248" t="s">
        <v>146</v>
      </c>
      <c r="L912" s="34"/>
      <c r="M912" s="112" t="s">
        <v>3</v>
      </c>
      <c r="N912" s="113" t="s">
        <v>53</v>
      </c>
      <c r="P912" s="114">
        <f>O912*H912</f>
        <v>0</v>
      </c>
      <c r="Q912" s="114">
        <v>2.3369999999999998E-2</v>
      </c>
      <c r="R912" s="114">
        <f>Q912*H912</f>
        <v>6.4501200000000002E-3</v>
      </c>
      <c r="S912" s="114">
        <v>0</v>
      </c>
      <c r="T912" s="115">
        <f>S912*H912</f>
        <v>0</v>
      </c>
      <c r="AR912" s="116" t="s">
        <v>254</v>
      </c>
      <c r="AT912" s="116" t="s">
        <v>142</v>
      </c>
      <c r="AU912" s="116" t="s">
        <v>148</v>
      </c>
      <c r="AY912" s="18" t="s">
        <v>140</v>
      </c>
      <c r="BE912" s="117">
        <f>IF(N912="základní",J912,0)</f>
        <v>0</v>
      </c>
      <c r="BF912" s="117">
        <f>IF(N912="snížená",J912,0)</f>
        <v>0</v>
      </c>
      <c r="BG912" s="117">
        <f>IF(N912="zákl. přenesená",J912,0)</f>
        <v>0</v>
      </c>
      <c r="BH912" s="117">
        <f>IF(N912="sníž. přenesená",J912,0)</f>
        <v>0</v>
      </c>
      <c r="BI912" s="117">
        <f>IF(N912="nulová",J912,0)</f>
        <v>0</v>
      </c>
      <c r="BJ912" s="18" t="s">
        <v>148</v>
      </c>
      <c r="BK912" s="117">
        <f>ROUND(I912*H912,2)</f>
        <v>0</v>
      </c>
      <c r="BL912" s="18" t="s">
        <v>254</v>
      </c>
      <c r="BM912" s="116" t="s">
        <v>962</v>
      </c>
    </row>
    <row r="913" spans="2:65" s="1" customFormat="1">
      <c r="B913" s="34"/>
      <c r="D913" s="252" t="s">
        <v>150</v>
      </c>
      <c r="F913" s="253" t="s">
        <v>963</v>
      </c>
      <c r="I913" s="118"/>
      <c r="L913" s="34"/>
      <c r="M913" s="119"/>
      <c r="T913" s="53"/>
      <c r="AT913" s="18" t="s">
        <v>150</v>
      </c>
      <c r="AU913" s="18" t="s">
        <v>148</v>
      </c>
    </row>
    <row r="914" spans="2:65" s="12" customFormat="1">
      <c r="B914" s="120"/>
      <c r="D914" s="254" t="s">
        <v>152</v>
      </c>
      <c r="E914" s="121" t="s">
        <v>3</v>
      </c>
      <c r="F914" s="255" t="s">
        <v>964</v>
      </c>
      <c r="H914" s="121" t="s">
        <v>3</v>
      </c>
      <c r="I914" s="122"/>
      <c r="L914" s="120"/>
      <c r="M914" s="123"/>
      <c r="T914" s="124"/>
      <c r="AT914" s="121" t="s">
        <v>152</v>
      </c>
      <c r="AU914" s="121" t="s">
        <v>148</v>
      </c>
      <c r="AV914" s="12" t="s">
        <v>89</v>
      </c>
      <c r="AW914" s="12" t="s">
        <v>42</v>
      </c>
      <c r="AX914" s="12" t="s">
        <v>81</v>
      </c>
      <c r="AY914" s="121" t="s">
        <v>140</v>
      </c>
    </row>
    <row r="915" spans="2:65" s="13" customFormat="1">
      <c r="B915" s="125"/>
      <c r="D915" s="254" t="s">
        <v>152</v>
      </c>
      <c r="E915" s="126" t="s">
        <v>3</v>
      </c>
      <c r="F915" s="256" t="s">
        <v>965</v>
      </c>
      <c r="H915" s="257">
        <v>0.27600000000000002</v>
      </c>
      <c r="I915" s="127"/>
      <c r="L915" s="125"/>
      <c r="M915" s="128"/>
      <c r="T915" s="129"/>
      <c r="AT915" s="126" t="s">
        <v>152</v>
      </c>
      <c r="AU915" s="126" t="s">
        <v>148</v>
      </c>
      <c r="AV915" s="13" t="s">
        <v>148</v>
      </c>
      <c r="AW915" s="13" t="s">
        <v>42</v>
      </c>
      <c r="AX915" s="13" t="s">
        <v>81</v>
      </c>
      <c r="AY915" s="126" t="s">
        <v>140</v>
      </c>
    </row>
    <row r="916" spans="2:65" s="14" customFormat="1">
      <c r="B916" s="130"/>
      <c r="D916" s="254" t="s">
        <v>152</v>
      </c>
      <c r="E916" s="131" t="s">
        <v>3</v>
      </c>
      <c r="F916" s="258" t="s">
        <v>155</v>
      </c>
      <c r="H916" s="259">
        <v>0.27600000000000002</v>
      </c>
      <c r="I916" s="132"/>
      <c r="L916" s="130"/>
      <c r="M916" s="133"/>
      <c r="T916" s="134"/>
      <c r="AT916" s="131" t="s">
        <v>152</v>
      </c>
      <c r="AU916" s="131" t="s">
        <v>148</v>
      </c>
      <c r="AV916" s="14" t="s">
        <v>147</v>
      </c>
      <c r="AW916" s="14" t="s">
        <v>42</v>
      </c>
      <c r="AX916" s="14" t="s">
        <v>89</v>
      </c>
      <c r="AY916" s="131" t="s">
        <v>140</v>
      </c>
    </row>
    <row r="917" spans="2:65" s="1" customFormat="1" ht="24.15" customHeight="1">
      <c r="B917" s="34"/>
      <c r="C917" s="246" t="s">
        <v>966</v>
      </c>
      <c r="D917" s="246" t="s">
        <v>142</v>
      </c>
      <c r="E917" s="247" t="s">
        <v>967</v>
      </c>
      <c r="F917" s="248" t="s">
        <v>968</v>
      </c>
      <c r="G917" s="249" t="s">
        <v>145</v>
      </c>
      <c r="H917" s="250">
        <v>462.04</v>
      </c>
      <c r="I917" s="111"/>
      <c r="J917" s="251">
        <f>ROUND(I917*H917,2)</f>
        <v>0</v>
      </c>
      <c r="K917" s="248" t="s">
        <v>146</v>
      </c>
      <c r="L917" s="34"/>
      <c r="M917" s="112" t="s">
        <v>3</v>
      </c>
      <c r="N917" s="113" t="s">
        <v>53</v>
      </c>
      <c r="P917" s="114">
        <f>O917*H917</f>
        <v>0</v>
      </c>
      <c r="Q917" s="114">
        <v>7.8399999999999997E-3</v>
      </c>
      <c r="R917" s="114">
        <f>Q917*H917</f>
        <v>3.6223936000000001</v>
      </c>
      <c r="S917" s="114">
        <v>0</v>
      </c>
      <c r="T917" s="115">
        <f>S917*H917</f>
        <v>0</v>
      </c>
      <c r="AR917" s="116" t="s">
        <v>254</v>
      </c>
      <c r="AT917" s="116" t="s">
        <v>142</v>
      </c>
      <c r="AU917" s="116" t="s">
        <v>148</v>
      </c>
      <c r="AY917" s="18" t="s">
        <v>140</v>
      </c>
      <c r="BE917" s="117">
        <f>IF(N917="základní",J917,0)</f>
        <v>0</v>
      </c>
      <c r="BF917" s="117">
        <f>IF(N917="snížená",J917,0)</f>
        <v>0</v>
      </c>
      <c r="BG917" s="117">
        <f>IF(N917="zákl. přenesená",J917,0)</f>
        <v>0</v>
      </c>
      <c r="BH917" s="117">
        <f>IF(N917="sníž. přenesená",J917,0)</f>
        <v>0</v>
      </c>
      <c r="BI917" s="117">
        <f>IF(N917="nulová",J917,0)</f>
        <v>0</v>
      </c>
      <c r="BJ917" s="18" t="s">
        <v>148</v>
      </c>
      <c r="BK917" s="117">
        <f>ROUND(I917*H917,2)</f>
        <v>0</v>
      </c>
      <c r="BL917" s="18" t="s">
        <v>254</v>
      </c>
      <c r="BM917" s="116" t="s">
        <v>969</v>
      </c>
    </row>
    <row r="918" spans="2:65" s="1" customFormat="1">
      <c r="B918" s="34"/>
      <c r="D918" s="252" t="s">
        <v>150</v>
      </c>
      <c r="F918" s="253" t="s">
        <v>970</v>
      </c>
      <c r="I918" s="118"/>
      <c r="L918" s="34"/>
      <c r="M918" s="119"/>
      <c r="T918" s="53"/>
      <c r="AT918" s="18" t="s">
        <v>150</v>
      </c>
      <c r="AU918" s="18" t="s">
        <v>148</v>
      </c>
    </row>
    <row r="919" spans="2:65" s="12" customFormat="1">
      <c r="B919" s="120"/>
      <c r="D919" s="254" t="s">
        <v>152</v>
      </c>
      <c r="E919" s="121" t="s">
        <v>3</v>
      </c>
      <c r="F919" s="255" t="s">
        <v>971</v>
      </c>
      <c r="H919" s="121" t="s">
        <v>3</v>
      </c>
      <c r="I919" s="122"/>
      <c r="L919" s="120"/>
      <c r="M919" s="123"/>
      <c r="T919" s="124"/>
      <c r="AT919" s="121" t="s">
        <v>152</v>
      </c>
      <c r="AU919" s="121" t="s">
        <v>148</v>
      </c>
      <c r="AV919" s="12" t="s">
        <v>89</v>
      </c>
      <c r="AW919" s="12" t="s">
        <v>42</v>
      </c>
      <c r="AX919" s="12" t="s">
        <v>81</v>
      </c>
      <c r="AY919" s="121" t="s">
        <v>140</v>
      </c>
    </row>
    <row r="920" spans="2:65" s="13" customFormat="1">
      <c r="B920" s="125"/>
      <c r="D920" s="254" t="s">
        <v>152</v>
      </c>
      <c r="E920" s="126" t="s">
        <v>3</v>
      </c>
      <c r="F920" s="256" t="s">
        <v>972</v>
      </c>
      <c r="H920" s="257">
        <v>462.04</v>
      </c>
      <c r="I920" s="127"/>
      <c r="L920" s="125"/>
      <c r="M920" s="128"/>
      <c r="T920" s="129"/>
      <c r="AT920" s="126" t="s">
        <v>152</v>
      </c>
      <c r="AU920" s="126" t="s">
        <v>148</v>
      </c>
      <c r="AV920" s="13" t="s">
        <v>148</v>
      </c>
      <c r="AW920" s="13" t="s">
        <v>42</v>
      </c>
      <c r="AX920" s="13" t="s">
        <v>81</v>
      </c>
      <c r="AY920" s="126" t="s">
        <v>140</v>
      </c>
    </row>
    <row r="921" spans="2:65" s="14" customFormat="1">
      <c r="B921" s="130"/>
      <c r="D921" s="254" t="s">
        <v>152</v>
      </c>
      <c r="E921" s="131" t="s">
        <v>3</v>
      </c>
      <c r="F921" s="258" t="s">
        <v>155</v>
      </c>
      <c r="H921" s="259">
        <v>462.04</v>
      </c>
      <c r="I921" s="132"/>
      <c r="L921" s="130"/>
      <c r="M921" s="133"/>
      <c r="T921" s="134"/>
      <c r="AT921" s="131" t="s">
        <v>152</v>
      </c>
      <c r="AU921" s="131" t="s">
        <v>148</v>
      </c>
      <c r="AV921" s="14" t="s">
        <v>147</v>
      </c>
      <c r="AW921" s="14" t="s">
        <v>42</v>
      </c>
      <c r="AX921" s="14" t="s">
        <v>89</v>
      </c>
      <c r="AY921" s="131" t="s">
        <v>140</v>
      </c>
    </row>
    <row r="922" spans="2:65" s="1" customFormat="1" ht="16.5" customHeight="1">
      <c r="B922" s="34"/>
      <c r="C922" s="246" t="s">
        <v>973</v>
      </c>
      <c r="D922" s="246" t="s">
        <v>142</v>
      </c>
      <c r="E922" s="247" t="s">
        <v>974</v>
      </c>
      <c r="F922" s="248" t="s">
        <v>975</v>
      </c>
      <c r="G922" s="249" t="s">
        <v>294</v>
      </c>
      <c r="H922" s="250">
        <v>459.41300000000001</v>
      </c>
      <c r="I922" s="111"/>
      <c r="J922" s="251">
        <f>ROUND(I922*H922,2)</f>
        <v>0</v>
      </c>
      <c r="K922" s="248" t="s">
        <v>146</v>
      </c>
      <c r="L922" s="34"/>
      <c r="M922" s="112" t="s">
        <v>3</v>
      </c>
      <c r="N922" s="113" t="s">
        <v>53</v>
      </c>
      <c r="P922" s="114">
        <f>O922*H922</f>
        <v>0</v>
      </c>
      <c r="Q922" s="114">
        <v>0</v>
      </c>
      <c r="R922" s="114">
        <f>Q922*H922</f>
        <v>0</v>
      </c>
      <c r="S922" s="114">
        <v>0</v>
      </c>
      <c r="T922" s="115">
        <f>S922*H922</f>
        <v>0</v>
      </c>
      <c r="AR922" s="116" t="s">
        <v>254</v>
      </c>
      <c r="AT922" s="116" t="s">
        <v>142</v>
      </c>
      <c r="AU922" s="116" t="s">
        <v>148</v>
      </c>
      <c r="AY922" s="18" t="s">
        <v>140</v>
      </c>
      <c r="BE922" s="117">
        <f>IF(N922="základní",J922,0)</f>
        <v>0</v>
      </c>
      <c r="BF922" s="117">
        <f>IF(N922="snížená",J922,0)</f>
        <v>0</v>
      </c>
      <c r="BG922" s="117">
        <f>IF(N922="zákl. přenesená",J922,0)</f>
        <v>0</v>
      </c>
      <c r="BH922" s="117">
        <f>IF(N922="sníž. přenesená",J922,0)</f>
        <v>0</v>
      </c>
      <c r="BI922" s="117">
        <f>IF(N922="nulová",J922,0)</f>
        <v>0</v>
      </c>
      <c r="BJ922" s="18" t="s">
        <v>148</v>
      </c>
      <c r="BK922" s="117">
        <f>ROUND(I922*H922,2)</f>
        <v>0</v>
      </c>
      <c r="BL922" s="18" t="s">
        <v>254</v>
      </c>
      <c r="BM922" s="116" t="s">
        <v>976</v>
      </c>
    </row>
    <row r="923" spans="2:65" s="1" customFormat="1">
      <c r="B923" s="34"/>
      <c r="D923" s="252" t="s">
        <v>150</v>
      </c>
      <c r="F923" s="253" t="s">
        <v>977</v>
      </c>
      <c r="I923" s="118"/>
      <c r="L923" s="34"/>
      <c r="M923" s="119"/>
      <c r="T923" s="53"/>
      <c r="AT923" s="18" t="s">
        <v>150</v>
      </c>
      <c r="AU923" s="18" t="s">
        <v>148</v>
      </c>
    </row>
    <row r="924" spans="2:65" s="12" customFormat="1">
      <c r="B924" s="120"/>
      <c r="D924" s="254" t="s">
        <v>152</v>
      </c>
      <c r="E924" s="121" t="s">
        <v>3</v>
      </c>
      <c r="F924" s="255" t="s">
        <v>978</v>
      </c>
      <c r="H924" s="121" t="s">
        <v>3</v>
      </c>
      <c r="I924" s="122"/>
      <c r="L924" s="120"/>
      <c r="M924" s="123"/>
      <c r="T924" s="124"/>
      <c r="AT924" s="121" t="s">
        <v>152</v>
      </c>
      <c r="AU924" s="121" t="s">
        <v>148</v>
      </c>
      <c r="AV924" s="12" t="s">
        <v>89</v>
      </c>
      <c r="AW924" s="12" t="s">
        <v>42</v>
      </c>
      <c r="AX924" s="12" t="s">
        <v>81</v>
      </c>
      <c r="AY924" s="121" t="s">
        <v>140</v>
      </c>
    </row>
    <row r="925" spans="2:65" s="13" customFormat="1">
      <c r="B925" s="125"/>
      <c r="D925" s="254" t="s">
        <v>152</v>
      </c>
      <c r="E925" s="126" t="s">
        <v>3</v>
      </c>
      <c r="F925" s="256" t="s">
        <v>979</v>
      </c>
      <c r="H925" s="257">
        <v>459.41300000000001</v>
      </c>
      <c r="I925" s="127"/>
      <c r="L925" s="125"/>
      <c r="M925" s="128"/>
      <c r="T925" s="129"/>
      <c r="AT925" s="126" t="s">
        <v>152</v>
      </c>
      <c r="AU925" s="126" t="s">
        <v>148</v>
      </c>
      <c r="AV925" s="13" t="s">
        <v>148</v>
      </c>
      <c r="AW925" s="13" t="s">
        <v>42</v>
      </c>
      <c r="AX925" s="13" t="s">
        <v>81</v>
      </c>
      <c r="AY925" s="126" t="s">
        <v>140</v>
      </c>
    </row>
    <row r="926" spans="2:65" s="14" customFormat="1">
      <c r="B926" s="130"/>
      <c r="D926" s="254" t="s">
        <v>152</v>
      </c>
      <c r="E926" s="131" t="s">
        <v>3</v>
      </c>
      <c r="F926" s="258" t="s">
        <v>155</v>
      </c>
      <c r="H926" s="259">
        <v>459.41300000000001</v>
      </c>
      <c r="I926" s="132"/>
      <c r="L926" s="130"/>
      <c r="M926" s="133"/>
      <c r="T926" s="134"/>
      <c r="AT926" s="131" t="s">
        <v>152</v>
      </c>
      <c r="AU926" s="131" t="s">
        <v>148</v>
      </c>
      <c r="AV926" s="14" t="s">
        <v>147</v>
      </c>
      <c r="AW926" s="14" t="s">
        <v>42</v>
      </c>
      <c r="AX926" s="14" t="s">
        <v>89</v>
      </c>
      <c r="AY926" s="131" t="s">
        <v>140</v>
      </c>
    </row>
    <row r="927" spans="2:65" s="1" customFormat="1" ht="16.5" customHeight="1">
      <c r="B927" s="34"/>
      <c r="C927" s="260" t="s">
        <v>980</v>
      </c>
      <c r="D927" s="260" t="s">
        <v>309</v>
      </c>
      <c r="E927" s="261" t="s">
        <v>981</v>
      </c>
      <c r="F927" s="262" t="s">
        <v>982</v>
      </c>
      <c r="G927" s="263" t="s">
        <v>179</v>
      </c>
      <c r="H927" s="264">
        <v>1.4750000000000001</v>
      </c>
      <c r="I927" s="135"/>
      <c r="J927" s="265">
        <f>ROUND(I927*H927,2)</f>
        <v>0</v>
      </c>
      <c r="K927" s="262" t="s">
        <v>146</v>
      </c>
      <c r="L927" s="136"/>
      <c r="M927" s="137" t="s">
        <v>3</v>
      </c>
      <c r="N927" s="138" t="s">
        <v>53</v>
      </c>
      <c r="P927" s="114">
        <f>O927*H927</f>
        <v>0</v>
      </c>
      <c r="Q927" s="114">
        <v>0.5</v>
      </c>
      <c r="R927" s="114">
        <f>Q927*H927</f>
        <v>0.73750000000000004</v>
      </c>
      <c r="S927" s="114">
        <v>0</v>
      </c>
      <c r="T927" s="115">
        <f>S927*H927</f>
        <v>0</v>
      </c>
      <c r="AR927" s="116" t="s">
        <v>424</v>
      </c>
      <c r="AT927" s="116" t="s">
        <v>309</v>
      </c>
      <c r="AU927" s="116" t="s">
        <v>148</v>
      </c>
      <c r="AY927" s="18" t="s">
        <v>140</v>
      </c>
      <c r="BE927" s="117">
        <f>IF(N927="základní",J927,0)</f>
        <v>0</v>
      </c>
      <c r="BF927" s="117">
        <f>IF(N927="snížená",J927,0)</f>
        <v>0</v>
      </c>
      <c r="BG927" s="117">
        <f>IF(N927="zákl. přenesená",J927,0)</f>
        <v>0</v>
      </c>
      <c r="BH927" s="117">
        <f>IF(N927="sníž. přenesená",J927,0)</f>
        <v>0</v>
      </c>
      <c r="BI927" s="117">
        <f>IF(N927="nulová",J927,0)</f>
        <v>0</v>
      </c>
      <c r="BJ927" s="18" t="s">
        <v>148</v>
      </c>
      <c r="BK927" s="117">
        <f>ROUND(I927*H927,2)</f>
        <v>0</v>
      </c>
      <c r="BL927" s="18" t="s">
        <v>254</v>
      </c>
      <c r="BM927" s="116" t="s">
        <v>983</v>
      </c>
    </row>
    <row r="928" spans="2:65" s="12" customFormat="1">
      <c r="B928" s="120"/>
      <c r="D928" s="254" t="s">
        <v>152</v>
      </c>
      <c r="E928" s="121" t="s">
        <v>3</v>
      </c>
      <c r="F928" s="255" t="s">
        <v>984</v>
      </c>
      <c r="H928" s="121" t="s">
        <v>3</v>
      </c>
      <c r="I928" s="122"/>
      <c r="L928" s="120"/>
      <c r="M928" s="123"/>
      <c r="T928" s="124"/>
      <c r="AT928" s="121" t="s">
        <v>152</v>
      </c>
      <c r="AU928" s="121" t="s">
        <v>148</v>
      </c>
      <c r="AV928" s="12" t="s">
        <v>89</v>
      </c>
      <c r="AW928" s="12" t="s">
        <v>42</v>
      </c>
      <c r="AX928" s="12" t="s">
        <v>81</v>
      </c>
      <c r="AY928" s="121" t="s">
        <v>140</v>
      </c>
    </row>
    <row r="929" spans="2:65" s="13" customFormat="1">
      <c r="B929" s="125"/>
      <c r="D929" s="254" t="s">
        <v>152</v>
      </c>
      <c r="E929" s="126" t="s">
        <v>3</v>
      </c>
      <c r="F929" s="256" t="s">
        <v>985</v>
      </c>
      <c r="H929" s="257">
        <v>1.4750000000000001</v>
      </c>
      <c r="I929" s="127"/>
      <c r="L929" s="125"/>
      <c r="M929" s="128"/>
      <c r="T929" s="129"/>
      <c r="AT929" s="126" t="s">
        <v>152</v>
      </c>
      <c r="AU929" s="126" t="s">
        <v>148</v>
      </c>
      <c r="AV929" s="13" t="s">
        <v>148</v>
      </c>
      <c r="AW929" s="13" t="s">
        <v>42</v>
      </c>
      <c r="AX929" s="13" t="s">
        <v>81</v>
      </c>
      <c r="AY929" s="126" t="s">
        <v>140</v>
      </c>
    </row>
    <row r="930" spans="2:65" s="14" customFormat="1">
      <c r="B930" s="130"/>
      <c r="D930" s="254" t="s">
        <v>152</v>
      </c>
      <c r="E930" s="131" t="s">
        <v>3</v>
      </c>
      <c r="F930" s="258" t="s">
        <v>155</v>
      </c>
      <c r="H930" s="259">
        <v>1.4750000000000001</v>
      </c>
      <c r="I930" s="132"/>
      <c r="L930" s="130"/>
      <c r="M930" s="133"/>
      <c r="T930" s="134"/>
      <c r="AT930" s="131" t="s">
        <v>152</v>
      </c>
      <c r="AU930" s="131" t="s">
        <v>148</v>
      </c>
      <c r="AV930" s="14" t="s">
        <v>147</v>
      </c>
      <c r="AW930" s="14" t="s">
        <v>42</v>
      </c>
      <c r="AX930" s="14" t="s">
        <v>89</v>
      </c>
      <c r="AY930" s="131" t="s">
        <v>140</v>
      </c>
    </row>
    <row r="931" spans="2:65" s="1" customFormat="1" ht="16.5" customHeight="1">
      <c r="B931" s="34"/>
      <c r="C931" s="246" t="s">
        <v>986</v>
      </c>
      <c r="D931" s="246" t="s">
        <v>142</v>
      </c>
      <c r="E931" s="247" t="s">
        <v>987</v>
      </c>
      <c r="F931" s="248" t="s">
        <v>988</v>
      </c>
      <c r="G931" s="249" t="s">
        <v>145</v>
      </c>
      <c r="H931" s="250">
        <v>462.04</v>
      </c>
      <c r="I931" s="111"/>
      <c r="J931" s="251">
        <f>ROUND(I931*H931,2)</f>
        <v>0</v>
      </c>
      <c r="K931" s="248" t="s">
        <v>146</v>
      </c>
      <c r="L931" s="34"/>
      <c r="M931" s="112" t="s">
        <v>3</v>
      </c>
      <c r="N931" s="113" t="s">
        <v>53</v>
      </c>
      <c r="P931" s="114">
        <f>O931*H931</f>
        <v>0</v>
      </c>
      <c r="Q931" s="114">
        <v>1.8000000000000001E-4</v>
      </c>
      <c r="R931" s="114">
        <f>Q931*H931</f>
        <v>8.3167200000000011E-2</v>
      </c>
      <c r="S931" s="114">
        <v>0</v>
      </c>
      <c r="T931" s="115">
        <f>S931*H931</f>
        <v>0</v>
      </c>
      <c r="AR931" s="116" t="s">
        <v>254</v>
      </c>
      <c r="AT931" s="116" t="s">
        <v>142</v>
      </c>
      <c r="AU931" s="116" t="s">
        <v>148</v>
      </c>
      <c r="AY931" s="18" t="s">
        <v>140</v>
      </c>
      <c r="BE931" s="117">
        <f>IF(N931="základní",J931,0)</f>
        <v>0</v>
      </c>
      <c r="BF931" s="117">
        <f>IF(N931="snížená",J931,0)</f>
        <v>0</v>
      </c>
      <c r="BG931" s="117">
        <f>IF(N931="zákl. přenesená",J931,0)</f>
        <v>0</v>
      </c>
      <c r="BH931" s="117">
        <f>IF(N931="sníž. přenesená",J931,0)</f>
        <v>0</v>
      </c>
      <c r="BI931" s="117">
        <f>IF(N931="nulová",J931,0)</f>
        <v>0</v>
      </c>
      <c r="BJ931" s="18" t="s">
        <v>148</v>
      </c>
      <c r="BK931" s="117">
        <f>ROUND(I931*H931,2)</f>
        <v>0</v>
      </c>
      <c r="BL931" s="18" t="s">
        <v>254</v>
      </c>
      <c r="BM931" s="116" t="s">
        <v>989</v>
      </c>
    </row>
    <row r="932" spans="2:65" s="1" customFormat="1">
      <c r="B932" s="34"/>
      <c r="D932" s="252" t="s">
        <v>150</v>
      </c>
      <c r="F932" s="253" t="s">
        <v>990</v>
      </c>
      <c r="I932" s="118"/>
      <c r="L932" s="34"/>
      <c r="M932" s="119"/>
      <c r="T932" s="53"/>
      <c r="AT932" s="18" t="s">
        <v>150</v>
      </c>
      <c r="AU932" s="18" t="s">
        <v>148</v>
      </c>
    </row>
    <row r="933" spans="2:65" s="12" customFormat="1">
      <c r="B933" s="120"/>
      <c r="D933" s="254" t="s">
        <v>152</v>
      </c>
      <c r="E933" s="121" t="s">
        <v>3</v>
      </c>
      <c r="F933" s="255" t="s">
        <v>971</v>
      </c>
      <c r="H933" s="121" t="s">
        <v>3</v>
      </c>
      <c r="I933" s="122"/>
      <c r="L933" s="120"/>
      <c r="M933" s="123"/>
      <c r="T933" s="124"/>
      <c r="AT933" s="121" t="s">
        <v>152</v>
      </c>
      <c r="AU933" s="121" t="s">
        <v>148</v>
      </c>
      <c r="AV933" s="12" t="s">
        <v>89</v>
      </c>
      <c r="AW933" s="12" t="s">
        <v>42</v>
      </c>
      <c r="AX933" s="12" t="s">
        <v>81</v>
      </c>
      <c r="AY933" s="121" t="s">
        <v>140</v>
      </c>
    </row>
    <row r="934" spans="2:65" s="13" customFormat="1">
      <c r="B934" s="125"/>
      <c r="D934" s="254" t="s">
        <v>152</v>
      </c>
      <c r="E934" s="126" t="s">
        <v>3</v>
      </c>
      <c r="F934" s="256" t="s">
        <v>972</v>
      </c>
      <c r="H934" s="257">
        <v>462.04</v>
      </c>
      <c r="I934" s="127"/>
      <c r="L934" s="125"/>
      <c r="M934" s="128"/>
      <c r="T934" s="129"/>
      <c r="AT934" s="126" t="s">
        <v>152</v>
      </c>
      <c r="AU934" s="126" t="s">
        <v>148</v>
      </c>
      <c r="AV934" s="13" t="s">
        <v>148</v>
      </c>
      <c r="AW934" s="13" t="s">
        <v>42</v>
      </c>
      <c r="AX934" s="13" t="s">
        <v>81</v>
      </c>
      <c r="AY934" s="126" t="s">
        <v>140</v>
      </c>
    </row>
    <row r="935" spans="2:65" s="14" customFormat="1">
      <c r="B935" s="130"/>
      <c r="D935" s="254" t="s">
        <v>152</v>
      </c>
      <c r="E935" s="131" t="s">
        <v>3</v>
      </c>
      <c r="F935" s="258" t="s">
        <v>155</v>
      </c>
      <c r="H935" s="259">
        <v>462.04</v>
      </c>
      <c r="I935" s="132"/>
      <c r="L935" s="130"/>
      <c r="M935" s="133"/>
      <c r="T935" s="134"/>
      <c r="AT935" s="131" t="s">
        <v>152</v>
      </c>
      <c r="AU935" s="131" t="s">
        <v>148</v>
      </c>
      <c r="AV935" s="14" t="s">
        <v>147</v>
      </c>
      <c r="AW935" s="14" t="s">
        <v>42</v>
      </c>
      <c r="AX935" s="14" t="s">
        <v>89</v>
      </c>
      <c r="AY935" s="131" t="s">
        <v>140</v>
      </c>
    </row>
    <row r="936" spans="2:65" s="1" customFormat="1" ht="24.15" customHeight="1">
      <c r="B936" s="34"/>
      <c r="C936" s="246" t="s">
        <v>991</v>
      </c>
      <c r="D936" s="246" t="s">
        <v>142</v>
      </c>
      <c r="E936" s="247" t="s">
        <v>992</v>
      </c>
      <c r="F936" s="248" t="s">
        <v>993</v>
      </c>
      <c r="G936" s="249" t="s">
        <v>145</v>
      </c>
      <c r="H936" s="250">
        <v>29.984999999999999</v>
      </c>
      <c r="I936" s="111"/>
      <c r="J936" s="251">
        <f>ROUND(I936*H936,2)</f>
        <v>0</v>
      </c>
      <c r="K936" s="248" t="s">
        <v>146</v>
      </c>
      <c r="L936" s="34"/>
      <c r="M936" s="112" t="s">
        <v>3</v>
      </c>
      <c r="N936" s="113" t="s">
        <v>53</v>
      </c>
      <c r="P936" s="114">
        <f>O936*H936</f>
        <v>0</v>
      </c>
      <c r="Q936" s="114">
        <v>0</v>
      </c>
      <c r="R936" s="114">
        <f>Q936*H936</f>
        <v>0</v>
      </c>
      <c r="S936" s="114">
        <v>1.4E-2</v>
      </c>
      <c r="T936" s="115">
        <f>S936*H936</f>
        <v>0.41979</v>
      </c>
      <c r="AR936" s="116" t="s">
        <v>254</v>
      </c>
      <c r="AT936" s="116" t="s">
        <v>142</v>
      </c>
      <c r="AU936" s="116" t="s">
        <v>148</v>
      </c>
      <c r="AY936" s="18" t="s">
        <v>140</v>
      </c>
      <c r="BE936" s="117">
        <f>IF(N936="základní",J936,0)</f>
        <v>0</v>
      </c>
      <c r="BF936" s="117">
        <f>IF(N936="snížená",J936,0)</f>
        <v>0</v>
      </c>
      <c r="BG936" s="117">
        <f>IF(N936="zákl. přenesená",J936,0)</f>
        <v>0</v>
      </c>
      <c r="BH936" s="117">
        <f>IF(N936="sníž. přenesená",J936,0)</f>
        <v>0</v>
      </c>
      <c r="BI936" s="117">
        <f>IF(N936="nulová",J936,0)</f>
        <v>0</v>
      </c>
      <c r="BJ936" s="18" t="s">
        <v>148</v>
      </c>
      <c r="BK936" s="117">
        <f>ROUND(I936*H936,2)</f>
        <v>0</v>
      </c>
      <c r="BL936" s="18" t="s">
        <v>254</v>
      </c>
      <c r="BM936" s="116" t="s">
        <v>994</v>
      </c>
    </row>
    <row r="937" spans="2:65" s="1" customFormat="1">
      <c r="B937" s="34"/>
      <c r="D937" s="252" t="s">
        <v>150</v>
      </c>
      <c r="F937" s="253" t="s">
        <v>995</v>
      </c>
      <c r="I937" s="118"/>
      <c r="L937" s="34"/>
      <c r="M937" s="119"/>
      <c r="T937" s="53"/>
      <c r="AT937" s="18" t="s">
        <v>150</v>
      </c>
      <c r="AU937" s="18" t="s">
        <v>148</v>
      </c>
    </row>
    <row r="938" spans="2:65" s="12" customFormat="1">
      <c r="B938" s="120"/>
      <c r="D938" s="254" t="s">
        <v>152</v>
      </c>
      <c r="E938" s="121" t="s">
        <v>3</v>
      </c>
      <c r="F938" s="255" t="s">
        <v>728</v>
      </c>
      <c r="H938" s="121" t="s">
        <v>3</v>
      </c>
      <c r="I938" s="122"/>
      <c r="L938" s="120"/>
      <c r="M938" s="123"/>
      <c r="T938" s="124"/>
      <c r="AT938" s="121" t="s">
        <v>152</v>
      </c>
      <c r="AU938" s="121" t="s">
        <v>148</v>
      </c>
      <c r="AV938" s="12" t="s">
        <v>89</v>
      </c>
      <c r="AW938" s="12" t="s">
        <v>42</v>
      </c>
      <c r="AX938" s="12" t="s">
        <v>81</v>
      </c>
      <c r="AY938" s="121" t="s">
        <v>140</v>
      </c>
    </row>
    <row r="939" spans="2:65" s="13" customFormat="1">
      <c r="B939" s="125"/>
      <c r="D939" s="254" t="s">
        <v>152</v>
      </c>
      <c r="E939" s="126" t="s">
        <v>3</v>
      </c>
      <c r="F939" s="256" t="s">
        <v>729</v>
      </c>
      <c r="H939" s="257">
        <v>12.366</v>
      </c>
      <c r="I939" s="127"/>
      <c r="L939" s="125"/>
      <c r="M939" s="128"/>
      <c r="T939" s="129"/>
      <c r="AT939" s="126" t="s">
        <v>152</v>
      </c>
      <c r="AU939" s="126" t="s">
        <v>148</v>
      </c>
      <c r="AV939" s="13" t="s">
        <v>148</v>
      </c>
      <c r="AW939" s="13" t="s">
        <v>42</v>
      </c>
      <c r="AX939" s="13" t="s">
        <v>81</v>
      </c>
      <c r="AY939" s="126" t="s">
        <v>140</v>
      </c>
    </row>
    <row r="940" spans="2:65" s="13" customFormat="1">
      <c r="B940" s="125"/>
      <c r="D940" s="254" t="s">
        <v>152</v>
      </c>
      <c r="E940" s="126" t="s">
        <v>3</v>
      </c>
      <c r="F940" s="256" t="s">
        <v>730</v>
      </c>
      <c r="H940" s="257">
        <v>17.619</v>
      </c>
      <c r="I940" s="127"/>
      <c r="L940" s="125"/>
      <c r="M940" s="128"/>
      <c r="T940" s="129"/>
      <c r="AT940" s="126" t="s">
        <v>152</v>
      </c>
      <c r="AU940" s="126" t="s">
        <v>148</v>
      </c>
      <c r="AV940" s="13" t="s">
        <v>148</v>
      </c>
      <c r="AW940" s="13" t="s">
        <v>42</v>
      </c>
      <c r="AX940" s="13" t="s">
        <v>81</v>
      </c>
      <c r="AY940" s="126" t="s">
        <v>140</v>
      </c>
    </row>
    <row r="941" spans="2:65" s="14" customFormat="1">
      <c r="B941" s="130"/>
      <c r="D941" s="254" t="s">
        <v>152</v>
      </c>
      <c r="E941" s="131" t="s">
        <v>3</v>
      </c>
      <c r="F941" s="258" t="s">
        <v>155</v>
      </c>
      <c r="H941" s="259">
        <v>29.984999999999999</v>
      </c>
      <c r="I941" s="132"/>
      <c r="L941" s="130"/>
      <c r="M941" s="133"/>
      <c r="T941" s="134"/>
      <c r="AT941" s="131" t="s">
        <v>152</v>
      </c>
      <c r="AU941" s="131" t="s">
        <v>148</v>
      </c>
      <c r="AV941" s="14" t="s">
        <v>147</v>
      </c>
      <c r="AW941" s="14" t="s">
        <v>42</v>
      </c>
      <c r="AX941" s="14" t="s">
        <v>89</v>
      </c>
      <c r="AY941" s="131" t="s">
        <v>140</v>
      </c>
    </row>
    <row r="942" spans="2:65" s="1" customFormat="1" ht="24.15" customHeight="1">
      <c r="B942" s="34"/>
      <c r="C942" s="246" t="s">
        <v>996</v>
      </c>
      <c r="D942" s="246" t="s">
        <v>142</v>
      </c>
      <c r="E942" s="247" t="s">
        <v>997</v>
      </c>
      <c r="F942" s="248" t="s">
        <v>998</v>
      </c>
      <c r="G942" s="249" t="s">
        <v>777</v>
      </c>
      <c r="H942" s="250">
        <v>4.6040000000000001</v>
      </c>
      <c r="I942" s="111"/>
      <c r="J942" s="251">
        <f>ROUND(I942*H942,2)</f>
        <v>0</v>
      </c>
      <c r="K942" s="248" t="s">
        <v>146</v>
      </c>
      <c r="L942" s="34"/>
      <c r="M942" s="112" t="s">
        <v>3</v>
      </c>
      <c r="N942" s="113" t="s">
        <v>53</v>
      </c>
      <c r="P942" s="114">
        <f>O942*H942</f>
        <v>0</v>
      </c>
      <c r="Q942" s="114">
        <v>0</v>
      </c>
      <c r="R942" s="114">
        <f>Q942*H942</f>
        <v>0</v>
      </c>
      <c r="S942" s="114">
        <v>0</v>
      </c>
      <c r="T942" s="115">
        <f>S942*H942</f>
        <v>0</v>
      </c>
      <c r="AR942" s="116" t="s">
        <v>254</v>
      </c>
      <c r="AT942" s="116" t="s">
        <v>142</v>
      </c>
      <c r="AU942" s="116" t="s">
        <v>148</v>
      </c>
      <c r="AY942" s="18" t="s">
        <v>140</v>
      </c>
      <c r="BE942" s="117">
        <f>IF(N942="základní",J942,0)</f>
        <v>0</v>
      </c>
      <c r="BF942" s="117">
        <f>IF(N942="snížená",J942,0)</f>
        <v>0</v>
      </c>
      <c r="BG942" s="117">
        <f>IF(N942="zákl. přenesená",J942,0)</f>
        <v>0</v>
      </c>
      <c r="BH942" s="117">
        <f>IF(N942="sníž. přenesená",J942,0)</f>
        <v>0</v>
      </c>
      <c r="BI942" s="117">
        <f>IF(N942="nulová",J942,0)</f>
        <v>0</v>
      </c>
      <c r="BJ942" s="18" t="s">
        <v>148</v>
      </c>
      <c r="BK942" s="117">
        <f>ROUND(I942*H942,2)</f>
        <v>0</v>
      </c>
      <c r="BL942" s="18" t="s">
        <v>254</v>
      </c>
      <c r="BM942" s="116" t="s">
        <v>999</v>
      </c>
    </row>
    <row r="943" spans="2:65" s="1" customFormat="1">
      <c r="B943" s="34"/>
      <c r="D943" s="252" t="s">
        <v>150</v>
      </c>
      <c r="F943" s="253" t="s">
        <v>1000</v>
      </c>
      <c r="I943" s="118"/>
      <c r="L943" s="34"/>
      <c r="M943" s="119"/>
      <c r="T943" s="53"/>
      <c r="AT943" s="18" t="s">
        <v>150</v>
      </c>
      <c r="AU943" s="18" t="s">
        <v>148</v>
      </c>
    </row>
    <row r="944" spans="2:65" s="1" customFormat="1" ht="24.15" customHeight="1">
      <c r="B944" s="34"/>
      <c r="C944" s="246" t="s">
        <v>1001</v>
      </c>
      <c r="D944" s="246" t="s">
        <v>142</v>
      </c>
      <c r="E944" s="247" t="s">
        <v>1002</v>
      </c>
      <c r="F944" s="248" t="s">
        <v>1003</v>
      </c>
      <c r="G944" s="249" t="s">
        <v>777</v>
      </c>
      <c r="H944" s="250">
        <v>4.6040000000000001</v>
      </c>
      <c r="I944" s="111"/>
      <c r="J944" s="251">
        <f>ROUND(I944*H944,2)</f>
        <v>0</v>
      </c>
      <c r="K944" s="248" t="s">
        <v>146</v>
      </c>
      <c r="L944" s="34"/>
      <c r="M944" s="112" t="s">
        <v>3</v>
      </c>
      <c r="N944" s="113" t="s">
        <v>53</v>
      </c>
      <c r="P944" s="114">
        <f>O944*H944</f>
        <v>0</v>
      </c>
      <c r="Q944" s="114">
        <v>0</v>
      </c>
      <c r="R944" s="114">
        <f>Q944*H944</f>
        <v>0</v>
      </c>
      <c r="S944" s="114">
        <v>0</v>
      </c>
      <c r="T944" s="115">
        <f>S944*H944</f>
        <v>0</v>
      </c>
      <c r="AR944" s="116" t="s">
        <v>254</v>
      </c>
      <c r="AT944" s="116" t="s">
        <v>142</v>
      </c>
      <c r="AU944" s="116" t="s">
        <v>148</v>
      </c>
      <c r="AY944" s="18" t="s">
        <v>140</v>
      </c>
      <c r="BE944" s="117">
        <f>IF(N944="základní",J944,0)</f>
        <v>0</v>
      </c>
      <c r="BF944" s="117">
        <f>IF(N944="snížená",J944,0)</f>
        <v>0</v>
      </c>
      <c r="BG944" s="117">
        <f>IF(N944="zákl. přenesená",J944,0)</f>
        <v>0</v>
      </c>
      <c r="BH944" s="117">
        <f>IF(N944="sníž. přenesená",J944,0)</f>
        <v>0</v>
      </c>
      <c r="BI944" s="117">
        <f>IF(N944="nulová",J944,0)</f>
        <v>0</v>
      </c>
      <c r="BJ944" s="18" t="s">
        <v>148</v>
      </c>
      <c r="BK944" s="117">
        <f>ROUND(I944*H944,2)</f>
        <v>0</v>
      </c>
      <c r="BL944" s="18" t="s">
        <v>254</v>
      </c>
      <c r="BM944" s="116" t="s">
        <v>1004</v>
      </c>
    </row>
    <row r="945" spans="2:65" s="1" customFormat="1">
      <c r="B945" s="34"/>
      <c r="D945" s="252" t="s">
        <v>150</v>
      </c>
      <c r="F945" s="253" t="s">
        <v>1005</v>
      </c>
      <c r="I945" s="118"/>
      <c r="L945" s="34"/>
      <c r="M945" s="119"/>
      <c r="T945" s="53"/>
      <c r="AT945" s="18" t="s">
        <v>150</v>
      </c>
      <c r="AU945" s="18" t="s">
        <v>148</v>
      </c>
    </row>
    <row r="946" spans="2:65" s="11" customFormat="1" ht="22.95" customHeight="1">
      <c r="B946" s="103"/>
      <c r="D946" s="104" t="s">
        <v>80</v>
      </c>
      <c r="E946" s="244" t="s">
        <v>1006</v>
      </c>
      <c r="F946" s="244" t="s">
        <v>1007</v>
      </c>
      <c r="I946" s="105"/>
      <c r="J946" s="245">
        <f>BK946</f>
        <v>0</v>
      </c>
      <c r="L946" s="103"/>
      <c r="M946" s="106"/>
      <c r="P946" s="107">
        <f>SUM(P947:P978)</f>
        <v>0</v>
      </c>
      <c r="R946" s="107">
        <f>SUM(R947:R978)</f>
        <v>3.1215886400000006</v>
      </c>
      <c r="T946" s="108">
        <f>SUM(T947:T978)</f>
        <v>0</v>
      </c>
      <c r="AR946" s="104" t="s">
        <v>148</v>
      </c>
      <c r="AT946" s="109" t="s">
        <v>80</v>
      </c>
      <c r="AU946" s="109" t="s">
        <v>89</v>
      </c>
      <c r="AY946" s="104" t="s">
        <v>140</v>
      </c>
      <c r="BK946" s="110">
        <f>SUM(BK947:BK978)</f>
        <v>0</v>
      </c>
    </row>
    <row r="947" spans="2:65" s="1" customFormat="1" ht="33" customHeight="1">
      <c r="B947" s="34"/>
      <c r="C947" s="246" t="s">
        <v>1008</v>
      </c>
      <c r="D947" s="246" t="s">
        <v>142</v>
      </c>
      <c r="E947" s="247" t="s">
        <v>1009</v>
      </c>
      <c r="F947" s="248" t="s">
        <v>1010</v>
      </c>
      <c r="G947" s="249" t="s">
        <v>145</v>
      </c>
      <c r="H947" s="250">
        <v>120.819</v>
      </c>
      <c r="I947" s="111"/>
      <c r="J947" s="251">
        <f>ROUND(I947*H947,2)</f>
        <v>0</v>
      </c>
      <c r="K947" s="248" t="s">
        <v>146</v>
      </c>
      <c r="L947" s="34"/>
      <c r="M947" s="112" t="s">
        <v>3</v>
      </c>
      <c r="N947" s="113" t="s">
        <v>53</v>
      </c>
      <c r="P947" s="114">
        <f>O947*H947</f>
        <v>0</v>
      </c>
      <c r="Q947" s="114">
        <v>2.4760000000000001E-2</v>
      </c>
      <c r="R947" s="114">
        <f>Q947*H947</f>
        <v>2.9914784400000003</v>
      </c>
      <c r="S947" s="114">
        <v>0</v>
      </c>
      <c r="T947" s="115">
        <f>S947*H947</f>
        <v>0</v>
      </c>
      <c r="AR947" s="116" t="s">
        <v>254</v>
      </c>
      <c r="AT947" s="116" t="s">
        <v>142</v>
      </c>
      <c r="AU947" s="116" t="s">
        <v>148</v>
      </c>
      <c r="AY947" s="18" t="s">
        <v>140</v>
      </c>
      <c r="BE947" s="117">
        <f>IF(N947="základní",J947,0)</f>
        <v>0</v>
      </c>
      <c r="BF947" s="117">
        <f>IF(N947="snížená",J947,0)</f>
        <v>0</v>
      </c>
      <c r="BG947" s="117">
        <f>IF(N947="zákl. přenesená",J947,0)</f>
        <v>0</v>
      </c>
      <c r="BH947" s="117">
        <f>IF(N947="sníž. přenesená",J947,0)</f>
        <v>0</v>
      </c>
      <c r="BI947" s="117">
        <f>IF(N947="nulová",J947,0)</f>
        <v>0</v>
      </c>
      <c r="BJ947" s="18" t="s">
        <v>148</v>
      </c>
      <c r="BK947" s="117">
        <f>ROUND(I947*H947,2)</f>
        <v>0</v>
      </c>
      <c r="BL947" s="18" t="s">
        <v>254</v>
      </c>
      <c r="BM947" s="116" t="s">
        <v>1011</v>
      </c>
    </row>
    <row r="948" spans="2:65" s="1" customFormat="1">
      <c r="B948" s="34"/>
      <c r="D948" s="252" t="s">
        <v>150</v>
      </c>
      <c r="F948" s="253" t="s">
        <v>1012</v>
      </c>
      <c r="I948" s="118"/>
      <c r="L948" s="34"/>
      <c r="M948" s="119"/>
      <c r="T948" s="53"/>
      <c r="AT948" s="18" t="s">
        <v>150</v>
      </c>
      <c r="AU948" s="18" t="s">
        <v>148</v>
      </c>
    </row>
    <row r="949" spans="2:65" s="12" customFormat="1">
      <c r="B949" s="120"/>
      <c r="D949" s="254" t="s">
        <v>152</v>
      </c>
      <c r="E949" s="121" t="s">
        <v>3</v>
      </c>
      <c r="F949" s="255" t="s">
        <v>289</v>
      </c>
      <c r="H949" s="121" t="s">
        <v>3</v>
      </c>
      <c r="I949" s="122"/>
      <c r="L949" s="120"/>
      <c r="M949" s="123"/>
      <c r="T949" s="124"/>
      <c r="AT949" s="121" t="s">
        <v>152</v>
      </c>
      <c r="AU949" s="121" t="s">
        <v>148</v>
      </c>
      <c r="AV949" s="12" t="s">
        <v>89</v>
      </c>
      <c r="AW949" s="12" t="s">
        <v>42</v>
      </c>
      <c r="AX949" s="12" t="s">
        <v>81</v>
      </c>
      <c r="AY949" s="121" t="s">
        <v>140</v>
      </c>
    </row>
    <row r="950" spans="2:65" s="13" customFormat="1">
      <c r="B950" s="125"/>
      <c r="D950" s="254" t="s">
        <v>152</v>
      </c>
      <c r="E950" s="126" t="s">
        <v>3</v>
      </c>
      <c r="F950" s="256" t="s">
        <v>1013</v>
      </c>
      <c r="H950" s="257">
        <v>45.052</v>
      </c>
      <c r="I950" s="127"/>
      <c r="L950" s="125"/>
      <c r="M950" s="128"/>
      <c r="T950" s="129"/>
      <c r="AT950" s="126" t="s">
        <v>152</v>
      </c>
      <c r="AU950" s="126" t="s">
        <v>148</v>
      </c>
      <c r="AV950" s="13" t="s">
        <v>148</v>
      </c>
      <c r="AW950" s="13" t="s">
        <v>42</v>
      </c>
      <c r="AX950" s="13" t="s">
        <v>81</v>
      </c>
      <c r="AY950" s="126" t="s">
        <v>140</v>
      </c>
    </row>
    <row r="951" spans="2:65" s="13" customFormat="1">
      <c r="B951" s="125"/>
      <c r="D951" s="254" t="s">
        <v>152</v>
      </c>
      <c r="E951" s="126" t="s">
        <v>3</v>
      </c>
      <c r="F951" s="256" t="s">
        <v>1014</v>
      </c>
      <c r="H951" s="257">
        <v>26.847000000000001</v>
      </c>
      <c r="I951" s="127"/>
      <c r="L951" s="125"/>
      <c r="M951" s="128"/>
      <c r="T951" s="129"/>
      <c r="AT951" s="126" t="s">
        <v>152</v>
      </c>
      <c r="AU951" s="126" t="s">
        <v>148</v>
      </c>
      <c r="AV951" s="13" t="s">
        <v>148</v>
      </c>
      <c r="AW951" s="13" t="s">
        <v>42</v>
      </c>
      <c r="AX951" s="13" t="s">
        <v>81</v>
      </c>
      <c r="AY951" s="126" t="s">
        <v>140</v>
      </c>
    </row>
    <row r="952" spans="2:65" s="13" customFormat="1">
      <c r="B952" s="125"/>
      <c r="D952" s="254" t="s">
        <v>152</v>
      </c>
      <c r="E952" s="126" t="s">
        <v>3</v>
      </c>
      <c r="F952" s="256" t="s">
        <v>1015</v>
      </c>
      <c r="H952" s="257">
        <v>-14.183999999999999</v>
      </c>
      <c r="I952" s="127"/>
      <c r="L952" s="125"/>
      <c r="M952" s="128"/>
      <c r="T952" s="129"/>
      <c r="AT952" s="126" t="s">
        <v>152</v>
      </c>
      <c r="AU952" s="126" t="s">
        <v>148</v>
      </c>
      <c r="AV952" s="13" t="s">
        <v>148</v>
      </c>
      <c r="AW952" s="13" t="s">
        <v>42</v>
      </c>
      <c r="AX952" s="13" t="s">
        <v>81</v>
      </c>
      <c r="AY952" s="126" t="s">
        <v>140</v>
      </c>
    </row>
    <row r="953" spans="2:65" s="13" customFormat="1">
      <c r="B953" s="125"/>
      <c r="D953" s="254" t="s">
        <v>152</v>
      </c>
      <c r="E953" s="126" t="s">
        <v>3</v>
      </c>
      <c r="F953" s="256" t="s">
        <v>1016</v>
      </c>
      <c r="H953" s="257">
        <v>47.600999999999999</v>
      </c>
      <c r="I953" s="127"/>
      <c r="L953" s="125"/>
      <c r="M953" s="128"/>
      <c r="T953" s="129"/>
      <c r="AT953" s="126" t="s">
        <v>152</v>
      </c>
      <c r="AU953" s="126" t="s">
        <v>148</v>
      </c>
      <c r="AV953" s="13" t="s">
        <v>148</v>
      </c>
      <c r="AW953" s="13" t="s">
        <v>42</v>
      </c>
      <c r="AX953" s="13" t="s">
        <v>81</v>
      </c>
      <c r="AY953" s="126" t="s">
        <v>140</v>
      </c>
    </row>
    <row r="954" spans="2:65" s="13" customFormat="1">
      <c r="B954" s="125"/>
      <c r="D954" s="254" t="s">
        <v>152</v>
      </c>
      <c r="E954" s="126" t="s">
        <v>3</v>
      </c>
      <c r="F954" s="256" t="s">
        <v>1017</v>
      </c>
      <c r="H954" s="257">
        <v>15.503</v>
      </c>
      <c r="I954" s="127"/>
      <c r="L954" s="125"/>
      <c r="M954" s="128"/>
      <c r="T954" s="129"/>
      <c r="AT954" s="126" t="s">
        <v>152</v>
      </c>
      <c r="AU954" s="126" t="s">
        <v>148</v>
      </c>
      <c r="AV954" s="13" t="s">
        <v>148</v>
      </c>
      <c r="AW954" s="13" t="s">
        <v>42</v>
      </c>
      <c r="AX954" s="13" t="s">
        <v>81</v>
      </c>
      <c r="AY954" s="126" t="s">
        <v>140</v>
      </c>
    </row>
    <row r="955" spans="2:65" s="14" customFormat="1">
      <c r="B955" s="130"/>
      <c r="D955" s="254" t="s">
        <v>152</v>
      </c>
      <c r="E955" s="131" t="s">
        <v>3</v>
      </c>
      <c r="F955" s="258" t="s">
        <v>155</v>
      </c>
      <c r="H955" s="259">
        <v>120.819</v>
      </c>
      <c r="I955" s="132"/>
      <c r="L955" s="130"/>
      <c r="M955" s="133"/>
      <c r="T955" s="134"/>
      <c r="AT955" s="131" t="s">
        <v>152</v>
      </c>
      <c r="AU955" s="131" t="s">
        <v>148</v>
      </c>
      <c r="AV955" s="14" t="s">
        <v>147</v>
      </c>
      <c r="AW955" s="14" t="s">
        <v>42</v>
      </c>
      <c r="AX955" s="14" t="s">
        <v>89</v>
      </c>
      <c r="AY955" s="131" t="s">
        <v>140</v>
      </c>
    </row>
    <row r="956" spans="2:65" s="1" customFormat="1" ht="24.15" customHeight="1">
      <c r="B956" s="34"/>
      <c r="C956" s="246" t="s">
        <v>1018</v>
      </c>
      <c r="D956" s="246" t="s">
        <v>142</v>
      </c>
      <c r="E956" s="247" t="s">
        <v>1019</v>
      </c>
      <c r="F956" s="248" t="s">
        <v>1020</v>
      </c>
      <c r="G956" s="249" t="s">
        <v>145</v>
      </c>
      <c r="H956" s="250">
        <v>120.819</v>
      </c>
      <c r="I956" s="111"/>
      <c r="J956" s="251">
        <f>ROUND(I956*H956,2)</f>
        <v>0</v>
      </c>
      <c r="K956" s="248" t="s">
        <v>146</v>
      </c>
      <c r="L956" s="34"/>
      <c r="M956" s="112" t="s">
        <v>3</v>
      </c>
      <c r="N956" s="113" t="s">
        <v>53</v>
      </c>
      <c r="P956" s="114">
        <f>O956*H956</f>
        <v>0</v>
      </c>
      <c r="Q956" s="114">
        <v>2.0000000000000001E-4</v>
      </c>
      <c r="R956" s="114">
        <f>Q956*H956</f>
        <v>2.4163800000000003E-2</v>
      </c>
      <c r="S956" s="114">
        <v>0</v>
      </c>
      <c r="T956" s="115">
        <f>S956*H956</f>
        <v>0</v>
      </c>
      <c r="AR956" s="116" t="s">
        <v>254</v>
      </c>
      <c r="AT956" s="116" t="s">
        <v>142</v>
      </c>
      <c r="AU956" s="116" t="s">
        <v>148</v>
      </c>
      <c r="AY956" s="18" t="s">
        <v>140</v>
      </c>
      <c r="BE956" s="117">
        <f>IF(N956="základní",J956,0)</f>
        <v>0</v>
      </c>
      <c r="BF956" s="117">
        <f>IF(N956="snížená",J956,0)</f>
        <v>0</v>
      </c>
      <c r="BG956" s="117">
        <f>IF(N956="zákl. přenesená",J956,0)</f>
        <v>0</v>
      </c>
      <c r="BH956" s="117">
        <f>IF(N956="sníž. přenesená",J956,0)</f>
        <v>0</v>
      </c>
      <c r="BI956" s="117">
        <f>IF(N956="nulová",J956,0)</f>
        <v>0</v>
      </c>
      <c r="BJ956" s="18" t="s">
        <v>148</v>
      </c>
      <c r="BK956" s="117">
        <f>ROUND(I956*H956,2)</f>
        <v>0</v>
      </c>
      <c r="BL956" s="18" t="s">
        <v>254</v>
      </c>
      <c r="BM956" s="116" t="s">
        <v>1021</v>
      </c>
    </row>
    <row r="957" spans="2:65" s="1" customFormat="1">
      <c r="B957" s="34"/>
      <c r="D957" s="252" t="s">
        <v>150</v>
      </c>
      <c r="F957" s="253" t="s">
        <v>1022</v>
      </c>
      <c r="I957" s="118"/>
      <c r="L957" s="34"/>
      <c r="M957" s="119"/>
      <c r="T957" s="53"/>
      <c r="AT957" s="18" t="s">
        <v>150</v>
      </c>
      <c r="AU957" s="18" t="s">
        <v>148</v>
      </c>
    </row>
    <row r="958" spans="2:65" s="12" customFormat="1">
      <c r="B958" s="120"/>
      <c r="D958" s="254" t="s">
        <v>152</v>
      </c>
      <c r="E958" s="121" t="s">
        <v>3</v>
      </c>
      <c r="F958" s="255" t="s">
        <v>289</v>
      </c>
      <c r="H958" s="121" t="s">
        <v>3</v>
      </c>
      <c r="I958" s="122"/>
      <c r="L958" s="120"/>
      <c r="M958" s="123"/>
      <c r="T958" s="124"/>
      <c r="AT958" s="121" t="s">
        <v>152</v>
      </c>
      <c r="AU958" s="121" t="s">
        <v>148</v>
      </c>
      <c r="AV958" s="12" t="s">
        <v>89</v>
      </c>
      <c r="AW958" s="12" t="s">
        <v>42</v>
      </c>
      <c r="AX958" s="12" t="s">
        <v>81</v>
      </c>
      <c r="AY958" s="121" t="s">
        <v>140</v>
      </c>
    </row>
    <row r="959" spans="2:65" s="13" customFormat="1">
      <c r="B959" s="125"/>
      <c r="D959" s="254" t="s">
        <v>152</v>
      </c>
      <c r="E959" s="126" t="s">
        <v>3</v>
      </c>
      <c r="F959" s="256" t="s">
        <v>1013</v>
      </c>
      <c r="H959" s="257">
        <v>45.052</v>
      </c>
      <c r="I959" s="127"/>
      <c r="L959" s="125"/>
      <c r="M959" s="128"/>
      <c r="T959" s="129"/>
      <c r="AT959" s="126" t="s">
        <v>152</v>
      </c>
      <c r="AU959" s="126" t="s">
        <v>148</v>
      </c>
      <c r="AV959" s="13" t="s">
        <v>148</v>
      </c>
      <c r="AW959" s="13" t="s">
        <v>42</v>
      </c>
      <c r="AX959" s="13" t="s">
        <v>81</v>
      </c>
      <c r="AY959" s="126" t="s">
        <v>140</v>
      </c>
    </row>
    <row r="960" spans="2:65" s="13" customFormat="1">
      <c r="B960" s="125"/>
      <c r="D960" s="254" t="s">
        <v>152</v>
      </c>
      <c r="E960" s="126" t="s">
        <v>3</v>
      </c>
      <c r="F960" s="256" t="s">
        <v>1014</v>
      </c>
      <c r="H960" s="257">
        <v>26.847000000000001</v>
      </c>
      <c r="I960" s="127"/>
      <c r="L960" s="125"/>
      <c r="M960" s="128"/>
      <c r="T960" s="129"/>
      <c r="AT960" s="126" t="s">
        <v>152</v>
      </c>
      <c r="AU960" s="126" t="s">
        <v>148</v>
      </c>
      <c r="AV960" s="13" t="s">
        <v>148</v>
      </c>
      <c r="AW960" s="13" t="s">
        <v>42</v>
      </c>
      <c r="AX960" s="13" t="s">
        <v>81</v>
      </c>
      <c r="AY960" s="126" t="s">
        <v>140</v>
      </c>
    </row>
    <row r="961" spans="2:65" s="13" customFormat="1">
      <c r="B961" s="125"/>
      <c r="D961" s="254" t="s">
        <v>152</v>
      </c>
      <c r="E961" s="126" t="s">
        <v>3</v>
      </c>
      <c r="F961" s="256" t="s">
        <v>1015</v>
      </c>
      <c r="H961" s="257">
        <v>-14.183999999999999</v>
      </c>
      <c r="I961" s="127"/>
      <c r="L961" s="125"/>
      <c r="M961" s="128"/>
      <c r="T961" s="129"/>
      <c r="AT961" s="126" t="s">
        <v>152</v>
      </c>
      <c r="AU961" s="126" t="s">
        <v>148</v>
      </c>
      <c r="AV961" s="13" t="s">
        <v>148</v>
      </c>
      <c r="AW961" s="13" t="s">
        <v>42</v>
      </c>
      <c r="AX961" s="13" t="s">
        <v>81</v>
      </c>
      <c r="AY961" s="126" t="s">
        <v>140</v>
      </c>
    </row>
    <row r="962" spans="2:65" s="13" customFormat="1">
      <c r="B962" s="125"/>
      <c r="D962" s="254" t="s">
        <v>152</v>
      </c>
      <c r="E962" s="126" t="s">
        <v>3</v>
      </c>
      <c r="F962" s="256" t="s">
        <v>1016</v>
      </c>
      <c r="H962" s="257">
        <v>47.600999999999999</v>
      </c>
      <c r="I962" s="127"/>
      <c r="L962" s="125"/>
      <c r="M962" s="128"/>
      <c r="T962" s="129"/>
      <c r="AT962" s="126" t="s">
        <v>152</v>
      </c>
      <c r="AU962" s="126" t="s">
        <v>148</v>
      </c>
      <c r="AV962" s="13" t="s">
        <v>148</v>
      </c>
      <c r="AW962" s="13" t="s">
        <v>42</v>
      </c>
      <c r="AX962" s="13" t="s">
        <v>81</v>
      </c>
      <c r="AY962" s="126" t="s">
        <v>140</v>
      </c>
    </row>
    <row r="963" spans="2:65" s="13" customFormat="1">
      <c r="B963" s="125"/>
      <c r="D963" s="254" t="s">
        <v>152</v>
      </c>
      <c r="E963" s="126" t="s">
        <v>3</v>
      </c>
      <c r="F963" s="256" t="s">
        <v>1017</v>
      </c>
      <c r="H963" s="257">
        <v>15.503</v>
      </c>
      <c r="I963" s="127"/>
      <c r="L963" s="125"/>
      <c r="M963" s="128"/>
      <c r="T963" s="129"/>
      <c r="AT963" s="126" t="s">
        <v>152</v>
      </c>
      <c r="AU963" s="126" t="s">
        <v>148</v>
      </c>
      <c r="AV963" s="13" t="s">
        <v>148</v>
      </c>
      <c r="AW963" s="13" t="s">
        <v>42</v>
      </c>
      <c r="AX963" s="13" t="s">
        <v>81</v>
      </c>
      <c r="AY963" s="126" t="s">
        <v>140</v>
      </c>
    </row>
    <row r="964" spans="2:65" s="14" customFormat="1">
      <c r="B964" s="130"/>
      <c r="D964" s="254" t="s">
        <v>152</v>
      </c>
      <c r="E964" s="131" t="s">
        <v>3</v>
      </c>
      <c r="F964" s="258" t="s">
        <v>155</v>
      </c>
      <c r="H964" s="259">
        <v>120.819</v>
      </c>
      <c r="I964" s="132"/>
      <c r="L964" s="130"/>
      <c r="M964" s="133"/>
      <c r="T964" s="134"/>
      <c r="AT964" s="131" t="s">
        <v>152</v>
      </c>
      <c r="AU964" s="131" t="s">
        <v>148</v>
      </c>
      <c r="AV964" s="14" t="s">
        <v>147</v>
      </c>
      <c r="AW964" s="14" t="s">
        <v>42</v>
      </c>
      <c r="AX964" s="14" t="s">
        <v>89</v>
      </c>
      <c r="AY964" s="131" t="s">
        <v>140</v>
      </c>
    </row>
    <row r="965" spans="2:65" s="1" customFormat="1" ht="24.15" customHeight="1">
      <c r="B965" s="34"/>
      <c r="C965" s="246" t="s">
        <v>1023</v>
      </c>
      <c r="D965" s="246" t="s">
        <v>142</v>
      </c>
      <c r="E965" s="247" t="s">
        <v>1024</v>
      </c>
      <c r="F965" s="248" t="s">
        <v>1025</v>
      </c>
      <c r="G965" s="249" t="s">
        <v>294</v>
      </c>
      <c r="H965" s="250">
        <v>6.74</v>
      </c>
      <c r="I965" s="111"/>
      <c r="J965" s="251">
        <f>ROUND(I965*H965,2)</f>
        <v>0</v>
      </c>
      <c r="K965" s="248" t="s">
        <v>146</v>
      </c>
      <c r="L965" s="34"/>
      <c r="M965" s="112" t="s">
        <v>3</v>
      </c>
      <c r="N965" s="113" t="s">
        <v>53</v>
      </c>
      <c r="P965" s="114">
        <f>O965*H965</f>
        <v>0</v>
      </c>
      <c r="Q965" s="114">
        <v>3.6000000000000002E-4</v>
      </c>
      <c r="R965" s="114">
        <f>Q965*H965</f>
        <v>2.4264000000000004E-3</v>
      </c>
      <c r="S965" s="114">
        <v>0</v>
      </c>
      <c r="T965" s="115">
        <f>S965*H965</f>
        <v>0</v>
      </c>
      <c r="AR965" s="116" t="s">
        <v>254</v>
      </c>
      <c r="AT965" s="116" t="s">
        <v>142</v>
      </c>
      <c r="AU965" s="116" t="s">
        <v>148</v>
      </c>
      <c r="AY965" s="18" t="s">
        <v>140</v>
      </c>
      <c r="BE965" s="117">
        <f>IF(N965="základní",J965,0)</f>
        <v>0</v>
      </c>
      <c r="BF965" s="117">
        <f>IF(N965="snížená",J965,0)</f>
        <v>0</v>
      </c>
      <c r="BG965" s="117">
        <f>IF(N965="zákl. přenesená",J965,0)</f>
        <v>0</v>
      </c>
      <c r="BH965" s="117">
        <f>IF(N965="sníž. přenesená",J965,0)</f>
        <v>0</v>
      </c>
      <c r="BI965" s="117">
        <f>IF(N965="nulová",J965,0)</f>
        <v>0</v>
      </c>
      <c r="BJ965" s="18" t="s">
        <v>148</v>
      </c>
      <c r="BK965" s="117">
        <f>ROUND(I965*H965,2)</f>
        <v>0</v>
      </c>
      <c r="BL965" s="18" t="s">
        <v>254</v>
      </c>
      <c r="BM965" s="116" t="s">
        <v>1026</v>
      </c>
    </row>
    <row r="966" spans="2:65" s="1" customFormat="1">
      <c r="B966" s="34"/>
      <c r="D966" s="252" t="s">
        <v>150</v>
      </c>
      <c r="F966" s="253" t="s">
        <v>1027</v>
      </c>
      <c r="I966" s="118"/>
      <c r="L966" s="34"/>
      <c r="M966" s="119"/>
      <c r="T966" s="53"/>
      <c r="AT966" s="18" t="s">
        <v>150</v>
      </c>
      <c r="AU966" s="18" t="s">
        <v>148</v>
      </c>
    </row>
    <row r="967" spans="2:65" s="13" customFormat="1">
      <c r="B967" s="125"/>
      <c r="D967" s="254" t="s">
        <v>152</v>
      </c>
      <c r="E967" s="126" t="s">
        <v>3</v>
      </c>
      <c r="F967" s="256" t="s">
        <v>1028</v>
      </c>
      <c r="H967" s="257">
        <v>6.74</v>
      </c>
      <c r="I967" s="127"/>
      <c r="L967" s="125"/>
      <c r="M967" s="128"/>
      <c r="T967" s="129"/>
      <c r="AT967" s="126" t="s">
        <v>152</v>
      </c>
      <c r="AU967" s="126" t="s">
        <v>148</v>
      </c>
      <c r="AV967" s="13" t="s">
        <v>148</v>
      </c>
      <c r="AW967" s="13" t="s">
        <v>42</v>
      </c>
      <c r="AX967" s="13" t="s">
        <v>81</v>
      </c>
      <c r="AY967" s="126" t="s">
        <v>140</v>
      </c>
    </row>
    <row r="968" spans="2:65" s="14" customFormat="1">
      <c r="B968" s="130"/>
      <c r="D968" s="254" t="s">
        <v>152</v>
      </c>
      <c r="E968" s="131" t="s">
        <v>3</v>
      </c>
      <c r="F968" s="258" t="s">
        <v>155</v>
      </c>
      <c r="H968" s="259">
        <v>6.74</v>
      </c>
      <c r="I968" s="132"/>
      <c r="L968" s="130"/>
      <c r="M968" s="133"/>
      <c r="T968" s="134"/>
      <c r="AT968" s="131" t="s">
        <v>152</v>
      </c>
      <c r="AU968" s="131" t="s">
        <v>148</v>
      </c>
      <c r="AV968" s="14" t="s">
        <v>147</v>
      </c>
      <c r="AW968" s="14" t="s">
        <v>42</v>
      </c>
      <c r="AX968" s="14" t="s">
        <v>89</v>
      </c>
      <c r="AY968" s="131" t="s">
        <v>140</v>
      </c>
    </row>
    <row r="969" spans="2:65" s="1" customFormat="1" ht="21.75" customHeight="1">
      <c r="B969" s="34"/>
      <c r="C969" s="246" t="s">
        <v>1029</v>
      </c>
      <c r="D969" s="246" t="s">
        <v>142</v>
      </c>
      <c r="E969" s="247" t="s">
        <v>1030</v>
      </c>
      <c r="F969" s="248" t="s">
        <v>1031</v>
      </c>
      <c r="G969" s="249" t="s">
        <v>533</v>
      </c>
      <c r="H969" s="250">
        <v>8</v>
      </c>
      <c r="I969" s="111"/>
      <c r="J969" s="251">
        <f>ROUND(I969*H969,2)</f>
        <v>0</v>
      </c>
      <c r="K969" s="248" t="s">
        <v>146</v>
      </c>
      <c r="L969" s="34"/>
      <c r="M969" s="112" t="s">
        <v>3</v>
      </c>
      <c r="N969" s="113" t="s">
        <v>53</v>
      </c>
      <c r="P969" s="114">
        <f>O969*H969</f>
        <v>0</v>
      </c>
      <c r="Q969" s="114">
        <v>2.2000000000000001E-4</v>
      </c>
      <c r="R969" s="114">
        <f>Q969*H969</f>
        <v>1.7600000000000001E-3</v>
      </c>
      <c r="S969" s="114">
        <v>0</v>
      </c>
      <c r="T969" s="115">
        <f>S969*H969</f>
        <v>0</v>
      </c>
      <c r="AR969" s="116" t="s">
        <v>254</v>
      </c>
      <c r="AT969" s="116" t="s">
        <v>142</v>
      </c>
      <c r="AU969" s="116" t="s">
        <v>148</v>
      </c>
      <c r="AY969" s="18" t="s">
        <v>140</v>
      </c>
      <c r="BE969" s="117">
        <f>IF(N969="základní",J969,0)</f>
        <v>0</v>
      </c>
      <c r="BF969" s="117">
        <f>IF(N969="snížená",J969,0)</f>
        <v>0</v>
      </c>
      <c r="BG969" s="117">
        <f>IF(N969="zákl. přenesená",J969,0)</f>
        <v>0</v>
      </c>
      <c r="BH969" s="117">
        <f>IF(N969="sníž. přenesená",J969,0)</f>
        <v>0</v>
      </c>
      <c r="BI969" s="117">
        <f>IF(N969="nulová",J969,0)</f>
        <v>0</v>
      </c>
      <c r="BJ969" s="18" t="s">
        <v>148</v>
      </c>
      <c r="BK969" s="117">
        <f>ROUND(I969*H969,2)</f>
        <v>0</v>
      </c>
      <c r="BL969" s="18" t="s">
        <v>254</v>
      </c>
      <c r="BM969" s="116" t="s">
        <v>1032</v>
      </c>
    </row>
    <row r="970" spans="2:65" s="1" customFormat="1">
      <c r="B970" s="34"/>
      <c r="D970" s="252" t="s">
        <v>150</v>
      </c>
      <c r="F970" s="253" t="s">
        <v>1033</v>
      </c>
      <c r="I970" s="118"/>
      <c r="L970" s="34"/>
      <c r="M970" s="119"/>
      <c r="T970" s="53"/>
      <c r="AT970" s="18" t="s">
        <v>150</v>
      </c>
      <c r="AU970" s="18" t="s">
        <v>148</v>
      </c>
    </row>
    <row r="971" spans="2:65" s="1" customFormat="1" ht="21.75" customHeight="1">
      <c r="B971" s="34"/>
      <c r="C971" s="260" t="s">
        <v>1034</v>
      </c>
      <c r="D971" s="260" t="s">
        <v>309</v>
      </c>
      <c r="E971" s="261" t="s">
        <v>1035</v>
      </c>
      <c r="F971" s="262" t="s">
        <v>1036</v>
      </c>
      <c r="G971" s="263" t="s">
        <v>533</v>
      </c>
      <c r="H971" s="264">
        <v>8</v>
      </c>
      <c r="I971" s="135"/>
      <c r="J971" s="265">
        <f>ROUND(I971*H971,2)</f>
        <v>0</v>
      </c>
      <c r="K971" s="262" t="s">
        <v>146</v>
      </c>
      <c r="L971" s="136"/>
      <c r="M971" s="137" t="s">
        <v>3</v>
      </c>
      <c r="N971" s="138" t="s">
        <v>53</v>
      </c>
      <c r="P971" s="114">
        <f>O971*H971</f>
        <v>0</v>
      </c>
      <c r="Q971" s="114">
        <v>1.272E-2</v>
      </c>
      <c r="R971" s="114">
        <f>Q971*H971</f>
        <v>0.10176</v>
      </c>
      <c r="S971" s="114">
        <v>0</v>
      </c>
      <c r="T971" s="115">
        <f>S971*H971</f>
        <v>0</v>
      </c>
      <c r="AR971" s="116" t="s">
        <v>424</v>
      </c>
      <c r="AT971" s="116" t="s">
        <v>309</v>
      </c>
      <c r="AU971" s="116" t="s">
        <v>148</v>
      </c>
      <c r="AY971" s="18" t="s">
        <v>140</v>
      </c>
      <c r="BE971" s="117">
        <f>IF(N971="základní",J971,0)</f>
        <v>0</v>
      </c>
      <c r="BF971" s="117">
        <f>IF(N971="snížená",J971,0)</f>
        <v>0</v>
      </c>
      <c r="BG971" s="117">
        <f>IF(N971="zákl. přenesená",J971,0)</f>
        <v>0</v>
      </c>
      <c r="BH971" s="117">
        <f>IF(N971="sníž. přenesená",J971,0)</f>
        <v>0</v>
      </c>
      <c r="BI971" s="117">
        <f>IF(N971="nulová",J971,0)</f>
        <v>0</v>
      </c>
      <c r="BJ971" s="18" t="s">
        <v>148</v>
      </c>
      <c r="BK971" s="117">
        <f>ROUND(I971*H971,2)</f>
        <v>0</v>
      </c>
      <c r="BL971" s="18" t="s">
        <v>254</v>
      </c>
      <c r="BM971" s="116" t="s">
        <v>1037</v>
      </c>
    </row>
    <row r="972" spans="2:65" s="12" customFormat="1">
      <c r="B972" s="120"/>
      <c r="D972" s="254" t="s">
        <v>152</v>
      </c>
      <c r="E972" s="121" t="s">
        <v>3</v>
      </c>
      <c r="F972" s="255" t="s">
        <v>1038</v>
      </c>
      <c r="H972" s="121" t="s">
        <v>3</v>
      </c>
      <c r="I972" s="122"/>
      <c r="L972" s="120"/>
      <c r="M972" s="123"/>
      <c r="T972" s="124"/>
      <c r="AT972" s="121" t="s">
        <v>152</v>
      </c>
      <c r="AU972" s="121" t="s">
        <v>148</v>
      </c>
      <c r="AV972" s="12" t="s">
        <v>89</v>
      </c>
      <c r="AW972" s="12" t="s">
        <v>42</v>
      </c>
      <c r="AX972" s="12" t="s">
        <v>81</v>
      </c>
      <c r="AY972" s="121" t="s">
        <v>140</v>
      </c>
    </row>
    <row r="973" spans="2:65" s="13" customFormat="1">
      <c r="B973" s="125"/>
      <c r="D973" s="254" t="s">
        <v>152</v>
      </c>
      <c r="E973" s="126" t="s">
        <v>3</v>
      </c>
      <c r="F973" s="256" t="s">
        <v>1039</v>
      </c>
      <c r="H973" s="257">
        <v>8</v>
      </c>
      <c r="I973" s="127"/>
      <c r="L973" s="125"/>
      <c r="M973" s="128"/>
      <c r="T973" s="129"/>
      <c r="AT973" s="126" t="s">
        <v>152</v>
      </c>
      <c r="AU973" s="126" t="s">
        <v>148</v>
      </c>
      <c r="AV973" s="13" t="s">
        <v>148</v>
      </c>
      <c r="AW973" s="13" t="s">
        <v>42</v>
      </c>
      <c r="AX973" s="13" t="s">
        <v>81</v>
      </c>
      <c r="AY973" s="126" t="s">
        <v>140</v>
      </c>
    </row>
    <row r="974" spans="2:65" s="14" customFormat="1">
      <c r="B974" s="130"/>
      <c r="D974" s="254" t="s">
        <v>152</v>
      </c>
      <c r="E974" s="131" t="s">
        <v>3</v>
      </c>
      <c r="F974" s="258" t="s">
        <v>155</v>
      </c>
      <c r="H974" s="259">
        <v>8</v>
      </c>
      <c r="I974" s="132"/>
      <c r="L974" s="130"/>
      <c r="M974" s="133"/>
      <c r="T974" s="134"/>
      <c r="AT974" s="131" t="s">
        <v>152</v>
      </c>
      <c r="AU974" s="131" t="s">
        <v>148</v>
      </c>
      <c r="AV974" s="14" t="s">
        <v>147</v>
      </c>
      <c r="AW974" s="14" t="s">
        <v>42</v>
      </c>
      <c r="AX974" s="14" t="s">
        <v>89</v>
      </c>
      <c r="AY974" s="131" t="s">
        <v>140</v>
      </c>
    </row>
    <row r="975" spans="2:65" s="1" customFormat="1" ht="37.950000000000003" customHeight="1">
      <c r="B975" s="34"/>
      <c r="C975" s="246" t="s">
        <v>1040</v>
      </c>
      <c r="D975" s="246" t="s">
        <v>142</v>
      </c>
      <c r="E975" s="247" t="s">
        <v>1041</v>
      </c>
      <c r="F975" s="248" t="s">
        <v>1042</v>
      </c>
      <c r="G975" s="249" t="s">
        <v>777</v>
      </c>
      <c r="H975" s="250">
        <v>3.1219999999999999</v>
      </c>
      <c r="I975" s="111"/>
      <c r="J975" s="251">
        <f>ROUND(I975*H975,2)</f>
        <v>0</v>
      </c>
      <c r="K975" s="248" t="s">
        <v>146</v>
      </c>
      <c r="L975" s="34"/>
      <c r="M975" s="112" t="s">
        <v>3</v>
      </c>
      <c r="N975" s="113" t="s">
        <v>53</v>
      </c>
      <c r="P975" s="114">
        <f>O975*H975</f>
        <v>0</v>
      </c>
      <c r="Q975" s="114">
        <v>0</v>
      </c>
      <c r="R975" s="114">
        <f>Q975*H975</f>
        <v>0</v>
      </c>
      <c r="S975" s="114">
        <v>0</v>
      </c>
      <c r="T975" s="115">
        <f>S975*H975</f>
        <v>0</v>
      </c>
      <c r="AR975" s="116" t="s">
        <v>254</v>
      </c>
      <c r="AT975" s="116" t="s">
        <v>142</v>
      </c>
      <c r="AU975" s="116" t="s">
        <v>148</v>
      </c>
      <c r="AY975" s="18" t="s">
        <v>140</v>
      </c>
      <c r="BE975" s="117">
        <f>IF(N975="základní",J975,0)</f>
        <v>0</v>
      </c>
      <c r="BF975" s="117">
        <f>IF(N975="snížená",J975,0)</f>
        <v>0</v>
      </c>
      <c r="BG975" s="117">
        <f>IF(N975="zákl. přenesená",J975,0)</f>
        <v>0</v>
      </c>
      <c r="BH975" s="117">
        <f>IF(N975="sníž. přenesená",J975,0)</f>
        <v>0</v>
      </c>
      <c r="BI975" s="117">
        <f>IF(N975="nulová",J975,0)</f>
        <v>0</v>
      </c>
      <c r="BJ975" s="18" t="s">
        <v>148</v>
      </c>
      <c r="BK975" s="117">
        <f>ROUND(I975*H975,2)</f>
        <v>0</v>
      </c>
      <c r="BL975" s="18" t="s">
        <v>254</v>
      </c>
      <c r="BM975" s="116" t="s">
        <v>1043</v>
      </c>
    </row>
    <row r="976" spans="2:65" s="1" customFormat="1">
      <c r="B976" s="34"/>
      <c r="D976" s="252" t="s">
        <v>150</v>
      </c>
      <c r="F976" s="253" t="s">
        <v>1044</v>
      </c>
      <c r="I976" s="118"/>
      <c r="L976" s="34"/>
      <c r="M976" s="119"/>
      <c r="T976" s="53"/>
      <c r="AT976" s="18" t="s">
        <v>150</v>
      </c>
      <c r="AU976" s="18" t="s">
        <v>148</v>
      </c>
    </row>
    <row r="977" spans="2:65" s="1" customFormat="1" ht="33" customHeight="1">
      <c r="B977" s="34"/>
      <c r="C977" s="246" t="s">
        <v>1045</v>
      </c>
      <c r="D977" s="246" t="s">
        <v>142</v>
      </c>
      <c r="E977" s="247" t="s">
        <v>1046</v>
      </c>
      <c r="F977" s="248" t="s">
        <v>1047</v>
      </c>
      <c r="G977" s="249" t="s">
        <v>777</v>
      </c>
      <c r="H977" s="250">
        <v>3.1219999999999999</v>
      </c>
      <c r="I977" s="111"/>
      <c r="J977" s="251">
        <f>ROUND(I977*H977,2)</f>
        <v>0</v>
      </c>
      <c r="K977" s="248" t="s">
        <v>146</v>
      </c>
      <c r="L977" s="34"/>
      <c r="M977" s="112" t="s">
        <v>3</v>
      </c>
      <c r="N977" s="113" t="s">
        <v>53</v>
      </c>
      <c r="P977" s="114">
        <f>O977*H977</f>
        <v>0</v>
      </c>
      <c r="Q977" s="114">
        <v>0</v>
      </c>
      <c r="R977" s="114">
        <f>Q977*H977</f>
        <v>0</v>
      </c>
      <c r="S977" s="114">
        <v>0</v>
      </c>
      <c r="T977" s="115">
        <f>S977*H977</f>
        <v>0</v>
      </c>
      <c r="AR977" s="116" t="s">
        <v>254</v>
      </c>
      <c r="AT977" s="116" t="s">
        <v>142</v>
      </c>
      <c r="AU977" s="116" t="s">
        <v>148</v>
      </c>
      <c r="AY977" s="18" t="s">
        <v>140</v>
      </c>
      <c r="BE977" s="117">
        <f>IF(N977="základní",J977,0)</f>
        <v>0</v>
      </c>
      <c r="BF977" s="117">
        <f>IF(N977="snížená",J977,0)</f>
        <v>0</v>
      </c>
      <c r="BG977" s="117">
        <f>IF(N977="zákl. přenesená",J977,0)</f>
        <v>0</v>
      </c>
      <c r="BH977" s="117">
        <f>IF(N977="sníž. přenesená",J977,0)</f>
        <v>0</v>
      </c>
      <c r="BI977" s="117">
        <f>IF(N977="nulová",J977,0)</f>
        <v>0</v>
      </c>
      <c r="BJ977" s="18" t="s">
        <v>148</v>
      </c>
      <c r="BK977" s="117">
        <f>ROUND(I977*H977,2)</f>
        <v>0</v>
      </c>
      <c r="BL977" s="18" t="s">
        <v>254</v>
      </c>
      <c r="BM977" s="116" t="s">
        <v>1048</v>
      </c>
    </row>
    <row r="978" spans="2:65" s="1" customFormat="1">
      <c r="B978" s="34"/>
      <c r="D978" s="252" t="s">
        <v>150</v>
      </c>
      <c r="F978" s="253" t="s">
        <v>1049</v>
      </c>
      <c r="I978" s="118"/>
      <c r="L978" s="34"/>
      <c r="M978" s="119"/>
      <c r="T978" s="53"/>
      <c r="AT978" s="18" t="s">
        <v>150</v>
      </c>
      <c r="AU978" s="18" t="s">
        <v>148</v>
      </c>
    </row>
    <row r="979" spans="2:65" s="11" customFormat="1" ht="22.95" customHeight="1">
      <c r="B979" s="103"/>
      <c r="D979" s="104" t="s">
        <v>80</v>
      </c>
      <c r="E979" s="244" t="s">
        <v>1050</v>
      </c>
      <c r="F979" s="244" t="s">
        <v>1051</v>
      </c>
      <c r="I979" s="105"/>
      <c r="J979" s="245">
        <f>BK979</f>
        <v>0</v>
      </c>
      <c r="L979" s="103"/>
      <c r="M979" s="106"/>
      <c r="P979" s="107">
        <f>SUM(P980:P1084)</f>
        <v>0</v>
      </c>
      <c r="R979" s="107">
        <f>SUM(R980:R1084)</f>
        <v>0.67203579999999996</v>
      </c>
      <c r="T979" s="108">
        <f>SUM(T980:T1084)</f>
        <v>0.59682246000000005</v>
      </c>
      <c r="AR979" s="104" t="s">
        <v>148</v>
      </c>
      <c r="AT979" s="109" t="s">
        <v>80</v>
      </c>
      <c r="AU979" s="109" t="s">
        <v>89</v>
      </c>
      <c r="AY979" s="104" t="s">
        <v>140</v>
      </c>
      <c r="BK979" s="110">
        <f>SUM(BK980:BK1084)</f>
        <v>0</v>
      </c>
    </row>
    <row r="980" spans="2:65" s="1" customFormat="1" ht="16.5" customHeight="1">
      <c r="B980" s="34"/>
      <c r="C980" s="246" t="s">
        <v>1052</v>
      </c>
      <c r="D980" s="246" t="s">
        <v>142</v>
      </c>
      <c r="E980" s="247" t="s">
        <v>1053</v>
      </c>
      <c r="F980" s="248" t="s">
        <v>1054</v>
      </c>
      <c r="G980" s="249" t="s">
        <v>145</v>
      </c>
      <c r="H980" s="250">
        <v>17.843</v>
      </c>
      <c r="I980" s="111"/>
      <c r="J980" s="251">
        <f>ROUND(I980*H980,2)</f>
        <v>0</v>
      </c>
      <c r="K980" s="248" t="s">
        <v>146</v>
      </c>
      <c r="L980" s="34"/>
      <c r="M980" s="112" t="s">
        <v>3</v>
      </c>
      <c r="N980" s="113" t="s">
        <v>53</v>
      </c>
      <c r="P980" s="114">
        <f>O980*H980</f>
        <v>0</v>
      </c>
      <c r="Q980" s="114">
        <v>0</v>
      </c>
      <c r="R980" s="114">
        <f>Q980*H980</f>
        <v>0</v>
      </c>
      <c r="S980" s="114">
        <v>3.1199999999999999E-3</v>
      </c>
      <c r="T980" s="115">
        <f>S980*H980</f>
        <v>5.5670159999999996E-2</v>
      </c>
      <c r="AR980" s="116" t="s">
        <v>254</v>
      </c>
      <c r="AT980" s="116" t="s">
        <v>142</v>
      </c>
      <c r="AU980" s="116" t="s">
        <v>148</v>
      </c>
      <c r="AY980" s="18" t="s">
        <v>140</v>
      </c>
      <c r="BE980" s="117">
        <f>IF(N980="základní",J980,0)</f>
        <v>0</v>
      </c>
      <c r="BF980" s="117">
        <f>IF(N980="snížená",J980,0)</f>
        <v>0</v>
      </c>
      <c r="BG980" s="117">
        <f>IF(N980="zákl. přenesená",J980,0)</f>
        <v>0</v>
      </c>
      <c r="BH980" s="117">
        <f>IF(N980="sníž. přenesená",J980,0)</f>
        <v>0</v>
      </c>
      <c r="BI980" s="117">
        <f>IF(N980="nulová",J980,0)</f>
        <v>0</v>
      </c>
      <c r="BJ980" s="18" t="s">
        <v>148</v>
      </c>
      <c r="BK980" s="117">
        <f>ROUND(I980*H980,2)</f>
        <v>0</v>
      </c>
      <c r="BL980" s="18" t="s">
        <v>254</v>
      </c>
      <c r="BM980" s="116" t="s">
        <v>1055</v>
      </c>
    </row>
    <row r="981" spans="2:65" s="1" customFormat="1">
      <c r="B981" s="34"/>
      <c r="D981" s="252" t="s">
        <v>150</v>
      </c>
      <c r="F981" s="253" t="s">
        <v>1056</v>
      </c>
      <c r="I981" s="118"/>
      <c r="L981" s="34"/>
      <c r="M981" s="119"/>
      <c r="T981" s="53"/>
      <c r="AT981" s="18" t="s">
        <v>150</v>
      </c>
      <c r="AU981" s="18" t="s">
        <v>148</v>
      </c>
    </row>
    <row r="982" spans="2:65" s="12" customFormat="1">
      <c r="B982" s="120"/>
      <c r="D982" s="254" t="s">
        <v>152</v>
      </c>
      <c r="E982" s="121" t="s">
        <v>3</v>
      </c>
      <c r="F982" s="255" t="s">
        <v>958</v>
      </c>
      <c r="H982" s="121" t="s">
        <v>3</v>
      </c>
      <c r="I982" s="122"/>
      <c r="L982" s="120"/>
      <c r="M982" s="123"/>
      <c r="T982" s="124"/>
      <c r="AT982" s="121" t="s">
        <v>152</v>
      </c>
      <c r="AU982" s="121" t="s">
        <v>148</v>
      </c>
      <c r="AV982" s="12" t="s">
        <v>89</v>
      </c>
      <c r="AW982" s="12" t="s">
        <v>42</v>
      </c>
      <c r="AX982" s="12" t="s">
        <v>81</v>
      </c>
      <c r="AY982" s="121" t="s">
        <v>140</v>
      </c>
    </row>
    <row r="983" spans="2:65" s="13" customFormat="1">
      <c r="B983" s="125"/>
      <c r="D983" s="254" t="s">
        <v>152</v>
      </c>
      <c r="E983" s="126" t="s">
        <v>3</v>
      </c>
      <c r="F983" s="256" t="s">
        <v>945</v>
      </c>
      <c r="H983" s="257">
        <v>8.73</v>
      </c>
      <c r="I983" s="127"/>
      <c r="L983" s="125"/>
      <c r="M983" s="128"/>
      <c r="T983" s="129"/>
      <c r="AT983" s="126" t="s">
        <v>152</v>
      </c>
      <c r="AU983" s="126" t="s">
        <v>148</v>
      </c>
      <c r="AV983" s="13" t="s">
        <v>148</v>
      </c>
      <c r="AW983" s="13" t="s">
        <v>42</v>
      </c>
      <c r="AX983" s="13" t="s">
        <v>81</v>
      </c>
      <c r="AY983" s="126" t="s">
        <v>140</v>
      </c>
    </row>
    <row r="984" spans="2:65" s="13" customFormat="1">
      <c r="B984" s="125"/>
      <c r="D984" s="254" t="s">
        <v>152</v>
      </c>
      <c r="E984" s="126" t="s">
        <v>3</v>
      </c>
      <c r="F984" s="256" t="s">
        <v>946</v>
      </c>
      <c r="H984" s="257">
        <v>9.1129999999999995</v>
      </c>
      <c r="I984" s="127"/>
      <c r="L984" s="125"/>
      <c r="M984" s="128"/>
      <c r="T984" s="129"/>
      <c r="AT984" s="126" t="s">
        <v>152</v>
      </c>
      <c r="AU984" s="126" t="s">
        <v>148</v>
      </c>
      <c r="AV984" s="13" t="s">
        <v>148</v>
      </c>
      <c r="AW984" s="13" t="s">
        <v>42</v>
      </c>
      <c r="AX984" s="13" t="s">
        <v>81</v>
      </c>
      <c r="AY984" s="126" t="s">
        <v>140</v>
      </c>
    </row>
    <row r="985" spans="2:65" s="14" customFormat="1">
      <c r="B985" s="130"/>
      <c r="D985" s="254" t="s">
        <v>152</v>
      </c>
      <c r="E985" s="131" t="s">
        <v>3</v>
      </c>
      <c r="F985" s="258" t="s">
        <v>155</v>
      </c>
      <c r="H985" s="259">
        <v>17.843</v>
      </c>
      <c r="I985" s="132"/>
      <c r="L985" s="130"/>
      <c r="M985" s="133"/>
      <c r="T985" s="134"/>
      <c r="AT985" s="131" t="s">
        <v>152</v>
      </c>
      <c r="AU985" s="131" t="s">
        <v>148</v>
      </c>
      <c r="AV985" s="14" t="s">
        <v>147</v>
      </c>
      <c r="AW985" s="14" t="s">
        <v>42</v>
      </c>
      <c r="AX985" s="14" t="s">
        <v>89</v>
      </c>
      <c r="AY985" s="131" t="s">
        <v>140</v>
      </c>
    </row>
    <row r="986" spans="2:65" s="1" customFormat="1" ht="16.5" customHeight="1">
      <c r="B986" s="34"/>
      <c r="C986" s="246" t="s">
        <v>1057</v>
      </c>
      <c r="D986" s="246" t="s">
        <v>142</v>
      </c>
      <c r="E986" s="247" t="s">
        <v>1058</v>
      </c>
      <c r="F986" s="248" t="s">
        <v>1059</v>
      </c>
      <c r="G986" s="249" t="s">
        <v>294</v>
      </c>
      <c r="H986" s="250">
        <v>51.52</v>
      </c>
      <c r="I986" s="111"/>
      <c r="J986" s="251">
        <f>ROUND(I986*H986,2)</f>
        <v>0</v>
      </c>
      <c r="K986" s="248" t="s">
        <v>146</v>
      </c>
      <c r="L986" s="34"/>
      <c r="M986" s="112" t="s">
        <v>3</v>
      </c>
      <c r="N986" s="113" t="s">
        <v>53</v>
      </c>
      <c r="P986" s="114">
        <f>O986*H986</f>
        <v>0</v>
      </c>
      <c r="Q986" s="114">
        <v>0</v>
      </c>
      <c r="R986" s="114">
        <f>Q986*H986</f>
        <v>0</v>
      </c>
      <c r="S986" s="114">
        <v>1.67E-3</v>
      </c>
      <c r="T986" s="115">
        <f>S986*H986</f>
        <v>8.6038400000000001E-2</v>
      </c>
      <c r="AR986" s="116" t="s">
        <v>254</v>
      </c>
      <c r="AT986" s="116" t="s">
        <v>142</v>
      </c>
      <c r="AU986" s="116" t="s">
        <v>148</v>
      </c>
      <c r="AY986" s="18" t="s">
        <v>140</v>
      </c>
      <c r="BE986" s="117">
        <f>IF(N986="základní",J986,0)</f>
        <v>0</v>
      </c>
      <c r="BF986" s="117">
        <f>IF(N986="snížená",J986,0)</f>
        <v>0</v>
      </c>
      <c r="BG986" s="117">
        <f>IF(N986="zákl. přenesená",J986,0)</f>
        <v>0</v>
      </c>
      <c r="BH986" s="117">
        <f>IF(N986="sníž. přenesená",J986,0)</f>
        <v>0</v>
      </c>
      <c r="BI986" s="117">
        <f>IF(N986="nulová",J986,0)</f>
        <v>0</v>
      </c>
      <c r="BJ986" s="18" t="s">
        <v>148</v>
      </c>
      <c r="BK986" s="117">
        <f>ROUND(I986*H986,2)</f>
        <v>0</v>
      </c>
      <c r="BL986" s="18" t="s">
        <v>254</v>
      </c>
      <c r="BM986" s="116" t="s">
        <v>1060</v>
      </c>
    </row>
    <row r="987" spans="2:65" s="1" customFormat="1">
      <c r="B987" s="34"/>
      <c r="D987" s="252" t="s">
        <v>150</v>
      </c>
      <c r="F987" s="253" t="s">
        <v>1061</v>
      </c>
      <c r="I987" s="118"/>
      <c r="L987" s="34"/>
      <c r="M987" s="119"/>
      <c r="T987" s="53"/>
      <c r="AT987" s="18" t="s">
        <v>150</v>
      </c>
      <c r="AU987" s="18" t="s">
        <v>148</v>
      </c>
    </row>
    <row r="988" spans="2:65" s="12" customFormat="1">
      <c r="B988" s="120"/>
      <c r="D988" s="254" t="s">
        <v>152</v>
      </c>
      <c r="E988" s="121" t="s">
        <v>3</v>
      </c>
      <c r="F988" s="255" t="s">
        <v>1062</v>
      </c>
      <c r="H988" s="121" t="s">
        <v>3</v>
      </c>
      <c r="I988" s="122"/>
      <c r="L988" s="120"/>
      <c r="M988" s="123"/>
      <c r="T988" s="124"/>
      <c r="AT988" s="121" t="s">
        <v>152</v>
      </c>
      <c r="AU988" s="121" t="s">
        <v>148</v>
      </c>
      <c r="AV988" s="12" t="s">
        <v>89</v>
      </c>
      <c r="AW988" s="12" t="s">
        <v>42</v>
      </c>
      <c r="AX988" s="12" t="s">
        <v>81</v>
      </c>
      <c r="AY988" s="121" t="s">
        <v>140</v>
      </c>
    </row>
    <row r="989" spans="2:65" s="12" customFormat="1">
      <c r="B989" s="120"/>
      <c r="D989" s="254" t="s">
        <v>152</v>
      </c>
      <c r="E989" s="121" t="s">
        <v>3</v>
      </c>
      <c r="F989" s="255" t="s">
        <v>283</v>
      </c>
      <c r="H989" s="121" t="s">
        <v>3</v>
      </c>
      <c r="I989" s="122"/>
      <c r="L989" s="120"/>
      <c r="M989" s="123"/>
      <c r="T989" s="124"/>
      <c r="AT989" s="121" t="s">
        <v>152</v>
      </c>
      <c r="AU989" s="121" t="s">
        <v>148</v>
      </c>
      <c r="AV989" s="12" t="s">
        <v>89</v>
      </c>
      <c r="AW989" s="12" t="s">
        <v>42</v>
      </c>
      <c r="AX989" s="12" t="s">
        <v>81</v>
      </c>
      <c r="AY989" s="121" t="s">
        <v>140</v>
      </c>
    </row>
    <row r="990" spans="2:65" s="13" customFormat="1">
      <c r="B990" s="125"/>
      <c r="D990" s="254" t="s">
        <v>152</v>
      </c>
      <c r="E990" s="126" t="s">
        <v>3</v>
      </c>
      <c r="F990" s="256" t="s">
        <v>1063</v>
      </c>
      <c r="H990" s="257">
        <v>14.4</v>
      </c>
      <c r="I990" s="127"/>
      <c r="L990" s="125"/>
      <c r="M990" s="128"/>
      <c r="T990" s="129"/>
      <c r="AT990" s="126" t="s">
        <v>152</v>
      </c>
      <c r="AU990" s="126" t="s">
        <v>148</v>
      </c>
      <c r="AV990" s="13" t="s">
        <v>148</v>
      </c>
      <c r="AW990" s="13" t="s">
        <v>42</v>
      </c>
      <c r="AX990" s="13" t="s">
        <v>81</v>
      </c>
      <c r="AY990" s="126" t="s">
        <v>140</v>
      </c>
    </row>
    <row r="991" spans="2:65" s="13" customFormat="1">
      <c r="B991" s="125"/>
      <c r="D991" s="254" t="s">
        <v>152</v>
      </c>
      <c r="E991" s="126" t="s">
        <v>3</v>
      </c>
      <c r="F991" s="256" t="s">
        <v>1064</v>
      </c>
      <c r="H991" s="257">
        <v>4.2</v>
      </c>
      <c r="I991" s="127"/>
      <c r="L991" s="125"/>
      <c r="M991" s="128"/>
      <c r="T991" s="129"/>
      <c r="AT991" s="126" t="s">
        <v>152</v>
      </c>
      <c r="AU991" s="126" t="s">
        <v>148</v>
      </c>
      <c r="AV991" s="13" t="s">
        <v>148</v>
      </c>
      <c r="AW991" s="13" t="s">
        <v>42</v>
      </c>
      <c r="AX991" s="13" t="s">
        <v>81</v>
      </c>
      <c r="AY991" s="126" t="s">
        <v>140</v>
      </c>
    </row>
    <row r="992" spans="2:65" s="13" customFormat="1">
      <c r="B992" s="125"/>
      <c r="D992" s="254" t="s">
        <v>152</v>
      </c>
      <c r="E992" s="126" t="s">
        <v>3</v>
      </c>
      <c r="F992" s="256" t="s">
        <v>1065</v>
      </c>
      <c r="H992" s="257">
        <v>3.92</v>
      </c>
      <c r="I992" s="127"/>
      <c r="L992" s="125"/>
      <c r="M992" s="128"/>
      <c r="T992" s="129"/>
      <c r="AT992" s="126" t="s">
        <v>152</v>
      </c>
      <c r="AU992" s="126" t="s">
        <v>148</v>
      </c>
      <c r="AV992" s="13" t="s">
        <v>148</v>
      </c>
      <c r="AW992" s="13" t="s">
        <v>42</v>
      </c>
      <c r="AX992" s="13" t="s">
        <v>81</v>
      </c>
      <c r="AY992" s="126" t="s">
        <v>140</v>
      </c>
    </row>
    <row r="993" spans="2:65" s="13" customFormat="1">
      <c r="B993" s="125"/>
      <c r="D993" s="254" t="s">
        <v>152</v>
      </c>
      <c r="E993" s="126" t="s">
        <v>3</v>
      </c>
      <c r="F993" s="256" t="s">
        <v>1066</v>
      </c>
      <c r="H993" s="257">
        <v>2.08</v>
      </c>
      <c r="I993" s="127"/>
      <c r="L993" s="125"/>
      <c r="M993" s="128"/>
      <c r="T993" s="129"/>
      <c r="AT993" s="126" t="s">
        <v>152</v>
      </c>
      <c r="AU993" s="126" t="s">
        <v>148</v>
      </c>
      <c r="AV993" s="13" t="s">
        <v>148</v>
      </c>
      <c r="AW993" s="13" t="s">
        <v>42</v>
      </c>
      <c r="AX993" s="13" t="s">
        <v>81</v>
      </c>
      <c r="AY993" s="126" t="s">
        <v>140</v>
      </c>
    </row>
    <row r="994" spans="2:65" s="12" customFormat="1">
      <c r="B994" s="120"/>
      <c r="D994" s="254" t="s">
        <v>152</v>
      </c>
      <c r="E994" s="121" t="s">
        <v>3</v>
      </c>
      <c r="F994" s="255" t="s">
        <v>287</v>
      </c>
      <c r="H994" s="121" t="s">
        <v>3</v>
      </c>
      <c r="I994" s="122"/>
      <c r="L994" s="120"/>
      <c r="M994" s="123"/>
      <c r="T994" s="124"/>
      <c r="AT994" s="121" t="s">
        <v>152</v>
      </c>
      <c r="AU994" s="121" t="s">
        <v>148</v>
      </c>
      <c r="AV994" s="12" t="s">
        <v>89</v>
      </c>
      <c r="AW994" s="12" t="s">
        <v>42</v>
      </c>
      <c r="AX994" s="12" t="s">
        <v>81</v>
      </c>
      <c r="AY994" s="121" t="s">
        <v>140</v>
      </c>
    </row>
    <row r="995" spans="2:65" s="13" customFormat="1">
      <c r="B995" s="125"/>
      <c r="D995" s="254" t="s">
        <v>152</v>
      </c>
      <c r="E995" s="126" t="s">
        <v>3</v>
      </c>
      <c r="F995" s="256" t="s">
        <v>1063</v>
      </c>
      <c r="H995" s="257">
        <v>14.4</v>
      </c>
      <c r="I995" s="127"/>
      <c r="L995" s="125"/>
      <c r="M995" s="128"/>
      <c r="T995" s="129"/>
      <c r="AT995" s="126" t="s">
        <v>152</v>
      </c>
      <c r="AU995" s="126" t="s">
        <v>148</v>
      </c>
      <c r="AV995" s="13" t="s">
        <v>148</v>
      </c>
      <c r="AW995" s="13" t="s">
        <v>42</v>
      </c>
      <c r="AX995" s="13" t="s">
        <v>81</v>
      </c>
      <c r="AY995" s="126" t="s">
        <v>140</v>
      </c>
    </row>
    <row r="996" spans="2:65" s="13" customFormat="1">
      <c r="B996" s="125"/>
      <c r="D996" s="254" t="s">
        <v>152</v>
      </c>
      <c r="E996" s="126" t="s">
        <v>3</v>
      </c>
      <c r="F996" s="256" t="s">
        <v>1064</v>
      </c>
      <c r="H996" s="257">
        <v>4.2</v>
      </c>
      <c r="I996" s="127"/>
      <c r="L996" s="125"/>
      <c r="M996" s="128"/>
      <c r="T996" s="129"/>
      <c r="AT996" s="126" t="s">
        <v>152</v>
      </c>
      <c r="AU996" s="126" t="s">
        <v>148</v>
      </c>
      <c r="AV996" s="13" t="s">
        <v>148</v>
      </c>
      <c r="AW996" s="13" t="s">
        <v>42</v>
      </c>
      <c r="AX996" s="13" t="s">
        <v>81</v>
      </c>
      <c r="AY996" s="126" t="s">
        <v>140</v>
      </c>
    </row>
    <row r="997" spans="2:65" s="13" customFormat="1">
      <c r="B997" s="125"/>
      <c r="D997" s="254" t="s">
        <v>152</v>
      </c>
      <c r="E997" s="126" t="s">
        <v>3</v>
      </c>
      <c r="F997" s="256" t="s">
        <v>1065</v>
      </c>
      <c r="H997" s="257">
        <v>3.92</v>
      </c>
      <c r="I997" s="127"/>
      <c r="L997" s="125"/>
      <c r="M997" s="128"/>
      <c r="T997" s="129"/>
      <c r="AT997" s="126" t="s">
        <v>152</v>
      </c>
      <c r="AU997" s="126" t="s">
        <v>148</v>
      </c>
      <c r="AV997" s="13" t="s">
        <v>148</v>
      </c>
      <c r="AW997" s="13" t="s">
        <v>42</v>
      </c>
      <c r="AX997" s="13" t="s">
        <v>81</v>
      </c>
      <c r="AY997" s="126" t="s">
        <v>140</v>
      </c>
    </row>
    <row r="998" spans="2:65" s="13" customFormat="1">
      <c r="B998" s="125"/>
      <c r="D998" s="254" t="s">
        <v>152</v>
      </c>
      <c r="E998" s="126" t="s">
        <v>3</v>
      </c>
      <c r="F998" s="256" t="s">
        <v>1067</v>
      </c>
      <c r="H998" s="257">
        <v>1.82</v>
      </c>
      <c r="I998" s="127"/>
      <c r="L998" s="125"/>
      <c r="M998" s="128"/>
      <c r="T998" s="129"/>
      <c r="AT998" s="126" t="s">
        <v>152</v>
      </c>
      <c r="AU998" s="126" t="s">
        <v>148</v>
      </c>
      <c r="AV998" s="13" t="s">
        <v>148</v>
      </c>
      <c r="AW998" s="13" t="s">
        <v>42</v>
      </c>
      <c r="AX998" s="13" t="s">
        <v>81</v>
      </c>
      <c r="AY998" s="126" t="s">
        <v>140</v>
      </c>
    </row>
    <row r="999" spans="2:65" s="12" customFormat="1">
      <c r="B999" s="120"/>
      <c r="D999" s="254" t="s">
        <v>152</v>
      </c>
      <c r="E999" s="121" t="s">
        <v>3</v>
      </c>
      <c r="F999" s="255" t="s">
        <v>289</v>
      </c>
      <c r="H999" s="121" t="s">
        <v>3</v>
      </c>
      <c r="I999" s="122"/>
      <c r="L999" s="120"/>
      <c r="M999" s="123"/>
      <c r="T999" s="124"/>
      <c r="AT999" s="121" t="s">
        <v>152</v>
      </c>
      <c r="AU999" s="121" t="s">
        <v>148</v>
      </c>
      <c r="AV999" s="12" t="s">
        <v>89</v>
      </c>
      <c r="AW999" s="12" t="s">
        <v>42</v>
      </c>
      <c r="AX999" s="12" t="s">
        <v>81</v>
      </c>
      <c r="AY999" s="121" t="s">
        <v>140</v>
      </c>
    </row>
    <row r="1000" spans="2:65" s="13" customFormat="1">
      <c r="B1000" s="125"/>
      <c r="D1000" s="254" t="s">
        <v>152</v>
      </c>
      <c r="E1000" s="126" t="s">
        <v>3</v>
      </c>
      <c r="F1000" s="256" t="s">
        <v>1068</v>
      </c>
      <c r="H1000" s="257">
        <v>2.58</v>
      </c>
      <c r="I1000" s="127"/>
      <c r="L1000" s="125"/>
      <c r="M1000" s="128"/>
      <c r="T1000" s="129"/>
      <c r="AT1000" s="126" t="s">
        <v>152</v>
      </c>
      <c r="AU1000" s="126" t="s">
        <v>148</v>
      </c>
      <c r="AV1000" s="13" t="s">
        <v>148</v>
      </c>
      <c r="AW1000" s="13" t="s">
        <v>42</v>
      </c>
      <c r="AX1000" s="13" t="s">
        <v>81</v>
      </c>
      <c r="AY1000" s="126" t="s">
        <v>140</v>
      </c>
    </row>
    <row r="1001" spans="2:65" s="14" customFormat="1">
      <c r="B1001" s="130"/>
      <c r="D1001" s="254" t="s">
        <v>152</v>
      </c>
      <c r="E1001" s="131" t="s">
        <v>3</v>
      </c>
      <c r="F1001" s="258" t="s">
        <v>155</v>
      </c>
      <c r="H1001" s="259">
        <v>51.52</v>
      </c>
      <c r="I1001" s="132"/>
      <c r="L1001" s="130"/>
      <c r="M1001" s="133"/>
      <c r="T1001" s="134"/>
      <c r="AT1001" s="131" t="s">
        <v>152</v>
      </c>
      <c r="AU1001" s="131" t="s">
        <v>148</v>
      </c>
      <c r="AV1001" s="14" t="s">
        <v>147</v>
      </c>
      <c r="AW1001" s="14" t="s">
        <v>42</v>
      </c>
      <c r="AX1001" s="14" t="s">
        <v>89</v>
      </c>
      <c r="AY1001" s="131" t="s">
        <v>140</v>
      </c>
    </row>
    <row r="1002" spans="2:65" s="1" customFormat="1" ht="16.5" customHeight="1">
      <c r="B1002" s="34"/>
      <c r="C1002" s="246" t="s">
        <v>1069</v>
      </c>
      <c r="D1002" s="246" t="s">
        <v>142</v>
      </c>
      <c r="E1002" s="247" t="s">
        <v>1070</v>
      </c>
      <c r="F1002" s="248" t="s">
        <v>1071</v>
      </c>
      <c r="G1002" s="249" t="s">
        <v>294</v>
      </c>
      <c r="H1002" s="250">
        <v>80.33</v>
      </c>
      <c r="I1002" s="111"/>
      <c r="J1002" s="251">
        <f>ROUND(I1002*H1002,2)</f>
        <v>0</v>
      </c>
      <c r="K1002" s="248" t="s">
        <v>146</v>
      </c>
      <c r="L1002" s="34"/>
      <c r="M1002" s="112" t="s">
        <v>3</v>
      </c>
      <c r="N1002" s="113" t="s">
        <v>53</v>
      </c>
      <c r="P1002" s="114">
        <f>O1002*H1002</f>
        <v>0</v>
      </c>
      <c r="Q1002" s="114">
        <v>0</v>
      </c>
      <c r="R1002" s="114">
        <f>Q1002*H1002</f>
        <v>0</v>
      </c>
      <c r="S1002" s="114">
        <v>2.2300000000000002E-3</v>
      </c>
      <c r="T1002" s="115">
        <f>S1002*H1002</f>
        <v>0.17913590000000001</v>
      </c>
      <c r="AR1002" s="116" t="s">
        <v>254</v>
      </c>
      <c r="AT1002" s="116" t="s">
        <v>142</v>
      </c>
      <c r="AU1002" s="116" t="s">
        <v>148</v>
      </c>
      <c r="AY1002" s="18" t="s">
        <v>140</v>
      </c>
      <c r="BE1002" s="117">
        <f>IF(N1002="základní",J1002,0)</f>
        <v>0</v>
      </c>
      <c r="BF1002" s="117">
        <f>IF(N1002="snížená",J1002,0)</f>
        <v>0</v>
      </c>
      <c r="BG1002" s="117">
        <f>IF(N1002="zákl. přenesená",J1002,0)</f>
        <v>0</v>
      </c>
      <c r="BH1002" s="117">
        <f>IF(N1002="sníž. přenesená",J1002,0)</f>
        <v>0</v>
      </c>
      <c r="BI1002" s="117">
        <f>IF(N1002="nulová",J1002,0)</f>
        <v>0</v>
      </c>
      <c r="BJ1002" s="18" t="s">
        <v>148</v>
      </c>
      <c r="BK1002" s="117">
        <f>ROUND(I1002*H1002,2)</f>
        <v>0</v>
      </c>
      <c r="BL1002" s="18" t="s">
        <v>254</v>
      </c>
      <c r="BM1002" s="116" t="s">
        <v>1072</v>
      </c>
    </row>
    <row r="1003" spans="2:65" s="1" customFormat="1">
      <c r="B1003" s="34"/>
      <c r="D1003" s="252" t="s">
        <v>150</v>
      </c>
      <c r="F1003" s="253" t="s">
        <v>1073</v>
      </c>
      <c r="I1003" s="118"/>
      <c r="L1003" s="34"/>
      <c r="M1003" s="119"/>
      <c r="T1003" s="53"/>
      <c r="AT1003" s="18" t="s">
        <v>150</v>
      </c>
      <c r="AU1003" s="18" t="s">
        <v>148</v>
      </c>
    </row>
    <row r="1004" spans="2:65" s="12" customFormat="1">
      <c r="B1004" s="120"/>
      <c r="D1004" s="254" t="s">
        <v>152</v>
      </c>
      <c r="E1004" s="121" t="s">
        <v>3</v>
      </c>
      <c r="F1004" s="255" t="s">
        <v>1074</v>
      </c>
      <c r="H1004" s="121" t="s">
        <v>3</v>
      </c>
      <c r="I1004" s="122"/>
      <c r="L1004" s="120"/>
      <c r="M1004" s="123"/>
      <c r="T1004" s="124"/>
      <c r="AT1004" s="121" t="s">
        <v>152</v>
      </c>
      <c r="AU1004" s="121" t="s">
        <v>148</v>
      </c>
      <c r="AV1004" s="12" t="s">
        <v>89</v>
      </c>
      <c r="AW1004" s="12" t="s">
        <v>42</v>
      </c>
      <c r="AX1004" s="12" t="s">
        <v>81</v>
      </c>
      <c r="AY1004" s="121" t="s">
        <v>140</v>
      </c>
    </row>
    <row r="1005" spans="2:65" s="13" customFormat="1">
      <c r="B1005" s="125"/>
      <c r="D1005" s="254" t="s">
        <v>152</v>
      </c>
      <c r="E1005" s="126" t="s">
        <v>3</v>
      </c>
      <c r="F1005" s="256" t="s">
        <v>1075</v>
      </c>
      <c r="H1005" s="257">
        <v>80.33</v>
      </c>
      <c r="I1005" s="127"/>
      <c r="L1005" s="125"/>
      <c r="M1005" s="128"/>
      <c r="T1005" s="129"/>
      <c r="AT1005" s="126" t="s">
        <v>152</v>
      </c>
      <c r="AU1005" s="126" t="s">
        <v>148</v>
      </c>
      <c r="AV1005" s="13" t="s">
        <v>148</v>
      </c>
      <c r="AW1005" s="13" t="s">
        <v>42</v>
      </c>
      <c r="AX1005" s="13" t="s">
        <v>81</v>
      </c>
      <c r="AY1005" s="126" t="s">
        <v>140</v>
      </c>
    </row>
    <row r="1006" spans="2:65" s="14" customFormat="1">
      <c r="B1006" s="130"/>
      <c r="D1006" s="254" t="s">
        <v>152</v>
      </c>
      <c r="E1006" s="131" t="s">
        <v>3</v>
      </c>
      <c r="F1006" s="258" t="s">
        <v>155</v>
      </c>
      <c r="H1006" s="259">
        <v>80.33</v>
      </c>
      <c r="I1006" s="132"/>
      <c r="L1006" s="130"/>
      <c r="M1006" s="133"/>
      <c r="T1006" s="134"/>
      <c r="AT1006" s="131" t="s">
        <v>152</v>
      </c>
      <c r="AU1006" s="131" t="s">
        <v>148</v>
      </c>
      <c r="AV1006" s="14" t="s">
        <v>147</v>
      </c>
      <c r="AW1006" s="14" t="s">
        <v>42</v>
      </c>
      <c r="AX1006" s="14" t="s">
        <v>89</v>
      </c>
      <c r="AY1006" s="131" t="s">
        <v>140</v>
      </c>
    </row>
    <row r="1007" spans="2:65" s="1" customFormat="1" ht="16.5" customHeight="1">
      <c r="B1007" s="34"/>
      <c r="C1007" s="246" t="s">
        <v>1076</v>
      </c>
      <c r="D1007" s="246" t="s">
        <v>142</v>
      </c>
      <c r="E1007" s="247" t="s">
        <v>1077</v>
      </c>
      <c r="F1007" s="248" t="s">
        <v>1078</v>
      </c>
      <c r="G1007" s="249" t="s">
        <v>294</v>
      </c>
      <c r="H1007" s="250">
        <v>61.29</v>
      </c>
      <c r="I1007" s="111"/>
      <c r="J1007" s="251">
        <f>ROUND(I1007*H1007,2)</f>
        <v>0</v>
      </c>
      <c r="K1007" s="248" t="s">
        <v>146</v>
      </c>
      <c r="L1007" s="34"/>
      <c r="M1007" s="112" t="s">
        <v>3</v>
      </c>
      <c r="N1007" s="113" t="s">
        <v>53</v>
      </c>
      <c r="P1007" s="114">
        <f>O1007*H1007</f>
        <v>0</v>
      </c>
      <c r="Q1007" s="114">
        <v>0</v>
      </c>
      <c r="R1007" s="114">
        <f>Q1007*H1007</f>
        <v>0</v>
      </c>
      <c r="S1007" s="114">
        <v>2.5999999999999999E-3</v>
      </c>
      <c r="T1007" s="115">
        <f>S1007*H1007</f>
        <v>0.159354</v>
      </c>
      <c r="AR1007" s="116" t="s">
        <v>254</v>
      </c>
      <c r="AT1007" s="116" t="s">
        <v>142</v>
      </c>
      <c r="AU1007" s="116" t="s">
        <v>148</v>
      </c>
      <c r="AY1007" s="18" t="s">
        <v>140</v>
      </c>
      <c r="BE1007" s="117">
        <f>IF(N1007="základní",J1007,0)</f>
        <v>0</v>
      </c>
      <c r="BF1007" s="117">
        <f>IF(N1007="snížená",J1007,0)</f>
        <v>0</v>
      </c>
      <c r="BG1007" s="117">
        <f>IF(N1007="zákl. přenesená",J1007,0)</f>
        <v>0</v>
      </c>
      <c r="BH1007" s="117">
        <f>IF(N1007="sníž. přenesená",J1007,0)</f>
        <v>0</v>
      </c>
      <c r="BI1007" s="117">
        <f>IF(N1007="nulová",J1007,0)</f>
        <v>0</v>
      </c>
      <c r="BJ1007" s="18" t="s">
        <v>148</v>
      </c>
      <c r="BK1007" s="117">
        <f>ROUND(I1007*H1007,2)</f>
        <v>0</v>
      </c>
      <c r="BL1007" s="18" t="s">
        <v>254</v>
      </c>
      <c r="BM1007" s="116" t="s">
        <v>1079</v>
      </c>
    </row>
    <row r="1008" spans="2:65" s="1" customFormat="1">
      <c r="B1008" s="34"/>
      <c r="D1008" s="252" t="s">
        <v>150</v>
      </c>
      <c r="F1008" s="253" t="s">
        <v>1080</v>
      </c>
      <c r="I1008" s="118"/>
      <c r="L1008" s="34"/>
      <c r="M1008" s="119"/>
      <c r="T1008" s="53"/>
      <c r="AT1008" s="18" t="s">
        <v>150</v>
      </c>
      <c r="AU1008" s="18" t="s">
        <v>148</v>
      </c>
    </row>
    <row r="1009" spans="2:65" s="12" customFormat="1">
      <c r="B1009" s="120"/>
      <c r="D1009" s="254" t="s">
        <v>152</v>
      </c>
      <c r="E1009" s="121" t="s">
        <v>3</v>
      </c>
      <c r="F1009" s="255" t="s">
        <v>1081</v>
      </c>
      <c r="H1009" s="121" t="s">
        <v>3</v>
      </c>
      <c r="I1009" s="122"/>
      <c r="L1009" s="120"/>
      <c r="M1009" s="123"/>
      <c r="T1009" s="124"/>
      <c r="AT1009" s="121" t="s">
        <v>152</v>
      </c>
      <c r="AU1009" s="121" t="s">
        <v>148</v>
      </c>
      <c r="AV1009" s="12" t="s">
        <v>89</v>
      </c>
      <c r="AW1009" s="12" t="s">
        <v>42</v>
      </c>
      <c r="AX1009" s="12" t="s">
        <v>81</v>
      </c>
      <c r="AY1009" s="121" t="s">
        <v>140</v>
      </c>
    </row>
    <row r="1010" spans="2:65" s="13" customFormat="1">
      <c r="B1010" s="125"/>
      <c r="D1010" s="254" t="s">
        <v>152</v>
      </c>
      <c r="E1010" s="126" t="s">
        <v>3</v>
      </c>
      <c r="F1010" s="256" t="s">
        <v>1082</v>
      </c>
      <c r="H1010" s="257">
        <v>61.29</v>
      </c>
      <c r="I1010" s="127"/>
      <c r="L1010" s="125"/>
      <c r="M1010" s="128"/>
      <c r="T1010" s="129"/>
      <c r="AT1010" s="126" t="s">
        <v>152</v>
      </c>
      <c r="AU1010" s="126" t="s">
        <v>148</v>
      </c>
      <c r="AV1010" s="13" t="s">
        <v>148</v>
      </c>
      <c r="AW1010" s="13" t="s">
        <v>42</v>
      </c>
      <c r="AX1010" s="13" t="s">
        <v>81</v>
      </c>
      <c r="AY1010" s="126" t="s">
        <v>140</v>
      </c>
    </row>
    <row r="1011" spans="2:65" s="14" customFormat="1">
      <c r="B1011" s="130"/>
      <c r="D1011" s="254" t="s">
        <v>152</v>
      </c>
      <c r="E1011" s="131" t="s">
        <v>3</v>
      </c>
      <c r="F1011" s="258" t="s">
        <v>155</v>
      </c>
      <c r="H1011" s="259">
        <v>61.29</v>
      </c>
      <c r="I1011" s="132"/>
      <c r="L1011" s="130"/>
      <c r="M1011" s="133"/>
      <c r="T1011" s="134"/>
      <c r="AT1011" s="131" t="s">
        <v>152</v>
      </c>
      <c r="AU1011" s="131" t="s">
        <v>148</v>
      </c>
      <c r="AV1011" s="14" t="s">
        <v>147</v>
      </c>
      <c r="AW1011" s="14" t="s">
        <v>42</v>
      </c>
      <c r="AX1011" s="14" t="s">
        <v>89</v>
      </c>
      <c r="AY1011" s="131" t="s">
        <v>140</v>
      </c>
    </row>
    <row r="1012" spans="2:65" s="1" customFormat="1" ht="16.5" customHeight="1">
      <c r="B1012" s="34"/>
      <c r="C1012" s="246" t="s">
        <v>1083</v>
      </c>
      <c r="D1012" s="246" t="s">
        <v>142</v>
      </c>
      <c r="E1012" s="247" t="s">
        <v>1084</v>
      </c>
      <c r="F1012" s="248" t="s">
        <v>1085</v>
      </c>
      <c r="G1012" s="249" t="s">
        <v>294</v>
      </c>
      <c r="H1012" s="250">
        <v>29.6</v>
      </c>
      <c r="I1012" s="111"/>
      <c r="J1012" s="251">
        <f>ROUND(I1012*H1012,2)</f>
        <v>0</v>
      </c>
      <c r="K1012" s="248" t="s">
        <v>146</v>
      </c>
      <c r="L1012" s="34"/>
      <c r="M1012" s="112" t="s">
        <v>3</v>
      </c>
      <c r="N1012" s="113" t="s">
        <v>53</v>
      </c>
      <c r="P1012" s="114">
        <f>O1012*H1012</f>
        <v>0</v>
      </c>
      <c r="Q1012" s="114">
        <v>0</v>
      </c>
      <c r="R1012" s="114">
        <f>Q1012*H1012</f>
        <v>0</v>
      </c>
      <c r="S1012" s="114">
        <v>3.9399999999999999E-3</v>
      </c>
      <c r="T1012" s="115">
        <f>S1012*H1012</f>
        <v>0.11662400000000001</v>
      </c>
      <c r="AR1012" s="116" t="s">
        <v>254</v>
      </c>
      <c r="AT1012" s="116" t="s">
        <v>142</v>
      </c>
      <c r="AU1012" s="116" t="s">
        <v>148</v>
      </c>
      <c r="AY1012" s="18" t="s">
        <v>140</v>
      </c>
      <c r="BE1012" s="117">
        <f>IF(N1012="základní",J1012,0)</f>
        <v>0</v>
      </c>
      <c r="BF1012" s="117">
        <f>IF(N1012="snížená",J1012,0)</f>
        <v>0</v>
      </c>
      <c r="BG1012" s="117">
        <f>IF(N1012="zákl. přenesená",J1012,0)</f>
        <v>0</v>
      </c>
      <c r="BH1012" s="117">
        <f>IF(N1012="sníž. přenesená",J1012,0)</f>
        <v>0</v>
      </c>
      <c r="BI1012" s="117">
        <f>IF(N1012="nulová",J1012,0)</f>
        <v>0</v>
      </c>
      <c r="BJ1012" s="18" t="s">
        <v>148</v>
      </c>
      <c r="BK1012" s="117">
        <f>ROUND(I1012*H1012,2)</f>
        <v>0</v>
      </c>
      <c r="BL1012" s="18" t="s">
        <v>254</v>
      </c>
      <c r="BM1012" s="116" t="s">
        <v>1086</v>
      </c>
    </row>
    <row r="1013" spans="2:65" s="1" customFormat="1">
      <c r="B1013" s="34"/>
      <c r="D1013" s="252" t="s">
        <v>150</v>
      </c>
      <c r="F1013" s="253" t="s">
        <v>1087</v>
      </c>
      <c r="I1013" s="118"/>
      <c r="L1013" s="34"/>
      <c r="M1013" s="119"/>
      <c r="T1013" s="53"/>
      <c r="AT1013" s="18" t="s">
        <v>150</v>
      </c>
      <c r="AU1013" s="18" t="s">
        <v>148</v>
      </c>
    </row>
    <row r="1014" spans="2:65" s="12" customFormat="1">
      <c r="B1014" s="120"/>
      <c r="D1014" s="254" t="s">
        <v>152</v>
      </c>
      <c r="E1014" s="121" t="s">
        <v>3</v>
      </c>
      <c r="F1014" s="255" t="s">
        <v>1088</v>
      </c>
      <c r="H1014" s="121" t="s">
        <v>3</v>
      </c>
      <c r="I1014" s="122"/>
      <c r="L1014" s="120"/>
      <c r="M1014" s="123"/>
      <c r="T1014" s="124"/>
      <c r="AT1014" s="121" t="s">
        <v>152</v>
      </c>
      <c r="AU1014" s="121" t="s">
        <v>148</v>
      </c>
      <c r="AV1014" s="12" t="s">
        <v>89</v>
      </c>
      <c r="AW1014" s="12" t="s">
        <v>42</v>
      </c>
      <c r="AX1014" s="12" t="s">
        <v>81</v>
      </c>
      <c r="AY1014" s="121" t="s">
        <v>140</v>
      </c>
    </row>
    <row r="1015" spans="2:65" s="13" customFormat="1">
      <c r="B1015" s="125"/>
      <c r="D1015" s="254" t="s">
        <v>152</v>
      </c>
      <c r="E1015" s="126" t="s">
        <v>3</v>
      </c>
      <c r="F1015" s="256" t="s">
        <v>1089</v>
      </c>
      <c r="H1015" s="257">
        <v>29.6</v>
      </c>
      <c r="I1015" s="127"/>
      <c r="L1015" s="125"/>
      <c r="M1015" s="128"/>
      <c r="T1015" s="129"/>
      <c r="AT1015" s="126" t="s">
        <v>152</v>
      </c>
      <c r="AU1015" s="126" t="s">
        <v>148</v>
      </c>
      <c r="AV1015" s="13" t="s">
        <v>148</v>
      </c>
      <c r="AW1015" s="13" t="s">
        <v>42</v>
      </c>
      <c r="AX1015" s="13" t="s">
        <v>81</v>
      </c>
      <c r="AY1015" s="126" t="s">
        <v>140</v>
      </c>
    </row>
    <row r="1016" spans="2:65" s="14" customFormat="1">
      <c r="B1016" s="130"/>
      <c r="D1016" s="254" t="s">
        <v>152</v>
      </c>
      <c r="E1016" s="131" t="s">
        <v>3</v>
      </c>
      <c r="F1016" s="258" t="s">
        <v>155</v>
      </c>
      <c r="H1016" s="259">
        <v>29.6</v>
      </c>
      <c r="I1016" s="132"/>
      <c r="L1016" s="130"/>
      <c r="M1016" s="133"/>
      <c r="T1016" s="134"/>
      <c r="AT1016" s="131" t="s">
        <v>152</v>
      </c>
      <c r="AU1016" s="131" t="s">
        <v>148</v>
      </c>
      <c r="AV1016" s="14" t="s">
        <v>147</v>
      </c>
      <c r="AW1016" s="14" t="s">
        <v>42</v>
      </c>
      <c r="AX1016" s="14" t="s">
        <v>89</v>
      </c>
      <c r="AY1016" s="131" t="s">
        <v>140</v>
      </c>
    </row>
    <row r="1017" spans="2:65" s="1" customFormat="1" ht="24.15" customHeight="1">
      <c r="B1017" s="34"/>
      <c r="C1017" s="246" t="s">
        <v>1090</v>
      </c>
      <c r="D1017" s="246" t="s">
        <v>142</v>
      </c>
      <c r="E1017" s="247" t="s">
        <v>1091</v>
      </c>
      <c r="F1017" s="248" t="s">
        <v>1092</v>
      </c>
      <c r="G1017" s="249" t="s">
        <v>145</v>
      </c>
      <c r="H1017" s="250">
        <v>17.843</v>
      </c>
      <c r="I1017" s="111"/>
      <c r="J1017" s="251">
        <f>ROUND(I1017*H1017,2)</f>
        <v>0</v>
      </c>
      <c r="K1017" s="248" t="s">
        <v>146</v>
      </c>
      <c r="L1017" s="34"/>
      <c r="M1017" s="112" t="s">
        <v>3</v>
      </c>
      <c r="N1017" s="113" t="s">
        <v>53</v>
      </c>
      <c r="P1017" s="114">
        <f>O1017*H1017</f>
        <v>0</v>
      </c>
      <c r="Q1017" s="114">
        <v>0</v>
      </c>
      <c r="R1017" s="114">
        <f>Q1017*H1017</f>
        <v>0</v>
      </c>
      <c r="S1017" s="114">
        <v>0</v>
      </c>
      <c r="T1017" s="115">
        <f>S1017*H1017</f>
        <v>0</v>
      </c>
      <c r="AR1017" s="116" t="s">
        <v>254</v>
      </c>
      <c r="AT1017" s="116" t="s">
        <v>142</v>
      </c>
      <c r="AU1017" s="116" t="s">
        <v>148</v>
      </c>
      <c r="AY1017" s="18" t="s">
        <v>140</v>
      </c>
      <c r="BE1017" s="117">
        <f>IF(N1017="základní",J1017,0)</f>
        <v>0</v>
      </c>
      <c r="BF1017" s="117">
        <f>IF(N1017="snížená",J1017,0)</f>
        <v>0</v>
      </c>
      <c r="BG1017" s="117">
        <f>IF(N1017="zákl. přenesená",J1017,0)</f>
        <v>0</v>
      </c>
      <c r="BH1017" s="117">
        <f>IF(N1017="sníž. přenesená",J1017,0)</f>
        <v>0</v>
      </c>
      <c r="BI1017" s="117">
        <f>IF(N1017="nulová",J1017,0)</f>
        <v>0</v>
      </c>
      <c r="BJ1017" s="18" t="s">
        <v>148</v>
      </c>
      <c r="BK1017" s="117">
        <f>ROUND(I1017*H1017,2)</f>
        <v>0</v>
      </c>
      <c r="BL1017" s="18" t="s">
        <v>254</v>
      </c>
      <c r="BM1017" s="116" t="s">
        <v>1093</v>
      </c>
    </row>
    <row r="1018" spans="2:65" s="1" customFormat="1">
      <c r="B1018" s="34"/>
      <c r="D1018" s="252" t="s">
        <v>150</v>
      </c>
      <c r="F1018" s="253" t="s">
        <v>1094</v>
      </c>
      <c r="I1018" s="118"/>
      <c r="L1018" s="34"/>
      <c r="M1018" s="119"/>
      <c r="T1018" s="53"/>
      <c r="AT1018" s="18" t="s">
        <v>150</v>
      </c>
      <c r="AU1018" s="18" t="s">
        <v>148</v>
      </c>
    </row>
    <row r="1019" spans="2:65" s="12" customFormat="1">
      <c r="B1019" s="120"/>
      <c r="D1019" s="254" t="s">
        <v>152</v>
      </c>
      <c r="E1019" s="121" t="s">
        <v>3</v>
      </c>
      <c r="F1019" s="255" t="s">
        <v>944</v>
      </c>
      <c r="H1019" s="121" t="s">
        <v>3</v>
      </c>
      <c r="I1019" s="122"/>
      <c r="L1019" s="120"/>
      <c r="M1019" s="123"/>
      <c r="T1019" s="124"/>
      <c r="AT1019" s="121" t="s">
        <v>152</v>
      </c>
      <c r="AU1019" s="121" t="s">
        <v>148</v>
      </c>
      <c r="AV1019" s="12" t="s">
        <v>89</v>
      </c>
      <c r="AW1019" s="12" t="s">
        <v>42</v>
      </c>
      <c r="AX1019" s="12" t="s">
        <v>81</v>
      </c>
      <c r="AY1019" s="121" t="s">
        <v>140</v>
      </c>
    </row>
    <row r="1020" spans="2:65" s="13" customFormat="1">
      <c r="B1020" s="125"/>
      <c r="D1020" s="254" t="s">
        <v>152</v>
      </c>
      <c r="E1020" s="126" t="s">
        <v>3</v>
      </c>
      <c r="F1020" s="256" t="s">
        <v>945</v>
      </c>
      <c r="H1020" s="257">
        <v>8.73</v>
      </c>
      <c r="I1020" s="127"/>
      <c r="L1020" s="125"/>
      <c r="M1020" s="128"/>
      <c r="T1020" s="129"/>
      <c r="AT1020" s="126" t="s">
        <v>152</v>
      </c>
      <c r="AU1020" s="126" t="s">
        <v>148</v>
      </c>
      <c r="AV1020" s="13" t="s">
        <v>148</v>
      </c>
      <c r="AW1020" s="13" t="s">
        <v>42</v>
      </c>
      <c r="AX1020" s="13" t="s">
        <v>81</v>
      </c>
      <c r="AY1020" s="126" t="s">
        <v>140</v>
      </c>
    </row>
    <row r="1021" spans="2:65" s="13" customFormat="1">
      <c r="B1021" s="125"/>
      <c r="D1021" s="254" t="s">
        <v>152</v>
      </c>
      <c r="E1021" s="126" t="s">
        <v>3</v>
      </c>
      <c r="F1021" s="256" t="s">
        <v>946</v>
      </c>
      <c r="H1021" s="257">
        <v>9.1129999999999995</v>
      </c>
      <c r="I1021" s="127"/>
      <c r="L1021" s="125"/>
      <c r="M1021" s="128"/>
      <c r="T1021" s="129"/>
      <c r="AT1021" s="126" t="s">
        <v>152</v>
      </c>
      <c r="AU1021" s="126" t="s">
        <v>148</v>
      </c>
      <c r="AV1021" s="13" t="s">
        <v>148</v>
      </c>
      <c r="AW1021" s="13" t="s">
        <v>42</v>
      </c>
      <c r="AX1021" s="13" t="s">
        <v>81</v>
      </c>
      <c r="AY1021" s="126" t="s">
        <v>140</v>
      </c>
    </row>
    <row r="1022" spans="2:65" s="14" customFormat="1">
      <c r="B1022" s="130"/>
      <c r="D1022" s="254" t="s">
        <v>152</v>
      </c>
      <c r="E1022" s="131" t="s">
        <v>3</v>
      </c>
      <c r="F1022" s="258" t="s">
        <v>155</v>
      </c>
      <c r="H1022" s="259">
        <v>17.843</v>
      </c>
      <c r="I1022" s="132"/>
      <c r="L1022" s="130"/>
      <c r="M1022" s="133"/>
      <c r="T1022" s="134"/>
      <c r="AT1022" s="131" t="s">
        <v>152</v>
      </c>
      <c r="AU1022" s="131" t="s">
        <v>148</v>
      </c>
      <c r="AV1022" s="14" t="s">
        <v>147</v>
      </c>
      <c r="AW1022" s="14" t="s">
        <v>42</v>
      </c>
      <c r="AX1022" s="14" t="s">
        <v>89</v>
      </c>
      <c r="AY1022" s="131" t="s">
        <v>140</v>
      </c>
    </row>
    <row r="1023" spans="2:65" s="1" customFormat="1" ht="24.15" customHeight="1">
      <c r="B1023" s="34"/>
      <c r="C1023" s="246" t="s">
        <v>1095</v>
      </c>
      <c r="D1023" s="246" t="s">
        <v>142</v>
      </c>
      <c r="E1023" s="247" t="s">
        <v>1096</v>
      </c>
      <c r="F1023" s="248" t="s">
        <v>1097</v>
      </c>
      <c r="G1023" s="249" t="s">
        <v>294</v>
      </c>
      <c r="H1023" s="250">
        <v>50.8</v>
      </c>
      <c r="I1023" s="111"/>
      <c r="J1023" s="251">
        <f>ROUND(I1023*H1023,2)</f>
        <v>0</v>
      </c>
      <c r="K1023" s="248" t="s">
        <v>146</v>
      </c>
      <c r="L1023" s="34"/>
      <c r="M1023" s="112" t="s">
        <v>3</v>
      </c>
      <c r="N1023" s="113" t="s">
        <v>53</v>
      </c>
      <c r="P1023" s="114">
        <f>O1023*H1023</f>
        <v>0</v>
      </c>
      <c r="Q1023" s="114">
        <v>3.5799999999999998E-3</v>
      </c>
      <c r="R1023" s="114">
        <f>Q1023*H1023</f>
        <v>0.18186399999999997</v>
      </c>
      <c r="S1023" s="114">
        <v>0</v>
      </c>
      <c r="T1023" s="115">
        <f>S1023*H1023</f>
        <v>0</v>
      </c>
      <c r="AR1023" s="116" t="s">
        <v>254</v>
      </c>
      <c r="AT1023" s="116" t="s">
        <v>142</v>
      </c>
      <c r="AU1023" s="116" t="s">
        <v>148</v>
      </c>
      <c r="AY1023" s="18" t="s">
        <v>140</v>
      </c>
      <c r="BE1023" s="117">
        <f>IF(N1023="základní",J1023,0)</f>
        <v>0</v>
      </c>
      <c r="BF1023" s="117">
        <f>IF(N1023="snížená",J1023,0)</f>
        <v>0</v>
      </c>
      <c r="BG1023" s="117">
        <f>IF(N1023="zákl. přenesená",J1023,0)</f>
        <v>0</v>
      </c>
      <c r="BH1023" s="117">
        <f>IF(N1023="sníž. přenesená",J1023,0)</f>
        <v>0</v>
      </c>
      <c r="BI1023" s="117">
        <f>IF(N1023="nulová",J1023,0)</f>
        <v>0</v>
      </c>
      <c r="BJ1023" s="18" t="s">
        <v>148</v>
      </c>
      <c r="BK1023" s="117">
        <f>ROUND(I1023*H1023,2)</f>
        <v>0</v>
      </c>
      <c r="BL1023" s="18" t="s">
        <v>254</v>
      </c>
      <c r="BM1023" s="116" t="s">
        <v>1098</v>
      </c>
    </row>
    <row r="1024" spans="2:65" s="1" customFormat="1">
      <c r="B1024" s="34"/>
      <c r="D1024" s="252" t="s">
        <v>150</v>
      </c>
      <c r="F1024" s="253" t="s">
        <v>1099</v>
      </c>
      <c r="I1024" s="118"/>
      <c r="L1024" s="34"/>
      <c r="M1024" s="119"/>
      <c r="T1024" s="53"/>
      <c r="AT1024" s="18" t="s">
        <v>150</v>
      </c>
      <c r="AU1024" s="18" t="s">
        <v>148</v>
      </c>
    </row>
    <row r="1025" spans="2:65" s="12" customFormat="1">
      <c r="B1025" s="120"/>
      <c r="D1025" s="254" t="s">
        <v>152</v>
      </c>
      <c r="E1025" s="121" t="s">
        <v>3</v>
      </c>
      <c r="F1025" s="255" t="s">
        <v>1100</v>
      </c>
      <c r="H1025" s="121" t="s">
        <v>3</v>
      </c>
      <c r="I1025" s="122"/>
      <c r="L1025" s="120"/>
      <c r="M1025" s="123"/>
      <c r="T1025" s="124"/>
      <c r="AT1025" s="121" t="s">
        <v>152</v>
      </c>
      <c r="AU1025" s="121" t="s">
        <v>148</v>
      </c>
      <c r="AV1025" s="12" t="s">
        <v>89</v>
      </c>
      <c r="AW1025" s="12" t="s">
        <v>42</v>
      </c>
      <c r="AX1025" s="12" t="s">
        <v>81</v>
      </c>
      <c r="AY1025" s="121" t="s">
        <v>140</v>
      </c>
    </row>
    <row r="1026" spans="2:65" s="12" customFormat="1">
      <c r="B1026" s="120"/>
      <c r="D1026" s="254" t="s">
        <v>152</v>
      </c>
      <c r="E1026" s="121" t="s">
        <v>3</v>
      </c>
      <c r="F1026" s="255" t="s">
        <v>1101</v>
      </c>
      <c r="H1026" s="121" t="s">
        <v>3</v>
      </c>
      <c r="I1026" s="122"/>
      <c r="L1026" s="120"/>
      <c r="M1026" s="123"/>
      <c r="T1026" s="124"/>
      <c r="AT1026" s="121" t="s">
        <v>152</v>
      </c>
      <c r="AU1026" s="121" t="s">
        <v>148</v>
      </c>
      <c r="AV1026" s="12" t="s">
        <v>89</v>
      </c>
      <c r="AW1026" s="12" t="s">
        <v>42</v>
      </c>
      <c r="AX1026" s="12" t="s">
        <v>81</v>
      </c>
      <c r="AY1026" s="121" t="s">
        <v>140</v>
      </c>
    </row>
    <row r="1027" spans="2:65" s="13" customFormat="1">
      <c r="B1027" s="125"/>
      <c r="D1027" s="254" t="s">
        <v>152</v>
      </c>
      <c r="E1027" s="126" t="s">
        <v>3</v>
      </c>
      <c r="F1027" s="256" t="s">
        <v>1102</v>
      </c>
      <c r="H1027" s="257">
        <v>7.36</v>
      </c>
      <c r="I1027" s="127"/>
      <c r="L1027" s="125"/>
      <c r="M1027" s="128"/>
      <c r="T1027" s="129"/>
      <c r="AT1027" s="126" t="s">
        <v>152</v>
      </c>
      <c r="AU1027" s="126" t="s">
        <v>148</v>
      </c>
      <c r="AV1027" s="13" t="s">
        <v>148</v>
      </c>
      <c r="AW1027" s="13" t="s">
        <v>42</v>
      </c>
      <c r="AX1027" s="13" t="s">
        <v>81</v>
      </c>
      <c r="AY1027" s="126" t="s">
        <v>140</v>
      </c>
    </row>
    <row r="1028" spans="2:65" s="12" customFormat="1">
      <c r="B1028" s="120"/>
      <c r="D1028" s="254" t="s">
        <v>152</v>
      </c>
      <c r="E1028" s="121" t="s">
        <v>3</v>
      </c>
      <c r="F1028" s="255" t="s">
        <v>1103</v>
      </c>
      <c r="H1028" s="121" t="s">
        <v>3</v>
      </c>
      <c r="I1028" s="122"/>
      <c r="L1028" s="120"/>
      <c r="M1028" s="123"/>
      <c r="T1028" s="124"/>
      <c r="AT1028" s="121" t="s">
        <v>152</v>
      </c>
      <c r="AU1028" s="121" t="s">
        <v>148</v>
      </c>
      <c r="AV1028" s="12" t="s">
        <v>89</v>
      </c>
      <c r="AW1028" s="12" t="s">
        <v>42</v>
      </c>
      <c r="AX1028" s="12" t="s">
        <v>81</v>
      </c>
      <c r="AY1028" s="121" t="s">
        <v>140</v>
      </c>
    </row>
    <row r="1029" spans="2:65" s="13" customFormat="1">
      <c r="B1029" s="125"/>
      <c r="D1029" s="254" t="s">
        <v>152</v>
      </c>
      <c r="E1029" s="126" t="s">
        <v>3</v>
      </c>
      <c r="F1029" s="256" t="s">
        <v>1104</v>
      </c>
      <c r="H1029" s="257">
        <v>3.18</v>
      </c>
      <c r="I1029" s="127"/>
      <c r="L1029" s="125"/>
      <c r="M1029" s="128"/>
      <c r="T1029" s="129"/>
      <c r="AT1029" s="126" t="s">
        <v>152</v>
      </c>
      <c r="AU1029" s="126" t="s">
        <v>148</v>
      </c>
      <c r="AV1029" s="13" t="s">
        <v>148</v>
      </c>
      <c r="AW1029" s="13" t="s">
        <v>42</v>
      </c>
      <c r="AX1029" s="13" t="s">
        <v>81</v>
      </c>
      <c r="AY1029" s="126" t="s">
        <v>140</v>
      </c>
    </row>
    <row r="1030" spans="2:65" s="12" customFormat="1">
      <c r="B1030" s="120"/>
      <c r="D1030" s="254" t="s">
        <v>152</v>
      </c>
      <c r="E1030" s="121" t="s">
        <v>3</v>
      </c>
      <c r="F1030" s="255" t="s">
        <v>1105</v>
      </c>
      <c r="H1030" s="121" t="s">
        <v>3</v>
      </c>
      <c r="I1030" s="122"/>
      <c r="L1030" s="120"/>
      <c r="M1030" s="123"/>
      <c r="T1030" s="124"/>
      <c r="AT1030" s="121" t="s">
        <v>152</v>
      </c>
      <c r="AU1030" s="121" t="s">
        <v>148</v>
      </c>
      <c r="AV1030" s="12" t="s">
        <v>89</v>
      </c>
      <c r="AW1030" s="12" t="s">
        <v>42</v>
      </c>
      <c r="AX1030" s="12" t="s">
        <v>81</v>
      </c>
      <c r="AY1030" s="121" t="s">
        <v>140</v>
      </c>
    </row>
    <row r="1031" spans="2:65" s="13" customFormat="1">
      <c r="B1031" s="125"/>
      <c r="D1031" s="254" t="s">
        <v>152</v>
      </c>
      <c r="E1031" s="126" t="s">
        <v>3</v>
      </c>
      <c r="F1031" s="256" t="s">
        <v>1106</v>
      </c>
      <c r="H1031" s="257">
        <v>1.76</v>
      </c>
      <c r="I1031" s="127"/>
      <c r="L1031" s="125"/>
      <c r="M1031" s="128"/>
      <c r="T1031" s="129"/>
      <c r="AT1031" s="126" t="s">
        <v>152</v>
      </c>
      <c r="AU1031" s="126" t="s">
        <v>148</v>
      </c>
      <c r="AV1031" s="13" t="s">
        <v>148</v>
      </c>
      <c r="AW1031" s="13" t="s">
        <v>42</v>
      </c>
      <c r="AX1031" s="13" t="s">
        <v>81</v>
      </c>
      <c r="AY1031" s="126" t="s">
        <v>140</v>
      </c>
    </row>
    <row r="1032" spans="2:65" s="12" customFormat="1">
      <c r="B1032" s="120"/>
      <c r="D1032" s="254" t="s">
        <v>152</v>
      </c>
      <c r="E1032" s="121" t="s">
        <v>3</v>
      </c>
      <c r="F1032" s="255" t="s">
        <v>1107</v>
      </c>
      <c r="H1032" s="121" t="s">
        <v>3</v>
      </c>
      <c r="I1032" s="122"/>
      <c r="L1032" s="120"/>
      <c r="M1032" s="123"/>
      <c r="T1032" s="124"/>
      <c r="AT1032" s="121" t="s">
        <v>152</v>
      </c>
      <c r="AU1032" s="121" t="s">
        <v>148</v>
      </c>
      <c r="AV1032" s="12" t="s">
        <v>89</v>
      </c>
      <c r="AW1032" s="12" t="s">
        <v>42</v>
      </c>
      <c r="AX1032" s="12" t="s">
        <v>81</v>
      </c>
      <c r="AY1032" s="121" t="s">
        <v>140</v>
      </c>
    </row>
    <row r="1033" spans="2:65" s="13" customFormat="1">
      <c r="B1033" s="125"/>
      <c r="D1033" s="254" t="s">
        <v>152</v>
      </c>
      <c r="E1033" s="126" t="s">
        <v>3</v>
      </c>
      <c r="F1033" s="256" t="s">
        <v>1108</v>
      </c>
      <c r="H1033" s="257">
        <v>2.02</v>
      </c>
      <c r="I1033" s="127"/>
      <c r="L1033" s="125"/>
      <c r="M1033" s="128"/>
      <c r="T1033" s="129"/>
      <c r="AT1033" s="126" t="s">
        <v>152</v>
      </c>
      <c r="AU1033" s="126" t="s">
        <v>148</v>
      </c>
      <c r="AV1033" s="13" t="s">
        <v>148</v>
      </c>
      <c r="AW1033" s="13" t="s">
        <v>42</v>
      </c>
      <c r="AX1033" s="13" t="s">
        <v>81</v>
      </c>
      <c r="AY1033" s="126" t="s">
        <v>140</v>
      </c>
    </row>
    <row r="1034" spans="2:65" s="12" customFormat="1">
      <c r="B1034" s="120"/>
      <c r="D1034" s="254" t="s">
        <v>152</v>
      </c>
      <c r="E1034" s="121" t="s">
        <v>3</v>
      </c>
      <c r="F1034" s="255" t="s">
        <v>1109</v>
      </c>
      <c r="H1034" s="121" t="s">
        <v>3</v>
      </c>
      <c r="I1034" s="122"/>
      <c r="L1034" s="120"/>
      <c r="M1034" s="123"/>
      <c r="T1034" s="124"/>
      <c r="AT1034" s="121" t="s">
        <v>152</v>
      </c>
      <c r="AU1034" s="121" t="s">
        <v>148</v>
      </c>
      <c r="AV1034" s="12" t="s">
        <v>89</v>
      </c>
      <c r="AW1034" s="12" t="s">
        <v>42</v>
      </c>
      <c r="AX1034" s="12" t="s">
        <v>81</v>
      </c>
      <c r="AY1034" s="121" t="s">
        <v>140</v>
      </c>
    </row>
    <row r="1035" spans="2:65" s="13" customFormat="1">
      <c r="B1035" s="125"/>
      <c r="D1035" s="254" t="s">
        <v>152</v>
      </c>
      <c r="E1035" s="126" t="s">
        <v>3</v>
      </c>
      <c r="F1035" s="256" t="s">
        <v>1110</v>
      </c>
      <c r="H1035" s="257">
        <v>8.16</v>
      </c>
      <c r="I1035" s="127"/>
      <c r="L1035" s="125"/>
      <c r="M1035" s="128"/>
      <c r="T1035" s="129"/>
      <c r="AT1035" s="126" t="s">
        <v>152</v>
      </c>
      <c r="AU1035" s="126" t="s">
        <v>148</v>
      </c>
      <c r="AV1035" s="13" t="s">
        <v>148</v>
      </c>
      <c r="AW1035" s="13" t="s">
        <v>42</v>
      </c>
      <c r="AX1035" s="13" t="s">
        <v>81</v>
      </c>
      <c r="AY1035" s="126" t="s">
        <v>140</v>
      </c>
    </row>
    <row r="1036" spans="2:65" s="12" customFormat="1">
      <c r="B1036" s="120"/>
      <c r="D1036" s="254" t="s">
        <v>152</v>
      </c>
      <c r="E1036" s="121" t="s">
        <v>3</v>
      </c>
      <c r="F1036" s="255" t="s">
        <v>1111</v>
      </c>
      <c r="H1036" s="121" t="s">
        <v>3</v>
      </c>
      <c r="I1036" s="122"/>
      <c r="L1036" s="120"/>
      <c r="M1036" s="123"/>
      <c r="T1036" s="124"/>
      <c r="AT1036" s="121" t="s">
        <v>152</v>
      </c>
      <c r="AU1036" s="121" t="s">
        <v>148</v>
      </c>
      <c r="AV1036" s="12" t="s">
        <v>89</v>
      </c>
      <c r="AW1036" s="12" t="s">
        <v>42</v>
      </c>
      <c r="AX1036" s="12" t="s">
        <v>81</v>
      </c>
      <c r="AY1036" s="121" t="s">
        <v>140</v>
      </c>
    </row>
    <row r="1037" spans="2:65" s="13" customFormat="1">
      <c r="B1037" s="125"/>
      <c r="D1037" s="254" t="s">
        <v>152</v>
      </c>
      <c r="E1037" s="126" t="s">
        <v>3</v>
      </c>
      <c r="F1037" s="256" t="s">
        <v>1112</v>
      </c>
      <c r="H1037" s="257">
        <v>28.32</v>
      </c>
      <c r="I1037" s="127"/>
      <c r="L1037" s="125"/>
      <c r="M1037" s="128"/>
      <c r="T1037" s="129"/>
      <c r="AT1037" s="126" t="s">
        <v>152</v>
      </c>
      <c r="AU1037" s="126" t="s">
        <v>148</v>
      </c>
      <c r="AV1037" s="13" t="s">
        <v>148</v>
      </c>
      <c r="AW1037" s="13" t="s">
        <v>42</v>
      </c>
      <c r="AX1037" s="13" t="s">
        <v>81</v>
      </c>
      <c r="AY1037" s="126" t="s">
        <v>140</v>
      </c>
    </row>
    <row r="1038" spans="2:65" s="14" customFormat="1">
      <c r="B1038" s="130"/>
      <c r="D1038" s="254" t="s">
        <v>152</v>
      </c>
      <c r="E1038" s="131" t="s">
        <v>3</v>
      </c>
      <c r="F1038" s="258" t="s">
        <v>155</v>
      </c>
      <c r="H1038" s="259">
        <v>50.8</v>
      </c>
      <c r="I1038" s="132"/>
      <c r="L1038" s="130"/>
      <c r="M1038" s="133"/>
      <c r="T1038" s="134"/>
      <c r="AT1038" s="131" t="s">
        <v>152</v>
      </c>
      <c r="AU1038" s="131" t="s">
        <v>148</v>
      </c>
      <c r="AV1038" s="14" t="s">
        <v>147</v>
      </c>
      <c r="AW1038" s="14" t="s">
        <v>42</v>
      </c>
      <c r="AX1038" s="14" t="s">
        <v>89</v>
      </c>
      <c r="AY1038" s="131" t="s">
        <v>140</v>
      </c>
    </row>
    <row r="1039" spans="2:65" s="1" customFormat="1" ht="24.15" customHeight="1">
      <c r="B1039" s="34"/>
      <c r="C1039" s="246" t="s">
        <v>1113</v>
      </c>
      <c r="D1039" s="246" t="s">
        <v>142</v>
      </c>
      <c r="E1039" s="247" t="s">
        <v>1114</v>
      </c>
      <c r="F1039" s="248" t="s">
        <v>1115</v>
      </c>
      <c r="G1039" s="249" t="s">
        <v>294</v>
      </c>
      <c r="H1039" s="250">
        <v>82.4</v>
      </c>
      <c r="I1039" s="111"/>
      <c r="J1039" s="251">
        <f>ROUND(I1039*H1039,2)</f>
        <v>0</v>
      </c>
      <c r="K1039" s="248" t="s">
        <v>146</v>
      </c>
      <c r="L1039" s="34"/>
      <c r="M1039" s="112" t="s">
        <v>3</v>
      </c>
      <c r="N1039" s="113" t="s">
        <v>53</v>
      </c>
      <c r="P1039" s="114">
        <f>O1039*H1039</f>
        <v>0</v>
      </c>
      <c r="Q1039" s="114">
        <v>3.5100000000000001E-3</v>
      </c>
      <c r="R1039" s="114">
        <f>Q1039*H1039</f>
        <v>0.28922400000000004</v>
      </c>
      <c r="S1039" s="114">
        <v>0</v>
      </c>
      <c r="T1039" s="115">
        <f>S1039*H1039</f>
        <v>0</v>
      </c>
      <c r="AR1039" s="116" t="s">
        <v>254</v>
      </c>
      <c r="AT1039" s="116" t="s">
        <v>142</v>
      </c>
      <c r="AU1039" s="116" t="s">
        <v>148</v>
      </c>
      <c r="AY1039" s="18" t="s">
        <v>140</v>
      </c>
      <c r="BE1039" s="117">
        <f>IF(N1039="základní",J1039,0)</f>
        <v>0</v>
      </c>
      <c r="BF1039" s="117">
        <f>IF(N1039="snížená",J1039,0)</f>
        <v>0</v>
      </c>
      <c r="BG1039" s="117">
        <f>IF(N1039="zákl. přenesená",J1039,0)</f>
        <v>0</v>
      </c>
      <c r="BH1039" s="117">
        <f>IF(N1039="sníž. přenesená",J1039,0)</f>
        <v>0</v>
      </c>
      <c r="BI1039" s="117">
        <f>IF(N1039="nulová",J1039,0)</f>
        <v>0</v>
      </c>
      <c r="BJ1039" s="18" t="s">
        <v>148</v>
      </c>
      <c r="BK1039" s="117">
        <f>ROUND(I1039*H1039,2)</f>
        <v>0</v>
      </c>
      <c r="BL1039" s="18" t="s">
        <v>254</v>
      </c>
      <c r="BM1039" s="116" t="s">
        <v>1116</v>
      </c>
    </row>
    <row r="1040" spans="2:65" s="1" customFormat="1">
      <c r="B1040" s="34"/>
      <c r="D1040" s="252" t="s">
        <v>150</v>
      </c>
      <c r="F1040" s="253" t="s">
        <v>1117</v>
      </c>
      <c r="I1040" s="118"/>
      <c r="L1040" s="34"/>
      <c r="M1040" s="119"/>
      <c r="T1040" s="53"/>
      <c r="AT1040" s="18" t="s">
        <v>150</v>
      </c>
      <c r="AU1040" s="18" t="s">
        <v>148</v>
      </c>
    </row>
    <row r="1041" spans="2:65" s="12" customFormat="1">
      <c r="B1041" s="120"/>
      <c r="D1041" s="254" t="s">
        <v>152</v>
      </c>
      <c r="E1041" s="121" t="s">
        <v>3</v>
      </c>
      <c r="F1041" s="255" t="s">
        <v>1100</v>
      </c>
      <c r="H1041" s="121" t="s">
        <v>3</v>
      </c>
      <c r="I1041" s="122"/>
      <c r="L1041" s="120"/>
      <c r="M1041" s="123"/>
      <c r="T1041" s="124"/>
      <c r="AT1041" s="121" t="s">
        <v>152</v>
      </c>
      <c r="AU1041" s="121" t="s">
        <v>148</v>
      </c>
      <c r="AV1041" s="12" t="s">
        <v>89</v>
      </c>
      <c r="AW1041" s="12" t="s">
        <v>42</v>
      </c>
      <c r="AX1041" s="12" t="s">
        <v>81</v>
      </c>
      <c r="AY1041" s="121" t="s">
        <v>140</v>
      </c>
    </row>
    <row r="1042" spans="2:65" s="12" customFormat="1">
      <c r="B1042" s="120"/>
      <c r="D1042" s="254" t="s">
        <v>152</v>
      </c>
      <c r="E1042" s="121" t="s">
        <v>3</v>
      </c>
      <c r="F1042" s="255" t="s">
        <v>1118</v>
      </c>
      <c r="H1042" s="121" t="s">
        <v>3</v>
      </c>
      <c r="I1042" s="122"/>
      <c r="L1042" s="120"/>
      <c r="M1042" s="123"/>
      <c r="T1042" s="124"/>
      <c r="AT1042" s="121" t="s">
        <v>152</v>
      </c>
      <c r="AU1042" s="121" t="s">
        <v>148</v>
      </c>
      <c r="AV1042" s="12" t="s">
        <v>89</v>
      </c>
      <c r="AW1042" s="12" t="s">
        <v>42</v>
      </c>
      <c r="AX1042" s="12" t="s">
        <v>81</v>
      </c>
      <c r="AY1042" s="121" t="s">
        <v>140</v>
      </c>
    </row>
    <row r="1043" spans="2:65" s="13" customFormat="1">
      <c r="B1043" s="125"/>
      <c r="D1043" s="254" t="s">
        <v>152</v>
      </c>
      <c r="E1043" s="126" t="s">
        <v>3</v>
      </c>
      <c r="F1043" s="256" t="s">
        <v>1119</v>
      </c>
      <c r="H1043" s="257">
        <v>82.4</v>
      </c>
      <c r="I1043" s="127"/>
      <c r="L1043" s="125"/>
      <c r="M1043" s="128"/>
      <c r="T1043" s="129"/>
      <c r="AT1043" s="126" t="s">
        <v>152</v>
      </c>
      <c r="AU1043" s="126" t="s">
        <v>148</v>
      </c>
      <c r="AV1043" s="13" t="s">
        <v>148</v>
      </c>
      <c r="AW1043" s="13" t="s">
        <v>42</v>
      </c>
      <c r="AX1043" s="13" t="s">
        <v>81</v>
      </c>
      <c r="AY1043" s="126" t="s">
        <v>140</v>
      </c>
    </row>
    <row r="1044" spans="2:65" s="14" customFormat="1">
      <c r="B1044" s="130"/>
      <c r="D1044" s="254" t="s">
        <v>152</v>
      </c>
      <c r="E1044" s="131" t="s">
        <v>3</v>
      </c>
      <c r="F1044" s="258" t="s">
        <v>155</v>
      </c>
      <c r="H1044" s="259">
        <v>82.4</v>
      </c>
      <c r="I1044" s="132"/>
      <c r="L1044" s="130"/>
      <c r="M1044" s="133"/>
      <c r="T1044" s="134"/>
      <c r="AT1044" s="131" t="s">
        <v>152</v>
      </c>
      <c r="AU1044" s="131" t="s">
        <v>148</v>
      </c>
      <c r="AV1044" s="14" t="s">
        <v>147</v>
      </c>
      <c r="AW1044" s="14" t="s">
        <v>42</v>
      </c>
      <c r="AX1044" s="14" t="s">
        <v>89</v>
      </c>
      <c r="AY1044" s="131" t="s">
        <v>140</v>
      </c>
    </row>
    <row r="1045" spans="2:65" s="1" customFormat="1" ht="24.15" customHeight="1">
      <c r="B1045" s="34"/>
      <c r="C1045" s="246" t="s">
        <v>1120</v>
      </c>
      <c r="D1045" s="246" t="s">
        <v>142</v>
      </c>
      <c r="E1045" s="247" t="s">
        <v>1121</v>
      </c>
      <c r="F1045" s="248" t="s">
        <v>1122</v>
      </c>
      <c r="G1045" s="249" t="s">
        <v>294</v>
      </c>
      <c r="H1045" s="250">
        <v>7.54</v>
      </c>
      <c r="I1045" s="111"/>
      <c r="J1045" s="251">
        <f>ROUND(I1045*H1045,2)</f>
        <v>0</v>
      </c>
      <c r="K1045" s="248" t="s">
        <v>146</v>
      </c>
      <c r="L1045" s="34"/>
      <c r="M1045" s="112" t="s">
        <v>3</v>
      </c>
      <c r="N1045" s="113" t="s">
        <v>53</v>
      </c>
      <c r="P1045" s="114">
        <f>O1045*H1045</f>
        <v>0</v>
      </c>
      <c r="Q1045" s="114">
        <v>4.3200000000000001E-3</v>
      </c>
      <c r="R1045" s="114">
        <f>Q1045*H1045</f>
        <v>3.2572799999999999E-2</v>
      </c>
      <c r="S1045" s="114">
        <v>0</v>
      </c>
      <c r="T1045" s="115">
        <f>S1045*H1045</f>
        <v>0</v>
      </c>
      <c r="AR1045" s="116" t="s">
        <v>254</v>
      </c>
      <c r="AT1045" s="116" t="s">
        <v>142</v>
      </c>
      <c r="AU1045" s="116" t="s">
        <v>148</v>
      </c>
      <c r="AY1045" s="18" t="s">
        <v>140</v>
      </c>
      <c r="BE1045" s="117">
        <f>IF(N1045="základní",J1045,0)</f>
        <v>0</v>
      </c>
      <c r="BF1045" s="117">
        <f>IF(N1045="snížená",J1045,0)</f>
        <v>0</v>
      </c>
      <c r="BG1045" s="117">
        <f>IF(N1045="zákl. přenesená",J1045,0)</f>
        <v>0</v>
      </c>
      <c r="BH1045" s="117">
        <f>IF(N1045="sníž. přenesená",J1045,0)</f>
        <v>0</v>
      </c>
      <c r="BI1045" s="117">
        <f>IF(N1045="nulová",J1045,0)</f>
        <v>0</v>
      </c>
      <c r="BJ1045" s="18" t="s">
        <v>148</v>
      </c>
      <c r="BK1045" s="117">
        <f>ROUND(I1045*H1045,2)</f>
        <v>0</v>
      </c>
      <c r="BL1045" s="18" t="s">
        <v>254</v>
      </c>
      <c r="BM1045" s="116" t="s">
        <v>1123</v>
      </c>
    </row>
    <row r="1046" spans="2:65" s="1" customFormat="1">
      <c r="B1046" s="34"/>
      <c r="D1046" s="252" t="s">
        <v>150</v>
      </c>
      <c r="F1046" s="253" t="s">
        <v>1124</v>
      </c>
      <c r="I1046" s="118"/>
      <c r="L1046" s="34"/>
      <c r="M1046" s="119"/>
      <c r="T1046" s="53"/>
      <c r="AT1046" s="18" t="s">
        <v>150</v>
      </c>
      <c r="AU1046" s="18" t="s">
        <v>148</v>
      </c>
    </row>
    <row r="1047" spans="2:65" s="12" customFormat="1">
      <c r="B1047" s="120"/>
      <c r="D1047" s="254" t="s">
        <v>152</v>
      </c>
      <c r="E1047" s="121" t="s">
        <v>3</v>
      </c>
      <c r="F1047" s="255" t="s">
        <v>1100</v>
      </c>
      <c r="H1047" s="121" t="s">
        <v>3</v>
      </c>
      <c r="I1047" s="122"/>
      <c r="L1047" s="120"/>
      <c r="M1047" s="123"/>
      <c r="T1047" s="124"/>
      <c r="AT1047" s="121" t="s">
        <v>152</v>
      </c>
      <c r="AU1047" s="121" t="s">
        <v>148</v>
      </c>
      <c r="AV1047" s="12" t="s">
        <v>89</v>
      </c>
      <c r="AW1047" s="12" t="s">
        <v>42</v>
      </c>
      <c r="AX1047" s="12" t="s">
        <v>81</v>
      </c>
      <c r="AY1047" s="121" t="s">
        <v>140</v>
      </c>
    </row>
    <row r="1048" spans="2:65" s="12" customFormat="1">
      <c r="B1048" s="120"/>
      <c r="D1048" s="254" t="s">
        <v>152</v>
      </c>
      <c r="E1048" s="121" t="s">
        <v>3</v>
      </c>
      <c r="F1048" s="255" t="s">
        <v>1125</v>
      </c>
      <c r="H1048" s="121" t="s">
        <v>3</v>
      </c>
      <c r="I1048" s="122"/>
      <c r="L1048" s="120"/>
      <c r="M1048" s="123"/>
      <c r="T1048" s="124"/>
      <c r="AT1048" s="121" t="s">
        <v>152</v>
      </c>
      <c r="AU1048" s="121" t="s">
        <v>148</v>
      </c>
      <c r="AV1048" s="12" t="s">
        <v>89</v>
      </c>
      <c r="AW1048" s="12" t="s">
        <v>42</v>
      </c>
      <c r="AX1048" s="12" t="s">
        <v>81</v>
      </c>
      <c r="AY1048" s="121" t="s">
        <v>140</v>
      </c>
    </row>
    <row r="1049" spans="2:65" s="13" customFormat="1">
      <c r="B1049" s="125"/>
      <c r="D1049" s="254" t="s">
        <v>152</v>
      </c>
      <c r="E1049" s="126" t="s">
        <v>3</v>
      </c>
      <c r="F1049" s="256" t="s">
        <v>1126</v>
      </c>
      <c r="H1049" s="257">
        <v>7.54</v>
      </c>
      <c r="I1049" s="127"/>
      <c r="L1049" s="125"/>
      <c r="M1049" s="128"/>
      <c r="T1049" s="129"/>
      <c r="AT1049" s="126" t="s">
        <v>152</v>
      </c>
      <c r="AU1049" s="126" t="s">
        <v>148</v>
      </c>
      <c r="AV1049" s="13" t="s">
        <v>148</v>
      </c>
      <c r="AW1049" s="13" t="s">
        <v>42</v>
      </c>
      <c r="AX1049" s="13" t="s">
        <v>81</v>
      </c>
      <c r="AY1049" s="126" t="s">
        <v>140</v>
      </c>
    </row>
    <row r="1050" spans="2:65" s="14" customFormat="1">
      <c r="B1050" s="130"/>
      <c r="D1050" s="254" t="s">
        <v>152</v>
      </c>
      <c r="E1050" s="131" t="s">
        <v>3</v>
      </c>
      <c r="F1050" s="258" t="s">
        <v>155</v>
      </c>
      <c r="H1050" s="259">
        <v>7.54</v>
      </c>
      <c r="I1050" s="132"/>
      <c r="L1050" s="130"/>
      <c r="M1050" s="133"/>
      <c r="T1050" s="134"/>
      <c r="AT1050" s="131" t="s">
        <v>152</v>
      </c>
      <c r="AU1050" s="131" t="s">
        <v>148</v>
      </c>
      <c r="AV1050" s="14" t="s">
        <v>147</v>
      </c>
      <c r="AW1050" s="14" t="s">
        <v>42</v>
      </c>
      <c r="AX1050" s="14" t="s">
        <v>89</v>
      </c>
      <c r="AY1050" s="131" t="s">
        <v>140</v>
      </c>
    </row>
    <row r="1051" spans="2:65" s="1" customFormat="1" ht="33" customHeight="1">
      <c r="B1051" s="34"/>
      <c r="C1051" s="246" t="s">
        <v>1127</v>
      </c>
      <c r="D1051" s="246" t="s">
        <v>142</v>
      </c>
      <c r="E1051" s="247" t="s">
        <v>1128</v>
      </c>
      <c r="F1051" s="248" t="s">
        <v>1129</v>
      </c>
      <c r="G1051" s="249" t="s">
        <v>533</v>
      </c>
      <c r="H1051" s="250">
        <v>16</v>
      </c>
      <c r="I1051" s="111"/>
      <c r="J1051" s="251">
        <f>ROUND(I1051*H1051,2)</f>
        <v>0</v>
      </c>
      <c r="K1051" s="248" t="s">
        <v>146</v>
      </c>
      <c r="L1051" s="34"/>
      <c r="M1051" s="112" t="s">
        <v>3</v>
      </c>
      <c r="N1051" s="113" t="s">
        <v>53</v>
      </c>
      <c r="P1051" s="114">
        <f>O1051*H1051</f>
        <v>0</v>
      </c>
      <c r="Q1051" s="114">
        <v>0</v>
      </c>
      <c r="R1051" s="114">
        <f>Q1051*H1051</f>
        <v>0</v>
      </c>
      <c r="S1051" s="114">
        <v>0</v>
      </c>
      <c r="T1051" s="115">
        <f>S1051*H1051</f>
        <v>0</v>
      </c>
      <c r="AR1051" s="116" t="s">
        <v>254</v>
      </c>
      <c r="AT1051" s="116" t="s">
        <v>142</v>
      </c>
      <c r="AU1051" s="116" t="s">
        <v>148</v>
      </c>
      <c r="AY1051" s="18" t="s">
        <v>140</v>
      </c>
      <c r="BE1051" s="117">
        <f>IF(N1051="základní",J1051,0)</f>
        <v>0</v>
      </c>
      <c r="BF1051" s="117">
        <f>IF(N1051="snížená",J1051,0)</f>
        <v>0</v>
      </c>
      <c r="BG1051" s="117">
        <f>IF(N1051="zákl. přenesená",J1051,0)</f>
        <v>0</v>
      </c>
      <c r="BH1051" s="117">
        <f>IF(N1051="sníž. přenesená",J1051,0)</f>
        <v>0</v>
      </c>
      <c r="BI1051" s="117">
        <f>IF(N1051="nulová",J1051,0)</f>
        <v>0</v>
      </c>
      <c r="BJ1051" s="18" t="s">
        <v>148</v>
      </c>
      <c r="BK1051" s="117">
        <f>ROUND(I1051*H1051,2)</f>
        <v>0</v>
      </c>
      <c r="BL1051" s="18" t="s">
        <v>254</v>
      </c>
      <c r="BM1051" s="116" t="s">
        <v>1130</v>
      </c>
    </row>
    <row r="1052" spans="2:65" s="1" customFormat="1">
      <c r="B1052" s="34"/>
      <c r="D1052" s="252" t="s">
        <v>150</v>
      </c>
      <c r="F1052" s="253" t="s">
        <v>1131</v>
      </c>
      <c r="I1052" s="118"/>
      <c r="L1052" s="34"/>
      <c r="M1052" s="119"/>
      <c r="T1052" s="53"/>
      <c r="AT1052" s="18" t="s">
        <v>150</v>
      </c>
      <c r="AU1052" s="18" t="s">
        <v>148</v>
      </c>
    </row>
    <row r="1053" spans="2:65" s="12" customFormat="1">
      <c r="B1053" s="120"/>
      <c r="D1053" s="254" t="s">
        <v>152</v>
      </c>
      <c r="E1053" s="121" t="s">
        <v>3</v>
      </c>
      <c r="F1053" s="255" t="s">
        <v>1132</v>
      </c>
      <c r="H1053" s="121" t="s">
        <v>3</v>
      </c>
      <c r="I1053" s="122"/>
      <c r="L1053" s="120"/>
      <c r="M1053" s="123"/>
      <c r="T1053" s="124"/>
      <c r="AT1053" s="121" t="s">
        <v>152</v>
      </c>
      <c r="AU1053" s="121" t="s">
        <v>148</v>
      </c>
      <c r="AV1053" s="12" t="s">
        <v>89</v>
      </c>
      <c r="AW1053" s="12" t="s">
        <v>42</v>
      </c>
      <c r="AX1053" s="12" t="s">
        <v>81</v>
      </c>
      <c r="AY1053" s="121" t="s">
        <v>140</v>
      </c>
    </row>
    <row r="1054" spans="2:65" s="12" customFormat="1">
      <c r="B1054" s="120"/>
      <c r="D1054" s="254" t="s">
        <v>152</v>
      </c>
      <c r="E1054" s="121" t="s">
        <v>3</v>
      </c>
      <c r="F1054" s="255" t="s">
        <v>1118</v>
      </c>
      <c r="H1054" s="121" t="s">
        <v>3</v>
      </c>
      <c r="I1054" s="122"/>
      <c r="L1054" s="120"/>
      <c r="M1054" s="123"/>
      <c r="T1054" s="124"/>
      <c r="AT1054" s="121" t="s">
        <v>152</v>
      </c>
      <c r="AU1054" s="121" t="s">
        <v>148</v>
      </c>
      <c r="AV1054" s="12" t="s">
        <v>89</v>
      </c>
      <c r="AW1054" s="12" t="s">
        <v>42</v>
      </c>
      <c r="AX1054" s="12" t="s">
        <v>81</v>
      </c>
      <c r="AY1054" s="121" t="s">
        <v>140</v>
      </c>
    </row>
    <row r="1055" spans="2:65" s="13" customFormat="1">
      <c r="B1055" s="125"/>
      <c r="D1055" s="254" t="s">
        <v>152</v>
      </c>
      <c r="E1055" s="126" t="s">
        <v>3</v>
      </c>
      <c r="F1055" s="256" t="s">
        <v>254</v>
      </c>
      <c r="H1055" s="257">
        <v>16</v>
      </c>
      <c r="I1055" s="127"/>
      <c r="L1055" s="125"/>
      <c r="M1055" s="128"/>
      <c r="T1055" s="129"/>
      <c r="AT1055" s="126" t="s">
        <v>152</v>
      </c>
      <c r="AU1055" s="126" t="s">
        <v>148</v>
      </c>
      <c r="AV1055" s="13" t="s">
        <v>148</v>
      </c>
      <c r="AW1055" s="13" t="s">
        <v>42</v>
      </c>
      <c r="AX1055" s="13" t="s">
        <v>81</v>
      </c>
      <c r="AY1055" s="126" t="s">
        <v>140</v>
      </c>
    </row>
    <row r="1056" spans="2:65" s="14" customFormat="1">
      <c r="B1056" s="130"/>
      <c r="D1056" s="254" t="s">
        <v>152</v>
      </c>
      <c r="E1056" s="131" t="s">
        <v>3</v>
      </c>
      <c r="F1056" s="258" t="s">
        <v>155</v>
      </c>
      <c r="H1056" s="259">
        <v>16</v>
      </c>
      <c r="I1056" s="132"/>
      <c r="L1056" s="130"/>
      <c r="M1056" s="133"/>
      <c r="T1056" s="134"/>
      <c r="AT1056" s="131" t="s">
        <v>152</v>
      </c>
      <c r="AU1056" s="131" t="s">
        <v>148</v>
      </c>
      <c r="AV1056" s="14" t="s">
        <v>147</v>
      </c>
      <c r="AW1056" s="14" t="s">
        <v>42</v>
      </c>
      <c r="AX1056" s="14" t="s">
        <v>89</v>
      </c>
      <c r="AY1056" s="131" t="s">
        <v>140</v>
      </c>
    </row>
    <row r="1057" spans="2:65" s="1" customFormat="1" ht="21.75" customHeight="1">
      <c r="B1057" s="34"/>
      <c r="C1057" s="246" t="s">
        <v>1133</v>
      </c>
      <c r="D1057" s="246" t="s">
        <v>142</v>
      </c>
      <c r="E1057" s="247" t="s">
        <v>1134</v>
      </c>
      <c r="F1057" s="248" t="s">
        <v>1135</v>
      </c>
      <c r="G1057" s="249" t="s">
        <v>294</v>
      </c>
      <c r="H1057" s="250">
        <v>61.5</v>
      </c>
      <c r="I1057" s="111"/>
      <c r="J1057" s="251">
        <f>ROUND(I1057*H1057,2)</f>
        <v>0</v>
      </c>
      <c r="K1057" s="248" t="s">
        <v>146</v>
      </c>
      <c r="L1057" s="34"/>
      <c r="M1057" s="112" t="s">
        <v>3</v>
      </c>
      <c r="N1057" s="113" t="s">
        <v>53</v>
      </c>
      <c r="P1057" s="114">
        <f>O1057*H1057</f>
        <v>0</v>
      </c>
      <c r="Q1057" s="114">
        <v>1.6900000000000001E-3</v>
      </c>
      <c r="R1057" s="114">
        <f>Q1057*H1057</f>
        <v>0.103935</v>
      </c>
      <c r="S1057" s="114">
        <v>0</v>
      </c>
      <c r="T1057" s="115">
        <f>S1057*H1057</f>
        <v>0</v>
      </c>
      <c r="AR1057" s="116" t="s">
        <v>254</v>
      </c>
      <c r="AT1057" s="116" t="s">
        <v>142</v>
      </c>
      <c r="AU1057" s="116" t="s">
        <v>148</v>
      </c>
      <c r="AY1057" s="18" t="s">
        <v>140</v>
      </c>
      <c r="BE1057" s="117">
        <f>IF(N1057="základní",J1057,0)</f>
        <v>0</v>
      </c>
      <c r="BF1057" s="117">
        <f>IF(N1057="snížená",J1057,0)</f>
        <v>0</v>
      </c>
      <c r="BG1057" s="117">
        <f>IF(N1057="zákl. přenesená",J1057,0)</f>
        <v>0</v>
      </c>
      <c r="BH1057" s="117">
        <f>IF(N1057="sníž. přenesená",J1057,0)</f>
        <v>0</v>
      </c>
      <c r="BI1057" s="117">
        <f>IF(N1057="nulová",J1057,0)</f>
        <v>0</v>
      </c>
      <c r="BJ1057" s="18" t="s">
        <v>148</v>
      </c>
      <c r="BK1057" s="117">
        <f>ROUND(I1057*H1057,2)</f>
        <v>0</v>
      </c>
      <c r="BL1057" s="18" t="s">
        <v>254</v>
      </c>
      <c r="BM1057" s="116" t="s">
        <v>1136</v>
      </c>
    </row>
    <row r="1058" spans="2:65" s="1" customFormat="1">
      <c r="B1058" s="34"/>
      <c r="D1058" s="252" t="s">
        <v>150</v>
      </c>
      <c r="F1058" s="253" t="s">
        <v>1137</v>
      </c>
      <c r="I1058" s="118"/>
      <c r="L1058" s="34"/>
      <c r="M1058" s="119"/>
      <c r="T1058" s="53"/>
      <c r="AT1058" s="18" t="s">
        <v>150</v>
      </c>
      <c r="AU1058" s="18" t="s">
        <v>148</v>
      </c>
    </row>
    <row r="1059" spans="2:65" s="12" customFormat="1">
      <c r="B1059" s="120"/>
      <c r="D1059" s="254" t="s">
        <v>152</v>
      </c>
      <c r="E1059" s="121" t="s">
        <v>3</v>
      </c>
      <c r="F1059" s="255" t="s">
        <v>1100</v>
      </c>
      <c r="H1059" s="121" t="s">
        <v>3</v>
      </c>
      <c r="I1059" s="122"/>
      <c r="L1059" s="120"/>
      <c r="M1059" s="123"/>
      <c r="T1059" s="124"/>
      <c r="AT1059" s="121" t="s">
        <v>152</v>
      </c>
      <c r="AU1059" s="121" t="s">
        <v>148</v>
      </c>
      <c r="AV1059" s="12" t="s">
        <v>89</v>
      </c>
      <c r="AW1059" s="12" t="s">
        <v>42</v>
      </c>
      <c r="AX1059" s="12" t="s">
        <v>81</v>
      </c>
      <c r="AY1059" s="121" t="s">
        <v>140</v>
      </c>
    </row>
    <row r="1060" spans="2:65" s="12" customFormat="1">
      <c r="B1060" s="120"/>
      <c r="D1060" s="254" t="s">
        <v>152</v>
      </c>
      <c r="E1060" s="121" t="s">
        <v>3</v>
      </c>
      <c r="F1060" s="255" t="s">
        <v>1138</v>
      </c>
      <c r="H1060" s="121" t="s">
        <v>3</v>
      </c>
      <c r="I1060" s="122"/>
      <c r="L1060" s="120"/>
      <c r="M1060" s="123"/>
      <c r="T1060" s="124"/>
      <c r="AT1060" s="121" t="s">
        <v>152</v>
      </c>
      <c r="AU1060" s="121" t="s">
        <v>148</v>
      </c>
      <c r="AV1060" s="12" t="s">
        <v>89</v>
      </c>
      <c r="AW1060" s="12" t="s">
        <v>42</v>
      </c>
      <c r="AX1060" s="12" t="s">
        <v>81</v>
      </c>
      <c r="AY1060" s="121" t="s">
        <v>140</v>
      </c>
    </row>
    <row r="1061" spans="2:65" s="13" customFormat="1">
      <c r="B1061" s="125"/>
      <c r="D1061" s="254" t="s">
        <v>152</v>
      </c>
      <c r="E1061" s="126" t="s">
        <v>3</v>
      </c>
      <c r="F1061" s="256" t="s">
        <v>1139</v>
      </c>
      <c r="H1061" s="257">
        <v>61.5</v>
      </c>
      <c r="I1061" s="127"/>
      <c r="L1061" s="125"/>
      <c r="M1061" s="128"/>
      <c r="T1061" s="129"/>
      <c r="AT1061" s="126" t="s">
        <v>152</v>
      </c>
      <c r="AU1061" s="126" t="s">
        <v>148</v>
      </c>
      <c r="AV1061" s="13" t="s">
        <v>148</v>
      </c>
      <c r="AW1061" s="13" t="s">
        <v>42</v>
      </c>
      <c r="AX1061" s="13" t="s">
        <v>81</v>
      </c>
      <c r="AY1061" s="126" t="s">
        <v>140</v>
      </c>
    </row>
    <row r="1062" spans="2:65" s="14" customFormat="1">
      <c r="B1062" s="130"/>
      <c r="D1062" s="254" t="s">
        <v>152</v>
      </c>
      <c r="E1062" s="131" t="s">
        <v>3</v>
      </c>
      <c r="F1062" s="258" t="s">
        <v>155</v>
      </c>
      <c r="H1062" s="259">
        <v>61.5</v>
      </c>
      <c r="I1062" s="132"/>
      <c r="L1062" s="130"/>
      <c r="M1062" s="133"/>
      <c r="T1062" s="134"/>
      <c r="AT1062" s="131" t="s">
        <v>152</v>
      </c>
      <c r="AU1062" s="131" t="s">
        <v>148</v>
      </c>
      <c r="AV1062" s="14" t="s">
        <v>147</v>
      </c>
      <c r="AW1062" s="14" t="s">
        <v>42</v>
      </c>
      <c r="AX1062" s="14" t="s">
        <v>89</v>
      </c>
      <c r="AY1062" s="131" t="s">
        <v>140</v>
      </c>
    </row>
    <row r="1063" spans="2:65" s="1" customFormat="1" ht="24.15" customHeight="1">
      <c r="B1063" s="34"/>
      <c r="C1063" s="246" t="s">
        <v>1140</v>
      </c>
      <c r="D1063" s="246" t="s">
        <v>142</v>
      </c>
      <c r="E1063" s="247" t="s">
        <v>1141</v>
      </c>
      <c r="F1063" s="248" t="s">
        <v>1142</v>
      </c>
      <c r="G1063" s="249" t="s">
        <v>533</v>
      </c>
      <c r="H1063" s="250">
        <v>4</v>
      </c>
      <c r="I1063" s="111"/>
      <c r="J1063" s="251">
        <f>ROUND(I1063*H1063,2)</f>
        <v>0</v>
      </c>
      <c r="K1063" s="248" t="s">
        <v>146</v>
      </c>
      <c r="L1063" s="34"/>
      <c r="M1063" s="112" t="s">
        <v>3</v>
      </c>
      <c r="N1063" s="113" t="s">
        <v>53</v>
      </c>
      <c r="P1063" s="114">
        <f>O1063*H1063</f>
        <v>0</v>
      </c>
      <c r="Q1063" s="114">
        <v>3.6000000000000002E-4</v>
      </c>
      <c r="R1063" s="114">
        <f>Q1063*H1063</f>
        <v>1.4400000000000001E-3</v>
      </c>
      <c r="S1063" s="114">
        <v>0</v>
      </c>
      <c r="T1063" s="115">
        <f>S1063*H1063</f>
        <v>0</v>
      </c>
      <c r="AR1063" s="116" t="s">
        <v>254</v>
      </c>
      <c r="AT1063" s="116" t="s">
        <v>142</v>
      </c>
      <c r="AU1063" s="116" t="s">
        <v>148</v>
      </c>
      <c r="AY1063" s="18" t="s">
        <v>140</v>
      </c>
      <c r="BE1063" s="117">
        <f>IF(N1063="základní",J1063,0)</f>
        <v>0</v>
      </c>
      <c r="BF1063" s="117">
        <f>IF(N1063="snížená",J1063,0)</f>
        <v>0</v>
      </c>
      <c r="BG1063" s="117">
        <f>IF(N1063="zákl. přenesená",J1063,0)</f>
        <v>0</v>
      </c>
      <c r="BH1063" s="117">
        <f>IF(N1063="sníž. přenesená",J1063,0)</f>
        <v>0</v>
      </c>
      <c r="BI1063" s="117">
        <f>IF(N1063="nulová",J1063,0)</f>
        <v>0</v>
      </c>
      <c r="BJ1063" s="18" t="s">
        <v>148</v>
      </c>
      <c r="BK1063" s="117">
        <f>ROUND(I1063*H1063,2)</f>
        <v>0</v>
      </c>
      <c r="BL1063" s="18" t="s">
        <v>254</v>
      </c>
      <c r="BM1063" s="116" t="s">
        <v>1143</v>
      </c>
    </row>
    <row r="1064" spans="2:65" s="1" customFormat="1">
      <c r="B1064" s="34"/>
      <c r="D1064" s="252" t="s">
        <v>150</v>
      </c>
      <c r="F1064" s="253" t="s">
        <v>1144</v>
      </c>
      <c r="I1064" s="118"/>
      <c r="L1064" s="34"/>
      <c r="M1064" s="119"/>
      <c r="T1064" s="53"/>
      <c r="AT1064" s="18" t="s">
        <v>150</v>
      </c>
      <c r="AU1064" s="18" t="s">
        <v>148</v>
      </c>
    </row>
    <row r="1065" spans="2:65" s="12" customFormat="1">
      <c r="B1065" s="120"/>
      <c r="D1065" s="254" t="s">
        <v>152</v>
      </c>
      <c r="E1065" s="121" t="s">
        <v>3</v>
      </c>
      <c r="F1065" s="255" t="s">
        <v>1100</v>
      </c>
      <c r="H1065" s="121" t="s">
        <v>3</v>
      </c>
      <c r="I1065" s="122"/>
      <c r="L1065" s="120"/>
      <c r="M1065" s="123"/>
      <c r="T1065" s="124"/>
      <c r="AT1065" s="121" t="s">
        <v>152</v>
      </c>
      <c r="AU1065" s="121" t="s">
        <v>148</v>
      </c>
      <c r="AV1065" s="12" t="s">
        <v>89</v>
      </c>
      <c r="AW1065" s="12" t="s">
        <v>42</v>
      </c>
      <c r="AX1065" s="12" t="s">
        <v>81</v>
      </c>
      <c r="AY1065" s="121" t="s">
        <v>140</v>
      </c>
    </row>
    <row r="1066" spans="2:65" s="12" customFormat="1">
      <c r="B1066" s="120"/>
      <c r="D1066" s="254" t="s">
        <v>152</v>
      </c>
      <c r="E1066" s="121" t="s">
        <v>3</v>
      </c>
      <c r="F1066" s="255" t="s">
        <v>1145</v>
      </c>
      <c r="H1066" s="121" t="s">
        <v>3</v>
      </c>
      <c r="I1066" s="122"/>
      <c r="L1066" s="120"/>
      <c r="M1066" s="123"/>
      <c r="T1066" s="124"/>
      <c r="AT1066" s="121" t="s">
        <v>152</v>
      </c>
      <c r="AU1066" s="121" t="s">
        <v>148</v>
      </c>
      <c r="AV1066" s="12" t="s">
        <v>89</v>
      </c>
      <c r="AW1066" s="12" t="s">
        <v>42</v>
      </c>
      <c r="AX1066" s="12" t="s">
        <v>81</v>
      </c>
      <c r="AY1066" s="121" t="s">
        <v>140</v>
      </c>
    </row>
    <row r="1067" spans="2:65" s="13" customFormat="1">
      <c r="B1067" s="125"/>
      <c r="D1067" s="254" t="s">
        <v>152</v>
      </c>
      <c r="E1067" s="126" t="s">
        <v>3</v>
      </c>
      <c r="F1067" s="256" t="s">
        <v>147</v>
      </c>
      <c r="H1067" s="257">
        <v>4</v>
      </c>
      <c r="I1067" s="127"/>
      <c r="L1067" s="125"/>
      <c r="M1067" s="128"/>
      <c r="T1067" s="129"/>
      <c r="AT1067" s="126" t="s">
        <v>152</v>
      </c>
      <c r="AU1067" s="126" t="s">
        <v>148</v>
      </c>
      <c r="AV1067" s="13" t="s">
        <v>148</v>
      </c>
      <c r="AW1067" s="13" t="s">
        <v>42</v>
      </c>
      <c r="AX1067" s="13" t="s">
        <v>81</v>
      </c>
      <c r="AY1067" s="126" t="s">
        <v>140</v>
      </c>
    </row>
    <row r="1068" spans="2:65" s="14" customFormat="1">
      <c r="B1068" s="130"/>
      <c r="D1068" s="254" t="s">
        <v>152</v>
      </c>
      <c r="E1068" s="131" t="s">
        <v>3</v>
      </c>
      <c r="F1068" s="258" t="s">
        <v>155</v>
      </c>
      <c r="H1068" s="259">
        <v>4</v>
      </c>
      <c r="I1068" s="132"/>
      <c r="L1068" s="130"/>
      <c r="M1068" s="133"/>
      <c r="T1068" s="134"/>
      <c r="AT1068" s="131" t="s">
        <v>152</v>
      </c>
      <c r="AU1068" s="131" t="s">
        <v>148</v>
      </c>
      <c r="AV1068" s="14" t="s">
        <v>147</v>
      </c>
      <c r="AW1068" s="14" t="s">
        <v>42</v>
      </c>
      <c r="AX1068" s="14" t="s">
        <v>89</v>
      </c>
      <c r="AY1068" s="131" t="s">
        <v>140</v>
      </c>
    </row>
    <row r="1069" spans="2:65" s="1" customFormat="1" ht="24.15" customHeight="1">
      <c r="B1069" s="34"/>
      <c r="C1069" s="246" t="s">
        <v>1146</v>
      </c>
      <c r="D1069" s="246" t="s">
        <v>142</v>
      </c>
      <c r="E1069" s="247" t="s">
        <v>1147</v>
      </c>
      <c r="F1069" s="248" t="s">
        <v>1148</v>
      </c>
      <c r="G1069" s="249" t="s">
        <v>294</v>
      </c>
      <c r="H1069" s="250">
        <v>30</v>
      </c>
      <c r="I1069" s="111"/>
      <c r="J1069" s="251">
        <f>ROUND(I1069*H1069,2)</f>
        <v>0</v>
      </c>
      <c r="K1069" s="248" t="s">
        <v>146</v>
      </c>
      <c r="L1069" s="34"/>
      <c r="M1069" s="112" t="s">
        <v>3</v>
      </c>
      <c r="N1069" s="113" t="s">
        <v>53</v>
      </c>
      <c r="P1069" s="114">
        <f>O1069*H1069</f>
        <v>0</v>
      </c>
      <c r="Q1069" s="114">
        <v>2.0999999999999999E-3</v>
      </c>
      <c r="R1069" s="114">
        <f>Q1069*H1069</f>
        <v>6.3E-2</v>
      </c>
      <c r="S1069" s="114">
        <v>0</v>
      </c>
      <c r="T1069" s="115">
        <f>S1069*H1069</f>
        <v>0</v>
      </c>
      <c r="AR1069" s="116" t="s">
        <v>254</v>
      </c>
      <c r="AT1069" s="116" t="s">
        <v>142</v>
      </c>
      <c r="AU1069" s="116" t="s">
        <v>148</v>
      </c>
      <c r="AY1069" s="18" t="s">
        <v>140</v>
      </c>
      <c r="BE1069" s="117">
        <f>IF(N1069="základní",J1069,0)</f>
        <v>0</v>
      </c>
      <c r="BF1069" s="117">
        <f>IF(N1069="snížená",J1069,0)</f>
        <v>0</v>
      </c>
      <c r="BG1069" s="117">
        <f>IF(N1069="zákl. přenesená",J1069,0)</f>
        <v>0</v>
      </c>
      <c r="BH1069" s="117">
        <f>IF(N1069="sníž. přenesená",J1069,0)</f>
        <v>0</v>
      </c>
      <c r="BI1069" s="117">
        <f>IF(N1069="nulová",J1069,0)</f>
        <v>0</v>
      </c>
      <c r="BJ1069" s="18" t="s">
        <v>148</v>
      </c>
      <c r="BK1069" s="117">
        <f>ROUND(I1069*H1069,2)</f>
        <v>0</v>
      </c>
      <c r="BL1069" s="18" t="s">
        <v>254</v>
      </c>
      <c r="BM1069" s="116" t="s">
        <v>1149</v>
      </c>
    </row>
    <row r="1070" spans="2:65" s="1" customFormat="1">
      <c r="B1070" s="34"/>
      <c r="D1070" s="252" t="s">
        <v>150</v>
      </c>
      <c r="F1070" s="253" t="s">
        <v>1150</v>
      </c>
      <c r="I1070" s="118"/>
      <c r="L1070" s="34"/>
      <c r="M1070" s="119"/>
      <c r="T1070" s="53"/>
      <c r="AT1070" s="18" t="s">
        <v>150</v>
      </c>
      <c r="AU1070" s="18" t="s">
        <v>148</v>
      </c>
    </row>
    <row r="1071" spans="2:65" s="12" customFormat="1">
      <c r="B1071" s="120"/>
      <c r="D1071" s="254" t="s">
        <v>152</v>
      </c>
      <c r="E1071" s="121" t="s">
        <v>3</v>
      </c>
      <c r="F1071" s="255" t="s">
        <v>1100</v>
      </c>
      <c r="H1071" s="121" t="s">
        <v>3</v>
      </c>
      <c r="I1071" s="122"/>
      <c r="L1071" s="120"/>
      <c r="M1071" s="123"/>
      <c r="T1071" s="124"/>
      <c r="AT1071" s="121" t="s">
        <v>152</v>
      </c>
      <c r="AU1071" s="121" t="s">
        <v>148</v>
      </c>
      <c r="AV1071" s="12" t="s">
        <v>89</v>
      </c>
      <c r="AW1071" s="12" t="s">
        <v>42</v>
      </c>
      <c r="AX1071" s="12" t="s">
        <v>81</v>
      </c>
      <c r="AY1071" s="121" t="s">
        <v>140</v>
      </c>
    </row>
    <row r="1072" spans="2:65" s="12" customFormat="1">
      <c r="B1072" s="120"/>
      <c r="D1072" s="254" t="s">
        <v>152</v>
      </c>
      <c r="E1072" s="121" t="s">
        <v>3</v>
      </c>
      <c r="F1072" s="255" t="s">
        <v>1151</v>
      </c>
      <c r="H1072" s="121" t="s">
        <v>3</v>
      </c>
      <c r="I1072" s="122"/>
      <c r="L1072" s="120"/>
      <c r="M1072" s="123"/>
      <c r="T1072" s="124"/>
      <c r="AT1072" s="121" t="s">
        <v>152</v>
      </c>
      <c r="AU1072" s="121" t="s">
        <v>148</v>
      </c>
      <c r="AV1072" s="12" t="s">
        <v>89</v>
      </c>
      <c r="AW1072" s="12" t="s">
        <v>42</v>
      </c>
      <c r="AX1072" s="12" t="s">
        <v>81</v>
      </c>
      <c r="AY1072" s="121" t="s">
        <v>140</v>
      </c>
    </row>
    <row r="1073" spans="2:65" s="13" customFormat="1">
      <c r="B1073" s="125"/>
      <c r="D1073" s="254" t="s">
        <v>152</v>
      </c>
      <c r="E1073" s="126" t="s">
        <v>3</v>
      </c>
      <c r="F1073" s="256" t="s">
        <v>1152</v>
      </c>
      <c r="H1073" s="257">
        <v>30</v>
      </c>
      <c r="I1073" s="127"/>
      <c r="L1073" s="125"/>
      <c r="M1073" s="128"/>
      <c r="T1073" s="129"/>
      <c r="AT1073" s="126" t="s">
        <v>152</v>
      </c>
      <c r="AU1073" s="126" t="s">
        <v>148</v>
      </c>
      <c r="AV1073" s="13" t="s">
        <v>148</v>
      </c>
      <c r="AW1073" s="13" t="s">
        <v>42</v>
      </c>
      <c r="AX1073" s="13" t="s">
        <v>81</v>
      </c>
      <c r="AY1073" s="126" t="s">
        <v>140</v>
      </c>
    </row>
    <row r="1074" spans="2:65" s="14" customFormat="1">
      <c r="B1074" s="130"/>
      <c r="D1074" s="254" t="s">
        <v>152</v>
      </c>
      <c r="E1074" s="131" t="s">
        <v>3</v>
      </c>
      <c r="F1074" s="258" t="s">
        <v>155</v>
      </c>
      <c r="H1074" s="259">
        <v>30</v>
      </c>
      <c r="I1074" s="132"/>
      <c r="L1074" s="130"/>
      <c r="M1074" s="133"/>
      <c r="T1074" s="134"/>
      <c r="AT1074" s="131" t="s">
        <v>152</v>
      </c>
      <c r="AU1074" s="131" t="s">
        <v>148</v>
      </c>
      <c r="AV1074" s="14" t="s">
        <v>147</v>
      </c>
      <c r="AW1074" s="14" t="s">
        <v>42</v>
      </c>
      <c r="AX1074" s="14" t="s">
        <v>89</v>
      </c>
      <c r="AY1074" s="131" t="s">
        <v>140</v>
      </c>
    </row>
    <row r="1075" spans="2:65" s="1" customFormat="1" ht="16.5" customHeight="1">
      <c r="B1075" s="34"/>
      <c r="C1075" s="246" t="s">
        <v>1153</v>
      </c>
      <c r="D1075" s="246" t="s">
        <v>142</v>
      </c>
      <c r="E1075" s="247" t="s">
        <v>1154</v>
      </c>
      <c r="F1075" s="248" t="s">
        <v>1155</v>
      </c>
      <c r="G1075" s="249" t="s">
        <v>145</v>
      </c>
      <c r="H1075" s="250">
        <v>13.14</v>
      </c>
      <c r="I1075" s="111"/>
      <c r="J1075" s="251">
        <f>ROUND(I1075*H1075,2)</f>
        <v>0</v>
      </c>
      <c r="K1075" s="248" t="s">
        <v>3</v>
      </c>
      <c r="L1075" s="34"/>
      <c r="M1075" s="112" t="s">
        <v>3</v>
      </c>
      <c r="N1075" s="113" t="s">
        <v>53</v>
      </c>
      <c r="P1075" s="114">
        <f>O1075*H1075</f>
        <v>0</v>
      </c>
      <c r="Q1075" s="114">
        <v>0</v>
      </c>
      <c r="R1075" s="114">
        <f>Q1075*H1075</f>
        <v>0</v>
      </c>
      <c r="S1075" s="114">
        <v>0</v>
      </c>
      <c r="T1075" s="115">
        <f>S1075*H1075</f>
        <v>0</v>
      </c>
      <c r="AR1075" s="116" t="s">
        <v>254</v>
      </c>
      <c r="AT1075" s="116" t="s">
        <v>142</v>
      </c>
      <c r="AU1075" s="116" t="s">
        <v>148</v>
      </c>
      <c r="AY1075" s="18" t="s">
        <v>140</v>
      </c>
      <c r="BE1075" s="117">
        <f>IF(N1075="základní",J1075,0)</f>
        <v>0</v>
      </c>
      <c r="BF1075" s="117">
        <f>IF(N1075="snížená",J1075,0)</f>
        <v>0</v>
      </c>
      <c r="BG1075" s="117">
        <f>IF(N1075="zákl. přenesená",J1075,0)</f>
        <v>0</v>
      </c>
      <c r="BH1075" s="117">
        <f>IF(N1075="sníž. přenesená",J1075,0)</f>
        <v>0</v>
      </c>
      <c r="BI1075" s="117">
        <f>IF(N1075="nulová",J1075,0)</f>
        <v>0</v>
      </c>
      <c r="BJ1075" s="18" t="s">
        <v>148</v>
      </c>
      <c r="BK1075" s="117">
        <f>ROUND(I1075*H1075,2)</f>
        <v>0</v>
      </c>
      <c r="BL1075" s="18" t="s">
        <v>254</v>
      </c>
      <c r="BM1075" s="116" t="s">
        <v>1156</v>
      </c>
    </row>
    <row r="1076" spans="2:65" s="12" customFormat="1">
      <c r="B1076" s="120"/>
      <c r="D1076" s="254" t="s">
        <v>152</v>
      </c>
      <c r="E1076" s="121" t="s">
        <v>3</v>
      </c>
      <c r="F1076" s="255" t="s">
        <v>1157</v>
      </c>
      <c r="H1076" s="121" t="s">
        <v>3</v>
      </c>
      <c r="I1076" s="122"/>
      <c r="L1076" s="120"/>
      <c r="M1076" s="123"/>
      <c r="T1076" s="124"/>
      <c r="AT1076" s="121" t="s">
        <v>152</v>
      </c>
      <c r="AU1076" s="121" t="s">
        <v>148</v>
      </c>
      <c r="AV1076" s="12" t="s">
        <v>89</v>
      </c>
      <c r="AW1076" s="12" t="s">
        <v>42</v>
      </c>
      <c r="AX1076" s="12" t="s">
        <v>81</v>
      </c>
      <c r="AY1076" s="121" t="s">
        <v>140</v>
      </c>
    </row>
    <row r="1077" spans="2:65" s="13" customFormat="1">
      <c r="B1077" s="125"/>
      <c r="D1077" s="254" t="s">
        <v>152</v>
      </c>
      <c r="E1077" s="126" t="s">
        <v>3</v>
      </c>
      <c r="F1077" s="256" t="s">
        <v>1158</v>
      </c>
      <c r="H1077" s="257">
        <v>4.5599999999999996</v>
      </c>
      <c r="I1077" s="127"/>
      <c r="L1077" s="125"/>
      <c r="M1077" s="128"/>
      <c r="T1077" s="129"/>
      <c r="AT1077" s="126" t="s">
        <v>152</v>
      </c>
      <c r="AU1077" s="126" t="s">
        <v>148</v>
      </c>
      <c r="AV1077" s="13" t="s">
        <v>148</v>
      </c>
      <c r="AW1077" s="13" t="s">
        <v>42</v>
      </c>
      <c r="AX1077" s="13" t="s">
        <v>81</v>
      </c>
      <c r="AY1077" s="126" t="s">
        <v>140</v>
      </c>
    </row>
    <row r="1078" spans="2:65" s="13" customFormat="1">
      <c r="B1078" s="125"/>
      <c r="D1078" s="254" t="s">
        <v>152</v>
      </c>
      <c r="E1078" s="126" t="s">
        <v>3</v>
      </c>
      <c r="F1078" s="256" t="s">
        <v>1159</v>
      </c>
      <c r="H1078" s="257">
        <v>4.08</v>
      </c>
      <c r="I1078" s="127"/>
      <c r="L1078" s="125"/>
      <c r="M1078" s="128"/>
      <c r="T1078" s="129"/>
      <c r="AT1078" s="126" t="s">
        <v>152</v>
      </c>
      <c r="AU1078" s="126" t="s">
        <v>148</v>
      </c>
      <c r="AV1078" s="13" t="s">
        <v>148</v>
      </c>
      <c r="AW1078" s="13" t="s">
        <v>42</v>
      </c>
      <c r="AX1078" s="13" t="s">
        <v>81</v>
      </c>
      <c r="AY1078" s="126" t="s">
        <v>140</v>
      </c>
    </row>
    <row r="1079" spans="2:65" s="13" customFormat="1">
      <c r="B1079" s="125"/>
      <c r="D1079" s="254" t="s">
        <v>152</v>
      </c>
      <c r="E1079" s="126" t="s">
        <v>3</v>
      </c>
      <c r="F1079" s="256" t="s">
        <v>1160</v>
      </c>
      <c r="H1079" s="257">
        <v>4.5</v>
      </c>
      <c r="I1079" s="127"/>
      <c r="L1079" s="125"/>
      <c r="M1079" s="128"/>
      <c r="T1079" s="129"/>
      <c r="AT1079" s="126" t="s">
        <v>152</v>
      </c>
      <c r="AU1079" s="126" t="s">
        <v>148</v>
      </c>
      <c r="AV1079" s="13" t="s">
        <v>148</v>
      </c>
      <c r="AW1079" s="13" t="s">
        <v>42</v>
      </c>
      <c r="AX1079" s="13" t="s">
        <v>81</v>
      </c>
      <c r="AY1079" s="126" t="s">
        <v>140</v>
      </c>
    </row>
    <row r="1080" spans="2:65" s="14" customFormat="1">
      <c r="B1080" s="130"/>
      <c r="D1080" s="254" t="s">
        <v>152</v>
      </c>
      <c r="E1080" s="131" t="s">
        <v>3</v>
      </c>
      <c r="F1080" s="258" t="s">
        <v>155</v>
      </c>
      <c r="H1080" s="259">
        <v>13.14</v>
      </c>
      <c r="I1080" s="132"/>
      <c r="L1080" s="130"/>
      <c r="M1080" s="133"/>
      <c r="T1080" s="134"/>
      <c r="AT1080" s="131" t="s">
        <v>152</v>
      </c>
      <c r="AU1080" s="131" t="s">
        <v>148</v>
      </c>
      <c r="AV1080" s="14" t="s">
        <v>147</v>
      </c>
      <c r="AW1080" s="14" t="s">
        <v>42</v>
      </c>
      <c r="AX1080" s="14" t="s">
        <v>89</v>
      </c>
      <c r="AY1080" s="131" t="s">
        <v>140</v>
      </c>
    </row>
    <row r="1081" spans="2:65" s="1" customFormat="1" ht="24.15" customHeight="1">
      <c r="B1081" s="34"/>
      <c r="C1081" s="246" t="s">
        <v>1161</v>
      </c>
      <c r="D1081" s="246" t="s">
        <v>142</v>
      </c>
      <c r="E1081" s="247" t="s">
        <v>1162</v>
      </c>
      <c r="F1081" s="248" t="s">
        <v>1163</v>
      </c>
      <c r="G1081" s="249" t="s">
        <v>777</v>
      </c>
      <c r="H1081" s="250">
        <v>0.67200000000000004</v>
      </c>
      <c r="I1081" s="111"/>
      <c r="J1081" s="251">
        <f>ROUND(I1081*H1081,2)</f>
        <v>0</v>
      </c>
      <c r="K1081" s="248" t="s">
        <v>146</v>
      </c>
      <c r="L1081" s="34"/>
      <c r="M1081" s="112" t="s">
        <v>3</v>
      </c>
      <c r="N1081" s="113" t="s">
        <v>53</v>
      </c>
      <c r="P1081" s="114">
        <f>O1081*H1081</f>
        <v>0</v>
      </c>
      <c r="Q1081" s="114">
        <v>0</v>
      </c>
      <c r="R1081" s="114">
        <f>Q1081*H1081</f>
        <v>0</v>
      </c>
      <c r="S1081" s="114">
        <v>0</v>
      </c>
      <c r="T1081" s="115">
        <f>S1081*H1081</f>
        <v>0</v>
      </c>
      <c r="AR1081" s="116" t="s">
        <v>254</v>
      </c>
      <c r="AT1081" s="116" t="s">
        <v>142</v>
      </c>
      <c r="AU1081" s="116" t="s">
        <v>148</v>
      </c>
      <c r="AY1081" s="18" t="s">
        <v>140</v>
      </c>
      <c r="BE1081" s="117">
        <f>IF(N1081="základní",J1081,0)</f>
        <v>0</v>
      </c>
      <c r="BF1081" s="117">
        <f>IF(N1081="snížená",J1081,0)</f>
        <v>0</v>
      </c>
      <c r="BG1081" s="117">
        <f>IF(N1081="zákl. přenesená",J1081,0)</f>
        <v>0</v>
      </c>
      <c r="BH1081" s="117">
        <f>IF(N1081="sníž. přenesená",J1081,0)</f>
        <v>0</v>
      </c>
      <c r="BI1081" s="117">
        <f>IF(N1081="nulová",J1081,0)</f>
        <v>0</v>
      </c>
      <c r="BJ1081" s="18" t="s">
        <v>148</v>
      </c>
      <c r="BK1081" s="117">
        <f>ROUND(I1081*H1081,2)</f>
        <v>0</v>
      </c>
      <c r="BL1081" s="18" t="s">
        <v>254</v>
      </c>
      <c r="BM1081" s="116" t="s">
        <v>1164</v>
      </c>
    </row>
    <row r="1082" spans="2:65" s="1" customFormat="1">
      <c r="B1082" s="34"/>
      <c r="D1082" s="252" t="s">
        <v>150</v>
      </c>
      <c r="F1082" s="253" t="s">
        <v>1165</v>
      </c>
      <c r="I1082" s="118"/>
      <c r="L1082" s="34"/>
      <c r="M1082" s="119"/>
      <c r="T1082" s="53"/>
      <c r="AT1082" s="18" t="s">
        <v>150</v>
      </c>
      <c r="AU1082" s="18" t="s">
        <v>148</v>
      </c>
    </row>
    <row r="1083" spans="2:65" s="1" customFormat="1" ht="24.15" customHeight="1">
      <c r="B1083" s="34"/>
      <c r="C1083" s="246" t="s">
        <v>1166</v>
      </c>
      <c r="D1083" s="246" t="s">
        <v>142</v>
      </c>
      <c r="E1083" s="247" t="s">
        <v>1167</v>
      </c>
      <c r="F1083" s="248" t="s">
        <v>1168</v>
      </c>
      <c r="G1083" s="249" t="s">
        <v>777</v>
      </c>
      <c r="H1083" s="250">
        <v>0.67200000000000004</v>
      </c>
      <c r="I1083" s="111"/>
      <c r="J1083" s="251">
        <f>ROUND(I1083*H1083,2)</f>
        <v>0</v>
      </c>
      <c r="K1083" s="248" t="s">
        <v>146</v>
      </c>
      <c r="L1083" s="34"/>
      <c r="M1083" s="112" t="s">
        <v>3</v>
      </c>
      <c r="N1083" s="113" t="s">
        <v>53</v>
      </c>
      <c r="P1083" s="114">
        <f>O1083*H1083</f>
        <v>0</v>
      </c>
      <c r="Q1083" s="114">
        <v>0</v>
      </c>
      <c r="R1083" s="114">
        <f>Q1083*H1083</f>
        <v>0</v>
      </c>
      <c r="S1083" s="114">
        <v>0</v>
      </c>
      <c r="T1083" s="115">
        <f>S1083*H1083</f>
        <v>0</v>
      </c>
      <c r="AR1083" s="116" t="s">
        <v>254</v>
      </c>
      <c r="AT1083" s="116" t="s">
        <v>142</v>
      </c>
      <c r="AU1083" s="116" t="s">
        <v>148</v>
      </c>
      <c r="AY1083" s="18" t="s">
        <v>140</v>
      </c>
      <c r="BE1083" s="117">
        <f>IF(N1083="základní",J1083,0)</f>
        <v>0</v>
      </c>
      <c r="BF1083" s="117">
        <f>IF(N1083="snížená",J1083,0)</f>
        <v>0</v>
      </c>
      <c r="BG1083" s="117">
        <f>IF(N1083="zákl. přenesená",J1083,0)</f>
        <v>0</v>
      </c>
      <c r="BH1083" s="117">
        <f>IF(N1083="sníž. přenesená",J1083,0)</f>
        <v>0</v>
      </c>
      <c r="BI1083" s="117">
        <f>IF(N1083="nulová",J1083,0)</f>
        <v>0</v>
      </c>
      <c r="BJ1083" s="18" t="s">
        <v>148</v>
      </c>
      <c r="BK1083" s="117">
        <f>ROUND(I1083*H1083,2)</f>
        <v>0</v>
      </c>
      <c r="BL1083" s="18" t="s">
        <v>254</v>
      </c>
      <c r="BM1083" s="116" t="s">
        <v>1169</v>
      </c>
    </row>
    <row r="1084" spans="2:65" s="1" customFormat="1">
      <c r="B1084" s="34"/>
      <c r="D1084" s="252" t="s">
        <v>150</v>
      </c>
      <c r="F1084" s="253" t="s">
        <v>1170</v>
      </c>
      <c r="I1084" s="118"/>
      <c r="L1084" s="34"/>
      <c r="M1084" s="119"/>
      <c r="T1084" s="53"/>
      <c r="AT1084" s="18" t="s">
        <v>150</v>
      </c>
      <c r="AU1084" s="18" t="s">
        <v>148</v>
      </c>
    </row>
    <row r="1085" spans="2:65" s="11" customFormat="1" ht="22.95" customHeight="1">
      <c r="B1085" s="103"/>
      <c r="D1085" s="104" t="s">
        <v>80</v>
      </c>
      <c r="E1085" s="244" t="s">
        <v>1171</v>
      </c>
      <c r="F1085" s="244" t="s">
        <v>1172</v>
      </c>
      <c r="I1085" s="105"/>
      <c r="J1085" s="245">
        <f>BK1085</f>
        <v>0</v>
      </c>
      <c r="L1085" s="103"/>
      <c r="M1085" s="106"/>
      <c r="P1085" s="107">
        <f>SUM(P1086:P1257)</f>
        <v>0</v>
      </c>
      <c r="R1085" s="107">
        <f>SUM(R1086:R1257)</f>
        <v>3.3236771599999999</v>
      </c>
      <c r="T1085" s="108">
        <f>SUM(T1086:T1257)</f>
        <v>0.52800000000000002</v>
      </c>
      <c r="AR1085" s="104" t="s">
        <v>148</v>
      </c>
      <c r="AT1085" s="109" t="s">
        <v>80</v>
      </c>
      <c r="AU1085" s="109" t="s">
        <v>89</v>
      </c>
      <c r="AY1085" s="104" t="s">
        <v>140</v>
      </c>
      <c r="BK1085" s="110">
        <f>SUM(BK1086:BK1257)</f>
        <v>0</v>
      </c>
    </row>
    <row r="1086" spans="2:65" s="1" customFormat="1" ht="16.5" customHeight="1">
      <c r="B1086" s="34"/>
      <c r="C1086" s="246" t="s">
        <v>1173</v>
      </c>
      <c r="D1086" s="246" t="s">
        <v>142</v>
      </c>
      <c r="E1086" s="247" t="s">
        <v>1174</v>
      </c>
      <c r="F1086" s="248" t="s">
        <v>1175</v>
      </c>
      <c r="G1086" s="249" t="s">
        <v>533</v>
      </c>
      <c r="H1086" s="250">
        <v>16</v>
      </c>
      <c r="I1086" s="111"/>
      <c r="J1086" s="251">
        <f>ROUND(I1086*H1086,2)</f>
        <v>0</v>
      </c>
      <c r="K1086" s="248" t="s">
        <v>146</v>
      </c>
      <c r="L1086" s="34"/>
      <c r="M1086" s="112" t="s">
        <v>3</v>
      </c>
      <c r="N1086" s="113" t="s">
        <v>53</v>
      </c>
      <c r="P1086" s="114">
        <f>O1086*H1086</f>
        <v>0</v>
      </c>
      <c r="Q1086" s="114">
        <v>0</v>
      </c>
      <c r="R1086" s="114">
        <f>Q1086*H1086</f>
        <v>0</v>
      </c>
      <c r="S1086" s="114">
        <v>3.0000000000000001E-3</v>
      </c>
      <c r="T1086" s="115">
        <f>S1086*H1086</f>
        <v>4.8000000000000001E-2</v>
      </c>
      <c r="AR1086" s="116" t="s">
        <v>254</v>
      </c>
      <c r="AT1086" s="116" t="s">
        <v>142</v>
      </c>
      <c r="AU1086" s="116" t="s">
        <v>148</v>
      </c>
      <c r="AY1086" s="18" t="s">
        <v>140</v>
      </c>
      <c r="BE1086" s="117">
        <f>IF(N1086="základní",J1086,0)</f>
        <v>0</v>
      </c>
      <c r="BF1086" s="117">
        <f>IF(N1086="snížená",J1086,0)</f>
        <v>0</v>
      </c>
      <c r="BG1086" s="117">
        <f>IF(N1086="zákl. přenesená",J1086,0)</f>
        <v>0</v>
      </c>
      <c r="BH1086" s="117">
        <f>IF(N1086="sníž. přenesená",J1086,0)</f>
        <v>0</v>
      </c>
      <c r="BI1086" s="117">
        <f>IF(N1086="nulová",J1086,0)</f>
        <v>0</v>
      </c>
      <c r="BJ1086" s="18" t="s">
        <v>148</v>
      </c>
      <c r="BK1086" s="117">
        <f>ROUND(I1086*H1086,2)</f>
        <v>0</v>
      </c>
      <c r="BL1086" s="18" t="s">
        <v>254</v>
      </c>
      <c r="BM1086" s="116" t="s">
        <v>1176</v>
      </c>
    </row>
    <row r="1087" spans="2:65" s="1" customFormat="1">
      <c r="B1087" s="34"/>
      <c r="D1087" s="252" t="s">
        <v>150</v>
      </c>
      <c r="F1087" s="253" t="s">
        <v>1177</v>
      </c>
      <c r="I1087" s="118"/>
      <c r="L1087" s="34"/>
      <c r="M1087" s="119"/>
      <c r="T1087" s="53"/>
      <c r="AT1087" s="18" t="s">
        <v>150</v>
      </c>
      <c r="AU1087" s="18" t="s">
        <v>148</v>
      </c>
    </row>
    <row r="1088" spans="2:65" s="12" customFormat="1">
      <c r="B1088" s="120"/>
      <c r="D1088" s="254" t="s">
        <v>152</v>
      </c>
      <c r="E1088" s="121" t="s">
        <v>3</v>
      </c>
      <c r="F1088" s="255" t="s">
        <v>283</v>
      </c>
      <c r="H1088" s="121" t="s">
        <v>3</v>
      </c>
      <c r="I1088" s="122"/>
      <c r="L1088" s="120"/>
      <c r="M1088" s="123"/>
      <c r="T1088" s="124"/>
      <c r="AT1088" s="121" t="s">
        <v>152</v>
      </c>
      <c r="AU1088" s="121" t="s">
        <v>148</v>
      </c>
      <c r="AV1088" s="12" t="s">
        <v>89</v>
      </c>
      <c r="AW1088" s="12" t="s">
        <v>42</v>
      </c>
      <c r="AX1088" s="12" t="s">
        <v>81</v>
      </c>
      <c r="AY1088" s="121" t="s">
        <v>140</v>
      </c>
    </row>
    <row r="1089" spans="2:65" s="13" customFormat="1">
      <c r="B1089" s="125"/>
      <c r="D1089" s="254" t="s">
        <v>152</v>
      </c>
      <c r="E1089" s="126" t="s">
        <v>3</v>
      </c>
      <c r="F1089" s="256" t="s">
        <v>196</v>
      </c>
      <c r="H1089" s="257">
        <v>8</v>
      </c>
      <c r="I1089" s="127"/>
      <c r="L1089" s="125"/>
      <c r="M1089" s="128"/>
      <c r="T1089" s="129"/>
      <c r="AT1089" s="126" t="s">
        <v>152</v>
      </c>
      <c r="AU1089" s="126" t="s">
        <v>148</v>
      </c>
      <c r="AV1089" s="13" t="s">
        <v>148</v>
      </c>
      <c r="AW1089" s="13" t="s">
        <v>42</v>
      </c>
      <c r="AX1089" s="13" t="s">
        <v>81</v>
      </c>
      <c r="AY1089" s="126" t="s">
        <v>140</v>
      </c>
    </row>
    <row r="1090" spans="2:65" s="12" customFormat="1">
      <c r="B1090" s="120"/>
      <c r="D1090" s="254" t="s">
        <v>152</v>
      </c>
      <c r="E1090" s="121" t="s">
        <v>3</v>
      </c>
      <c r="F1090" s="255" t="s">
        <v>287</v>
      </c>
      <c r="H1090" s="121" t="s">
        <v>3</v>
      </c>
      <c r="I1090" s="122"/>
      <c r="L1090" s="120"/>
      <c r="M1090" s="123"/>
      <c r="T1090" s="124"/>
      <c r="AT1090" s="121" t="s">
        <v>152</v>
      </c>
      <c r="AU1090" s="121" t="s">
        <v>148</v>
      </c>
      <c r="AV1090" s="12" t="s">
        <v>89</v>
      </c>
      <c r="AW1090" s="12" t="s">
        <v>42</v>
      </c>
      <c r="AX1090" s="12" t="s">
        <v>81</v>
      </c>
      <c r="AY1090" s="121" t="s">
        <v>140</v>
      </c>
    </row>
    <row r="1091" spans="2:65" s="13" customFormat="1">
      <c r="B1091" s="125"/>
      <c r="D1091" s="254" t="s">
        <v>152</v>
      </c>
      <c r="E1091" s="126" t="s">
        <v>3</v>
      </c>
      <c r="F1091" s="256" t="s">
        <v>196</v>
      </c>
      <c r="H1091" s="257">
        <v>8</v>
      </c>
      <c r="I1091" s="127"/>
      <c r="L1091" s="125"/>
      <c r="M1091" s="128"/>
      <c r="T1091" s="129"/>
      <c r="AT1091" s="126" t="s">
        <v>152</v>
      </c>
      <c r="AU1091" s="126" t="s">
        <v>148</v>
      </c>
      <c r="AV1091" s="13" t="s">
        <v>148</v>
      </c>
      <c r="AW1091" s="13" t="s">
        <v>42</v>
      </c>
      <c r="AX1091" s="13" t="s">
        <v>81</v>
      </c>
      <c r="AY1091" s="126" t="s">
        <v>140</v>
      </c>
    </row>
    <row r="1092" spans="2:65" s="14" customFormat="1">
      <c r="B1092" s="130"/>
      <c r="D1092" s="254" t="s">
        <v>152</v>
      </c>
      <c r="E1092" s="131" t="s">
        <v>3</v>
      </c>
      <c r="F1092" s="258" t="s">
        <v>155</v>
      </c>
      <c r="H1092" s="259">
        <v>16</v>
      </c>
      <c r="I1092" s="132"/>
      <c r="L1092" s="130"/>
      <c r="M1092" s="133"/>
      <c r="T1092" s="134"/>
      <c r="AT1092" s="131" t="s">
        <v>152</v>
      </c>
      <c r="AU1092" s="131" t="s">
        <v>148</v>
      </c>
      <c r="AV1092" s="14" t="s">
        <v>147</v>
      </c>
      <c r="AW1092" s="14" t="s">
        <v>42</v>
      </c>
      <c r="AX1092" s="14" t="s">
        <v>89</v>
      </c>
      <c r="AY1092" s="131" t="s">
        <v>140</v>
      </c>
    </row>
    <row r="1093" spans="2:65" s="1" customFormat="1" ht="21.75" customHeight="1">
      <c r="B1093" s="34"/>
      <c r="C1093" s="246" t="s">
        <v>1178</v>
      </c>
      <c r="D1093" s="246" t="s">
        <v>142</v>
      </c>
      <c r="E1093" s="247" t="s">
        <v>1179</v>
      </c>
      <c r="F1093" s="248" t="s">
        <v>1180</v>
      </c>
      <c r="G1093" s="249" t="s">
        <v>533</v>
      </c>
      <c r="H1093" s="250">
        <v>24</v>
      </c>
      <c r="I1093" s="111"/>
      <c r="J1093" s="251">
        <f>ROUND(I1093*H1093,2)</f>
        <v>0</v>
      </c>
      <c r="K1093" s="248" t="s">
        <v>146</v>
      </c>
      <c r="L1093" s="34"/>
      <c r="M1093" s="112" t="s">
        <v>3</v>
      </c>
      <c r="N1093" s="113" t="s">
        <v>53</v>
      </c>
      <c r="P1093" s="114">
        <f>O1093*H1093</f>
        <v>0</v>
      </c>
      <c r="Q1093" s="114">
        <v>0</v>
      </c>
      <c r="R1093" s="114">
        <f>Q1093*H1093</f>
        <v>0</v>
      </c>
      <c r="S1093" s="114">
        <v>5.0000000000000001E-3</v>
      </c>
      <c r="T1093" s="115">
        <f>S1093*H1093</f>
        <v>0.12</v>
      </c>
      <c r="AR1093" s="116" t="s">
        <v>254</v>
      </c>
      <c r="AT1093" s="116" t="s">
        <v>142</v>
      </c>
      <c r="AU1093" s="116" t="s">
        <v>148</v>
      </c>
      <c r="AY1093" s="18" t="s">
        <v>140</v>
      </c>
      <c r="BE1093" s="117">
        <f>IF(N1093="základní",J1093,0)</f>
        <v>0</v>
      </c>
      <c r="BF1093" s="117">
        <f>IF(N1093="snížená",J1093,0)</f>
        <v>0</v>
      </c>
      <c r="BG1093" s="117">
        <f>IF(N1093="zákl. přenesená",J1093,0)</f>
        <v>0</v>
      </c>
      <c r="BH1093" s="117">
        <f>IF(N1093="sníž. přenesená",J1093,0)</f>
        <v>0</v>
      </c>
      <c r="BI1093" s="117">
        <f>IF(N1093="nulová",J1093,0)</f>
        <v>0</v>
      </c>
      <c r="BJ1093" s="18" t="s">
        <v>148</v>
      </c>
      <c r="BK1093" s="117">
        <f>ROUND(I1093*H1093,2)</f>
        <v>0</v>
      </c>
      <c r="BL1093" s="18" t="s">
        <v>254</v>
      </c>
      <c r="BM1093" s="116" t="s">
        <v>1181</v>
      </c>
    </row>
    <row r="1094" spans="2:65" s="1" customFormat="1">
      <c r="B1094" s="34"/>
      <c r="D1094" s="252" t="s">
        <v>150</v>
      </c>
      <c r="F1094" s="253" t="s">
        <v>1182</v>
      </c>
      <c r="I1094" s="118"/>
      <c r="L1094" s="34"/>
      <c r="M1094" s="119"/>
      <c r="T1094" s="53"/>
      <c r="AT1094" s="18" t="s">
        <v>150</v>
      </c>
      <c r="AU1094" s="18" t="s">
        <v>148</v>
      </c>
    </row>
    <row r="1095" spans="2:65" s="12" customFormat="1">
      <c r="B1095" s="120"/>
      <c r="D1095" s="254" t="s">
        <v>152</v>
      </c>
      <c r="E1095" s="121" t="s">
        <v>3</v>
      </c>
      <c r="F1095" s="255" t="s">
        <v>283</v>
      </c>
      <c r="H1095" s="121" t="s">
        <v>3</v>
      </c>
      <c r="I1095" s="122"/>
      <c r="L1095" s="120"/>
      <c r="M1095" s="123"/>
      <c r="T1095" s="124"/>
      <c r="AT1095" s="121" t="s">
        <v>152</v>
      </c>
      <c r="AU1095" s="121" t="s">
        <v>148</v>
      </c>
      <c r="AV1095" s="12" t="s">
        <v>89</v>
      </c>
      <c r="AW1095" s="12" t="s">
        <v>42</v>
      </c>
      <c r="AX1095" s="12" t="s">
        <v>81</v>
      </c>
      <c r="AY1095" s="121" t="s">
        <v>140</v>
      </c>
    </row>
    <row r="1096" spans="2:65" s="13" customFormat="1">
      <c r="B1096" s="125"/>
      <c r="D1096" s="254" t="s">
        <v>152</v>
      </c>
      <c r="E1096" s="126" t="s">
        <v>3</v>
      </c>
      <c r="F1096" s="256" t="s">
        <v>224</v>
      </c>
      <c r="H1096" s="257">
        <v>12</v>
      </c>
      <c r="I1096" s="127"/>
      <c r="L1096" s="125"/>
      <c r="M1096" s="128"/>
      <c r="T1096" s="129"/>
      <c r="AT1096" s="126" t="s">
        <v>152</v>
      </c>
      <c r="AU1096" s="126" t="s">
        <v>148</v>
      </c>
      <c r="AV1096" s="13" t="s">
        <v>148</v>
      </c>
      <c r="AW1096" s="13" t="s">
        <v>42</v>
      </c>
      <c r="AX1096" s="13" t="s">
        <v>81</v>
      </c>
      <c r="AY1096" s="126" t="s">
        <v>140</v>
      </c>
    </row>
    <row r="1097" spans="2:65" s="12" customFormat="1">
      <c r="B1097" s="120"/>
      <c r="D1097" s="254" t="s">
        <v>152</v>
      </c>
      <c r="E1097" s="121" t="s">
        <v>3</v>
      </c>
      <c r="F1097" s="255" t="s">
        <v>287</v>
      </c>
      <c r="H1097" s="121" t="s">
        <v>3</v>
      </c>
      <c r="I1097" s="122"/>
      <c r="L1097" s="120"/>
      <c r="M1097" s="123"/>
      <c r="T1097" s="124"/>
      <c r="AT1097" s="121" t="s">
        <v>152</v>
      </c>
      <c r="AU1097" s="121" t="s">
        <v>148</v>
      </c>
      <c r="AV1097" s="12" t="s">
        <v>89</v>
      </c>
      <c r="AW1097" s="12" t="s">
        <v>42</v>
      </c>
      <c r="AX1097" s="12" t="s">
        <v>81</v>
      </c>
      <c r="AY1097" s="121" t="s">
        <v>140</v>
      </c>
    </row>
    <row r="1098" spans="2:65" s="13" customFormat="1">
      <c r="B1098" s="125"/>
      <c r="D1098" s="254" t="s">
        <v>152</v>
      </c>
      <c r="E1098" s="126" t="s">
        <v>3</v>
      </c>
      <c r="F1098" s="256" t="s">
        <v>224</v>
      </c>
      <c r="H1098" s="257">
        <v>12</v>
      </c>
      <c r="I1098" s="127"/>
      <c r="L1098" s="125"/>
      <c r="M1098" s="128"/>
      <c r="T1098" s="129"/>
      <c r="AT1098" s="126" t="s">
        <v>152</v>
      </c>
      <c r="AU1098" s="126" t="s">
        <v>148</v>
      </c>
      <c r="AV1098" s="13" t="s">
        <v>148</v>
      </c>
      <c r="AW1098" s="13" t="s">
        <v>42</v>
      </c>
      <c r="AX1098" s="13" t="s">
        <v>81</v>
      </c>
      <c r="AY1098" s="126" t="s">
        <v>140</v>
      </c>
    </row>
    <row r="1099" spans="2:65" s="14" customFormat="1">
      <c r="B1099" s="130"/>
      <c r="D1099" s="254" t="s">
        <v>152</v>
      </c>
      <c r="E1099" s="131" t="s">
        <v>3</v>
      </c>
      <c r="F1099" s="258" t="s">
        <v>155</v>
      </c>
      <c r="H1099" s="259">
        <v>24</v>
      </c>
      <c r="I1099" s="132"/>
      <c r="L1099" s="130"/>
      <c r="M1099" s="133"/>
      <c r="T1099" s="134"/>
      <c r="AT1099" s="131" t="s">
        <v>152</v>
      </c>
      <c r="AU1099" s="131" t="s">
        <v>148</v>
      </c>
      <c r="AV1099" s="14" t="s">
        <v>147</v>
      </c>
      <c r="AW1099" s="14" t="s">
        <v>42</v>
      </c>
      <c r="AX1099" s="14" t="s">
        <v>89</v>
      </c>
      <c r="AY1099" s="131" t="s">
        <v>140</v>
      </c>
    </row>
    <row r="1100" spans="2:65" s="1" customFormat="1" ht="21.75" customHeight="1">
      <c r="B1100" s="34"/>
      <c r="C1100" s="246" t="s">
        <v>1183</v>
      </c>
      <c r="D1100" s="246" t="s">
        <v>142</v>
      </c>
      <c r="E1100" s="247" t="s">
        <v>1184</v>
      </c>
      <c r="F1100" s="248" t="s">
        <v>1185</v>
      </c>
      <c r="G1100" s="249" t="s">
        <v>145</v>
      </c>
      <c r="H1100" s="250">
        <v>66.656000000000006</v>
      </c>
      <c r="I1100" s="111"/>
      <c r="J1100" s="251">
        <f>ROUND(I1100*H1100,2)</f>
        <v>0</v>
      </c>
      <c r="K1100" s="248" t="s">
        <v>146</v>
      </c>
      <c r="L1100" s="34"/>
      <c r="M1100" s="112" t="s">
        <v>3</v>
      </c>
      <c r="N1100" s="113" t="s">
        <v>53</v>
      </c>
      <c r="P1100" s="114">
        <f>O1100*H1100</f>
        <v>0</v>
      </c>
      <c r="Q1100" s="114">
        <v>2.5999999999999998E-4</v>
      </c>
      <c r="R1100" s="114">
        <f>Q1100*H1100</f>
        <v>1.7330559999999998E-2</v>
      </c>
      <c r="S1100" s="114">
        <v>0</v>
      </c>
      <c r="T1100" s="115">
        <f>S1100*H1100</f>
        <v>0</v>
      </c>
      <c r="AR1100" s="116" t="s">
        <v>254</v>
      </c>
      <c r="AT1100" s="116" t="s">
        <v>142</v>
      </c>
      <c r="AU1100" s="116" t="s">
        <v>148</v>
      </c>
      <c r="AY1100" s="18" t="s">
        <v>140</v>
      </c>
      <c r="BE1100" s="117">
        <f>IF(N1100="základní",J1100,0)</f>
        <v>0</v>
      </c>
      <c r="BF1100" s="117">
        <f>IF(N1100="snížená",J1100,0)</f>
        <v>0</v>
      </c>
      <c r="BG1100" s="117">
        <f>IF(N1100="zákl. přenesená",J1100,0)</f>
        <v>0</v>
      </c>
      <c r="BH1100" s="117">
        <f>IF(N1100="sníž. přenesená",J1100,0)</f>
        <v>0</v>
      </c>
      <c r="BI1100" s="117">
        <f>IF(N1100="nulová",J1100,0)</f>
        <v>0</v>
      </c>
      <c r="BJ1100" s="18" t="s">
        <v>148</v>
      </c>
      <c r="BK1100" s="117">
        <f>ROUND(I1100*H1100,2)</f>
        <v>0</v>
      </c>
      <c r="BL1100" s="18" t="s">
        <v>254</v>
      </c>
      <c r="BM1100" s="116" t="s">
        <v>1186</v>
      </c>
    </row>
    <row r="1101" spans="2:65" s="1" customFormat="1">
      <c r="B1101" s="34"/>
      <c r="D1101" s="252" t="s">
        <v>150</v>
      </c>
      <c r="F1101" s="253" t="s">
        <v>1187</v>
      </c>
      <c r="I1101" s="118"/>
      <c r="L1101" s="34"/>
      <c r="M1101" s="119"/>
      <c r="T1101" s="53"/>
      <c r="AT1101" s="18" t="s">
        <v>150</v>
      </c>
      <c r="AU1101" s="18" t="s">
        <v>148</v>
      </c>
    </row>
    <row r="1102" spans="2:65" s="12" customFormat="1">
      <c r="B1102" s="120"/>
      <c r="D1102" s="254" t="s">
        <v>152</v>
      </c>
      <c r="E1102" s="121" t="s">
        <v>3</v>
      </c>
      <c r="F1102" s="255" t="s">
        <v>1188</v>
      </c>
      <c r="H1102" s="121" t="s">
        <v>3</v>
      </c>
      <c r="I1102" s="122"/>
      <c r="L1102" s="120"/>
      <c r="M1102" s="123"/>
      <c r="T1102" s="124"/>
      <c r="AT1102" s="121" t="s">
        <v>152</v>
      </c>
      <c r="AU1102" s="121" t="s">
        <v>148</v>
      </c>
      <c r="AV1102" s="12" t="s">
        <v>89</v>
      </c>
      <c r="AW1102" s="12" t="s">
        <v>42</v>
      </c>
      <c r="AX1102" s="12" t="s">
        <v>81</v>
      </c>
      <c r="AY1102" s="121" t="s">
        <v>140</v>
      </c>
    </row>
    <row r="1103" spans="2:65" s="12" customFormat="1">
      <c r="B1103" s="120"/>
      <c r="D1103" s="254" t="s">
        <v>152</v>
      </c>
      <c r="E1103" s="121" t="s">
        <v>3</v>
      </c>
      <c r="F1103" s="255" t="s">
        <v>1189</v>
      </c>
      <c r="H1103" s="121" t="s">
        <v>3</v>
      </c>
      <c r="I1103" s="122"/>
      <c r="L1103" s="120"/>
      <c r="M1103" s="123"/>
      <c r="T1103" s="124"/>
      <c r="AT1103" s="121" t="s">
        <v>152</v>
      </c>
      <c r="AU1103" s="121" t="s">
        <v>148</v>
      </c>
      <c r="AV1103" s="12" t="s">
        <v>89</v>
      </c>
      <c r="AW1103" s="12" t="s">
        <v>42</v>
      </c>
      <c r="AX1103" s="12" t="s">
        <v>81</v>
      </c>
      <c r="AY1103" s="121" t="s">
        <v>140</v>
      </c>
    </row>
    <row r="1104" spans="2:65" s="13" customFormat="1">
      <c r="B1104" s="125"/>
      <c r="D1104" s="254" t="s">
        <v>152</v>
      </c>
      <c r="E1104" s="126" t="s">
        <v>3</v>
      </c>
      <c r="F1104" s="256" t="s">
        <v>514</v>
      </c>
      <c r="H1104" s="257">
        <v>4.16</v>
      </c>
      <c r="I1104" s="127"/>
      <c r="L1104" s="125"/>
      <c r="M1104" s="128"/>
      <c r="T1104" s="129"/>
      <c r="AT1104" s="126" t="s">
        <v>152</v>
      </c>
      <c r="AU1104" s="126" t="s">
        <v>148</v>
      </c>
      <c r="AV1104" s="13" t="s">
        <v>148</v>
      </c>
      <c r="AW1104" s="13" t="s">
        <v>42</v>
      </c>
      <c r="AX1104" s="13" t="s">
        <v>81</v>
      </c>
      <c r="AY1104" s="126" t="s">
        <v>140</v>
      </c>
    </row>
    <row r="1105" spans="2:65" s="12" customFormat="1">
      <c r="B1105" s="120"/>
      <c r="D1105" s="254" t="s">
        <v>152</v>
      </c>
      <c r="E1105" s="121" t="s">
        <v>3</v>
      </c>
      <c r="F1105" s="255" t="s">
        <v>1190</v>
      </c>
      <c r="H1105" s="121" t="s">
        <v>3</v>
      </c>
      <c r="I1105" s="122"/>
      <c r="L1105" s="120"/>
      <c r="M1105" s="123"/>
      <c r="T1105" s="124"/>
      <c r="AT1105" s="121" t="s">
        <v>152</v>
      </c>
      <c r="AU1105" s="121" t="s">
        <v>148</v>
      </c>
      <c r="AV1105" s="12" t="s">
        <v>89</v>
      </c>
      <c r="AW1105" s="12" t="s">
        <v>42</v>
      </c>
      <c r="AX1105" s="12" t="s">
        <v>81</v>
      </c>
      <c r="AY1105" s="121" t="s">
        <v>140</v>
      </c>
    </row>
    <row r="1106" spans="2:65" s="13" customFormat="1">
      <c r="B1106" s="125"/>
      <c r="D1106" s="254" t="s">
        <v>152</v>
      </c>
      <c r="E1106" s="126" t="s">
        <v>3</v>
      </c>
      <c r="F1106" s="256" t="s">
        <v>515</v>
      </c>
      <c r="H1106" s="257">
        <v>14.112</v>
      </c>
      <c r="I1106" s="127"/>
      <c r="L1106" s="125"/>
      <c r="M1106" s="128"/>
      <c r="T1106" s="129"/>
      <c r="AT1106" s="126" t="s">
        <v>152</v>
      </c>
      <c r="AU1106" s="126" t="s">
        <v>148</v>
      </c>
      <c r="AV1106" s="13" t="s">
        <v>148</v>
      </c>
      <c r="AW1106" s="13" t="s">
        <v>42</v>
      </c>
      <c r="AX1106" s="13" t="s">
        <v>81</v>
      </c>
      <c r="AY1106" s="126" t="s">
        <v>140</v>
      </c>
    </row>
    <row r="1107" spans="2:65" s="12" customFormat="1">
      <c r="B1107" s="120"/>
      <c r="D1107" s="254" t="s">
        <v>152</v>
      </c>
      <c r="E1107" s="121" t="s">
        <v>3</v>
      </c>
      <c r="F1107" s="255" t="s">
        <v>1191</v>
      </c>
      <c r="H1107" s="121" t="s">
        <v>3</v>
      </c>
      <c r="I1107" s="122"/>
      <c r="L1107" s="120"/>
      <c r="M1107" s="123"/>
      <c r="T1107" s="124"/>
      <c r="AT1107" s="121" t="s">
        <v>152</v>
      </c>
      <c r="AU1107" s="121" t="s">
        <v>148</v>
      </c>
      <c r="AV1107" s="12" t="s">
        <v>89</v>
      </c>
      <c r="AW1107" s="12" t="s">
        <v>42</v>
      </c>
      <c r="AX1107" s="12" t="s">
        <v>81</v>
      </c>
      <c r="AY1107" s="121" t="s">
        <v>140</v>
      </c>
    </row>
    <row r="1108" spans="2:65" s="13" customFormat="1">
      <c r="B1108" s="125"/>
      <c r="D1108" s="254" t="s">
        <v>152</v>
      </c>
      <c r="E1108" s="126" t="s">
        <v>3</v>
      </c>
      <c r="F1108" s="256" t="s">
        <v>516</v>
      </c>
      <c r="H1108" s="257">
        <v>48.384</v>
      </c>
      <c r="I1108" s="127"/>
      <c r="L1108" s="125"/>
      <c r="M1108" s="128"/>
      <c r="T1108" s="129"/>
      <c r="AT1108" s="126" t="s">
        <v>152</v>
      </c>
      <c r="AU1108" s="126" t="s">
        <v>148</v>
      </c>
      <c r="AV1108" s="13" t="s">
        <v>148</v>
      </c>
      <c r="AW1108" s="13" t="s">
        <v>42</v>
      </c>
      <c r="AX1108" s="13" t="s">
        <v>81</v>
      </c>
      <c r="AY1108" s="126" t="s">
        <v>140</v>
      </c>
    </row>
    <row r="1109" spans="2:65" s="14" customFormat="1">
      <c r="B1109" s="130"/>
      <c r="D1109" s="254" t="s">
        <v>152</v>
      </c>
      <c r="E1109" s="131" t="s">
        <v>3</v>
      </c>
      <c r="F1109" s="258" t="s">
        <v>155</v>
      </c>
      <c r="H1109" s="259">
        <v>66.656000000000006</v>
      </c>
      <c r="I1109" s="132"/>
      <c r="L1109" s="130"/>
      <c r="M1109" s="133"/>
      <c r="T1109" s="134"/>
      <c r="AT1109" s="131" t="s">
        <v>152</v>
      </c>
      <c r="AU1109" s="131" t="s">
        <v>148</v>
      </c>
      <c r="AV1109" s="14" t="s">
        <v>147</v>
      </c>
      <c r="AW1109" s="14" t="s">
        <v>42</v>
      </c>
      <c r="AX1109" s="14" t="s">
        <v>89</v>
      </c>
      <c r="AY1109" s="131" t="s">
        <v>140</v>
      </c>
    </row>
    <row r="1110" spans="2:65" s="1" customFormat="1" ht="16.5" customHeight="1">
      <c r="B1110" s="34"/>
      <c r="C1110" s="260" t="s">
        <v>1192</v>
      </c>
      <c r="D1110" s="260" t="s">
        <v>309</v>
      </c>
      <c r="E1110" s="261" t="s">
        <v>1189</v>
      </c>
      <c r="F1110" s="262" t="s">
        <v>1193</v>
      </c>
      <c r="G1110" s="263" t="s">
        <v>533</v>
      </c>
      <c r="H1110" s="264">
        <v>2</v>
      </c>
      <c r="I1110" s="135"/>
      <c r="J1110" s="265">
        <f>ROUND(I1110*H1110,2)</f>
        <v>0</v>
      </c>
      <c r="K1110" s="262" t="s">
        <v>3</v>
      </c>
      <c r="L1110" s="136"/>
      <c r="M1110" s="137" t="s">
        <v>3</v>
      </c>
      <c r="N1110" s="138" t="s">
        <v>53</v>
      </c>
      <c r="P1110" s="114">
        <f>O1110*H1110</f>
        <v>0</v>
      </c>
      <c r="Q1110" s="114">
        <v>0</v>
      </c>
      <c r="R1110" s="114">
        <f>Q1110*H1110</f>
        <v>0</v>
      </c>
      <c r="S1110" s="114">
        <v>0</v>
      </c>
      <c r="T1110" s="115">
        <f>S1110*H1110</f>
        <v>0</v>
      </c>
      <c r="AR1110" s="116" t="s">
        <v>424</v>
      </c>
      <c r="AT1110" s="116" t="s">
        <v>309</v>
      </c>
      <c r="AU1110" s="116" t="s">
        <v>148</v>
      </c>
      <c r="AY1110" s="18" t="s">
        <v>140</v>
      </c>
      <c r="BE1110" s="117">
        <f>IF(N1110="základní",J1110,0)</f>
        <v>0</v>
      </c>
      <c r="BF1110" s="117">
        <f>IF(N1110="snížená",J1110,0)</f>
        <v>0</v>
      </c>
      <c r="BG1110" s="117">
        <f>IF(N1110="zákl. přenesená",J1110,0)</f>
        <v>0</v>
      </c>
      <c r="BH1110" s="117">
        <f>IF(N1110="sníž. přenesená",J1110,0)</f>
        <v>0</v>
      </c>
      <c r="BI1110" s="117">
        <f>IF(N1110="nulová",J1110,0)</f>
        <v>0</v>
      </c>
      <c r="BJ1110" s="18" t="s">
        <v>148</v>
      </c>
      <c r="BK1110" s="117">
        <f>ROUND(I1110*H1110,2)</f>
        <v>0</v>
      </c>
      <c r="BL1110" s="18" t="s">
        <v>254</v>
      </c>
      <c r="BM1110" s="116" t="s">
        <v>1194</v>
      </c>
    </row>
    <row r="1111" spans="2:65" s="1" customFormat="1" ht="16.5" customHeight="1">
      <c r="B1111" s="34"/>
      <c r="C1111" s="260" t="s">
        <v>1195</v>
      </c>
      <c r="D1111" s="260" t="s">
        <v>309</v>
      </c>
      <c r="E1111" s="261" t="s">
        <v>1190</v>
      </c>
      <c r="F1111" s="262" t="s">
        <v>1196</v>
      </c>
      <c r="G1111" s="263" t="s">
        <v>533</v>
      </c>
      <c r="H1111" s="264">
        <v>8</v>
      </c>
      <c r="I1111" s="135"/>
      <c r="J1111" s="265">
        <f>ROUND(I1111*H1111,2)</f>
        <v>0</v>
      </c>
      <c r="K1111" s="262" t="s">
        <v>3</v>
      </c>
      <c r="L1111" s="136"/>
      <c r="M1111" s="137" t="s">
        <v>3</v>
      </c>
      <c r="N1111" s="138" t="s">
        <v>53</v>
      </c>
      <c r="P1111" s="114">
        <f>O1111*H1111</f>
        <v>0</v>
      </c>
      <c r="Q1111" s="114">
        <v>0</v>
      </c>
      <c r="R1111" s="114">
        <f>Q1111*H1111</f>
        <v>0</v>
      </c>
      <c r="S1111" s="114">
        <v>0</v>
      </c>
      <c r="T1111" s="115">
        <f>S1111*H1111</f>
        <v>0</v>
      </c>
      <c r="AR1111" s="116" t="s">
        <v>424</v>
      </c>
      <c r="AT1111" s="116" t="s">
        <v>309</v>
      </c>
      <c r="AU1111" s="116" t="s">
        <v>148</v>
      </c>
      <c r="AY1111" s="18" t="s">
        <v>140</v>
      </c>
      <c r="BE1111" s="117">
        <f>IF(N1111="základní",J1111,0)</f>
        <v>0</v>
      </c>
      <c r="BF1111" s="117">
        <f>IF(N1111="snížená",J1111,0)</f>
        <v>0</v>
      </c>
      <c r="BG1111" s="117">
        <f>IF(N1111="zákl. přenesená",J1111,0)</f>
        <v>0</v>
      </c>
      <c r="BH1111" s="117">
        <f>IF(N1111="sníž. přenesená",J1111,0)</f>
        <v>0</v>
      </c>
      <c r="BI1111" s="117">
        <f>IF(N1111="nulová",J1111,0)</f>
        <v>0</v>
      </c>
      <c r="BJ1111" s="18" t="s">
        <v>148</v>
      </c>
      <c r="BK1111" s="117">
        <f>ROUND(I1111*H1111,2)</f>
        <v>0</v>
      </c>
      <c r="BL1111" s="18" t="s">
        <v>254</v>
      </c>
      <c r="BM1111" s="116" t="s">
        <v>1197</v>
      </c>
    </row>
    <row r="1112" spans="2:65" s="1" customFormat="1" ht="16.5" customHeight="1">
      <c r="B1112" s="34"/>
      <c r="C1112" s="260" t="s">
        <v>1198</v>
      </c>
      <c r="D1112" s="260" t="s">
        <v>309</v>
      </c>
      <c r="E1112" s="261" t="s">
        <v>1191</v>
      </c>
      <c r="F1112" s="262" t="s">
        <v>1199</v>
      </c>
      <c r="G1112" s="263" t="s">
        <v>533</v>
      </c>
      <c r="H1112" s="264">
        <v>16</v>
      </c>
      <c r="I1112" s="135"/>
      <c r="J1112" s="265">
        <f>ROUND(I1112*H1112,2)</f>
        <v>0</v>
      </c>
      <c r="K1112" s="262" t="s">
        <v>3</v>
      </c>
      <c r="L1112" s="136"/>
      <c r="M1112" s="137" t="s">
        <v>3</v>
      </c>
      <c r="N1112" s="138" t="s">
        <v>53</v>
      </c>
      <c r="P1112" s="114">
        <f>O1112*H1112</f>
        <v>0</v>
      </c>
      <c r="Q1112" s="114">
        <v>0</v>
      </c>
      <c r="R1112" s="114">
        <f>Q1112*H1112</f>
        <v>0</v>
      </c>
      <c r="S1112" s="114">
        <v>0</v>
      </c>
      <c r="T1112" s="115">
        <f>S1112*H1112</f>
        <v>0</v>
      </c>
      <c r="AR1112" s="116" t="s">
        <v>424</v>
      </c>
      <c r="AT1112" s="116" t="s">
        <v>309</v>
      </c>
      <c r="AU1112" s="116" t="s">
        <v>148</v>
      </c>
      <c r="AY1112" s="18" t="s">
        <v>140</v>
      </c>
      <c r="BE1112" s="117">
        <f>IF(N1112="základní",J1112,0)</f>
        <v>0</v>
      </c>
      <c r="BF1112" s="117">
        <f>IF(N1112="snížená",J1112,0)</f>
        <v>0</v>
      </c>
      <c r="BG1112" s="117">
        <f>IF(N1112="zákl. přenesená",J1112,0)</f>
        <v>0</v>
      </c>
      <c r="BH1112" s="117">
        <f>IF(N1112="sníž. přenesená",J1112,0)</f>
        <v>0</v>
      </c>
      <c r="BI1112" s="117">
        <f>IF(N1112="nulová",J1112,0)</f>
        <v>0</v>
      </c>
      <c r="BJ1112" s="18" t="s">
        <v>148</v>
      </c>
      <c r="BK1112" s="117">
        <f>ROUND(I1112*H1112,2)</f>
        <v>0</v>
      </c>
      <c r="BL1112" s="18" t="s">
        <v>254</v>
      </c>
      <c r="BM1112" s="116" t="s">
        <v>1200</v>
      </c>
    </row>
    <row r="1113" spans="2:65" s="1" customFormat="1" ht="16.5" customHeight="1">
      <c r="B1113" s="34"/>
      <c r="C1113" s="246" t="s">
        <v>1201</v>
      </c>
      <c r="D1113" s="246" t="s">
        <v>142</v>
      </c>
      <c r="E1113" s="247" t="s">
        <v>1202</v>
      </c>
      <c r="F1113" s="248" t="s">
        <v>1203</v>
      </c>
      <c r="G1113" s="249" t="s">
        <v>533</v>
      </c>
      <c r="H1113" s="250">
        <v>24</v>
      </c>
      <c r="I1113" s="111"/>
      <c r="J1113" s="251">
        <f>ROUND(I1113*H1113,2)</f>
        <v>0</v>
      </c>
      <c r="K1113" s="248" t="s">
        <v>146</v>
      </c>
      <c r="L1113" s="34"/>
      <c r="M1113" s="112" t="s">
        <v>3</v>
      </c>
      <c r="N1113" s="113" t="s">
        <v>53</v>
      </c>
      <c r="P1113" s="114">
        <f>O1113*H1113</f>
        <v>0</v>
      </c>
      <c r="Q1113" s="114">
        <v>2.7E-4</v>
      </c>
      <c r="R1113" s="114">
        <f>Q1113*H1113</f>
        <v>6.4799999999999996E-3</v>
      </c>
      <c r="S1113" s="114">
        <v>0</v>
      </c>
      <c r="T1113" s="115">
        <f>S1113*H1113</f>
        <v>0</v>
      </c>
      <c r="AR1113" s="116" t="s">
        <v>254</v>
      </c>
      <c r="AT1113" s="116" t="s">
        <v>142</v>
      </c>
      <c r="AU1113" s="116" t="s">
        <v>148</v>
      </c>
      <c r="AY1113" s="18" t="s">
        <v>140</v>
      </c>
      <c r="BE1113" s="117">
        <f>IF(N1113="základní",J1113,0)</f>
        <v>0</v>
      </c>
      <c r="BF1113" s="117">
        <f>IF(N1113="snížená",J1113,0)</f>
        <v>0</v>
      </c>
      <c r="BG1113" s="117">
        <f>IF(N1113="zákl. přenesená",J1113,0)</f>
        <v>0</v>
      </c>
      <c r="BH1113" s="117">
        <f>IF(N1113="sníž. přenesená",J1113,0)</f>
        <v>0</v>
      </c>
      <c r="BI1113" s="117">
        <f>IF(N1113="nulová",J1113,0)</f>
        <v>0</v>
      </c>
      <c r="BJ1113" s="18" t="s">
        <v>148</v>
      </c>
      <c r="BK1113" s="117">
        <f>ROUND(I1113*H1113,2)</f>
        <v>0</v>
      </c>
      <c r="BL1113" s="18" t="s">
        <v>254</v>
      </c>
      <c r="BM1113" s="116" t="s">
        <v>1204</v>
      </c>
    </row>
    <row r="1114" spans="2:65" s="1" customFormat="1">
      <c r="B1114" s="34"/>
      <c r="D1114" s="252" t="s">
        <v>150</v>
      </c>
      <c r="F1114" s="253" t="s">
        <v>1205</v>
      </c>
      <c r="I1114" s="118"/>
      <c r="L1114" s="34"/>
      <c r="M1114" s="119"/>
      <c r="T1114" s="53"/>
      <c r="AT1114" s="18" t="s">
        <v>150</v>
      </c>
      <c r="AU1114" s="18" t="s">
        <v>148</v>
      </c>
    </row>
    <row r="1115" spans="2:65" s="12" customFormat="1">
      <c r="B1115" s="120"/>
      <c r="D1115" s="254" t="s">
        <v>152</v>
      </c>
      <c r="E1115" s="121" t="s">
        <v>3</v>
      </c>
      <c r="F1115" s="255" t="s">
        <v>1188</v>
      </c>
      <c r="H1115" s="121" t="s">
        <v>3</v>
      </c>
      <c r="I1115" s="122"/>
      <c r="L1115" s="120"/>
      <c r="M1115" s="123"/>
      <c r="T1115" s="124"/>
      <c r="AT1115" s="121" t="s">
        <v>152</v>
      </c>
      <c r="AU1115" s="121" t="s">
        <v>148</v>
      </c>
      <c r="AV1115" s="12" t="s">
        <v>89</v>
      </c>
      <c r="AW1115" s="12" t="s">
        <v>42</v>
      </c>
      <c r="AX1115" s="12" t="s">
        <v>81</v>
      </c>
      <c r="AY1115" s="121" t="s">
        <v>140</v>
      </c>
    </row>
    <row r="1116" spans="2:65" s="12" customFormat="1">
      <c r="B1116" s="120"/>
      <c r="D1116" s="254" t="s">
        <v>152</v>
      </c>
      <c r="E1116" s="121" t="s">
        <v>3</v>
      </c>
      <c r="F1116" s="255" t="s">
        <v>1206</v>
      </c>
      <c r="H1116" s="121" t="s">
        <v>3</v>
      </c>
      <c r="I1116" s="122"/>
      <c r="L1116" s="120"/>
      <c r="M1116" s="123"/>
      <c r="T1116" s="124"/>
      <c r="AT1116" s="121" t="s">
        <v>152</v>
      </c>
      <c r="AU1116" s="121" t="s">
        <v>148</v>
      </c>
      <c r="AV1116" s="12" t="s">
        <v>89</v>
      </c>
      <c r="AW1116" s="12" t="s">
        <v>42</v>
      </c>
      <c r="AX1116" s="12" t="s">
        <v>81</v>
      </c>
      <c r="AY1116" s="121" t="s">
        <v>140</v>
      </c>
    </row>
    <row r="1117" spans="2:65" s="13" customFormat="1">
      <c r="B1117" s="125"/>
      <c r="D1117" s="254" t="s">
        <v>152</v>
      </c>
      <c r="E1117" s="126" t="s">
        <v>3</v>
      </c>
      <c r="F1117" s="256" t="s">
        <v>254</v>
      </c>
      <c r="H1117" s="257">
        <v>16</v>
      </c>
      <c r="I1117" s="127"/>
      <c r="L1117" s="125"/>
      <c r="M1117" s="128"/>
      <c r="T1117" s="129"/>
      <c r="AT1117" s="126" t="s">
        <v>152</v>
      </c>
      <c r="AU1117" s="126" t="s">
        <v>148</v>
      </c>
      <c r="AV1117" s="13" t="s">
        <v>148</v>
      </c>
      <c r="AW1117" s="13" t="s">
        <v>42</v>
      </c>
      <c r="AX1117" s="13" t="s">
        <v>81</v>
      </c>
      <c r="AY1117" s="126" t="s">
        <v>140</v>
      </c>
    </row>
    <row r="1118" spans="2:65" s="12" customFormat="1">
      <c r="B1118" s="120"/>
      <c r="D1118" s="254" t="s">
        <v>152</v>
      </c>
      <c r="E1118" s="121" t="s">
        <v>3</v>
      </c>
      <c r="F1118" s="255" t="s">
        <v>1207</v>
      </c>
      <c r="H1118" s="121" t="s">
        <v>3</v>
      </c>
      <c r="I1118" s="122"/>
      <c r="L1118" s="120"/>
      <c r="M1118" s="123"/>
      <c r="T1118" s="124"/>
      <c r="AT1118" s="121" t="s">
        <v>152</v>
      </c>
      <c r="AU1118" s="121" t="s">
        <v>148</v>
      </c>
      <c r="AV1118" s="12" t="s">
        <v>89</v>
      </c>
      <c r="AW1118" s="12" t="s">
        <v>42</v>
      </c>
      <c r="AX1118" s="12" t="s">
        <v>81</v>
      </c>
      <c r="AY1118" s="121" t="s">
        <v>140</v>
      </c>
    </row>
    <row r="1119" spans="2:65" s="13" customFormat="1">
      <c r="B1119" s="125"/>
      <c r="D1119" s="254" t="s">
        <v>152</v>
      </c>
      <c r="E1119" s="126" t="s">
        <v>3</v>
      </c>
      <c r="F1119" s="256" t="s">
        <v>184</v>
      </c>
      <c r="H1119" s="257">
        <v>6</v>
      </c>
      <c r="I1119" s="127"/>
      <c r="L1119" s="125"/>
      <c r="M1119" s="128"/>
      <c r="T1119" s="129"/>
      <c r="AT1119" s="126" t="s">
        <v>152</v>
      </c>
      <c r="AU1119" s="126" t="s">
        <v>148</v>
      </c>
      <c r="AV1119" s="13" t="s">
        <v>148</v>
      </c>
      <c r="AW1119" s="13" t="s">
        <v>42</v>
      </c>
      <c r="AX1119" s="13" t="s">
        <v>81</v>
      </c>
      <c r="AY1119" s="126" t="s">
        <v>140</v>
      </c>
    </row>
    <row r="1120" spans="2:65" s="12" customFormat="1">
      <c r="B1120" s="120"/>
      <c r="D1120" s="254" t="s">
        <v>152</v>
      </c>
      <c r="E1120" s="121" t="s">
        <v>3</v>
      </c>
      <c r="F1120" s="255" t="s">
        <v>1208</v>
      </c>
      <c r="H1120" s="121" t="s">
        <v>3</v>
      </c>
      <c r="I1120" s="122"/>
      <c r="L1120" s="120"/>
      <c r="M1120" s="123"/>
      <c r="T1120" s="124"/>
      <c r="AT1120" s="121" t="s">
        <v>152</v>
      </c>
      <c r="AU1120" s="121" t="s">
        <v>148</v>
      </c>
      <c r="AV1120" s="12" t="s">
        <v>89</v>
      </c>
      <c r="AW1120" s="12" t="s">
        <v>42</v>
      </c>
      <c r="AX1120" s="12" t="s">
        <v>81</v>
      </c>
      <c r="AY1120" s="121" t="s">
        <v>140</v>
      </c>
    </row>
    <row r="1121" spans="2:65" s="13" customFormat="1">
      <c r="B1121" s="125"/>
      <c r="D1121" s="254" t="s">
        <v>152</v>
      </c>
      <c r="E1121" s="126" t="s">
        <v>3</v>
      </c>
      <c r="F1121" s="256" t="s">
        <v>148</v>
      </c>
      <c r="H1121" s="257">
        <v>2</v>
      </c>
      <c r="I1121" s="127"/>
      <c r="L1121" s="125"/>
      <c r="M1121" s="128"/>
      <c r="T1121" s="129"/>
      <c r="AT1121" s="126" t="s">
        <v>152</v>
      </c>
      <c r="AU1121" s="126" t="s">
        <v>148</v>
      </c>
      <c r="AV1121" s="13" t="s">
        <v>148</v>
      </c>
      <c r="AW1121" s="13" t="s">
        <v>42</v>
      </c>
      <c r="AX1121" s="13" t="s">
        <v>81</v>
      </c>
      <c r="AY1121" s="126" t="s">
        <v>140</v>
      </c>
    </row>
    <row r="1122" spans="2:65" s="14" customFormat="1">
      <c r="B1122" s="130"/>
      <c r="D1122" s="254" t="s">
        <v>152</v>
      </c>
      <c r="E1122" s="131" t="s">
        <v>3</v>
      </c>
      <c r="F1122" s="258" t="s">
        <v>155</v>
      </c>
      <c r="H1122" s="259">
        <v>24</v>
      </c>
      <c r="I1122" s="132"/>
      <c r="L1122" s="130"/>
      <c r="M1122" s="133"/>
      <c r="T1122" s="134"/>
      <c r="AT1122" s="131" t="s">
        <v>152</v>
      </c>
      <c r="AU1122" s="131" t="s">
        <v>148</v>
      </c>
      <c r="AV1122" s="14" t="s">
        <v>147</v>
      </c>
      <c r="AW1122" s="14" t="s">
        <v>42</v>
      </c>
      <c r="AX1122" s="14" t="s">
        <v>89</v>
      </c>
      <c r="AY1122" s="131" t="s">
        <v>140</v>
      </c>
    </row>
    <row r="1123" spans="2:65" s="1" customFormat="1" ht="16.5" customHeight="1">
      <c r="B1123" s="34"/>
      <c r="C1123" s="260" t="s">
        <v>1209</v>
      </c>
      <c r="D1123" s="260" t="s">
        <v>309</v>
      </c>
      <c r="E1123" s="261" t="s">
        <v>1206</v>
      </c>
      <c r="F1123" s="262" t="s">
        <v>1210</v>
      </c>
      <c r="G1123" s="263" t="s">
        <v>533</v>
      </c>
      <c r="H1123" s="264">
        <v>16</v>
      </c>
      <c r="I1123" s="135"/>
      <c r="J1123" s="265">
        <f>ROUND(I1123*H1123,2)</f>
        <v>0</v>
      </c>
      <c r="K1123" s="262" t="s">
        <v>3</v>
      </c>
      <c r="L1123" s="136"/>
      <c r="M1123" s="137" t="s">
        <v>3</v>
      </c>
      <c r="N1123" s="138" t="s">
        <v>53</v>
      </c>
      <c r="P1123" s="114">
        <f>O1123*H1123</f>
        <v>0</v>
      </c>
      <c r="Q1123" s="114">
        <v>0</v>
      </c>
      <c r="R1123" s="114">
        <f>Q1123*H1123</f>
        <v>0</v>
      </c>
      <c r="S1123" s="114">
        <v>0</v>
      </c>
      <c r="T1123" s="115">
        <f>S1123*H1123</f>
        <v>0</v>
      </c>
      <c r="AR1123" s="116" t="s">
        <v>424</v>
      </c>
      <c r="AT1123" s="116" t="s">
        <v>309</v>
      </c>
      <c r="AU1123" s="116" t="s">
        <v>148</v>
      </c>
      <c r="AY1123" s="18" t="s">
        <v>140</v>
      </c>
      <c r="BE1123" s="117">
        <f>IF(N1123="základní",J1123,0)</f>
        <v>0</v>
      </c>
      <c r="BF1123" s="117">
        <f>IF(N1123="snížená",J1123,0)</f>
        <v>0</v>
      </c>
      <c r="BG1123" s="117">
        <f>IF(N1123="zákl. přenesená",J1123,0)</f>
        <v>0</v>
      </c>
      <c r="BH1123" s="117">
        <f>IF(N1123="sníž. přenesená",J1123,0)</f>
        <v>0</v>
      </c>
      <c r="BI1123" s="117">
        <f>IF(N1123="nulová",J1123,0)</f>
        <v>0</v>
      </c>
      <c r="BJ1123" s="18" t="s">
        <v>148</v>
      </c>
      <c r="BK1123" s="117">
        <f>ROUND(I1123*H1123,2)</f>
        <v>0</v>
      </c>
      <c r="BL1123" s="18" t="s">
        <v>254</v>
      </c>
      <c r="BM1123" s="116" t="s">
        <v>1211</v>
      </c>
    </row>
    <row r="1124" spans="2:65" s="1" customFormat="1" ht="16.5" customHeight="1">
      <c r="B1124" s="34"/>
      <c r="C1124" s="260" t="s">
        <v>1212</v>
      </c>
      <c r="D1124" s="260" t="s">
        <v>309</v>
      </c>
      <c r="E1124" s="261" t="s">
        <v>1207</v>
      </c>
      <c r="F1124" s="262" t="s">
        <v>1213</v>
      </c>
      <c r="G1124" s="263" t="s">
        <v>533</v>
      </c>
      <c r="H1124" s="264">
        <v>6</v>
      </c>
      <c r="I1124" s="135"/>
      <c r="J1124" s="265">
        <f>ROUND(I1124*H1124,2)</f>
        <v>0</v>
      </c>
      <c r="K1124" s="262" t="s">
        <v>3</v>
      </c>
      <c r="L1124" s="136"/>
      <c r="M1124" s="137" t="s">
        <v>3</v>
      </c>
      <c r="N1124" s="138" t="s">
        <v>53</v>
      </c>
      <c r="P1124" s="114">
        <f>O1124*H1124</f>
        <v>0</v>
      </c>
      <c r="Q1124" s="114">
        <v>0</v>
      </c>
      <c r="R1124" s="114">
        <f>Q1124*H1124</f>
        <v>0</v>
      </c>
      <c r="S1124" s="114">
        <v>0</v>
      </c>
      <c r="T1124" s="115">
        <f>S1124*H1124</f>
        <v>0</v>
      </c>
      <c r="AR1124" s="116" t="s">
        <v>424</v>
      </c>
      <c r="AT1124" s="116" t="s">
        <v>309</v>
      </c>
      <c r="AU1124" s="116" t="s">
        <v>148</v>
      </c>
      <c r="AY1124" s="18" t="s">
        <v>140</v>
      </c>
      <c r="BE1124" s="117">
        <f>IF(N1124="základní",J1124,0)</f>
        <v>0</v>
      </c>
      <c r="BF1124" s="117">
        <f>IF(N1124="snížená",J1124,0)</f>
        <v>0</v>
      </c>
      <c r="BG1124" s="117">
        <f>IF(N1124="zákl. přenesená",J1124,0)</f>
        <v>0</v>
      </c>
      <c r="BH1124" s="117">
        <f>IF(N1124="sníž. přenesená",J1124,0)</f>
        <v>0</v>
      </c>
      <c r="BI1124" s="117">
        <f>IF(N1124="nulová",J1124,0)</f>
        <v>0</v>
      </c>
      <c r="BJ1124" s="18" t="s">
        <v>148</v>
      </c>
      <c r="BK1124" s="117">
        <f>ROUND(I1124*H1124,2)</f>
        <v>0</v>
      </c>
      <c r="BL1124" s="18" t="s">
        <v>254</v>
      </c>
      <c r="BM1124" s="116" t="s">
        <v>1214</v>
      </c>
    </row>
    <row r="1125" spans="2:65" s="1" customFormat="1" ht="16.5" customHeight="1">
      <c r="B1125" s="34"/>
      <c r="C1125" s="260" t="s">
        <v>1215</v>
      </c>
      <c r="D1125" s="260" t="s">
        <v>309</v>
      </c>
      <c r="E1125" s="261" t="s">
        <v>1208</v>
      </c>
      <c r="F1125" s="262" t="s">
        <v>1216</v>
      </c>
      <c r="G1125" s="263" t="s">
        <v>533</v>
      </c>
      <c r="H1125" s="264">
        <v>2</v>
      </c>
      <c r="I1125" s="135"/>
      <c r="J1125" s="265">
        <f>ROUND(I1125*H1125,2)</f>
        <v>0</v>
      </c>
      <c r="K1125" s="262" t="s">
        <v>3</v>
      </c>
      <c r="L1125" s="136"/>
      <c r="M1125" s="137" t="s">
        <v>3</v>
      </c>
      <c r="N1125" s="138" t="s">
        <v>53</v>
      </c>
      <c r="P1125" s="114">
        <f>O1125*H1125</f>
        <v>0</v>
      </c>
      <c r="Q1125" s="114">
        <v>0</v>
      </c>
      <c r="R1125" s="114">
        <f>Q1125*H1125</f>
        <v>0</v>
      </c>
      <c r="S1125" s="114">
        <v>0</v>
      </c>
      <c r="T1125" s="115">
        <f>S1125*H1125</f>
        <v>0</v>
      </c>
      <c r="AR1125" s="116" t="s">
        <v>424</v>
      </c>
      <c r="AT1125" s="116" t="s">
        <v>309</v>
      </c>
      <c r="AU1125" s="116" t="s">
        <v>148</v>
      </c>
      <c r="AY1125" s="18" t="s">
        <v>140</v>
      </c>
      <c r="BE1125" s="117">
        <f>IF(N1125="základní",J1125,0)</f>
        <v>0</v>
      </c>
      <c r="BF1125" s="117">
        <f>IF(N1125="snížená",J1125,0)</f>
        <v>0</v>
      </c>
      <c r="BG1125" s="117">
        <f>IF(N1125="zákl. přenesená",J1125,0)</f>
        <v>0</v>
      </c>
      <c r="BH1125" s="117">
        <f>IF(N1125="sníž. přenesená",J1125,0)</f>
        <v>0</v>
      </c>
      <c r="BI1125" s="117">
        <f>IF(N1125="nulová",J1125,0)</f>
        <v>0</v>
      </c>
      <c r="BJ1125" s="18" t="s">
        <v>148</v>
      </c>
      <c r="BK1125" s="117">
        <f>ROUND(I1125*H1125,2)</f>
        <v>0</v>
      </c>
      <c r="BL1125" s="18" t="s">
        <v>254</v>
      </c>
      <c r="BM1125" s="116" t="s">
        <v>1217</v>
      </c>
    </row>
    <row r="1126" spans="2:65" s="1" customFormat="1" ht="16.5" customHeight="1">
      <c r="B1126" s="34"/>
      <c r="C1126" s="260" t="s">
        <v>1218</v>
      </c>
      <c r="D1126" s="260" t="s">
        <v>309</v>
      </c>
      <c r="E1126" s="261" t="s">
        <v>1219</v>
      </c>
      <c r="F1126" s="262" t="s">
        <v>1220</v>
      </c>
      <c r="G1126" s="263" t="s">
        <v>145</v>
      </c>
      <c r="H1126" s="264">
        <v>72.296000000000006</v>
      </c>
      <c r="I1126" s="135"/>
      <c r="J1126" s="265">
        <f>ROUND(I1126*H1126,2)</f>
        <v>0</v>
      </c>
      <c r="K1126" s="262" t="s">
        <v>3</v>
      </c>
      <c r="L1126" s="136"/>
      <c r="M1126" s="137" t="s">
        <v>3</v>
      </c>
      <c r="N1126" s="138" t="s">
        <v>53</v>
      </c>
      <c r="P1126" s="114">
        <f>O1126*H1126</f>
        <v>0</v>
      </c>
      <c r="Q1126" s="114">
        <v>4.2999999999999997E-2</v>
      </c>
      <c r="R1126" s="114">
        <f>Q1126*H1126</f>
        <v>3.1087280000000002</v>
      </c>
      <c r="S1126" s="114">
        <v>0</v>
      </c>
      <c r="T1126" s="115">
        <f>S1126*H1126</f>
        <v>0</v>
      </c>
      <c r="AR1126" s="116" t="s">
        <v>424</v>
      </c>
      <c r="AT1126" s="116" t="s">
        <v>309</v>
      </c>
      <c r="AU1126" s="116" t="s">
        <v>148</v>
      </c>
      <c r="AY1126" s="18" t="s">
        <v>140</v>
      </c>
      <c r="BE1126" s="117">
        <f>IF(N1126="základní",J1126,0)</f>
        <v>0</v>
      </c>
      <c r="BF1126" s="117">
        <f>IF(N1126="snížená",J1126,0)</f>
        <v>0</v>
      </c>
      <c r="BG1126" s="117">
        <f>IF(N1126="zákl. přenesená",J1126,0)</f>
        <v>0</v>
      </c>
      <c r="BH1126" s="117">
        <f>IF(N1126="sníž. přenesená",J1126,0)</f>
        <v>0</v>
      </c>
      <c r="BI1126" s="117">
        <f>IF(N1126="nulová",J1126,0)</f>
        <v>0</v>
      </c>
      <c r="BJ1126" s="18" t="s">
        <v>148</v>
      </c>
      <c r="BK1126" s="117">
        <f>ROUND(I1126*H1126,2)</f>
        <v>0</v>
      </c>
      <c r="BL1126" s="18" t="s">
        <v>254</v>
      </c>
      <c r="BM1126" s="116" t="s">
        <v>1221</v>
      </c>
    </row>
    <row r="1127" spans="2:65" s="12" customFormat="1">
      <c r="B1127" s="120"/>
      <c r="D1127" s="254" t="s">
        <v>152</v>
      </c>
      <c r="E1127" s="121" t="s">
        <v>3</v>
      </c>
      <c r="F1127" s="255" t="s">
        <v>1188</v>
      </c>
      <c r="H1127" s="121" t="s">
        <v>3</v>
      </c>
      <c r="I1127" s="122"/>
      <c r="L1127" s="120"/>
      <c r="M1127" s="123"/>
      <c r="T1127" s="124"/>
      <c r="AT1127" s="121" t="s">
        <v>152</v>
      </c>
      <c r="AU1127" s="121" t="s">
        <v>148</v>
      </c>
      <c r="AV1127" s="12" t="s">
        <v>89</v>
      </c>
      <c r="AW1127" s="12" t="s">
        <v>42</v>
      </c>
      <c r="AX1127" s="12" t="s">
        <v>81</v>
      </c>
      <c r="AY1127" s="121" t="s">
        <v>140</v>
      </c>
    </row>
    <row r="1128" spans="2:65" s="12" customFormat="1">
      <c r="B1128" s="120"/>
      <c r="D1128" s="254" t="s">
        <v>152</v>
      </c>
      <c r="E1128" s="121" t="s">
        <v>3</v>
      </c>
      <c r="F1128" s="255" t="s">
        <v>1206</v>
      </c>
      <c r="H1128" s="121" t="s">
        <v>3</v>
      </c>
      <c r="I1128" s="122"/>
      <c r="L1128" s="120"/>
      <c r="M1128" s="123"/>
      <c r="T1128" s="124"/>
      <c r="AT1128" s="121" t="s">
        <v>152</v>
      </c>
      <c r="AU1128" s="121" t="s">
        <v>148</v>
      </c>
      <c r="AV1128" s="12" t="s">
        <v>89</v>
      </c>
      <c r="AW1128" s="12" t="s">
        <v>42</v>
      </c>
      <c r="AX1128" s="12" t="s">
        <v>81</v>
      </c>
      <c r="AY1128" s="121" t="s">
        <v>140</v>
      </c>
    </row>
    <row r="1129" spans="2:65" s="13" customFormat="1">
      <c r="B1129" s="125"/>
      <c r="D1129" s="254" t="s">
        <v>152</v>
      </c>
      <c r="E1129" s="126" t="s">
        <v>3</v>
      </c>
      <c r="F1129" s="256" t="s">
        <v>1222</v>
      </c>
      <c r="H1129" s="257">
        <v>9.8000000000000007</v>
      </c>
      <c r="I1129" s="127"/>
      <c r="L1129" s="125"/>
      <c r="M1129" s="128"/>
      <c r="T1129" s="129"/>
      <c r="AT1129" s="126" t="s">
        <v>152</v>
      </c>
      <c r="AU1129" s="126" t="s">
        <v>148</v>
      </c>
      <c r="AV1129" s="13" t="s">
        <v>148</v>
      </c>
      <c r="AW1129" s="13" t="s">
        <v>42</v>
      </c>
      <c r="AX1129" s="13" t="s">
        <v>81</v>
      </c>
      <c r="AY1129" s="126" t="s">
        <v>140</v>
      </c>
    </row>
    <row r="1130" spans="2:65" s="12" customFormat="1">
      <c r="B1130" s="120"/>
      <c r="D1130" s="254" t="s">
        <v>152</v>
      </c>
      <c r="E1130" s="121" t="s">
        <v>3</v>
      </c>
      <c r="F1130" s="255" t="s">
        <v>1190</v>
      </c>
      <c r="H1130" s="121" t="s">
        <v>3</v>
      </c>
      <c r="I1130" s="122"/>
      <c r="L1130" s="120"/>
      <c r="M1130" s="123"/>
      <c r="T1130" s="124"/>
      <c r="AT1130" s="121" t="s">
        <v>152</v>
      </c>
      <c r="AU1130" s="121" t="s">
        <v>148</v>
      </c>
      <c r="AV1130" s="12" t="s">
        <v>89</v>
      </c>
      <c r="AW1130" s="12" t="s">
        <v>42</v>
      </c>
      <c r="AX1130" s="12" t="s">
        <v>81</v>
      </c>
      <c r="AY1130" s="121" t="s">
        <v>140</v>
      </c>
    </row>
    <row r="1131" spans="2:65" s="13" customFormat="1">
      <c r="B1131" s="125"/>
      <c r="D1131" s="254" t="s">
        <v>152</v>
      </c>
      <c r="E1131" s="126" t="s">
        <v>3</v>
      </c>
      <c r="F1131" s="256" t="s">
        <v>1223</v>
      </c>
      <c r="H1131" s="257">
        <v>14.112</v>
      </c>
      <c r="I1131" s="127"/>
      <c r="L1131" s="125"/>
      <c r="M1131" s="128"/>
      <c r="T1131" s="129"/>
      <c r="AT1131" s="126" t="s">
        <v>152</v>
      </c>
      <c r="AU1131" s="126" t="s">
        <v>148</v>
      </c>
      <c r="AV1131" s="13" t="s">
        <v>148</v>
      </c>
      <c r="AW1131" s="13" t="s">
        <v>42</v>
      </c>
      <c r="AX1131" s="13" t="s">
        <v>81</v>
      </c>
      <c r="AY1131" s="126" t="s">
        <v>140</v>
      </c>
    </row>
    <row r="1132" spans="2:65" s="12" customFormat="1">
      <c r="B1132" s="120"/>
      <c r="D1132" s="254" t="s">
        <v>152</v>
      </c>
      <c r="E1132" s="121" t="s">
        <v>3</v>
      </c>
      <c r="F1132" s="255" t="s">
        <v>1191</v>
      </c>
      <c r="H1132" s="121" t="s">
        <v>3</v>
      </c>
      <c r="I1132" s="122"/>
      <c r="L1132" s="120"/>
      <c r="M1132" s="123"/>
      <c r="T1132" s="124"/>
      <c r="AT1132" s="121" t="s">
        <v>152</v>
      </c>
      <c r="AU1132" s="121" t="s">
        <v>148</v>
      </c>
      <c r="AV1132" s="12" t="s">
        <v>89</v>
      </c>
      <c r="AW1132" s="12" t="s">
        <v>42</v>
      </c>
      <c r="AX1132" s="12" t="s">
        <v>81</v>
      </c>
      <c r="AY1132" s="121" t="s">
        <v>140</v>
      </c>
    </row>
    <row r="1133" spans="2:65" s="13" customFormat="1">
      <c r="B1133" s="125"/>
      <c r="D1133" s="254" t="s">
        <v>152</v>
      </c>
      <c r="E1133" s="126" t="s">
        <v>3</v>
      </c>
      <c r="F1133" s="256" t="s">
        <v>1224</v>
      </c>
      <c r="H1133" s="257">
        <v>48.384</v>
      </c>
      <c r="I1133" s="127"/>
      <c r="L1133" s="125"/>
      <c r="M1133" s="128"/>
      <c r="T1133" s="129"/>
      <c r="AT1133" s="126" t="s">
        <v>152</v>
      </c>
      <c r="AU1133" s="126" t="s">
        <v>148</v>
      </c>
      <c r="AV1133" s="13" t="s">
        <v>148</v>
      </c>
      <c r="AW1133" s="13" t="s">
        <v>42</v>
      </c>
      <c r="AX1133" s="13" t="s">
        <v>81</v>
      </c>
      <c r="AY1133" s="126" t="s">
        <v>140</v>
      </c>
    </row>
    <row r="1134" spans="2:65" s="14" customFormat="1">
      <c r="B1134" s="130"/>
      <c r="D1134" s="254" t="s">
        <v>152</v>
      </c>
      <c r="E1134" s="131" t="s">
        <v>3</v>
      </c>
      <c r="F1134" s="258" t="s">
        <v>155</v>
      </c>
      <c r="H1134" s="259">
        <v>72.296000000000006</v>
      </c>
      <c r="I1134" s="132"/>
      <c r="L1134" s="130"/>
      <c r="M1134" s="133"/>
      <c r="T1134" s="134"/>
      <c r="AT1134" s="131" t="s">
        <v>152</v>
      </c>
      <c r="AU1134" s="131" t="s">
        <v>148</v>
      </c>
      <c r="AV1134" s="14" t="s">
        <v>147</v>
      </c>
      <c r="AW1134" s="14" t="s">
        <v>42</v>
      </c>
      <c r="AX1134" s="14" t="s">
        <v>89</v>
      </c>
      <c r="AY1134" s="131" t="s">
        <v>140</v>
      </c>
    </row>
    <row r="1135" spans="2:65" s="1" customFormat="1" ht="24.15" customHeight="1">
      <c r="B1135" s="34"/>
      <c r="C1135" s="246" t="s">
        <v>1225</v>
      </c>
      <c r="D1135" s="246" t="s">
        <v>142</v>
      </c>
      <c r="E1135" s="247" t="s">
        <v>1226</v>
      </c>
      <c r="F1135" s="248" t="s">
        <v>1227</v>
      </c>
      <c r="G1135" s="249" t="s">
        <v>533</v>
      </c>
      <c r="H1135" s="250">
        <v>8</v>
      </c>
      <c r="I1135" s="111"/>
      <c r="J1135" s="251">
        <f>ROUND(I1135*H1135,2)</f>
        <v>0</v>
      </c>
      <c r="K1135" s="248" t="s">
        <v>146</v>
      </c>
      <c r="L1135" s="34"/>
      <c r="M1135" s="112" t="s">
        <v>3</v>
      </c>
      <c r="N1135" s="113" t="s">
        <v>53</v>
      </c>
      <c r="P1135" s="114">
        <f>O1135*H1135</f>
        <v>0</v>
      </c>
      <c r="Q1135" s="114">
        <v>0</v>
      </c>
      <c r="R1135" s="114">
        <f>Q1135*H1135</f>
        <v>0</v>
      </c>
      <c r="S1135" s="114">
        <v>0</v>
      </c>
      <c r="T1135" s="115">
        <f>S1135*H1135</f>
        <v>0</v>
      </c>
      <c r="AR1135" s="116" t="s">
        <v>254</v>
      </c>
      <c r="AT1135" s="116" t="s">
        <v>142</v>
      </c>
      <c r="AU1135" s="116" t="s">
        <v>148</v>
      </c>
      <c r="AY1135" s="18" t="s">
        <v>140</v>
      </c>
      <c r="BE1135" s="117">
        <f>IF(N1135="základní",J1135,0)</f>
        <v>0</v>
      </c>
      <c r="BF1135" s="117">
        <f>IF(N1135="snížená",J1135,0)</f>
        <v>0</v>
      </c>
      <c r="BG1135" s="117">
        <f>IF(N1135="zákl. přenesená",J1135,0)</f>
        <v>0</v>
      </c>
      <c r="BH1135" s="117">
        <f>IF(N1135="sníž. přenesená",J1135,0)</f>
        <v>0</v>
      </c>
      <c r="BI1135" s="117">
        <f>IF(N1135="nulová",J1135,0)</f>
        <v>0</v>
      </c>
      <c r="BJ1135" s="18" t="s">
        <v>148</v>
      </c>
      <c r="BK1135" s="117">
        <f>ROUND(I1135*H1135,2)</f>
        <v>0</v>
      </c>
      <c r="BL1135" s="18" t="s">
        <v>254</v>
      </c>
      <c r="BM1135" s="116" t="s">
        <v>1228</v>
      </c>
    </row>
    <row r="1136" spans="2:65" s="1" customFormat="1">
      <c r="B1136" s="34"/>
      <c r="D1136" s="252" t="s">
        <v>150</v>
      </c>
      <c r="F1136" s="253" t="s">
        <v>1229</v>
      </c>
      <c r="I1136" s="118"/>
      <c r="L1136" s="34"/>
      <c r="M1136" s="119"/>
      <c r="T1136" s="53"/>
      <c r="AT1136" s="18" t="s">
        <v>150</v>
      </c>
      <c r="AU1136" s="18" t="s">
        <v>148</v>
      </c>
    </row>
    <row r="1137" spans="2:65" s="1" customFormat="1" ht="16.5" customHeight="1">
      <c r="B1137" s="34"/>
      <c r="C1137" s="260" t="s">
        <v>1230</v>
      </c>
      <c r="D1137" s="260" t="s">
        <v>309</v>
      </c>
      <c r="E1137" s="261" t="s">
        <v>1231</v>
      </c>
      <c r="F1137" s="262" t="s">
        <v>1232</v>
      </c>
      <c r="G1137" s="263" t="s">
        <v>533</v>
      </c>
      <c r="H1137" s="264">
        <v>4</v>
      </c>
      <c r="I1137" s="135"/>
      <c r="J1137" s="265">
        <f>ROUND(I1137*H1137,2)</f>
        <v>0</v>
      </c>
      <c r="K1137" s="262" t="s">
        <v>3</v>
      </c>
      <c r="L1137" s="136"/>
      <c r="M1137" s="137" t="s">
        <v>3</v>
      </c>
      <c r="N1137" s="138" t="s">
        <v>53</v>
      </c>
      <c r="P1137" s="114">
        <f>O1137*H1137</f>
        <v>0</v>
      </c>
      <c r="Q1137" s="114">
        <v>0</v>
      </c>
      <c r="R1137" s="114">
        <f>Q1137*H1137</f>
        <v>0</v>
      </c>
      <c r="S1137" s="114">
        <v>0</v>
      </c>
      <c r="T1137" s="115">
        <f>S1137*H1137</f>
        <v>0</v>
      </c>
      <c r="AR1137" s="116" t="s">
        <v>424</v>
      </c>
      <c r="AT1137" s="116" t="s">
        <v>309</v>
      </c>
      <c r="AU1137" s="116" t="s">
        <v>148</v>
      </c>
      <c r="AY1137" s="18" t="s">
        <v>140</v>
      </c>
      <c r="BE1137" s="117">
        <f>IF(N1137="základní",J1137,0)</f>
        <v>0</v>
      </c>
      <c r="BF1137" s="117">
        <f>IF(N1137="snížená",J1137,0)</f>
        <v>0</v>
      </c>
      <c r="BG1137" s="117">
        <f>IF(N1137="zákl. přenesená",J1137,0)</f>
        <v>0</v>
      </c>
      <c r="BH1137" s="117">
        <f>IF(N1137="sníž. přenesená",J1137,0)</f>
        <v>0</v>
      </c>
      <c r="BI1137" s="117">
        <f>IF(N1137="nulová",J1137,0)</f>
        <v>0</v>
      </c>
      <c r="BJ1137" s="18" t="s">
        <v>148</v>
      </c>
      <c r="BK1137" s="117">
        <f>ROUND(I1137*H1137,2)</f>
        <v>0</v>
      </c>
      <c r="BL1137" s="18" t="s">
        <v>254</v>
      </c>
      <c r="BM1137" s="116" t="s">
        <v>1233</v>
      </c>
    </row>
    <row r="1138" spans="2:65" s="1" customFormat="1" ht="16.5" customHeight="1">
      <c r="B1138" s="34"/>
      <c r="C1138" s="260" t="s">
        <v>1234</v>
      </c>
      <c r="D1138" s="260" t="s">
        <v>309</v>
      </c>
      <c r="E1138" s="261" t="s">
        <v>1235</v>
      </c>
      <c r="F1138" s="262" t="s">
        <v>1236</v>
      </c>
      <c r="G1138" s="263" t="s">
        <v>533</v>
      </c>
      <c r="H1138" s="264">
        <v>4</v>
      </c>
      <c r="I1138" s="135"/>
      <c r="J1138" s="265">
        <f>ROUND(I1138*H1138,2)</f>
        <v>0</v>
      </c>
      <c r="K1138" s="262" t="s">
        <v>3</v>
      </c>
      <c r="L1138" s="136"/>
      <c r="M1138" s="137" t="s">
        <v>3</v>
      </c>
      <c r="N1138" s="138" t="s">
        <v>53</v>
      </c>
      <c r="P1138" s="114">
        <f>O1138*H1138</f>
        <v>0</v>
      </c>
      <c r="Q1138" s="114">
        <v>0</v>
      </c>
      <c r="R1138" s="114">
        <f>Q1138*H1138</f>
        <v>0</v>
      </c>
      <c r="S1138" s="114">
        <v>0</v>
      </c>
      <c r="T1138" s="115">
        <f>S1138*H1138</f>
        <v>0</v>
      </c>
      <c r="AR1138" s="116" t="s">
        <v>424</v>
      </c>
      <c r="AT1138" s="116" t="s">
        <v>309</v>
      </c>
      <c r="AU1138" s="116" t="s">
        <v>148</v>
      </c>
      <c r="AY1138" s="18" t="s">
        <v>140</v>
      </c>
      <c r="BE1138" s="117">
        <f>IF(N1138="základní",J1138,0)</f>
        <v>0</v>
      </c>
      <c r="BF1138" s="117">
        <f>IF(N1138="snížená",J1138,0)</f>
        <v>0</v>
      </c>
      <c r="BG1138" s="117">
        <f>IF(N1138="zákl. přenesená",J1138,0)</f>
        <v>0</v>
      </c>
      <c r="BH1138" s="117">
        <f>IF(N1138="sníž. přenesená",J1138,0)</f>
        <v>0</v>
      </c>
      <c r="BI1138" s="117">
        <f>IF(N1138="nulová",J1138,0)</f>
        <v>0</v>
      </c>
      <c r="BJ1138" s="18" t="s">
        <v>148</v>
      </c>
      <c r="BK1138" s="117">
        <f>ROUND(I1138*H1138,2)</f>
        <v>0</v>
      </c>
      <c r="BL1138" s="18" t="s">
        <v>254</v>
      </c>
      <c r="BM1138" s="116" t="s">
        <v>1237</v>
      </c>
    </row>
    <row r="1139" spans="2:65" s="1" customFormat="1" ht="16.5" customHeight="1">
      <c r="B1139" s="34"/>
      <c r="C1139" s="246" t="s">
        <v>1238</v>
      </c>
      <c r="D1139" s="246" t="s">
        <v>142</v>
      </c>
      <c r="E1139" s="247" t="s">
        <v>1239</v>
      </c>
      <c r="F1139" s="248" t="s">
        <v>1240</v>
      </c>
      <c r="G1139" s="249" t="s">
        <v>533</v>
      </c>
      <c r="H1139" s="250">
        <v>8</v>
      </c>
      <c r="I1139" s="111"/>
      <c r="J1139" s="251">
        <f>ROUND(I1139*H1139,2)</f>
        <v>0</v>
      </c>
      <c r="K1139" s="248" t="s">
        <v>146</v>
      </c>
      <c r="L1139" s="34"/>
      <c r="M1139" s="112" t="s">
        <v>3</v>
      </c>
      <c r="N1139" s="113" t="s">
        <v>53</v>
      </c>
      <c r="P1139" s="114">
        <f>O1139*H1139</f>
        <v>0</v>
      </c>
      <c r="Q1139" s="114">
        <v>0</v>
      </c>
      <c r="R1139" s="114">
        <f>Q1139*H1139</f>
        <v>0</v>
      </c>
      <c r="S1139" s="114">
        <v>0</v>
      </c>
      <c r="T1139" s="115">
        <f>S1139*H1139</f>
        <v>0</v>
      </c>
      <c r="AR1139" s="116" t="s">
        <v>254</v>
      </c>
      <c r="AT1139" s="116" t="s">
        <v>142</v>
      </c>
      <c r="AU1139" s="116" t="s">
        <v>148</v>
      </c>
      <c r="AY1139" s="18" t="s">
        <v>140</v>
      </c>
      <c r="BE1139" s="117">
        <f>IF(N1139="základní",J1139,0)</f>
        <v>0</v>
      </c>
      <c r="BF1139" s="117">
        <f>IF(N1139="snížená",J1139,0)</f>
        <v>0</v>
      </c>
      <c r="BG1139" s="117">
        <f>IF(N1139="zákl. přenesená",J1139,0)</f>
        <v>0</v>
      </c>
      <c r="BH1139" s="117">
        <f>IF(N1139="sníž. přenesená",J1139,0)</f>
        <v>0</v>
      </c>
      <c r="BI1139" s="117">
        <f>IF(N1139="nulová",J1139,0)</f>
        <v>0</v>
      </c>
      <c r="BJ1139" s="18" t="s">
        <v>148</v>
      </c>
      <c r="BK1139" s="117">
        <f>ROUND(I1139*H1139,2)</f>
        <v>0</v>
      </c>
      <c r="BL1139" s="18" t="s">
        <v>254</v>
      </c>
      <c r="BM1139" s="116" t="s">
        <v>1241</v>
      </c>
    </row>
    <row r="1140" spans="2:65" s="1" customFormat="1">
      <c r="B1140" s="34"/>
      <c r="D1140" s="252" t="s">
        <v>150</v>
      </c>
      <c r="F1140" s="253" t="s">
        <v>1242</v>
      </c>
      <c r="I1140" s="118"/>
      <c r="L1140" s="34"/>
      <c r="M1140" s="119"/>
      <c r="T1140" s="53"/>
      <c r="AT1140" s="18" t="s">
        <v>150</v>
      </c>
      <c r="AU1140" s="18" t="s">
        <v>148</v>
      </c>
    </row>
    <row r="1141" spans="2:65" s="12" customFormat="1">
      <c r="B1141" s="120"/>
      <c r="D1141" s="254" t="s">
        <v>152</v>
      </c>
      <c r="E1141" s="121" t="s">
        <v>3</v>
      </c>
      <c r="F1141" s="255" t="s">
        <v>1243</v>
      </c>
      <c r="H1141" s="121" t="s">
        <v>3</v>
      </c>
      <c r="I1141" s="122"/>
      <c r="L1141" s="120"/>
      <c r="M1141" s="123"/>
      <c r="T1141" s="124"/>
      <c r="AT1141" s="121" t="s">
        <v>152</v>
      </c>
      <c r="AU1141" s="121" t="s">
        <v>148</v>
      </c>
      <c r="AV1141" s="12" t="s">
        <v>89</v>
      </c>
      <c r="AW1141" s="12" t="s">
        <v>42</v>
      </c>
      <c r="AX1141" s="12" t="s">
        <v>81</v>
      </c>
      <c r="AY1141" s="121" t="s">
        <v>140</v>
      </c>
    </row>
    <row r="1142" spans="2:65" s="12" customFormat="1">
      <c r="B1142" s="120"/>
      <c r="D1142" s="254" t="s">
        <v>152</v>
      </c>
      <c r="E1142" s="121" t="s">
        <v>3</v>
      </c>
      <c r="F1142" s="255" t="s">
        <v>1235</v>
      </c>
      <c r="H1142" s="121" t="s">
        <v>3</v>
      </c>
      <c r="I1142" s="122"/>
      <c r="L1142" s="120"/>
      <c r="M1142" s="123"/>
      <c r="T1142" s="124"/>
      <c r="AT1142" s="121" t="s">
        <v>152</v>
      </c>
      <c r="AU1142" s="121" t="s">
        <v>148</v>
      </c>
      <c r="AV1142" s="12" t="s">
        <v>89</v>
      </c>
      <c r="AW1142" s="12" t="s">
        <v>42</v>
      </c>
      <c r="AX1142" s="12" t="s">
        <v>81</v>
      </c>
      <c r="AY1142" s="121" t="s">
        <v>140</v>
      </c>
    </row>
    <row r="1143" spans="2:65" s="13" customFormat="1">
      <c r="B1143" s="125"/>
      <c r="D1143" s="254" t="s">
        <v>152</v>
      </c>
      <c r="E1143" s="126" t="s">
        <v>3</v>
      </c>
      <c r="F1143" s="256" t="s">
        <v>147</v>
      </c>
      <c r="H1143" s="257">
        <v>4</v>
      </c>
      <c r="I1143" s="127"/>
      <c r="L1143" s="125"/>
      <c r="M1143" s="128"/>
      <c r="T1143" s="129"/>
      <c r="AT1143" s="126" t="s">
        <v>152</v>
      </c>
      <c r="AU1143" s="126" t="s">
        <v>148</v>
      </c>
      <c r="AV1143" s="13" t="s">
        <v>148</v>
      </c>
      <c r="AW1143" s="13" t="s">
        <v>42</v>
      </c>
      <c r="AX1143" s="13" t="s">
        <v>81</v>
      </c>
      <c r="AY1143" s="126" t="s">
        <v>140</v>
      </c>
    </row>
    <row r="1144" spans="2:65" s="12" customFormat="1">
      <c r="B1144" s="120"/>
      <c r="D1144" s="254" t="s">
        <v>152</v>
      </c>
      <c r="E1144" s="121" t="s">
        <v>3</v>
      </c>
      <c r="F1144" s="255" t="s">
        <v>1231</v>
      </c>
      <c r="H1144" s="121" t="s">
        <v>3</v>
      </c>
      <c r="I1144" s="122"/>
      <c r="L1144" s="120"/>
      <c r="M1144" s="123"/>
      <c r="T1144" s="124"/>
      <c r="AT1144" s="121" t="s">
        <v>152</v>
      </c>
      <c r="AU1144" s="121" t="s">
        <v>148</v>
      </c>
      <c r="AV1144" s="12" t="s">
        <v>89</v>
      </c>
      <c r="AW1144" s="12" t="s">
        <v>42</v>
      </c>
      <c r="AX1144" s="12" t="s">
        <v>81</v>
      </c>
      <c r="AY1144" s="121" t="s">
        <v>140</v>
      </c>
    </row>
    <row r="1145" spans="2:65" s="13" customFormat="1">
      <c r="B1145" s="125"/>
      <c r="D1145" s="254" t="s">
        <v>152</v>
      </c>
      <c r="E1145" s="126" t="s">
        <v>3</v>
      </c>
      <c r="F1145" s="256" t="s">
        <v>147</v>
      </c>
      <c r="H1145" s="257">
        <v>4</v>
      </c>
      <c r="I1145" s="127"/>
      <c r="L1145" s="125"/>
      <c r="M1145" s="128"/>
      <c r="T1145" s="129"/>
      <c r="AT1145" s="126" t="s">
        <v>152</v>
      </c>
      <c r="AU1145" s="126" t="s">
        <v>148</v>
      </c>
      <c r="AV1145" s="13" t="s">
        <v>148</v>
      </c>
      <c r="AW1145" s="13" t="s">
        <v>42</v>
      </c>
      <c r="AX1145" s="13" t="s">
        <v>81</v>
      </c>
      <c r="AY1145" s="126" t="s">
        <v>140</v>
      </c>
    </row>
    <row r="1146" spans="2:65" s="14" customFormat="1">
      <c r="B1146" s="130"/>
      <c r="D1146" s="254" t="s">
        <v>152</v>
      </c>
      <c r="E1146" s="131" t="s">
        <v>3</v>
      </c>
      <c r="F1146" s="258" t="s">
        <v>155</v>
      </c>
      <c r="H1146" s="259">
        <v>8</v>
      </c>
      <c r="I1146" s="132"/>
      <c r="L1146" s="130"/>
      <c r="M1146" s="133"/>
      <c r="T1146" s="134"/>
      <c r="AT1146" s="131" t="s">
        <v>152</v>
      </c>
      <c r="AU1146" s="131" t="s">
        <v>148</v>
      </c>
      <c r="AV1146" s="14" t="s">
        <v>147</v>
      </c>
      <c r="AW1146" s="14" t="s">
        <v>42</v>
      </c>
      <c r="AX1146" s="14" t="s">
        <v>89</v>
      </c>
      <c r="AY1146" s="131" t="s">
        <v>140</v>
      </c>
    </row>
    <row r="1147" spans="2:65" s="1" customFormat="1" ht="16.5" customHeight="1">
      <c r="B1147" s="34"/>
      <c r="C1147" s="260" t="s">
        <v>1244</v>
      </c>
      <c r="D1147" s="260" t="s">
        <v>309</v>
      </c>
      <c r="E1147" s="261" t="s">
        <v>1245</v>
      </c>
      <c r="F1147" s="262" t="s">
        <v>1246</v>
      </c>
      <c r="G1147" s="263" t="s">
        <v>533</v>
      </c>
      <c r="H1147" s="264">
        <v>8</v>
      </c>
      <c r="I1147" s="135"/>
      <c r="J1147" s="265">
        <f>ROUND(I1147*H1147,2)</f>
        <v>0</v>
      </c>
      <c r="K1147" s="262" t="s">
        <v>146</v>
      </c>
      <c r="L1147" s="136"/>
      <c r="M1147" s="137" t="s">
        <v>3</v>
      </c>
      <c r="N1147" s="138" t="s">
        <v>53</v>
      </c>
      <c r="P1147" s="114">
        <f>O1147*H1147</f>
        <v>0</v>
      </c>
      <c r="Q1147" s="114">
        <v>1.4999999999999999E-4</v>
      </c>
      <c r="R1147" s="114">
        <f>Q1147*H1147</f>
        <v>1.1999999999999999E-3</v>
      </c>
      <c r="S1147" s="114">
        <v>0</v>
      </c>
      <c r="T1147" s="115">
        <f>S1147*H1147</f>
        <v>0</v>
      </c>
      <c r="AR1147" s="116" t="s">
        <v>424</v>
      </c>
      <c r="AT1147" s="116" t="s">
        <v>309</v>
      </c>
      <c r="AU1147" s="116" t="s">
        <v>148</v>
      </c>
      <c r="AY1147" s="18" t="s">
        <v>140</v>
      </c>
      <c r="BE1147" s="117">
        <f>IF(N1147="základní",J1147,0)</f>
        <v>0</v>
      </c>
      <c r="BF1147" s="117">
        <f>IF(N1147="snížená",J1147,0)</f>
        <v>0</v>
      </c>
      <c r="BG1147" s="117">
        <f>IF(N1147="zákl. přenesená",J1147,0)</f>
        <v>0</v>
      </c>
      <c r="BH1147" s="117">
        <f>IF(N1147="sníž. přenesená",J1147,0)</f>
        <v>0</v>
      </c>
      <c r="BI1147" s="117">
        <f>IF(N1147="nulová",J1147,0)</f>
        <v>0</v>
      </c>
      <c r="BJ1147" s="18" t="s">
        <v>148</v>
      </c>
      <c r="BK1147" s="117">
        <f>ROUND(I1147*H1147,2)</f>
        <v>0</v>
      </c>
      <c r="BL1147" s="18" t="s">
        <v>254</v>
      </c>
      <c r="BM1147" s="116" t="s">
        <v>1247</v>
      </c>
    </row>
    <row r="1148" spans="2:65" s="1" customFormat="1" ht="16.5" customHeight="1">
      <c r="B1148" s="34"/>
      <c r="C1148" s="246" t="s">
        <v>1248</v>
      </c>
      <c r="D1148" s="246" t="s">
        <v>142</v>
      </c>
      <c r="E1148" s="247" t="s">
        <v>1249</v>
      </c>
      <c r="F1148" s="248" t="s">
        <v>1250</v>
      </c>
      <c r="G1148" s="249" t="s">
        <v>533</v>
      </c>
      <c r="H1148" s="250">
        <v>8</v>
      </c>
      <c r="I1148" s="111"/>
      <c r="J1148" s="251">
        <f>ROUND(I1148*H1148,2)</f>
        <v>0</v>
      </c>
      <c r="K1148" s="248" t="s">
        <v>146</v>
      </c>
      <c r="L1148" s="34"/>
      <c r="M1148" s="112" t="s">
        <v>3</v>
      </c>
      <c r="N1148" s="113" t="s">
        <v>53</v>
      </c>
      <c r="P1148" s="114">
        <f>O1148*H1148</f>
        <v>0</v>
      </c>
      <c r="Q1148" s="114">
        <v>0</v>
      </c>
      <c r="R1148" s="114">
        <f>Q1148*H1148</f>
        <v>0</v>
      </c>
      <c r="S1148" s="114">
        <v>0</v>
      </c>
      <c r="T1148" s="115">
        <f>S1148*H1148</f>
        <v>0</v>
      </c>
      <c r="AR1148" s="116" t="s">
        <v>254</v>
      </c>
      <c r="AT1148" s="116" t="s">
        <v>142</v>
      </c>
      <c r="AU1148" s="116" t="s">
        <v>148</v>
      </c>
      <c r="AY1148" s="18" t="s">
        <v>140</v>
      </c>
      <c r="BE1148" s="117">
        <f>IF(N1148="základní",J1148,0)</f>
        <v>0</v>
      </c>
      <c r="BF1148" s="117">
        <f>IF(N1148="snížená",J1148,0)</f>
        <v>0</v>
      </c>
      <c r="BG1148" s="117">
        <f>IF(N1148="zákl. přenesená",J1148,0)</f>
        <v>0</v>
      </c>
      <c r="BH1148" s="117">
        <f>IF(N1148="sníž. přenesená",J1148,0)</f>
        <v>0</v>
      </c>
      <c r="BI1148" s="117">
        <f>IF(N1148="nulová",J1148,0)</f>
        <v>0</v>
      </c>
      <c r="BJ1148" s="18" t="s">
        <v>148</v>
      </c>
      <c r="BK1148" s="117">
        <f>ROUND(I1148*H1148,2)</f>
        <v>0</v>
      </c>
      <c r="BL1148" s="18" t="s">
        <v>254</v>
      </c>
      <c r="BM1148" s="116" t="s">
        <v>1251</v>
      </c>
    </row>
    <row r="1149" spans="2:65" s="1" customFormat="1">
      <c r="B1149" s="34"/>
      <c r="D1149" s="252" t="s">
        <v>150</v>
      </c>
      <c r="F1149" s="253" t="s">
        <v>1252</v>
      </c>
      <c r="I1149" s="118"/>
      <c r="L1149" s="34"/>
      <c r="M1149" s="119"/>
      <c r="T1149" s="53"/>
      <c r="AT1149" s="18" t="s">
        <v>150</v>
      </c>
      <c r="AU1149" s="18" t="s">
        <v>148</v>
      </c>
    </row>
    <row r="1150" spans="2:65" s="12" customFormat="1">
      <c r="B1150" s="120"/>
      <c r="D1150" s="254" t="s">
        <v>152</v>
      </c>
      <c r="E1150" s="121" t="s">
        <v>3</v>
      </c>
      <c r="F1150" s="255" t="s">
        <v>1243</v>
      </c>
      <c r="H1150" s="121" t="s">
        <v>3</v>
      </c>
      <c r="I1150" s="122"/>
      <c r="L1150" s="120"/>
      <c r="M1150" s="123"/>
      <c r="T1150" s="124"/>
      <c r="AT1150" s="121" t="s">
        <v>152</v>
      </c>
      <c r="AU1150" s="121" t="s">
        <v>148</v>
      </c>
      <c r="AV1150" s="12" t="s">
        <v>89</v>
      </c>
      <c r="AW1150" s="12" t="s">
        <v>42</v>
      </c>
      <c r="AX1150" s="12" t="s">
        <v>81</v>
      </c>
      <c r="AY1150" s="121" t="s">
        <v>140</v>
      </c>
    </row>
    <row r="1151" spans="2:65" s="12" customFormat="1">
      <c r="B1151" s="120"/>
      <c r="D1151" s="254" t="s">
        <v>152</v>
      </c>
      <c r="E1151" s="121" t="s">
        <v>3</v>
      </c>
      <c r="F1151" s="255" t="s">
        <v>1235</v>
      </c>
      <c r="H1151" s="121" t="s">
        <v>3</v>
      </c>
      <c r="I1151" s="122"/>
      <c r="L1151" s="120"/>
      <c r="M1151" s="123"/>
      <c r="T1151" s="124"/>
      <c r="AT1151" s="121" t="s">
        <v>152</v>
      </c>
      <c r="AU1151" s="121" t="s">
        <v>148</v>
      </c>
      <c r="AV1151" s="12" t="s">
        <v>89</v>
      </c>
      <c r="AW1151" s="12" t="s">
        <v>42</v>
      </c>
      <c r="AX1151" s="12" t="s">
        <v>81</v>
      </c>
      <c r="AY1151" s="121" t="s">
        <v>140</v>
      </c>
    </row>
    <row r="1152" spans="2:65" s="13" customFormat="1">
      <c r="B1152" s="125"/>
      <c r="D1152" s="254" t="s">
        <v>152</v>
      </c>
      <c r="E1152" s="126" t="s">
        <v>3</v>
      </c>
      <c r="F1152" s="256" t="s">
        <v>147</v>
      </c>
      <c r="H1152" s="257">
        <v>4</v>
      </c>
      <c r="I1152" s="127"/>
      <c r="L1152" s="125"/>
      <c r="M1152" s="128"/>
      <c r="T1152" s="129"/>
      <c r="AT1152" s="126" t="s">
        <v>152</v>
      </c>
      <c r="AU1152" s="126" t="s">
        <v>148</v>
      </c>
      <c r="AV1152" s="13" t="s">
        <v>148</v>
      </c>
      <c r="AW1152" s="13" t="s">
        <v>42</v>
      </c>
      <c r="AX1152" s="13" t="s">
        <v>81</v>
      </c>
      <c r="AY1152" s="126" t="s">
        <v>140</v>
      </c>
    </row>
    <row r="1153" spans="2:65" s="12" customFormat="1">
      <c r="B1153" s="120"/>
      <c r="D1153" s="254" t="s">
        <v>152</v>
      </c>
      <c r="E1153" s="121" t="s">
        <v>3</v>
      </c>
      <c r="F1153" s="255" t="s">
        <v>1231</v>
      </c>
      <c r="H1153" s="121" t="s">
        <v>3</v>
      </c>
      <c r="I1153" s="122"/>
      <c r="L1153" s="120"/>
      <c r="M1153" s="123"/>
      <c r="T1153" s="124"/>
      <c r="AT1153" s="121" t="s">
        <v>152</v>
      </c>
      <c r="AU1153" s="121" t="s">
        <v>148</v>
      </c>
      <c r="AV1153" s="12" t="s">
        <v>89</v>
      </c>
      <c r="AW1153" s="12" t="s">
        <v>42</v>
      </c>
      <c r="AX1153" s="12" t="s">
        <v>81</v>
      </c>
      <c r="AY1153" s="121" t="s">
        <v>140</v>
      </c>
    </row>
    <row r="1154" spans="2:65" s="13" customFormat="1">
      <c r="B1154" s="125"/>
      <c r="D1154" s="254" t="s">
        <v>152</v>
      </c>
      <c r="E1154" s="126" t="s">
        <v>3</v>
      </c>
      <c r="F1154" s="256" t="s">
        <v>147</v>
      </c>
      <c r="H1154" s="257">
        <v>4</v>
      </c>
      <c r="I1154" s="127"/>
      <c r="L1154" s="125"/>
      <c r="M1154" s="128"/>
      <c r="T1154" s="129"/>
      <c r="AT1154" s="126" t="s">
        <v>152</v>
      </c>
      <c r="AU1154" s="126" t="s">
        <v>148</v>
      </c>
      <c r="AV1154" s="13" t="s">
        <v>148</v>
      </c>
      <c r="AW1154" s="13" t="s">
        <v>42</v>
      </c>
      <c r="AX1154" s="13" t="s">
        <v>81</v>
      </c>
      <c r="AY1154" s="126" t="s">
        <v>140</v>
      </c>
    </row>
    <row r="1155" spans="2:65" s="14" customFormat="1">
      <c r="B1155" s="130"/>
      <c r="D1155" s="254" t="s">
        <v>152</v>
      </c>
      <c r="E1155" s="131" t="s">
        <v>3</v>
      </c>
      <c r="F1155" s="258" t="s">
        <v>155</v>
      </c>
      <c r="H1155" s="259">
        <v>8</v>
      </c>
      <c r="I1155" s="132"/>
      <c r="L1155" s="130"/>
      <c r="M1155" s="133"/>
      <c r="T1155" s="134"/>
      <c r="AT1155" s="131" t="s">
        <v>152</v>
      </c>
      <c r="AU1155" s="131" t="s">
        <v>148</v>
      </c>
      <c r="AV1155" s="14" t="s">
        <v>147</v>
      </c>
      <c r="AW1155" s="14" t="s">
        <v>42</v>
      </c>
      <c r="AX1155" s="14" t="s">
        <v>89</v>
      </c>
      <c r="AY1155" s="131" t="s">
        <v>140</v>
      </c>
    </row>
    <row r="1156" spans="2:65" s="1" customFormat="1" ht="16.5" customHeight="1">
      <c r="B1156" s="34"/>
      <c r="C1156" s="260" t="s">
        <v>1253</v>
      </c>
      <c r="D1156" s="260" t="s">
        <v>309</v>
      </c>
      <c r="E1156" s="261" t="s">
        <v>1254</v>
      </c>
      <c r="F1156" s="262" t="s">
        <v>1255</v>
      </c>
      <c r="G1156" s="263" t="s">
        <v>533</v>
      </c>
      <c r="H1156" s="264">
        <v>8</v>
      </c>
      <c r="I1156" s="135"/>
      <c r="J1156" s="265">
        <f>ROUND(I1156*H1156,2)</f>
        <v>0</v>
      </c>
      <c r="K1156" s="262" t="s">
        <v>1256</v>
      </c>
      <c r="L1156" s="136"/>
      <c r="M1156" s="137" t="s">
        <v>3</v>
      </c>
      <c r="N1156" s="138" t="s">
        <v>53</v>
      </c>
      <c r="P1156" s="114">
        <f>O1156*H1156</f>
        <v>0</v>
      </c>
      <c r="Q1156" s="114">
        <v>1.1999999999999999E-3</v>
      </c>
      <c r="R1156" s="114">
        <f>Q1156*H1156</f>
        <v>9.5999999999999992E-3</v>
      </c>
      <c r="S1156" s="114">
        <v>0</v>
      </c>
      <c r="T1156" s="115">
        <f>S1156*H1156</f>
        <v>0</v>
      </c>
      <c r="AR1156" s="116" t="s">
        <v>424</v>
      </c>
      <c r="AT1156" s="116" t="s">
        <v>309</v>
      </c>
      <c r="AU1156" s="116" t="s">
        <v>148</v>
      </c>
      <c r="AY1156" s="18" t="s">
        <v>140</v>
      </c>
      <c r="BE1156" s="117">
        <f>IF(N1156="základní",J1156,0)</f>
        <v>0</v>
      </c>
      <c r="BF1156" s="117">
        <f>IF(N1156="snížená",J1156,0)</f>
        <v>0</v>
      </c>
      <c r="BG1156" s="117">
        <f>IF(N1156="zákl. přenesená",J1156,0)</f>
        <v>0</v>
      </c>
      <c r="BH1156" s="117">
        <f>IF(N1156="sníž. přenesená",J1156,0)</f>
        <v>0</v>
      </c>
      <c r="BI1156" s="117">
        <f>IF(N1156="nulová",J1156,0)</f>
        <v>0</v>
      </c>
      <c r="BJ1156" s="18" t="s">
        <v>148</v>
      </c>
      <c r="BK1156" s="117">
        <f>ROUND(I1156*H1156,2)</f>
        <v>0</v>
      </c>
      <c r="BL1156" s="18" t="s">
        <v>254</v>
      </c>
      <c r="BM1156" s="116" t="s">
        <v>1257</v>
      </c>
    </row>
    <row r="1157" spans="2:65" s="1" customFormat="1" ht="24.15" customHeight="1">
      <c r="B1157" s="34"/>
      <c r="C1157" s="246" t="s">
        <v>1258</v>
      </c>
      <c r="D1157" s="246" t="s">
        <v>142</v>
      </c>
      <c r="E1157" s="247" t="s">
        <v>1259</v>
      </c>
      <c r="F1157" s="248" t="s">
        <v>1260</v>
      </c>
      <c r="G1157" s="249" t="s">
        <v>294</v>
      </c>
      <c r="H1157" s="250">
        <v>521.32000000000005</v>
      </c>
      <c r="I1157" s="111"/>
      <c r="J1157" s="251">
        <f>ROUND(I1157*H1157,2)</f>
        <v>0</v>
      </c>
      <c r="K1157" s="248" t="s">
        <v>146</v>
      </c>
      <c r="L1157" s="34"/>
      <c r="M1157" s="112" t="s">
        <v>3</v>
      </c>
      <c r="N1157" s="113" t="s">
        <v>53</v>
      </c>
      <c r="P1157" s="114">
        <f>O1157*H1157</f>
        <v>0</v>
      </c>
      <c r="Q1157" s="114">
        <v>0</v>
      </c>
      <c r="R1157" s="114">
        <f>Q1157*H1157</f>
        <v>0</v>
      </c>
      <c r="S1157" s="114">
        <v>0</v>
      </c>
      <c r="T1157" s="115">
        <f>S1157*H1157</f>
        <v>0</v>
      </c>
      <c r="AR1157" s="116" t="s">
        <v>254</v>
      </c>
      <c r="AT1157" s="116" t="s">
        <v>142</v>
      </c>
      <c r="AU1157" s="116" t="s">
        <v>148</v>
      </c>
      <c r="AY1157" s="18" t="s">
        <v>140</v>
      </c>
      <c r="BE1157" s="117">
        <f>IF(N1157="základní",J1157,0)</f>
        <v>0</v>
      </c>
      <c r="BF1157" s="117">
        <f>IF(N1157="snížená",J1157,0)</f>
        <v>0</v>
      </c>
      <c r="BG1157" s="117">
        <f>IF(N1157="zákl. přenesená",J1157,0)</f>
        <v>0</v>
      </c>
      <c r="BH1157" s="117">
        <f>IF(N1157="sníž. přenesená",J1157,0)</f>
        <v>0</v>
      </c>
      <c r="BI1157" s="117">
        <f>IF(N1157="nulová",J1157,0)</f>
        <v>0</v>
      </c>
      <c r="BJ1157" s="18" t="s">
        <v>148</v>
      </c>
      <c r="BK1157" s="117">
        <f>ROUND(I1157*H1157,2)</f>
        <v>0</v>
      </c>
      <c r="BL1157" s="18" t="s">
        <v>254</v>
      </c>
      <c r="BM1157" s="116" t="s">
        <v>1261</v>
      </c>
    </row>
    <row r="1158" spans="2:65" s="1" customFormat="1">
      <c r="B1158" s="34"/>
      <c r="D1158" s="252" t="s">
        <v>150</v>
      </c>
      <c r="F1158" s="253" t="s">
        <v>1262</v>
      </c>
      <c r="I1158" s="118"/>
      <c r="L1158" s="34"/>
      <c r="M1158" s="119"/>
      <c r="T1158" s="53"/>
      <c r="AT1158" s="18" t="s">
        <v>150</v>
      </c>
      <c r="AU1158" s="18" t="s">
        <v>148</v>
      </c>
    </row>
    <row r="1159" spans="2:65" s="12" customFormat="1">
      <c r="B1159" s="120"/>
      <c r="D1159" s="254" t="s">
        <v>152</v>
      </c>
      <c r="E1159" s="121" t="s">
        <v>3</v>
      </c>
      <c r="F1159" s="255" t="s">
        <v>1263</v>
      </c>
      <c r="H1159" s="121" t="s">
        <v>3</v>
      </c>
      <c r="I1159" s="122"/>
      <c r="L1159" s="120"/>
      <c r="M1159" s="123"/>
      <c r="T1159" s="124"/>
      <c r="AT1159" s="121" t="s">
        <v>152</v>
      </c>
      <c r="AU1159" s="121" t="s">
        <v>148</v>
      </c>
      <c r="AV1159" s="12" t="s">
        <v>89</v>
      </c>
      <c r="AW1159" s="12" t="s">
        <v>42</v>
      </c>
      <c r="AX1159" s="12" t="s">
        <v>81</v>
      </c>
      <c r="AY1159" s="121" t="s">
        <v>140</v>
      </c>
    </row>
    <row r="1160" spans="2:65" s="12" customFormat="1">
      <c r="B1160" s="120"/>
      <c r="D1160" s="254" t="s">
        <v>152</v>
      </c>
      <c r="E1160" s="121" t="s">
        <v>3</v>
      </c>
      <c r="F1160" s="255" t="s">
        <v>1188</v>
      </c>
      <c r="H1160" s="121" t="s">
        <v>3</v>
      </c>
      <c r="I1160" s="122"/>
      <c r="L1160" s="120"/>
      <c r="M1160" s="123"/>
      <c r="T1160" s="124"/>
      <c r="AT1160" s="121" t="s">
        <v>152</v>
      </c>
      <c r="AU1160" s="121" t="s">
        <v>148</v>
      </c>
      <c r="AV1160" s="12" t="s">
        <v>89</v>
      </c>
      <c r="AW1160" s="12" t="s">
        <v>42</v>
      </c>
      <c r="AX1160" s="12" t="s">
        <v>81</v>
      </c>
      <c r="AY1160" s="121" t="s">
        <v>140</v>
      </c>
    </row>
    <row r="1161" spans="2:65" s="12" customFormat="1">
      <c r="B1161" s="120"/>
      <c r="D1161" s="254" t="s">
        <v>152</v>
      </c>
      <c r="E1161" s="121" t="s">
        <v>3</v>
      </c>
      <c r="F1161" s="255" t="s">
        <v>1206</v>
      </c>
      <c r="H1161" s="121" t="s">
        <v>3</v>
      </c>
      <c r="I1161" s="122"/>
      <c r="L1161" s="120"/>
      <c r="M1161" s="123"/>
      <c r="T1161" s="124"/>
      <c r="AT1161" s="121" t="s">
        <v>152</v>
      </c>
      <c r="AU1161" s="121" t="s">
        <v>148</v>
      </c>
      <c r="AV1161" s="12" t="s">
        <v>89</v>
      </c>
      <c r="AW1161" s="12" t="s">
        <v>42</v>
      </c>
      <c r="AX1161" s="12" t="s">
        <v>81</v>
      </c>
      <c r="AY1161" s="121" t="s">
        <v>140</v>
      </c>
    </row>
    <row r="1162" spans="2:65" s="13" customFormat="1">
      <c r="B1162" s="125"/>
      <c r="D1162" s="254" t="s">
        <v>152</v>
      </c>
      <c r="E1162" s="126" t="s">
        <v>3</v>
      </c>
      <c r="F1162" s="256" t="s">
        <v>1264</v>
      </c>
      <c r="H1162" s="257">
        <v>111.36</v>
      </c>
      <c r="I1162" s="127"/>
      <c r="L1162" s="125"/>
      <c r="M1162" s="128"/>
      <c r="T1162" s="129"/>
      <c r="AT1162" s="126" t="s">
        <v>152</v>
      </c>
      <c r="AU1162" s="126" t="s">
        <v>148</v>
      </c>
      <c r="AV1162" s="13" t="s">
        <v>148</v>
      </c>
      <c r="AW1162" s="13" t="s">
        <v>42</v>
      </c>
      <c r="AX1162" s="13" t="s">
        <v>81</v>
      </c>
      <c r="AY1162" s="126" t="s">
        <v>140</v>
      </c>
    </row>
    <row r="1163" spans="2:65" s="12" customFormat="1">
      <c r="B1163" s="120"/>
      <c r="D1163" s="254" t="s">
        <v>152</v>
      </c>
      <c r="E1163" s="121" t="s">
        <v>3</v>
      </c>
      <c r="F1163" s="255" t="s">
        <v>1207</v>
      </c>
      <c r="H1163" s="121" t="s">
        <v>3</v>
      </c>
      <c r="I1163" s="122"/>
      <c r="L1163" s="120"/>
      <c r="M1163" s="123"/>
      <c r="T1163" s="124"/>
      <c r="AT1163" s="121" t="s">
        <v>152</v>
      </c>
      <c r="AU1163" s="121" t="s">
        <v>148</v>
      </c>
      <c r="AV1163" s="12" t="s">
        <v>89</v>
      </c>
      <c r="AW1163" s="12" t="s">
        <v>42</v>
      </c>
      <c r="AX1163" s="12" t="s">
        <v>81</v>
      </c>
      <c r="AY1163" s="121" t="s">
        <v>140</v>
      </c>
    </row>
    <row r="1164" spans="2:65" s="13" customFormat="1">
      <c r="B1164" s="125"/>
      <c r="D1164" s="254" t="s">
        <v>152</v>
      </c>
      <c r="E1164" s="126" t="s">
        <v>3</v>
      </c>
      <c r="F1164" s="256" t="s">
        <v>1265</v>
      </c>
      <c r="H1164" s="257">
        <v>39.840000000000003</v>
      </c>
      <c r="I1164" s="127"/>
      <c r="L1164" s="125"/>
      <c r="M1164" s="128"/>
      <c r="T1164" s="129"/>
      <c r="AT1164" s="126" t="s">
        <v>152</v>
      </c>
      <c r="AU1164" s="126" t="s">
        <v>148</v>
      </c>
      <c r="AV1164" s="13" t="s">
        <v>148</v>
      </c>
      <c r="AW1164" s="13" t="s">
        <v>42</v>
      </c>
      <c r="AX1164" s="13" t="s">
        <v>81</v>
      </c>
      <c r="AY1164" s="126" t="s">
        <v>140</v>
      </c>
    </row>
    <row r="1165" spans="2:65" s="12" customFormat="1">
      <c r="B1165" s="120"/>
      <c r="D1165" s="254" t="s">
        <v>152</v>
      </c>
      <c r="E1165" s="121" t="s">
        <v>3</v>
      </c>
      <c r="F1165" s="255" t="s">
        <v>1208</v>
      </c>
      <c r="H1165" s="121" t="s">
        <v>3</v>
      </c>
      <c r="I1165" s="122"/>
      <c r="L1165" s="120"/>
      <c r="M1165" s="123"/>
      <c r="T1165" s="124"/>
      <c r="AT1165" s="121" t="s">
        <v>152</v>
      </c>
      <c r="AU1165" s="121" t="s">
        <v>148</v>
      </c>
      <c r="AV1165" s="12" t="s">
        <v>89</v>
      </c>
      <c r="AW1165" s="12" t="s">
        <v>42</v>
      </c>
      <c r="AX1165" s="12" t="s">
        <v>81</v>
      </c>
      <c r="AY1165" s="121" t="s">
        <v>140</v>
      </c>
    </row>
    <row r="1166" spans="2:65" s="13" customFormat="1">
      <c r="B1166" s="125"/>
      <c r="D1166" s="254" t="s">
        <v>152</v>
      </c>
      <c r="E1166" s="126" t="s">
        <v>3</v>
      </c>
      <c r="F1166" s="256" t="s">
        <v>1266</v>
      </c>
      <c r="H1166" s="257">
        <v>12.92</v>
      </c>
      <c r="I1166" s="127"/>
      <c r="L1166" s="125"/>
      <c r="M1166" s="128"/>
      <c r="T1166" s="129"/>
      <c r="AT1166" s="126" t="s">
        <v>152</v>
      </c>
      <c r="AU1166" s="126" t="s">
        <v>148</v>
      </c>
      <c r="AV1166" s="13" t="s">
        <v>148</v>
      </c>
      <c r="AW1166" s="13" t="s">
        <v>42</v>
      </c>
      <c r="AX1166" s="13" t="s">
        <v>81</v>
      </c>
      <c r="AY1166" s="126" t="s">
        <v>140</v>
      </c>
    </row>
    <row r="1167" spans="2:65" s="12" customFormat="1">
      <c r="B1167" s="120"/>
      <c r="D1167" s="254" t="s">
        <v>152</v>
      </c>
      <c r="E1167" s="121" t="s">
        <v>3</v>
      </c>
      <c r="F1167" s="255" t="s">
        <v>1189</v>
      </c>
      <c r="H1167" s="121" t="s">
        <v>3</v>
      </c>
      <c r="I1167" s="122"/>
      <c r="L1167" s="120"/>
      <c r="M1167" s="123"/>
      <c r="T1167" s="124"/>
      <c r="AT1167" s="121" t="s">
        <v>152</v>
      </c>
      <c r="AU1167" s="121" t="s">
        <v>148</v>
      </c>
      <c r="AV1167" s="12" t="s">
        <v>89</v>
      </c>
      <c r="AW1167" s="12" t="s">
        <v>42</v>
      </c>
      <c r="AX1167" s="12" t="s">
        <v>81</v>
      </c>
      <c r="AY1167" s="121" t="s">
        <v>140</v>
      </c>
    </row>
    <row r="1168" spans="2:65" s="13" customFormat="1">
      <c r="B1168" s="125"/>
      <c r="D1168" s="254" t="s">
        <v>152</v>
      </c>
      <c r="E1168" s="126" t="s">
        <v>3</v>
      </c>
      <c r="F1168" s="256" t="s">
        <v>1267</v>
      </c>
      <c r="H1168" s="257">
        <v>24.32</v>
      </c>
      <c r="I1168" s="127"/>
      <c r="L1168" s="125"/>
      <c r="M1168" s="128"/>
      <c r="T1168" s="129"/>
      <c r="AT1168" s="126" t="s">
        <v>152</v>
      </c>
      <c r="AU1168" s="126" t="s">
        <v>148</v>
      </c>
      <c r="AV1168" s="13" t="s">
        <v>148</v>
      </c>
      <c r="AW1168" s="13" t="s">
        <v>42</v>
      </c>
      <c r="AX1168" s="13" t="s">
        <v>81</v>
      </c>
      <c r="AY1168" s="126" t="s">
        <v>140</v>
      </c>
    </row>
    <row r="1169" spans="2:65" s="12" customFormat="1">
      <c r="B1169" s="120"/>
      <c r="D1169" s="254" t="s">
        <v>152</v>
      </c>
      <c r="E1169" s="121" t="s">
        <v>3</v>
      </c>
      <c r="F1169" s="255" t="s">
        <v>1190</v>
      </c>
      <c r="H1169" s="121" t="s">
        <v>3</v>
      </c>
      <c r="I1169" s="122"/>
      <c r="L1169" s="120"/>
      <c r="M1169" s="123"/>
      <c r="T1169" s="124"/>
      <c r="AT1169" s="121" t="s">
        <v>152</v>
      </c>
      <c r="AU1169" s="121" t="s">
        <v>148</v>
      </c>
      <c r="AV1169" s="12" t="s">
        <v>89</v>
      </c>
      <c r="AW1169" s="12" t="s">
        <v>42</v>
      </c>
      <c r="AX1169" s="12" t="s">
        <v>81</v>
      </c>
      <c r="AY1169" s="121" t="s">
        <v>140</v>
      </c>
    </row>
    <row r="1170" spans="2:65" s="13" customFormat="1">
      <c r="B1170" s="125"/>
      <c r="D1170" s="254" t="s">
        <v>152</v>
      </c>
      <c r="E1170" s="126" t="s">
        <v>3</v>
      </c>
      <c r="F1170" s="256" t="s">
        <v>1268</v>
      </c>
      <c r="H1170" s="257">
        <v>87.36</v>
      </c>
      <c r="I1170" s="127"/>
      <c r="L1170" s="125"/>
      <c r="M1170" s="128"/>
      <c r="T1170" s="129"/>
      <c r="AT1170" s="126" t="s">
        <v>152</v>
      </c>
      <c r="AU1170" s="126" t="s">
        <v>148</v>
      </c>
      <c r="AV1170" s="13" t="s">
        <v>148</v>
      </c>
      <c r="AW1170" s="13" t="s">
        <v>42</v>
      </c>
      <c r="AX1170" s="13" t="s">
        <v>81</v>
      </c>
      <c r="AY1170" s="126" t="s">
        <v>140</v>
      </c>
    </row>
    <row r="1171" spans="2:65" s="12" customFormat="1">
      <c r="B1171" s="120"/>
      <c r="D1171" s="254" t="s">
        <v>152</v>
      </c>
      <c r="E1171" s="121" t="s">
        <v>3</v>
      </c>
      <c r="F1171" s="255" t="s">
        <v>1191</v>
      </c>
      <c r="H1171" s="121" t="s">
        <v>3</v>
      </c>
      <c r="I1171" s="122"/>
      <c r="L1171" s="120"/>
      <c r="M1171" s="123"/>
      <c r="T1171" s="124"/>
      <c r="AT1171" s="121" t="s">
        <v>152</v>
      </c>
      <c r="AU1171" s="121" t="s">
        <v>148</v>
      </c>
      <c r="AV1171" s="12" t="s">
        <v>89</v>
      </c>
      <c r="AW1171" s="12" t="s">
        <v>42</v>
      </c>
      <c r="AX1171" s="12" t="s">
        <v>81</v>
      </c>
      <c r="AY1171" s="121" t="s">
        <v>140</v>
      </c>
    </row>
    <row r="1172" spans="2:65" s="13" customFormat="1">
      <c r="B1172" s="125"/>
      <c r="D1172" s="254" t="s">
        <v>152</v>
      </c>
      <c r="E1172" s="126" t="s">
        <v>3</v>
      </c>
      <c r="F1172" s="256" t="s">
        <v>1269</v>
      </c>
      <c r="H1172" s="257">
        <v>222.72</v>
      </c>
      <c r="I1172" s="127"/>
      <c r="L1172" s="125"/>
      <c r="M1172" s="128"/>
      <c r="T1172" s="129"/>
      <c r="AT1172" s="126" t="s">
        <v>152</v>
      </c>
      <c r="AU1172" s="126" t="s">
        <v>148</v>
      </c>
      <c r="AV1172" s="13" t="s">
        <v>148</v>
      </c>
      <c r="AW1172" s="13" t="s">
        <v>42</v>
      </c>
      <c r="AX1172" s="13" t="s">
        <v>81</v>
      </c>
      <c r="AY1172" s="126" t="s">
        <v>140</v>
      </c>
    </row>
    <row r="1173" spans="2:65" s="12" customFormat="1">
      <c r="B1173" s="120"/>
      <c r="D1173" s="254" t="s">
        <v>152</v>
      </c>
      <c r="E1173" s="121" t="s">
        <v>3</v>
      </c>
      <c r="F1173" s="255" t="s">
        <v>721</v>
      </c>
      <c r="H1173" s="121" t="s">
        <v>3</v>
      </c>
      <c r="I1173" s="122"/>
      <c r="L1173" s="120"/>
      <c r="M1173" s="123"/>
      <c r="T1173" s="124"/>
      <c r="AT1173" s="121" t="s">
        <v>152</v>
      </c>
      <c r="AU1173" s="121" t="s">
        <v>148</v>
      </c>
      <c r="AV1173" s="12" t="s">
        <v>89</v>
      </c>
      <c r="AW1173" s="12" t="s">
        <v>42</v>
      </c>
      <c r="AX1173" s="12" t="s">
        <v>81</v>
      </c>
      <c r="AY1173" s="121" t="s">
        <v>140</v>
      </c>
    </row>
    <row r="1174" spans="2:65" s="12" customFormat="1">
      <c r="B1174" s="120"/>
      <c r="D1174" s="254" t="s">
        <v>152</v>
      </c>
      <c r="E1174" s="121" t="s">
        <v>3</v>
      </c>
      <c r="F1174" s="255" t="s">
        <v>1270</v>
      </c>
      <c r="H1174" s="121" t="s">
        <v>3</v>
      </c>
      <c r="I1174" s="122"/>
      <c r="L1174" s="120"/>
      <c r="M1174" s="123"/>
      <c r="T1174" s="124"/>
      <c r="AT1174" s="121" t="s">
        <v>152</v>
      </c>
      <c r="AU1174" s="121" t="s">
        <v>148</v>
      </c>
      <c r="AV1174" s="12" t="s">
        <v>89</v>
      </c>
      <c r="AW1174" s="12" t="s">
        <v>42</v>
      </c>
      <c r="AX1174" s="12" t="s">
        <v>81</v>
      </c>
      <c r="AY1174" s="121" t="s">
        <v>140</v>
      </c>
    </row>
    <row r="1175" spans="2:65" s="13" customFormat="1">
      <c r="B1175" s="125"/>
      <c r="D1175" s="254" t="s">
        <v>152</v>
      </c>
      <c r="E1175" s="126" t="s">
        <v>3</v>
      </c>
      <c r="F1175" s="256" t="s">
        <v>1271</v>
      </c>
      <c r="H1175" s="257">
        <v>22.8</v>
      </c>
      <c r="I1175" s="127"/>
      <c r="L1175" s="125"/>
      <c r="M1175" s="128"/>
      <c r="T1175" s="129"/>
      <c r="AT1175" s="126" t="s">
        <v>152</v>
      </c>
      <c r="AU1175" s="126" t="s">
        <v>148</v>
      </c>
      <c r="AV1175" s="13" t="s">
        <v>148</v>
      </c>
      <c r="AW1175" s="13" t="s">
        <v>42</v>
      </c>
      <c r="AX1175" s="13" t="s">
        <v>81</v>
      </c>
      <c r="AY1175" s="126" t="s">
        <v>140</v>
      </c>
    </row>
    <row r="1176" spans="2:65" s="14" customFormat="1">
      <c r="B1176" s="130"/>
      <c r="D1176" s="254" t="s">
        <v>152</v>
      </c>
      <c r="E1176" s="131" t="s">
        <v>3</v>
      </c>
      <c r="F1176" s="258" t="s">
        <v>155</v>
      </c>
      <c r="H1176" s="259">
        <v>521.32000000000005</v>
      </c>
      <c r="I1176" s="132"/>
      <c r="L1176" s="130"/>
      <c r="M1176" s="133"/>
      <c r="T1176" s="134"/>
      <c r="AT1176" s="131" t="s">
        <v>152</v>
      </c>
      <c r="AU1176" s="131" t="s">
        <v>148</v>
      </c>
      <c r="AV1176" s="14" t="s">
        <v>147</v>
      </c>
      <c r="AW1176" s="14" t="s">
        <v>42</v>
      </c>
      <c r="AX1176" s="14" t="s">
        <v>89</v>
      </c>
      <c r="AY1176" s="131" t="s">
        <v>140</v>
      </c>
    </row>
    <row r="1177" spans="2:65" s="1" customFormat="1" ht="16.5" customHeight="1">
      <c r="B1177" s="34"/>
      <c r="C1177" s="260" t="s">
        <v>1272</v>
      </c>
      <c r="D1177" s="260" t="s">
        <v>309</v>
      </c>
      <c r="E1177" s="261" t="s">
        <v>1273</v>
      </c>
      <c r="F1177" s="262" t="s">
        <v>1274</v>
      </c>
      <c r="G1177" s="263" t="s">
        <v>294</v>
      </c>
      <c r="H1177" s="264">
        <v>278.90600000000001</v>
      </c>
      <c r="I1177" s="135"/>
      <c r="J1177" s="265">
        <f>ROUND(I1177*H1177,2)</f>
        <v>0</v>
      </c>
      <c r="K1177" s="262" t="s">
        <v>146</v>
      </c>
      <c r="L1177" s="136"/>
      <c r="M1177" s="137" t="s">
        <v>3</v>
      </c>
      <c r="N1177" s="138" t="s">
        <v>53</v>
      </c>
      <c r="P1177" s="114">
        <f>O1177*H1177</f>
        <v>0</v>
      </c>
      <c r="Q1177" s="114">
        <v>5.0000000000000002E-5</v>
      </c>
      <c r="R1177" s="114">
        <f>Q1177*H1177</f>
        <v>1.3945300000000001E-2</v>
      </c>
      <c r="S1177" s="114">
        <v>0</v>
      </c>
      <c r="T1177" s="115">
        <f>S1177*H1177</f>
        <v>0</v>
      </c>
      <c r="AR1177" s="116" t="s">
        <v>424</v>
      </c>
      <c r="AT1177" s="116" t="s">
        <v>309</v>
      </c>
      <c r="AU1177" s="116" t="s">
        <v>148</v>
      </c>
      <c r="AY1177" s="18" t="s">
        <v>140</v>
      </c>
      <c r="BE1177" s="117">
        <f>IF(N1177="základní",J1177,0)</f>
        <v>0</v>
      </c>
      <c r="BF1177" s="117">
        <f>IF(N1177="snížená",J1177,0)</f>
        <v>0</v>
      </c>
      <c r="BG1177" s="117">
        <f>IF(N1177="zákl. přenesená",J1177,0)</f>
        <v>0</v>
      </c>
      <c r="BH1177" s="117">
        <f>IF(N1177="sníž. přenesená",J1177,0)</f>
        <v>0</v>
      </c>
      <c r="BI1177" s="117">
        <f>IF(N1177="nulová",J1177,0)</f>
        <v>0</v>
      </c>
      <c r="BJ1177" s="18" t="s">
        <v>148</v>
      </c>
      <c r="BK1177" s="117">
        <f>ROUND(I1177*H1177,2)</f>
        <v>0</v>
      </c>
      <c r="BL1177" s="18" t="s">
        <v>254</v>
      </c>
      <c r="BM1177" s="116" t="s">
        <v>1275</v>
      </c>
    </row>
    <row r="1178" spans="2:65" s="13" customFormat="1">
      <c r="B1178" s="125"/>
      <c r="D1178" s="254" t="s">
        <v>152</v>
      </c>
      <c r="E1178" s="126" t="s">
        <v>3</v>
      </c>
      <c r="F1178" s="256" t="s">
        <v>1276</v>
      </c>
      <c r="H1178" s="257">
        <v>278.90600000000001</v>
      </c>
      <c r="I1178" s="127"/>
      <c r="L1178" s="125"/>
      <c r="M1178" s="128"/>
      <c r="T1178" s="129"/>
      <c r="AT1178" s="126" t="s">
        <v>152</v>
      </c>
      <c r="AU1178" s="126" t="s">
        <v>148</v>
      </c>
      <c r="AV1178" s="13" t="s">
        <v>148</v>
      </c>
      <c r="AW1178" s="13" t="s">
        <v>42</v>
      </c>
      <c r="AX1178" s="13" t="s">
        <v>81</v>
      </c>
      <c r="AY1178" s="126" t="s">
        <v>140</v>
      </c>
    </row>
    <row r="1179" spans="2:65" s="14" customFormat="1">
      <c r="B1179" s="130"/>
      <c r="D1179" s="254" t="s">
        <v>152</v>
      </c>
      <c r="E1179" s="131" t="s">
        <v>3</v>
      </c>
      <c r="F1179" s="258" t="s">
        <v>155</v>
      </c>
      <c r="H1179" s="259">
        <v>278.90600000000001</v>
      </c>
      <c r="I1179" s="132"/>
      <c r="L1179" s="130"/>
      <c r="M1179" s="133"/>
      <c r="T1179" s="134"/>
      <c r="AT1179" s="131" t="s">
        <v>152</v>
      </c>
      <c r="AU1179" s="131" t="s">
        <v>148</v>
      </c>
      <c r="AV1179" s="14" t="s">
        <v>147</v>
      </c>
      <c r="AW1179" s="14" t="s">
        <v>42</v>
      </c>
      <c r="AX1179" s="14" t="s">
        <v>89</v>
      </c>
      <c r="AY1179" s="131" t="s">
        <v>140</v>
      </c>
    </row>
    <row r="1180" spans="2:65" s="1" customFormat="1" ht="16.5" customHeight="1">
      <c r="B1180" s="34"/>
      <c r="C1180" s="260" t="s">
        <v>1277</v>
      </c>
      <c r="D1180" s="260" t="s">
        <v>309</v>
      </c>
      <c r="E1180" s="261" t="s">
        <v>1278</v>
      </c>
      <c r="F1180" s="262" t="s">
        <v>1279</v>
      </c>
      <c r="G1180" s="263" t="s">
        <v>294</v>
      </c>
      <c r="H1180" s="264">
        <v>278.90600000000001</v>
      </c>
      <c r="I1180" s="135"/>
      <c r="J1180" s="265">
        <f>ROUND(I1180*H1180,2)</f>
        <v>0</v>
      </c>
      <c r="K1180" s="262" t="s">
        <v>146</v>
      </c>
      <c r="L1180" s="136"/>
      <c r="M1180" s="137" t="s">
        <v>3</v>
      </c>
      <c r="N1180" s="138" t="s">
        <v>53</v>
      </c>
      <c r="P1180" s="114">
        <f>O1180*H1180</f>
        <v>0</v>
      </c>
      <c r="Q1180" s="114">
        <v>5.0000000000000002E-5</v>
      </c>
      <c r="R1180" s="114">
        <f>Q1180*H1180</f>
        <v>1.3945300000000001E-2</v>
      </c>
      <c r="S1180" s="114">
        <v>0</v>
      </c>
      <c r="T1180" s="115">
        <f>S1180*H1180</f>
        <v>0</v>
      </c>
      <c r="AR1180" s="116" t="s">
        <v>424</v>
      </c>
      <c r="AT1180" s="116" t="s">
        <v>309</v>
      </c>
      <c r="AU1180" s="116" t="s">
        <v>148</v>
      </c>
      <c r="AY1180" s="18" t="s">
        <v>140</v>
      </c>
      <c r="BE1180" s="117">
        <f>IF(N1180="základní",J1180,0)</f>
        <v>0</v>
      </c>
      <c r="BF1180" s="117">
        <f>IF(N1180="snížená",J1180,0)</f>
        <v>0</v>
      </c>
      <c r="BG1180" s="117">
        <f>IF(N1180="zákl. přenesená",J1180,0)</f>
        <v>0</v>
      </c>
      <c r="BH1180" s="117">
        <f>IF(N1180="sníž. přenesená",J1180,0)</f>
        <v>0</v>
      </c>
      <c r="BI1180" s="117">
        <f>IF(N1180="nulová",J1180,0)</f>
        <v>0</v>
      </c>
      <c r="BJ1180" s="18" t="s">
        <v>148</v>
      </c>
      <c r="BK1180" s="117">
        <f>ROUND(I1180*H1180,2)</f>
        <v>0</v>
      </c>
      <c r="BL1180" s="18" t="s">
        <v>254</v>
      </c>
      <c r="BM1180" s="116" t="s">
        <v>1280</v>
      </c>
    </row>
    <row r="1181" spans="2:65" s="13" customFormat="1">
      <c r="B1181" s="125"/>
      <c r="D1181" s="254" t="s">
        <v>152</v>
      </c>
      <c r="E1181" s="126" t="s">
        <v>3</v>
      </c>
      <c r="F1181" s="256" t="s">
        <v>1276</v>
      </c>
      <c r="H1181" s="257">
        <v>278.90600000000001</v>
      </c>
      <c r="I1181" s="127"/>
      <c r="L1181" s="125"/>
      <c r="M1181" s="128"/>
      <c r="T1181" s="129"/>
      <c r="AT1181" s="126" t="s">
        <v>152</v>
      </c>
      <c r="AU1181" s="126" t="s">
        <v>148</v>
      </c>
      <c r="AV1181" s="13" t="s">
        <v>148</v>
      </c>
      <c r="AW1181" s="13" t="s">
        <v>42</v>
      </c>
      <c r="AX1181" s="13" t="s">
        <v>81</v>
      </c>
      <c r="AY1181" s="126" t="s">
        <v>140</v>
      </c>
    </row>
    <row r="1182" spans="2:65" s="14" customFormat="1">
      <c r="B1182" s="130"/>
      <c r="D1182" s="254" t="s">
        <v>152</v>
      </c>
      <c r="E1182" s="131" t="s">
        <v>3</v>
      </c>
      <c r="F1182" s="258" t="s">
        <v>155</v>
      </c>
      <c r="H1182" s="259">
        <v>278.90600000000001</v>
      </c>
      <c r="I1182" s="132"/>
      <c r="L1182" s="130"/>
      <c r="M1182" s="133"/>
      <c r="T1182" s="134"/>
      <c r="AT1182" s="131" t="s">
        <v>152</v>
      </c>
      <c r="AU1182" s="131" t="s">
        <v>148</v>
      </c>
      <c r="AV1182" s="14" t="s">
        <v>147</v>
      </c>
      <c r="AW1182" s="14" t="s">
        <v>42</v>
      </c>
      <c r="AX1182" s="14" t="s">
        <v>89</v>
      </c>
      <c r="AY1182" s="131" t="s">
        <v>140</v>
      </c>
    </row>
    <row r="1183" spans="2:65" s="1" customFormat="1" ht="16.5" customHeight="1">
      <c r="B1183" s="34"/>
      <c r="C1183" s="246" t="s">
        <v>1281</v>
      </c>
      <c r="D1183" s="246" t="s">
        <v>142</v>
      </c>
      <c r="E1183" s="247" t="s">
        <v>1282</v>
      </c>
      <c r="F1183" s="248" t="s">
        <v>1283</v>
      </c>
      <c r="G1183" s="249" t="s">
        <v>533</v>
      </c>
      <c r="H1183" s="250">
        <v>15</v>
      </c>
      <c r="I1183" s="111"/>
      <c r="J1183" s="251">
        <f>ROUND(I1183*H1183,2)</f>
        <v>0</v>
      </c>
      <c r="K1183" s="248" t="s">
        <v>146</v>
      </c>
      <c r="L1183" s="34"/>
      <c r="M1183" s="112" t="s">
        <v>3</v>
      </c>
      <c r="N1183" s="113" t="s">
        <v>53</v>
      </c>
      <c r="P1183" s="114">
        <f>O1183*H1183</f>
        <v>0</v>
      </c>
      <c r="Q1183" s="114">
        <v>0</v>
      </c>
      <c r="R1183" s="114">
        <f>Q1183*H1183</f>
        <v>0</v>
      </c>
      <c r="S1183" s="114">
        <v>2.4E-2</v>
      </c>
      <c r="T1183" s="115">
        <f>S1183*H1183</f>
        <v>0.36</v>
      </c>
      <c r="AR1183" s="116" t="s">
        <v>254</v>
      </c>
      <c r="AT1183" s="116" t="s">
        <v>142</v>
      </c>
      <c r="AU1183" s="116" t="s">
        <v>148</v>
      </c>
      <c r="AY1183" s="18" t="s">
        <v>140</v>
      </c>
      <c r="BE1183" s="117">
        <f>IF(N1183="základní",J1183,0)</f>
        <v>0</v>
      </c>
      <c r="BF1183" s="117">
        <f>IF(N1183="snížená",J1183,0)</f>
        <v>0</v>
      </c>
      <c r="BG1183" s="117">
        <f>IF(N1183="zákl. přenesená",J1183,0)</f>
        <v>0</v>
      </c>
      <c r="BH1183" s="117">
        <f>IF(N1183="sníž. přenesená",J1183,0)</f>
        <v>0</v>
      </c>
      <c r="BI1183" s="117">
        <f>IF(N1183="nulová",J1183,0)</f>
        <v>0</v>
      </c>
      <c r="BJ1183" s="18" t="s">
        <v>148</v>
      </c>
      <c r="BK1183" s="117">
        <f>ROUND(I1183*H1183,2)</f>
        <v>0</v>
      </c>
      <c r="BL1183" s="18" t="s">
        <v>254</v>
      </c>
      <c r="BM1183" s="116" t="s">
        <v>1284</v>
      </c>
    </row>
    <row r="1184" spans="2:65" s="1" customFormat="1">
      <c r="B1184" s="34"/>
      <c r="D1184" s="252" t="s">
        <v>150</v>
      </c>
      <c r="F1184" s="253" t="s">
        <v>1285</v>
      </c>
      <c r="I1184" s="118"/>
      <c r="L1184" s="34"/>
      <c r="M1184" s="119"/>
      <c r="T1184" s="53"/>
      <c r="AT1184" s="18" t="s">
        <v>150</v>
      </c>
      <c r="AU1184" s="18" t="s">
        <v>148</v>
      </c>
    </row>
    <row r="1185" spans="2:65" s="12" customFormat="1">
      <c r="B1185" s="120"/>
      <c r="D1185" s="254" t="s">
        <v>152</v>
      </c>
      <c r="E1185" s="121" t="s">
        <v>3</v>
      </c>
      <c r="F1185" s="255" t="s">
        <v>1286</v>
      </c>
      <c r="H1185" s="121" t="s">
        <v>3</v>
      </c>
      <c r="I1185" s="122"/>
      <c r="L1185" s="120"/>
      <c r="M1185" s="123"/>
      <c r="T1185" s="124"/>
      <c r="AT1185" s="121" t="s">
        <v>152</v>
      </c>
      <c r="AU1185" s="121" t="s">
        <v>148</v>
      </c>
      <c r="AV1185" s="12" t="s">
        <v>89</v>
      </c>
      <c r="AW1185" s="12" t="s">
        <v>42</v>
      </c>
      <c r="AX1185" s="12" t="s">
        <v>81</v>
      </c>
      <c r="AY1185" s="121" t="s">
        <v>140</v>
      </c>
    </row>
    <row r="1186" spans="2:65" s="13" customFormat="1">
      <c r="B1186" s="125"/>
      <c r="D1186" s="254" t="s">
        <v>152</v>
      </c>
      <c r="E1186" s="126" t="s">
        <v>3</v>
      </c>
      <c r="F1186" s="256" t="s">
        <v>1287</v>
      </c>
      <c r="H1186" s="257">
        <v>4</v>
      </c>
      <c r="I1186" s="127"/>
      <c r="L1186" s="125"/>
      <c r="M1186" s="128"/>
      <c r="T1186" s="129"/>
      <c r="AT1186" s="126" t="s">
        <v>152</v>
      </c>
      <c r="AU1186" s="126" t="s">
        <v>148</v>
      </c>
      <c r="AV1186" s="13" t="s">
        <v>148</v>
      </c>
      <c r="AW1186" s="13" t="s">
        <v>42</v>
      </c>
      <c r="AX1186" s="13" t="s">
        <v>81</v>
      </c>
      <c r="AY1186" s="126" t="s">
        <v>140</v>
      </c>
    </row>
    <row r="1187" spans="2:65" s="12" customFormat="1">
      <c r="B1187" s="120"/>
      <c r="D1187" s="254" t="s">
        <v>152</v>
      </c>
      <c r="E1187" s="121" t="s">
        <v>3</v>
      </c>
      <c r="F1187" s="255" t="s">
        <v>289</v>
      </c>
      <c r="H1187" s="121" t="s">
        <v>3</v>
      </c>
      <c r="I1187" s="122"/>
      <c r="L1187" s="120"/>
      <c r="M1187" s="123"/>
      <c r="T1187" s="124"/>
      <c r="AT1187" s="121" t="s">
        <v>152</v>
      </c>
      <c r="AU1187" s="121" t="s">
        <v>148</v>
      </c>
      <c r="AV1187" s="12" t="s">
        <v>89</v>
      </c>
      <c r="AW1187" s="12" t="s">
        <v>42</v>
      </c>
      <c r="AX1187" s="12" t="s">
        <v>81</v>
      </c>
      <c r="AY1187" s="121" t="s">
        <v>140</v>
      </c>
    </row>
    <row r="1188" spans="2:65" s="13" customFormat="1">
      <c r="B1188" s="125"/>
      <c r="D1188" s="254" t="s">
        <v>152</v>
      </c>
      <c r="E1188" s="126" t="s">
        <v>3</v>
      </c>
      <c r="F1188" s="256" t="s">
        <v>218</v>
      </c>
      <c r="H1188" s="257">
        <v>11</v>
      </c>
      <c r="I1188" s="127"/>
      <c r="L1188" s="125"/>
      <c r="M1188" s="128"/>
      <c r="T1188" s="129"/>
      <c r="AT1188" s="126" t="s">
        <v>152</v>
      </c>
      <c r="AU1188" s="126" t="s">
        <v>148</v>
      </c>
      <c r="AV1188" s="13" t="s">
        <v>148</v>
      </c>
      <c r="AW1188" s="13" t="s">
        <v>42</v>
      </c>
      <c r="AX1188" s="13" t="s">
        <v>81</v>
      </c>
      <c r="AY1188" s="126" t="s">
        <v>140</v>
      </c>
    </row>
    <row r="1189" spans="2:65" s="14" customFormat="1">
      <c r="B1189" s="130"/>
      <c r="D1189" s="254" t="s">
        <v>152</v>
      </c>
      <c r="E1189" s="131" t="s">
        <v>3</v>
      </c>
      <c r="F1189" s="258" t="s">
        <v>155</v>
      </c>
      <c r="H1189" s="259">
        <v>15</v>
      </c>
      <c r="I1189" s="132"/>
      <c r="L1189" s="130"/>
      <c r="M1189" s="133"/>
      <c r="T1189" s="134"/>
      <c r="AT1189" s="131" t="s">
        <v>152</v>
      </c>
      <c r="AU1189" s="131" t="s">
        <v>148</v>
      </c>
      <c r="AV1189" s="14" t="s">
        <v>147</v>
      </c>
      <c r="AW1189" s="14" t="s">
        <v>42</v>
      </c>
      <c r="AX1189" s="14" t="s">
        <v>89</v>
      </c>
      <c r="AY1189" s="131" t="s">
        <v>140</v>
      </c>
    </row>
    <row r="1190" spans="2:65" s="1" customFormat="1" ht="24.15" customHeight="1">
      <c r="B1190" s="34"/>
      <c r="C1190" s="246" t="s">
        <v>1288</v>
      </c>
      <c r="D1190" s="246" t="s">
        <v>142</v>
      </c>
      <c r="E1190" s="247" t="s">
        <v>1289</v>
      </c>
      <c r="F1190" s="248" t="s">
        <v>1290</v>
      </c>
      <c r="G1190" s="249" t="s">
        <v>533</v>
      </c>
      <c r="H1190" s="250">
        <v>6</v>
      </c>
      <c r="I1190" s="111"/>
      <c r="J1190" s="251">
        <f>ROUND(I1190*H1190,2)</f>
        <v>0</v>
      </c>
      <c r="K1190" s="248" t="s">
        <v>146</v>
      </c>
      <c r="L1190" s="34"/>
      <c r="M1190" s="112" t="s">
        <v>3</v>
      </c>
      <c r="N1190" s="113" t="s">
        <v>53</v>
      </c>
      <c r="P1190" s="114">
        <f>O1190*H1190</f>
        <v>0</v>
      </c>
      <c r="Q1190" s="114">
        <v>0</v>
      </c>
      <c r="R1190" s="114">
        <f>Q1190*H1190</f>
        <v>0</v>
      </c>
      <c r="S1190" s="114">
        <v>0</v>
      </c>
      <c r="T1190" s="115">
        <f>S1190*H1190</f>
        <v>0</v>
      </c>
      <c r="AR1190" s="116" t="s">
        <v>254</v>
      </c>
      <c r="AT1190" s="116" t="s">
        <v>142</v>
      </c>
      <c r="AU1190" s="116" t="s">
        <v>148</v>
      </c>
      <c r="AY1190" s="18" t="s">
        <v>140</v>
      </c>
      <c r="BE1190" s="117">
        <f>IF(N1190="základní",J1190,0)</f>
        <v>0</v>
      </c>
      <c r="BF1190" s="117">
        <f>IF(N1190="snížená",J1190,0)</f>
        <v>0</v>
      </c>
      <c r="BG1190" s="117">
        <f>IF(N1190="zákl. přenesená",J1190,0)</f>
        <v>0</v>
      </c>
      <c r="BH1190" s="117">
        <f>IF(N1190="sníž. přenesená",J1190,0)</f>
        <v>0</v>
      </c>
      <c r="BI1190" s="117">
        <f>IF(N1190="nulová",J1190,0)</f>
        <v>0</v>
      </c>
      <c r="BJ1190" s="18" t="s">
        <v>148</v>
      </c>
      <c r="BK1190" s="117">
        <f>ROUND(I1190*H1190,2)</f>
        <v>0</v>
      </c>
      <c r="BL1190" s="18" t="s">
        <v>254</v>
      </c>
      <c r="BM1190" s="116" t="s">
        <v>1291</v>
      </c>
    </row>
    <row r="1191" spans="2:65" s="1" customFormat="1">
      <c r="B1191" s="34"/>
      <c r="D1191" s="252" t="s">
        <v>150</v>
      </c>
      <c r="F1191" s="253" t="s">
        <v>1292</v>
      </c>
      <c r="I1191" s="118"/>
      <c r="L1191" s="34"/>
      <c r="M1191" s="119"/>
      <c r="T1191" s="53"/>
      <c r="AT1191" s="18" t="s">
        <v>150</v>
      </c>
      <c r="AU1191" s="18" t="s">
        <v>148</v>
      </c>
    </row>
    <row r="1192" spans="2:65" s="12" customFormat="1">
      <c r="B1192" s="120"/>
      <c r="D1192" s="254" t="s">
        <v>152</v>
      </c>
      <c r="E1192" s="121" t="s">
        <v>3</v>
      </c>
      <c r="F1192" s="255" t="s">
        <v>1293</v>
      </c>
      <c r="H1192" s="121" t="s">
        <v>3</v>
      </c>
      <c r="I1192" s="122"/>
      <c r="L1192" s="120"/>
      <c r="M1192" s="123"/>
      <c r="T1192" s="124"/>
      <c r="AT1192" s="121" t="s">
        <v>152</v>
      </c>
      <c r="AU1192" s="121" t="s">
        <v>148</v>
      </c>
      <c r="AV1192" s="12" t="s">
        <v>89</v>
      </c>
      <c r="AW1192" s="12" t="s">
        <v>42</v>
      </c>
      <c r="AX1192" s="12" t="s">
        <v>81</v>
      </c>
      <c r="AY1192" s="121" t="s">
        <v>140</v>
      </c>
    </row>
    <row r="1193" spans="2:65" s="12" customFormat="1">
      <c r="B1193" s="120"/>
      <c r="D1193" s="254" t="s">
        <v>152</v>
      </c>
      <c r="E1193" s="121" t="s">
        <v>3</v>
      </c>
      <c r="F1193" s="255" t="s">
        <v>1294</v>
      </c>
      <c r="H1193" s="121" t="s">
        <v>3</v>
      </c>
      <c r="I1193" s="122"/>
      <c r="L1193" s="120"/>
      <c r="M1193" s="123"/>
      <c r="T1193" s="124"/>
      <c r="AT1193" s="121" t="s">
        <v>152</v>
      </c>
      <c r="AU1193" s="121" t="s">
        <v>148</v>
      </c>
      <c r="AV1193" s="12" t="s">
        <v>89</v>
      </c>
      <c r="AW1193" s="12" t="s">
        <v>42</v>
      </c>
      <c r="AX1193" s="12" t="s">
        <v>81</v>
      </c>
      <c r="AY1193" s="121" t="s">
        <v>140</v>
      </c>
    </row>
    <row r="1194" spans="2:65" s="13" customFormat="1">
      <c r="B1194" s="125"/>
      <c r="D1194" s="254" t="s">
        <v>152</v>
      </c>
      <c r="E1194" s="126" t="s">
        <v>3</v>
      </c>
      <c r="F1194" s="256" t="s">
        <v>184</v>
      </c>
      <c r="H1194" s="257">
        <v>6</v>
      </c>
      <c r="I1194" s="127"/>
      <c r="L1194" s="125"/>
      <c r="M1194" s="128"/>
      <c r="T1194" s="129"/>
      <c r="AT1194" s="126" t="s">
        <v>152</v>
      </c>
      <c r="AU1194" s="126" t="s">
        <v>148</v>
      </c>
      <c r="AV1194" s="13" t="s">
        <v>148</v>
      </c>
      <c r="AW1194" s="13" t="s">
        <v>42</v>
      </c>
      <c r="AX1194" s="13" t="s">
        <v>81</v>
      </c>
      <c r="AY1194" s="126" t="s">
        <v>140</v>
      </c>
    </row>
    <row r="1195" spans="2:65" s="14" customFormat="1">
      <c r="B1195" s="130"/>
      <c r="D1195" s="254" t="s">
        <v>152</v>
      </c>
      <c r="E1195" s="131" t="s">
        <v>3</v>
      </c>
      <c r="F1195" s="258" t="s">
        <v>155</v>
      </c>
      <c r="H1195" s="259">
        <v>6</v>
      </c>
      <c r="I1195" s="132"/>
      <c r="L1195" s="130"/>
      <c r="M1195" s="133"/>
      <c r="T1195" s="134"/>
      <c r="AT1195" s="131" t="s">
        <v>152</v>
      </c>
      <c r="AU1195" s="131" t="s">
        <v>148</v>
      </c>
      <c r="AV1195" s="14" t="s">
        <v>147</v>
      </c>
      <c r="AW1195" s="14" t="s">
        <v>42</v>
      </c>
      <c r="AX1195" s="14" t="s">
        <v>89</v>
      </c>
      <c r="AY1195" s="131" t="s">
        <v>140</v>
      </c>
    </row>
    <row r="1196" spans="2:65" s="1" customFormat="1" ht="16.5" customHeight="1">
      <c r="B1196" s="34"/>
      <c r="C1196" s="260" t="s">
        <v>1295</v>
      </c>
      <c r="D1196" s="260" t="s">
        <v>309</v>
      </c>
      <c r="E1196" s="261" t="s">
        <v>1296</v>
      </c>
      <c r="F1196" s="262" t="s">
        <v>1297</v>
      </c>
      <c r="G1196" s="263" t="s">
        <v>294</v>
      </c>
      <c r="H1196" s="264">
        <v>3.36</v>
      </c>
      <c r="I1196" s="135"/>
      <c r="J1196" s="265">
        <f>ROUND(I1196*H1196,2)</f>
        <v>0</v>
      </c>
      <c r="K1196" s="262" t="s">
        <v>146</v>
      </c>
      <c r="L1196" s="136"/>
      <c r="M1196" s="137" t="s">
        <v>3</v>
      </c>
      <c r="N1196" s="138" t="s">
        <v>53</v>
      </c>
      <c r="P1196" s="114">
        <f>O1196*H1196</f>
        <v>0</v>
      </c>
      <c r="Q1196" s="114">
        <v>1.5E-3</v>
      </c>
      <c r="R1196" s="114">
        <f>Q1196*H1196</f>
        <v>5.0400000000000002E-3</v>
      </c>
      <c r="S1196" s="114">
        <v>0</v>
      </c>
      <c r="T1196" s="115">
        <f>S1196*H1196</f>
        <v>0</v>
      </c>
      <c r="AR1196" s="116" t="s">
        <v>424</v>
      </c>
      <c r="AT1196" s="116" t="s">
        <v>309</v>
      </c>
      <c r="AU1196" s="116" t="s">
        <v>148</v>
      </c>
      <c r="AY1196" s="18" t="s">
        <v>140</v>
      </c>
      <c r="BE1196" s="117">
        <f>IF(N1196="základní",J1196,0)</f>
        <v>0</v>
      </c>
      <c r="BF1196" s="117">
        <f>IF(N1196="snížená",J1196,0)</f>
        <v>0</v>
      </c>
      <c r="BG1196" s="117">
        <f>IF(N1196="zákl. přenesená",J1196,0)</f>
        <v>0</v>
      </c>
      <c r="BH1196" s="117">
        <f>IF(N1196="sníž. přenesená",J1196,0)</f>
        <v>0</v>
      </c>
      <c r="BI1196" s="117">
        <f>IF(N1196="nulová",J1196,0)</f>
        <v>0</v>
      </c>
      <c r="BJ1196" s="18" t="s">
        <v>148</v>
      </c>
      <c r="BK1196" s="117">
        <f>ROUND(I1196*H1196,2)</f>
        <v>0</v>
      </c>
      <c r="BL1196" s="18" t="s">
        <v>254</v>
      </c>
      <c r="BM1196" s="116" t="s">
        <v>1298</v>
      </c>
    </row>
    <row r="1197" spans="2:65" s="12" customFormat="1">
      <c r="B1197" s="120"/>
      <c r="D1197" s="254" t="s">
        <v>152</v>
      </c>
      <c r="E1197" s="121" t="s">
        <v>3</v>
      </c>
      <c r="F1197" s="255" t="s">
        <v>1293</v>
      </c>
      <c r="H1197" s="121" t="s">
        <v>3</v>
      </c>
      <c r="I1197" s="122"/>
      <c r="L1197" s="120"/>
      <c r="M1197" s="123"/>
      <c r="T1197" s="124"/>
      <c r="AT1197" s="121" t="s">
        <v>152</v>
      </c>
      <c r="AU1197" s="121" t="s">
        <v>148</v>
      </c>
      <c r="AV1197" s="12" t="s">
        <v>89</v>
      </c>
      <c r="AW1197" s="12" t="s">
        <v>42</v>
      </c>
      <c r="AX1197" s="12" t="s">
        <v>81</v>
      </c>
      <c r="AY1197" s="121" t="s">
        <v>140</v>
      </c>
    </row>
    <row r="1198" spans="2:65" s="12" customFormat="1">
      <c r="B1198" s="120"/>
      <c r="D1198" s="254" t="s">
        <v>152</v>
      </c>
      <c r="E1198" s="121" t="s">
        <v>3</v>
      </c>
      <c r="F1198" s="255" t="s">
        <v>1294</v>
      </c>
      <c r="H1198" s="121" t="s">
        <v>3</v>
      </c>
      <c r="I1198" s="122"/>
      <c r="L1198" s="120"/>
      <c r="M1198" s="123"/>
      <c r="T1198" s="124"/>
      <c r="AT1198" s="121" t="s">
        <v>152</v>
      </c>
      <c r="AU1198" s="121" t="s">
        <v>148</v>
      </c>
      <c r="AV1198" s="12" t="s">
        <v>89</v>
      </c>
      <c r="AW1198" s="12" t="s">
        <v>42</v>
      </c>
      <c r="AX1198" s="12" t="s">
        <v>81</v>
      </c>
      <c r="AY1198" s="121" t="s">
        <v>140</v>
      </c>
    </row>
    <row r="1199" spans="2:65" s="13" customFormat="1">
      <c r="B1199" s="125"/>
      <c r="D1199" s="254" t="s">
        <v>152</v>
      </c>
      <c r="E1199" s="126" t="s">
        <v>3</v>
      </c>
      <c r="F1199" s="256" t="s">
        <v>1299</v>
      </c>
      <c r="H1199" s="257">
        <v>3.36</v>
      </c>
      <c r="I1199" s="127"/>
      <c r="L1199" s="125"/>
      <c r="M1199" s="128"/>
      <c r="T1199" s="129"/>
      <c r="AT1199" s="126" t="s">
        <v>152</v>
      </c>
      <c r="AU1199" s="126" t="s">
        <v>148</v>
      </c>
      <c r="AV1199" s="13" t="s">
        <v>148</v>
      </c>
      <c r="AW1199" s="13" t="s">
        <v>42</v>
      </c>
      <c r="AX1199" s="13" t="s">
        <v>81</v>
      </c>
      <c r="AY1199" s="126" t="s">
        <v>140</v>
      </c>
    </row>
    <row r="1200" spans="2:65" s="14" customFormat="1">
      <c r="B1200" s="130"/>
      <c r="D1200" s="254" t="s">
        <v>152</v>
      </c>
      <c r="E1200" s="131" t="s">
        <v>3</v>
      </c>
      <c r="F1200" s="258" t="s">
        <v>155</v>
      </c>
      <c r="H1200" s="259">
        <v>3.36</v>
      </c>
      <c r="I1200" s="132"/>
      <c r="L1200" s="130"/>
      <c r="M1200" s="133"/>
      <c r="T1200" s="134"/>
      <c r="AT1200" s="131" t="s">
        <v>152</v>
      </c>
      <c r="AU1200" s="131" t="s">
        <v>148</v>
      </c>
      <c r="AV1200" s="14" t="s">
        <v>147</v>
      </c>
      <c r="AW1200" s="14" t="s">
        <v>42</v>
      </c>
      <c r="AX1200" s="14" t="s">
        <v>89</v>
      </c>
      <c r="AY1200" s="131" t="s">
        <v>140</v>
      </c>
    </row>
    <row r="1201" spans="2:65" s="1" customFormat="1" ht="24.15" customHeight="1">
      <c r="B1201" s="34"/>
      <c r="C1201" s="246" t="s">
        <v>1300</v>
      </c>
      <c r="D1201" s="246" t="s">
        <v>142</v>
      </c>
      <c r="E1201" s="247" t="s">
        <v>1301</v>
      </c>
      <c r="F1201" s="248" t="s">
        <v>1302</v>
      </c>
      <c r="G1201" s="249" t="s">
        <v>533</v>
      </c>
      <c r="H1201" s="250">
        <v>2</v>
      </c>
      <c r="I1201" s="111"/>
      <c r="J1201" s="251">
        <f>ROUND(I1201*H1201,2)</f>
        <v>0</v>
      </c>
      <c r="K1201" s="248" t="s">
        <v>146</v>
      </c>
      <c r="L1201" s="34"/>
      <c r="M1201" s="112" t="s">
        <v>3</v>
      </c>
      <c r="N1201" s="113" t="s">
        <v>53</v>
      </c>
      <c r="P1201" s="114">
        <f>O1201*H1201</f>
        <v>0</v>
      </c>
      <c r="Q1201" s="114">
        <v>0</v>
      </c>
      <c r="R1201" s="114">
        <f>Q1201*H1201</f>
        <v>0</v>
      </c>
      <c r="S1201" s="114">
        <v>0</v>
      </c>
      <c r="T1201" s="115">
        <f>S1201*H1201</f>
        <v>0</v>
      </c>
      <c r="AR1201" s="116" t="s">
        <v>254</v>
      </c>
      <c r="AT1201" s="116" t="s">
        <v>142</v>
      </c>
      <c r="AU1201" s="116" t="s">
        <v>148</v>
      </c>
      <c r="AY1201" s="18" t="s">
        <v>140</v>
      </c>
      <c r="BE1201" s="117">
        <f>IF(N1201="základní",J1201,0)</f>
        <v>0</v>
      </c>
      <c r="BF1201" s="117">
        <f>IF(N1201="snížená",J1201,0)</f>
        <v>0</v>
      </c>
      <c r="BG1201" s="117">
        <f>IF(N1201="zákl. přenesená",J1201,0)</f>
        <v>0</v>
      </c>
      <c r="BH1201" s="117">
        <f>IF(N1201="sníž. přenesená",J1201,0)</f>
        <v>0</v>
      </c>
      <c r="BI1201" s="117">
        <f>IF(N1201="nulová",J1201,0)</f>
        <v>0</v>
      </c>
      <c r="BJ1201" s="18" t="s">
        <v>148</v>
      </c>
      <c r="BK1201" s="117">
        <f>ROUND(I1201*H1201,2)</f>
        <v>0</v>
      </c>
      <c r="BL1201" s="18" t="s">
        <v>254</v>
      </c>
      <c r="BM1201" s="116" t="s">
        <v>1303</v>
      </c>
    </row>
    <row r="1202" spans="2:65" s="1" customFormat="1">
      <c r="B1202" s="34"/>
      <c r="D1202" s="252" t="s">
        <v>150</v>
      </c>
      <c r="F1202" s="253" t="s">
        <v>1304</v>
      </c>
      <c r="I1202" s="118"/>
      <c r="L1202" s="34"/>
      <c r="M1202" s="119"/>
      <c r="T1202" s="53"/>
      <c r="AT1202" s="18" t="s">
        <v>150</v>
      </c>
      <c r="AU1202" s="18" t="s">
        <v>148</v>
      </c>
    </row>
    <row r="1203" spans="2:65" s="12" customFormat="1">
      <c r="B1203" s="120"/>
      <c r="D1203" s="254" t="s">
        <v>152</v>
      </c>
      <c r="E1203" s="121" t="s">
        <v>3</v>
      </c>
      <c r="F1203" s="255" t="s">
        <v>1293</v>
      </c>
      <c r="H1203" s="121" t="s">
        <v>3</v>
      </c>
      <c r="I1203" s="122"/>
      <c r="L1203" s="120"/>
      <c r="M1203" s="123"/>
      <c r="T1203" s="124"/>
      <c r="AT1203" s="121" t="s">
        <v>152</v>
      </c>
      <c r="AU1203" s="121" t="s">
        <v>148</v>
      </c>
      <c r="AV1203" s="12" t="s">
        <v>89</v>
      </c>
      <c r="AW1203" s="12" t="s">
        <v>42</v>
      </c>
      <c r="AX1203" s="12" t="s">
        <v>81</v>
      </c>
      <c r="AY1203" s="121" t="s">
        <v>140</v>
      </c>
    </row>
    <row r="1204" spans="2:65" s="12" customFormat="1">
      <c r="B1204" s="120"/>
      <c r="D1204" s="254" t="s">
        <v>152</v>
      </c>
      <c r="E1204" s="121" t="s">
        <v>3</v>
      </c>
      <c r="F1204" s="255" t="s">
        <v>1305</v>
      </c>
      <c r="H1204" s="121" t="s">
        <v>3</v>
      </c>
      <c r="I1204" s="122"/>
      <c r="L1204" s="120"/>
      <c r="M1204" s="123"/>
      <c r="T1204" s="124"/>
      <c r="AT1204" s="121" t="s">
        <v>152</v>
      </c>
      <c r="AU1204" s="121" t="s">
        <v>148</v>
      </c>
      <c r="AV1204" s="12" t="s">
        <v>89</v>
      </c>
      <c r="AW1204" s="12" t="s">
        <v>42</v>
      </c>
      <c r="AX1204" s="12" t="s">
        <v>81</v>
      </c>
      <c r="AY1204" s="121" t="s">
        <v>140</v>
      </c>
    </row>
    <row r="1205" spans="2:65" s="13" customFormat="1">
      <c r="B1205" s="125"/>
      <c r="D1205" s="254" t="s">
        <v>152</v>
      </c>
      <c r="E1205" s="126" t="s">
        <v>3</v>
      </c>
      <c r="F1205" s="256" t="s">
        <v>148</v>
      </c>
      <c r="H1205" s="257">
        <v>2</v>
      </c>
      <c r="I1205" s="127"/>
      <c r="L1205" s="125"/>
      <c r="M1205" s="128"/>
      <c r="T1205" s="129"/>
      <c r="AT1205" s="126" t="s">
        <v>152</v>
      </c>
      <c r="AU1205" s="126" t="s">
        <v>148</v>
      </c>
      <c r="AV1205" s="13" t="s">
        <v>148</v>
      </c>
      <c r="AW1205" s="13" t="s">
        <v>42</v>
      </c>
      <c r="AX1205" s="13" t="s">
        <v>81</v>
      </c>
      <c r="AY1205" s="126" t="s">
        <v>140</v>
      </c>
    </row>
    <row r="1206" spans="2:65" s="14" customFormat="1">
      <c r="B1206" s="130"/>
      <c r="D1206" s="254" t="s">
        <v>152</v>
      </c>
      <c r="E1206" s="131" t="s">
        <v>3</v>
      </c>
      <c r="F1206" s="258" t="s">
        <v>155</v>
      </c>
      <c r="H1206" s="259">
        <v>2</v>
      </c>
      <c r="I1206" s="132"/>
      <c r="L1206" s="130"/>
      <c r="M1206" s="133"/>
      <c r="T1206" s="134"/>
      <c r="AT1206" s="131" t="s">
        <v>152</v>
      </c>
      <c r="AU1206" s="131" t="s">
        <v>148</v>
      </c>
      <c r="AV1206" s="14" t="s">
        <v>147</v>
      </c>
      <c r="AW1206" s="14" t="s">
        <v>42</v>
      </c>
      <c r="AX1206" s="14" t="s">
        <v>89</v>
      </c>
      <c r="AY1206" s="131" t="s">
        <v>140</v>
      </c>
    </row>
    <row r="1207" spans="2:65" s="1" customFormat="1" ht="16.5" customHeight="1">
      <c r="B1207" s="34"/>
      <c r="C1207" s="260" t="s">
        <v>1306</v>
      </c>
      <c r="D1207" s="260" t="s">
        <v>309</v>
      </c>
      <c r="E1207" s="261" t="s">
        <v>1307</v>
      </c>
      <c r="F1207" s="262" t="s">
        <v>1308</v>
      </c>
      <c r="G1207" s="263" t="s">
        <v>294</v>
      </c>
      <c r="H1207" s="264">
        <v>2.08</v>
      </c>
      <c r="I1207" s="135"/>
      <c r="J1207" s="265">
        <f>ROUND(I1207*H1207,2)</f>
        <v>0</v>
      </c>
      <c r="K1207" s="262" t="s">
        <v>146</v>
      </c>
      <c r="L1207" s="136"/>
      <c r="M1207" s="137" t="s">
        <v>3</v>
      </c>
      <c r="N1207" s="138" t="s">
        <v>53</v>
      </c>
      <c r="P1207" s="114">
        <f>O1207*H1207</f>
        <v>0</v>
      </c>
      <c r="Q1207" s="114">
        <v>1.1000000000000001E-3</v>
      </c>
      <c r="R1207" s="114">
        <f>Q1207*H1207</f>
        <v>2.2880000000000001E-3</v>
      </c>
      <c r="S1207" s="114">
        <v>0</v>
      </c>
      <c r="T1207" s="115">
        <f>S1207*H1207</f>
        <v>0</v>
      </c>
      <c r="AR1207" s="116" t="s">
        <v>424</v>
      </c>
      <c r="AT1207" s="116" t="s">
        <v>309</v>
      </c>
      <c r="AU1207" s="116" t="s">
        <v>148</v>
      </c>
      <c r="AY1207" s="18" t="s">
        <v>140</v>
      </c>
      <c r="BE1207" s="117">
        <f>IF(N1207="základní",J1207,0)</f>
        <v>0</v>
      </c>
      <c r="BF1207" s="117">
        <f>IF(N1207="snížená",J1207,0)</f>
        <v>0</v>
      </c>
      <c r="BG1207" s="117">
        <f>IF(N1207="zákl. přenesená",J1207,0)</f>
        <v>0</v>
      </c>
      <c r="BH1207" s="117">
        <f>IF(N1207="sníž. přenesená",J1207,0)</f>
        <v>0</v>
      </c>
      <c r="BI1207" s="117">
        <f>IF(N1207="nulová",J1207,0)</f>
        <v>0</v>
      </c>
      <c r="BJ1207" s="18" t="s">
        <v>148</v>
      </c>
      <c r="BK1207" s="117">
        <f>ROUND(I1207*H1207,2)</f>
        <v>0</v>
      </c>
      <c r="BL1207" s="18" t="s">
        <v>254</v>
      </c>
      <c r="BM1207" s="116" t="s">
        <v>1309</v>
      </c>
    </row>
    <row r="1208" spans="2:65" s="12" customFormat="1">
      <c r="B1208" s="120"/>
      <c r="D1208" s="254" t="s">
        <v>152</v>
      </c>
      <c r="E1208" s="121" t="s">
        <v>3</v>
      </c>
      <c r="F1208" s="255" t="s">
        <v>1293</v>
      </c>
      <c r="H1208" s="121" t="s">
        <v>3</v>
      </c>
      <c r="I1208" s="122"/>
      <c r="L1208" s="120"/>
      <c r="M1208" s="123"/>
      <c r="T1208" s="124"/>
      <c r="AT1208" s="121" t="s">
        <v>152</v>
      </c>
      <c r="AU1208" s="121" t="s">
        <v>148</v>
      </c>
      <c r="AV1208" s="12" t="s">
        <v>89</v>
      </c>
      <c r="AW1208" s="12" t="s">
        <v>42</v>
      </c>
      <c r="AX1208" s="12" t="s">
        <v>81</v>
      </c>
      <c r="AY1208" s="121" t="s">
        <v>140</v>
      </c>
    </row>
    <row r="1209" spans="2:65" s="12" customFormat="1">
      <c r="B1209" s="120"/>
      <c r="D1209" s="254" t="s">
        <v>152</v>
      </c>
      <c r="E1209" s="121" t="s">
        <v>3</v>
      </c>
      <c r="F1209" s="255" t="s">
        <v>1305</v>
      </c>
      <c r="H1209" s="121" t="s">
        <v>3</v>
      </c>
      <c r="I1209" s="122"/>
      <c r="L1209" s="120"/>
      <c r="M1209" s="123"/>
      <c r="T1209" s="124"/>
      <c r="AT1209" s="121" t="s">
        <v>152</v>
      </c>
      <c r="AU1209" s="121" t="s">
        <v>148</v>
      </c>
      <c r="AV1209" s="12" t="s">
        <v>89</v>
      </c>
      <c r="AW1209" s="12" t="s">
        <v>42</v>
      </c>
      <c r="AX1209" s="12" t="s">
        <v>81</v>
      </c>
      <c r="AY1209" s="121" t="s">
        <v>140</v>
      </c>
    </row>
    <row r="1210" spans="2:65" s="13" customFormat="1">
      <c r="B1210" s="125"/>
      <c r="D1210" s="254" t="s">
        <v>152</v>
      </c>
      <c r="E1210" s="126" t="s">
        <v>3</v>
      </c>
      <c r="F1210" s="256" t="s">
        <v>1310</v>
      </c>
      <c r="H1210" s="257">
        <v>2.08</v>
      </c>
      <c r="I1210" s="127"/>
      <c r="L1210" s="125"/>
      <c r="M1210" s="128"/>
      <c r="T1210" s="129"/>
      <c r="AT1210" s="126" t="s">
        <v>152</v>
      </c>
      <c r="AU1210" s="126" t="s">
        <v>148</v>
      </c>
      <c r="AV1210" s="13" t="s">
        <v>148</v>
      </c>
      <c r="AW1210" s="13" t="s">
        <v>42</v>
      </c>
      <c r="AX1210" s="13" t="s">
        <v>81</v>
      </c>
      <c r="AY1210" s="126" t="s">
        <v>140</v>
      </c>
    </row>
    <row r="1211" spans="2:65" s="14" customFormat="1">
      <c r="B1211" s="130"/>
      <c r="D1211" s="254" t="s">
        <v>152</v>
      </c>
      <c r="E1211" s="131" t="s">
        <v>3</v>
      </c>
      <c r="F1211" s="258" t="s">
        <v>155</v>
      </c>
      <c r="H1211" s="259">
        <v>2.08</v>
      </c>
      <c r="I1211" s="132"/>
      <c r="L1211" s="130"/>
      <c r="M1211" s="133"/>
      <c r="T1211" s="134"/>
      <c r="AT1211" s="131" t="s">
        <v>152</v>
      </c>
      <c r="AU1211" s="131" t="s">
        <v>148</v>
      </c>
      <c r="AV1211" s="14" t="s">
        <v>147</v>
      </c>
      <c r="AW1211" s="14" t="s">
        <v>42</v>
      </c>
      <c r="AX1211" s="14" t="s">
        <v>89</v>
      </c>
      <c r="AY1211" s="131" t="s">
        <v>140</v>
      </c>
    </row>
    <row r="1212" spans="2:65" s="1" customFormat="1" ht="24.15" customHeight="1">
      <c r="B1212" s="34"/>
      <c r="C1212" s="246" t="s">
        <v>1311</v>
      </c>
      <c r="D1212" s="246" t="s">
        <v>142</v>
      </c>
      <c r="E1212" s="247" t="s">
        <v>1312</v>
      </c>
      <c r="F1212" s="248" t="s">
        <v>1313</v>
      </c>
      <c r="G1212" s="249" t="s">
        <v>533</v>
      </c>
      <c r="H1212" s="250">
        <v>18</v>
      </c>
      <c r="I1212" s="111"/>
      <c r="J1212" s="251">
        <f>ROUND(I1212*H1212,2)</f>
        <v>0</v>
      </c>
      <c r="K1212" s="248" t="s">
        <v>146</v>
      </c>
      <c r="L1212" s="34"/>
      <c r="M1212" s="112" t="s">
        <v>3</v>
      </c>
      <c r="N1212" s="113" t="s">
        <v>53</v>
      </c>
      <c r="P1212" s="114">
        <f>O1212*H1212</f>
        <v>0</v>
      </c>
      <c r="Q1212" s="114">
        <v>0</v>
      </c>
      <c r="R1212" s="114">
        <f>Q1212*H1212</f>
        <v>0</v>
      </c>
      <c r="S1212" s="114">
        <v>0</v>
      </c>
      <c r="T1212" s="115">
        <f>S1212*H1212</f>
        <v>0</v>
      </c>
      <c r="AR1212" s="116" t="s">
        <v>254</v>
      </c>
      <c r="AT1212" s="116" t="s">
        <v>142</v>
      </c>
      <c r="AU1212" s="116" t="s">
        <v>148</v>
      </c>
      <c r="AY1212" s="18" t="s">
        <v>140</v>
      </c>
      <c r="BE1212" s="117">
        <f>IF(N1212="základní",J1212,0)</f>
        <v>0</v>
      </c>
      <c r="BF1212" s="117">
        <f>IF(N1212="snížená",J1212,0)</f>
        <v>0</v>
      </c>
      <c r="BG1212" s="117">
        <f>IF(N1212="zákl. přenesená",J1212,0)</f>
        <v>0</v>
      </c>
      <c r="BH1212" s="117">
        <f>IF(N1212="sníž. přenesená",J1212,0)</f>
        <v>0</v>
      </c>
      <c r="BI1212" s="117">
        <f>IF(N1212="nulová",J1212,0)</f>
        <v>0</v>
      </c>
      <c r="BJ1212" s="18" t="s">
        <v>148</v>
      </c>
      <c r="BK1212" s="117">
        <f>ROUND(I1212*H1212,2)</f>
        <v>0</v>
      </c>
      <c r="BL1212" s="18" t="s">
        <v>254</v>
      </c>
      <c r="BM1212" s="116" t="s">
        <v>1314</v>
      </c>
    </row>
    <row r="1213" spans="2:65" s="1" customFormat="1">
      <c r="B1213" s="34"/>
      <c r="D1213" s="252" t="s">
        <v>150</v>
      </c>
      <c r="F1213" s="253" t="s">
        <v>1315</v>
      </c>
      <c r="I1213" s="118"/>
      <c r="L1213" s="34"/>
      <c r="M1213" s="119"/>
      <c r="T1213" s="53"/>
      <c r="AT1213" s="18" t="s">
        <v>150</v>
      </c>
      <c r="AU1213" s="18" t="s">
        <v>148</v>
      </c>
    </row>
    <row r="1214" spans="2:65" s="12" customFormat="1">
      <c r="B1214" s="120"/>
      <c r="D1214" s="254" t="s">
        <v>152</v>
      </c>
      <c r="E1214" s="121" t="s">
        <v>3</v>
      </c>
      <c r="F1214" s="255" t="s">
        <v>1293</v>
      </c>
      <c r="H1214" s="121" t="s">
        <v>3</v>
      </c>
      <c r="I1214" s="122"/>
      <c r="L1214" s="120"/>
      <c r="M1214" s="123"/>
      <c r="T1214" s="124"/>
      <c r="AT1214" s="121" t="s">
        <v>152</v>
      </c>
      <c r="AU1214" s="121" t="s">
        <v>148</v>
      </c>
      <c r="AV1214" s="12" t="s">
        <v>89</v>
      </c>
      <c r="AW1214" s="12" t="s">
        <v>42</v>
      </c>
      <c r="AX1214" s="12" t="s">
        <v>81</v>
      </c>
      <c r="AY1214" s="121" t="s">
        <v>140</v>
      </c>
    </row>
    <row r="1215" spans="2:65" s="12" customFormat="1">
      <c r="B1215" s="120"/>
      <c r="D1215" s="254" t="s">
        <v>152</v>
      </c>
      <c r="E1215" s="121" t="s">
        <v>3</v>
      </c>
      <c r="F1215" s="255" t="s">
        <v>1316</v>
      </c>
      <c r="H1215" s="121" t="s">
        <v>3</v>
      </c>
      <c r="I1215" s="122"/>
      <c r="L1215" s="120"/>
      <c r="M1215" s="123"/>
      <c r="T1215" s="124"/>
      <c r="AT1215" s="121" t="s">
        <v>152</v>
      </c>
      <c r="AU1215" s="121" t="s">
        <v>148</v>
      </c>
      <c r="AV1215" s="12" t="s">
        <v>89</v>
      </c>
      <c r="AW1215" s="12" t="s">
        <v>42</v>
      </c>
      <c r="AX1215" s="12" t="s">
        <v>81</v>
      </c>
      <c r="AY1215" s="121" t="s">
        <v>140</v>
      </c>
    </row>
    <row r="1216" spans="2:65" s="13" customFormat="1">
      <c r="B1216" s="125"/>
      <c r="D1216" s="254" t="s">
        <v>152</v>
      </c>
      <c r="E1216" s="126" t="s">
        <v>3</v>
      </c>
      <c r="F1216" s="256" t="s">
        <v>254</v>
      </c>
      <c r="H1216" s="257">
        <v>16</v>
      </c>
      <c r="I1216" s="127"/>
      <c r="L1216" s="125"/>
      <c r="M1216" s="128"/>
      <c r="T1216" s="129"/>
      <c r="AT1216" s="126" t="s">
        <v>152</v>
      </c>
      <c r="AU1216" s="126" t="s">
        <v>148</v>
      </c>
      <c r="AV1216" s="13" t="s">
        <v>148</v>
      </c>
      <c r="AW1216" s="13" t="s">
        <v>42</v>
      </c>
      <c r="AX1216" s="13" t="s">
        <v>81</v>
      </c>
      <c r="AY1216" s="126" t="s">
        <v>140</v>
      </c>
    </row>
    <row r="1217" spans="2:65" s="12" customFormat="1">
      <c r="B1217" s="120"/>
      <c r="D1217" s="254" t="s">
        <v>152</v>
      </c>
      <c r="E1217" s="121" t="s">
        <v>3</v>
      </c>
      <c r="F1217" s="255" t="s">
        <v>1317</v>
      </c>
      <c r="H1217" s="121" t="s">
        <v>3</v>
      </c>
      <c r="I1217" s="122"/>
      <c r="L1217" s="120"/>
      <c r="M1217" s="123"/>
      <c r="T1217" s="124"/>
      <c r="AT1217" s="121" t="s">
        <v>152</v>
      </c>
      <c r="AU1217" s="121" t="s">
        <v>148</v>
      </c>
      <c r="AV1217" s="12" t="s">
        <v>89</v>
      </c>
      <c r="AW1217" s="12" t="s">
        <v>42</v>
      </c>
      <c r="AX1217" s="12" t="s">
        <v>81</v>
      </c>
      <c r="AY1217" s="121" t="s">
        <v>140</v>
      </c>
    </row>
    <row r="1218" spans="2:65" s="13" customFormat="1">
      <c r="B1218" s="125"/>
      <c r="D1218" s="254" t="s">
        <v>152</v>
      </c>
      <c r="E1218" s="126" t="s">
        <v>3</v>
      </c>
      <c r="F1218" s="256" t="s">
        <v>148</v>
      </c>
      <c r="H1218" s="257">
        <v>2</v>
      </c>
      <c r="I1218" s="127"/>
      <c r="L1218" s="125"/>
      <c r="M1218" s="128"/>
      <c r="T1218" s="129"/>
      <c r="AT1218" s="126" t="s">
        <v>152</v>
      </c>
      <c r="AU1218" s="126" t="s">
        <v>148</v>
      </c>
      <c r="AV1218" s="13" t="s">
        <v>148</v>
      </c>
      <c r="AW1218" s="13" t="s">
        <v>42</v>
      </c>
      <c r="AX1218" s="13" t="s">
        <v>81</v>
      </c>
      <c r="AY1218" s="126" t="s">
        <v>140</v>
      </c>
    </row>
    <row r="1219" spans="2:65" s="14" customFormat="1">
      <c r="B1219" s="130"/>
      <c r="D1219" s="254" t="s">
        <v>152</v>
      </c>
      <c r="E1219" s="131" t="s">
        <v>3</v>
      </c>
      <c r="F1219" s="258" t="s">
        <v>155</v>
      </c>
      <c r="H1219" s="259">
        <v>18</v>
      </c>
      <c r="I1219" s="132"/>
      <c r="L1219" s="130"/>
      <c r="M1219" s="133"/>
      <c r="T1219" s="134"/>
      <c r="AT1219" s="131" t="s">
        <v>152</v>
      </c>
      <c r="AU1219" s="131" t="s">
        <v>148</v>
      </c>
      <c r="AV1219" s="14" t="s">
        <v>147</v>
      </c>
      <c r="AW1219" s="14" t="s">
        <v>42</v>
      </c>
      <c r="AX1219" s="14" t="s">
        <v>89</v>
      </c>
      <c r="AY1219" s="131" t="s">
        <v>140</v>
      </c>
    </row>
    <row r="1220" spans="2:65" s="1" customFormat="1" ht="24.15" customHeight="1">
      <c r="B1220" s="34"/>
      <c r="C1220" s="246" t="s">
        <v>1318</v>
      </c>
      <c r="D1220" s="246" t="s">
        <v>142</v>
      </c>
      <c r="E1220" s="247" t="s">
        <v>1319</v>
      </c>
      <c r="F1220" s="248" t="s">
        <v>1320</v>
      </c>
      <c r="G1220" s="249" t="s">
        <v>533</v>
      </c>
      <c r="H1220" s="250">
        <v>8</v>
      </c>
      <c r="I1220" s="111"/>
      <c r="J1220" s="251">
        <f>ROUND(I1220*H1220,2)</f>
        <v>0</v>
      </c>
      <c r="K1220" s="248" t="s">
        <v>146</v>
      </c>
      <c r="L1220" s="34"/>
      <c r="M1220" s="112" t="s">
        <v>3</v>
      </c>
      <c r="N1220" s="113" t="s">
        <v>53</v>
      </c>
      <c r="P1220" s="114">
        <f>O1220*H1220</f>
        <v>0</v>
      </c>
      <c r="Q1220" s="114">
        <v>0</v>
      </c>
      <c r="R1220" s="114">
        <f>Q1220*H1220</f>
        <v>0</v>
      </c>
      <c r="S1220" s="114">
        <v>0</v>
      </c>
      <c r="T1220" s="115">
        <f>S1220*H1220</f>
        <v>0</v>
      </c>
      <c r="AR1220" s="116" t="s">
        <v>254</v>
      </c>
      <c r="AT1220" s="116" t="s">
        <v>142</v>
      </c>
      <c r="AU1220" s="116" t="s">
        <v>148</v>
      </c>
      <c r="AY1220" s="18" t="s">
        <v>140</v>
      </c>
      <c r="BE1220" s="117">
        <f>IF(N1220="základní",J1220,0)</f>
        <v>0</v>
      </c>
      <c r="BF1220" s="117">
        <f>IF(N1220="snížená",J1220,0)</f>
        <v>0</v>
      </c>
      <c r="BG1220" s="117">
        <f>IF(N1220="zákl. přenesená",J1220,0)</f>
        <v>0</v>
      </c>
      <c r="BH1220" s="117">
        <f>IF(N1220="sníž. přenesená",J1220,0)</f>
        <v>0</v>
      </c>
      <c r="BI1220" s="117">
        <f>IF(N1220="nulová",J1220,0)</f>
        <v>0</v>
      </c>
      <c r="BJ1220" s="18" t="s">
        <v>148</v>
      </c>
      <c r="BK1220" s="117">
        <f>ROUND(I1220*H1220,2)</f>
        <v>0</v>
      </c>
      <c r="BL1220" s="18" t="s">
        <v>254</v>
      </c>
      <c r="BM1220" s="116" t="s">
        <v>1321</v>
      </c>
    </row>
    <row r="1221" spans="2:65" s="1" customFormat="1">
      <c r="B1221" s="34"/>
      <c r="D1221" s="252" t="s">
        <v>150</v>
      </c>
      <c r="F1221" s="253" t="s">
        <v>1322</v>
      </c>
      <c r="I1221" s="118"/>
      <c r="L1221" s="34"/>
      <c r="M1221" s="119"/>
      <c r="T1221" s="53"/>
      <c r="AT1221" s="18" t="s">
        <v>150</v>
      </c>
      <c r="AU1221" s="18" t="s">
        <v>148</v>
      </c>
    </row>
    <row r="1222" spans="2:65" s="12" customFormat="1">
      <c r="B1222" s="120"/>
      <c r="D1222" s="254" t="s">
        <v>152</v>
      </c>
      <c r="E1222" s="121" t="s">
        <v>3</v>
      </c>
      <c r="F1222" s="255" t="s">
        <v>1293</v>
      </c>
      <c r="H1222" s="121" t="s">
        <v>3</v>
      </c>
      <c r="I1222" s="122"/>
      <c r="L1222" s="120"/>
      <c r="M1222" s="123"/>
      <c r="T1222" s="124"/>
      <c r="AT1222" s="121" t="s">
        <v>152</v>
      </c>
      <c r="AU1222" s="121" t="s">
        <v>148</v>
      </c>
      <c r="AV1222" s="12" t="s">
        <v>89</v>
      </c>
      <c r="AW1222" s="12" t="s">
        <v>42</v>
      </c>
      <c r="AX1222" s="12" t="s">
        <v>81</v>
      </c>
      <c r="AY1222" s="121" t="s">
        <v>140</v>
      </c>
    </row>
    <row r="1223" spans="2:65" s="12" customFormat="1">
      <c r="B1223" s="120"/>
      <c r="D1223" s="254" t="s">
        <v>152</v>
      </c>
      <c r="E1223" s="121" t="s">
        <v>3</v>
      </c>
      <c r="F1223" s="255" t="s">
        <v>1323</v>
      </c>
      <c r="H1223" s="121" t="s">
        <v>3</v>
      </c>
      <c r="I1223" s="122"/>
      <c r="L1223" s="120"/>
      <c r="M1223" s="123"/>
      <c r="T1223" s="124"/>
      <c r="AT1223" s="121" t="s">
        <v>152</v>
      </c>
      <c r="AU1223" s="121" t="s">
        <v>148</v>
      </c>
      <c r="AV1223" s="12" t="s">
        <v>89</v>
      </c>
      <c r="AW1223" s="12" t="s">
        <v>42</v>
      </c>
      <c r="AX1223" s="12" t="s">
        <v>81</v>
      </c>
      <c r="AY1223" s="121" t="s">
        <v>140</v>
      </c>
    </row>
    <row r="1224" spans="2:65" s="13" customFormat="1">
      <c r="B1224" s="125"/>
      <c r="D1224" s="254" t="s">
        <v>152</v>
      </c>
      <c r="E1224" s="126" t="s">
        <v>3</v>
      </c>
      <c r="F1224" s="256" t="s">
        <v>196</v>
      </c>
      <c r="H1224" s="257">
        <v>8</v>
      </c>
      <c r="I1224" s="127"/>
      <c r="L1224" s="125"/>
      <c r="M1224" s="128"/>
      <c r="T1224" s="129"/>
      <c r="AT1224" s="126" t="s">
        <v>152</v>
      </c>
      <c r="AU1224" s="126" t="s">
        <v>148</v>
      </c>
      <c r="AV1224" s="13" t="s">
        <v>148</v>
      </c>
      <c r="AW1224" s="13" t="s">
        <v>42</v>
      </c>
      <c r="AX1224" s="13" t="s">
        <v>81</v>
      </c>
      <c r="AY1224" s="126" t="s">
        <v>140</v>
      </c>
    </row>
    <row r="1225" spans="2:65" s="14" customFormat="1">
      <c r="B1225" s="130"/>
      <c r="D1225" s="254" t="s">
        <v>152</v>
      </c>
      <c r="E1225" s="131" t="s">
        <v>3</v>
      </c>
      <c r="F1225" s="258" t="s">
        <v>155</v>
      </c>
      <c r="H1225" s="259">
        <v>8</v>
      </c>
      <c r="I1225" s="132"/>
      <c r="L1225" s="130"/>
      <c r="M1225" s="133"/>
      <c r="T1225" s="134"/>
      <c r="AT1225" s="131" t="s">
        <v>152</v>
      </c>
      <c r="AU1225" s="131" t="s">
        <v>148</v>
      </c>
      <c r="AV1225" s="14" t="s">
        <v>147</v>
      </c>
      <c r="AW1225" s="14" t="s">
        <v>42</v>
      </c>
      <c r="AX1225" s="14" t="s">
        <v>89</v>
      </c>
      <c r="AY1225" s="131" t="s">
        <v>140</v>
      </c>
    </row>
    <row r="1226" spans="2:65" s="1" customFormat="1" ht="24.15" customHeight="1">
      <c r="B1226" s="34"/>
      <c r="C1226" s="246" t="s">
        <v>1324</v>
      </c>
      <c r="D1226" s="246" t="s">
        <v>142</v>
      </c>
      <c r="E1226" s="247" t="s">
        <v>1325</v>
      </c>
      <c r="F1226" s="248" t="s">
        <v>1326</v>
      </c>
      <c r="G1226" s="249" t="s">
        <v>533</v>
      </c>
      <c r="H1226" s="250">
        <v>16</v>
      </c>
      <c r="I1226" s="111"/>
      <c r="J1226" s="251">
        <f>ROUND(I1226*H1226,2)</f>
        <v>0</v>
      </c>
      <c r="K1226" s="248" t="s">
        <v>146</v>
      </c>
      <c r="L1226" s="34"/>
      <c r="M1226" s="112" t="s">
        <v>3</v>
      </c>
      <c r="N1226" s="113" t="s">
        <v>53</v>
      </c>
      <c r="P1226" s="114">
        <f>O1226*H1226</f>
        <v>0</v>
      </c>
      <c r="Q1226" s="114">
        <v>0</v>
      </c>
      <c r="R1226" s="114">
        <f>Q1226*H1226</f>
        <v>0</v>
      </c>
      <c r="S1226" s="114">
        <v>0</v>
      </c>
      <c r="T1226" s="115">
        <f>S1226*H1226</f>
        <v>0</v>
      </c>
      <c r="AR1226" s="116" t="s">
        <v>254</v>
      </c>
      <c r="AT1226" s="116" t="s">
        <v>142</v>
      </c>
      <c r="AU1226" s="116" t="s">
        <v>148</v>
      </c>
      <c r="AY1226" s="18" t="s">
        <v>140</v>
      </c>
      <c r="BE1226" s="117">
        <f>IF(N1226="základní",J1226,0)</f>
        <v>0</v>
      </c>
      <c r="BF1226" s="117">
        <f>IF(N1226="snížená",J1226,0)</f>
        <v>0</v>
      </c>
      <c r="BG1226" s="117">
        <f>IF(N1226="zákl. přenesená",J1226,0)</f>
        <v>0</v>
      </c>
      <c r="BH1226" s="117">
        <f>IF(N1226="sníž. přenesená",J1226,0)</f>
        <v>0</v>
      </c>
      <c r="BI1226" s="117">
        <f>IF(N1226="nulová",J1226,0)</f>
        <v>0</v>
      </c>
      <c r="BJ1226" s="18" t="s">
        <v>148</v>
      </c>
      <c r="BK1226" s="117">
        <f>ROUND(I1226*H1226,2)</f>
        <v>0</v>
      </c>
      <c r="BL1226" s="18" t="s">
        <v>254</v>
      </c>
      <c r="BM1226" s="116" t="s">
        <v>1327</v>
      </c>
    </row>
    <row r="1227" spans="2:65" s="1" customFormat="1">
      <c r="B1227" s="34"/>
      <c r="D1227" s="252" t="s">
        <v>150</v>
      </c>
      <c r="F1227" s="253" t="s">
        <v>1328</v>
      </c>
      <c r="I1227" s="118"/>
      <c r="L1227" s="34"/>
      <c r="M1227" s="119"/>
      <c r="T1227" s="53"/>
      <c r="AT1227" s="18" t="s">
        <v>150</v>
      </c>
      <c r="AU1227" s="18" t="s">
        <v>148</v>
      </c>
    </row>
    <row r="1228" spans="2:65" s="12" customFormat="1">
      <c r="B1228" s="120"/>
      <c r="D1228" s="254" t="s">
        <v>152</v>
      </c>
      <c r="E1228" s="121" t="s">
        <v>3</v>
      </c>
      <c r="F1228" s="255" t="s">
        <v>1293</v>
      </c>
      <c r="H1228" s="121" t="s">
        <v>3</v>
      </c>
      <c r="I1228" s="122"/>
      <c r="L1228" s="120"/>
      <c r="M1228" s="123"/>
      <c r="T1228" s="124"/>
      <c r="AT1228" s="121" t="s">
        <v>152</v>
      </c>
      <c r="AU1228" s="121" t="s">
        <v>148</v>
      </c>
      <c r="AV1228" s="12" t="s">
        <v>89</v>
      </c>
      <c r="AW1228" s="12" t="s">
        <v>42</v>
      </c>
      <c r="AX1228" s="12" t="s">
        <v>81</v>
      </c>
      <c r="AY1228" s="121" t="s">
        <v>140</v>
      </c>
    </row>
    <row r="1229" spans="2:65" s="12" customFormat="1">
      <c r="B1229" s="120"/>
      <c r="D1229" s="254" t="s">
        <v>152</v>
      </c>
      <c r="E1229" s="121" t="s">
        <v>3</v>
      </c>
      <c r="F1229" s="255" t="s">
        <v>1329</v>
      </c>
      <c r="H1229" s="121" t="s">
        <v>3</v>
      </c>
      <c r="I1229" s="122"/>
      <c r="L1229" s="120"/>
      <c r="M1229" s="123"/>
      <c r="T1229" s="124"/>
      <c r="AT1229" s="121" t="s">
        <v>152</v>
      </c>
      <c r="AU1229" s="121" t="s">
        <v>148</v>
      </c>
      <c r="AV1229" s="12" t="s">
        <v>89</v>
      </c>
      <c r="AW1229" s="12" t="s">
        <v>42</v>
      </c>
      <c r="AX1229" s="12" t="s">
        <v>81</v>
      </c>
      <c r="AY1229" s="121" t="s">
        <v>140</v>
      </c>
    </row>
    <row r="1230" spans="2:65" s="13" customFormat="1">
      <c r="B1230" s="125"/>
      <c r="D1230" s="254" t="s">
        <v>152</v>
      </c>
      <c r="E1230" s="126" t="s">
        <v>3</v>
      </c>
      <c r="F1230" s="256" t="s">
        <v>254</v>
      </c>
      <c r="H1230" s="257">
        <v>16</v>
      </c>
      <c r="I1230" s="127"/>
      <c r="L1230" s="125"/>
      <c r="M1230" s="128"/>
      <c r="T1230" s="129"/>
      <c r="AT1230" s="126" t="s">
        <v>152</v>
      </c>
      <c r="AU1230" s="126" t="s">
        <v>148</v>
      </c>
      <c r="AV1230" s="13" t="s">
        <v>148</v>
      </c>
      <c r="AW1230" s="13" t="s">
        <v>42</v>
      </c>
      <c r="AX1230" s="13" t="s">
        <v>81</v>
      </c>
      <c r="AY1230" s="126" t="s">
        <v>140</v>
      </c>
    </row>
    <row r="1231" spans="2:65" s="14" customFormat="1">
      <c r="B1231" s="130"/>
      <c r="D1231" s="254" t="s">
        <v>152</v>
      </c>
      <c r="E1231" s="131" t="s">
        <v>3</v>
      </c>
      <c r="F1231" s="258" t="s">
        <v>155</v>
      </c>
      <c r="H1231" s="259">
        <v>16</v>
      </c>
      <c r="I1231" s="132"/>
      <c r="L1231" s="130"/>
      <c r="M1231" s="133"/>
      <c r="T1231" s="134"/>
      <c r="AT1231" s="131" t="s">
        <v>152</v>
      </c>
      <c r="AU1231" s="131" t="s">
        <v>148</v>
      </c>
      <c r="AV1231" s="14" t="s">
        <v>147</v>
      </c>
      <c r="AW1231" s="14" t="s">
        <v>42</v>
      </c>
      <c r="AX1231" s="14" t="s">
        <v>89</v>
      </c>
      <c r="AY1231" s="131" t="s">
        <v>140</v>
      </c>
    </row>
    <row r="1232" spans="2:65" s="1" customFormat="1" ht="16.5" customHeight="1">
      <c r="B1232" s="34"/>
      <c r="C1232" s="260" t="s">
        <v>1330</v>
      </c>
      <c r="D1232" s="260" t="s">
        <v>309</v>
      </c>
      <c r="E1232" s="261" t="s">
        <v>1331</v>
      </c>
      <c r="F1232" s="262" t="s">
        <v>1332</v>
      </c>
      <c r="G1232" s="263" t="s">
        <v>294</v>
      </c>
      <c r="H1232" s="264">
        <v>45.04</v>
      </c>
      <c r="I1232" s="135"/>
      <c r="J1232" s="265">
        <f>ROUND(I1232*H1232,2)</f>
        <v>0</v>
      </c>
      <c r="K1232" s="262" t="s">
        <v>146</v>
      </c>
      <c r="L1232" s="136"/>
      <c r="M1232" s="137" t="s">
        <v>3</v>
      </c>
      <c r="N1232" s="138" t="s">
        <v>53</v>
      </c>
      <c r="P1232" s="114">
        <f>O1232*H1232</f>
        <v>0</v>
      </c>
      <c r="Q1232" s="114">
        <v>3.0000000000000001E-3</v>
      </c>
      <c r="R1232" s="114">
        <f>Q1232*H1232</f>
        <v>0.13511999999999999</v>
      </c>
      <c r="S1232" s="114">
        <v>0</v>
      </c>
      <c r="T1232" s="115">
        <f>S1232*H1232</f>
        <v>0</v>
      </c>
      <c r="AR1232" s="116" t="s">
        <v>424</v>
      </c>
      <c r="AT1232" s="116" t="s">
        <v>309</v>
      </c>
      <c r="AU1232" s="116" t="s">
        <v>148</v>
      </c>
      <c r="AY1232" s="18" t="s">
        <v>140</v>
      </c>
      <c r="BE1232" s="117">
        <f>IF(N1232="základní",J1232,0)</f>
        <v>0</v>
      </c>
      <c r="BF1232" s="117">
        <f>IF(N1232="snížená",J1232,0)</f>
        <v>0</v>
      </c>
      <c r="BG1232" s="117">
        <f>IF(N1232="zákl. přenesená",J1232,0)</f>
        <v>0</v>
      </c>
      <c r="BH1232" s="117">
        <f>IF(N1232="sníž. přenesená",J1232,0)</f>
        <v>0</v>
      </c>
      <c r="BI1232" s="117">
        <f>IF(N1232="nulová",J1232,0)</f>
        <v>0</v>
      </c>
      <c r="BJ1232" s="18" t="s">
        <v>148</v>
      </c>
      <c r="BK1232" s="117">
        <f>ROUND(I1232*H1232,2)</f>
        <v>0</v>
      </c>
      <c r="BL1232" s="18" t="s">
        <v>254</v>
      </c>
      <c r="BM1232" s="116" t="s">
        <v>1333</v>
      </c>
    </row>
    <row r="1233" spans="2:65" s="12" customFormat="1">
      <c r="B1233" s="120"/>
      <c r="D1233" s="254" t="s">
        <v>152</v>
      </c>
      <c r="E1233" s="121" t="s">
        <v>3</v>
      </c>
      <c r="F1233" s="255" t="s">
        <v>1316</v>
      </c>
      <c r="H1233" s="121" t="s">
        <v>3</v>
      </c>
      <c r="I1233" s="122"/>
      <c r="L1233" s="120"/>
      <c r="M1233" s="123"/>
      <c r="T1233" s="124"/>
      <c r="AT1233" s="121" t="s">
        <v>152</v>
      </c>
      <c r="AU1233" s="121" t="s">
        <v>148</v>
      </c>
      <c r="AV1233" s="12" t="s">
        <v>89</v>
      </c>
      <c r="AW1233" s="12" t="s">
        <v>42</v>
      </c>
      <c r="AX1233" s="12" t="s">
        <v>81</v>
      </c>
      <c r="AY1233" s="121" t="s">
        <v>140</v>
      </c>
    </row>
    <row r="1234" spans="2:65" s="13" customFormat="1">
      <c r="B1234" s="125"/>
      <c r="D1234" s="254" t="s">
        <v>152</v>
      </c>
      <c r="E1234" s="126" t="s">
        <v>3</v>
      </c>
      <c r="F1234" s="256" t="s">
        <v>1334</v>
      </c>
      <c r="H1234" s="257">
        <v>7.84</v>
      </c>
      <c r="I1234" s="127"/>
      <c r="L1234" s="125"/>
      <c r="M1234" s="128"/>
      <c r="T1234" s="129"/>
      <c r="AT1234" s="126" t="s">
        <v>152</v>
      </c>
      <c r="AU1234" s="126" t="s">
        <v>148</v>
      </c>
      <c r="AV1234" s="13" t="s">
        <v>148</v>
      </c>
      <c r="AW1234" s="13" t="s">
        <v>42</v>
      </c>
      <c r="AX1234" s="13" t="s">
        <v>81</v>
      </c>
      <c r="AY1234" s="126" t="s">
        <v>140</v>
      </c>
    </row>
    <row r="1235" spans="2:65" s="12" customFormat="1">
      <c r="B1235" s="120"/>
      <c r="D1235" s="254" t="s">
        <v>152</v>
      </c>
      <c r="E1235" s="121" t="s">
        <v>3</v>
      </c>
      <c r="F1235" s="255" t="s">
        <v>1323</v>
      </c>
      <c r="H1235" s="121" t="s">
        <v>3</v>
      </c>
      <c r="I1235" s="122"/>
      <c r="L1235" s="120"/>
      <c r="M1235" s="123"/>
      <c r="T1235" s="124"/>
      <c r="AT1235" s="121" t="s">
        <v>152</v>
      </c>
      <c r="AU1235" s="121" t="s">
        <v>148</v>
      </c>
      <c r="AV1235" s="12" t="s">
        <v>89</v>
      </c>
      <c r="AW1235" s="12" t="s">
        <v>42</v>
      </c>
      <c r="AX1235" s="12" t="s">
        <v>81</v>
      </c>
      <c r="AY1235" s="121" t="s">
        <v>140</v>
      </c>
    </row>
    <row r="1236" spans="2:65" s="13" customFormat="1">
      <c r="B1236" s="125"/>
      <c r="D1236" s="254" t="s">
        <v>152</v>
      </c>
      <c r="E1236" s="126" t="s">
        <v>3</v>
      </c>
      <c r="F1236" s="256" t="s">
        <v>1335</v>
      </c>
      <c r="H1236" s="257">
        <v>8.4</v>
      </c>
      <c r="I1236" s="127"/>
      <c r="L1236" s="125"/>
      <c r="M1236" s="128"/>
      <c r="T1236" s="129"/>
      <c r="AT1236" s="126" t="s">
        <v>152</v>
      </c>
      <c r="AU1236" s="126" t="s">
        <v>148</v>
      </c>
      <c r="AV1236" s="13" t="s">
        <v>148</v>
      </c>
      <c r="AW1236" s="13" t="s">
        <v>42</v>
      </c>
      <c r="AX1236" s="13" t="s">
        <v>81</v>
      </c>
      <c r="AY1236" s="126" t="s">
        <v>140</v>
      </c>
    </row>
    <row r="1237" spans="2:65" s="12" customFormat="1">
      <c r="B1237" s="120"/>
      <c r="D1237" s="254" t="s">
        <v>152</v>
      </c>
      <c r="E1237" s="121" t="s">
        <v>3</v>
      </c>
      <c r="F1237" s="255" t="s">
        <v>1329</v>
      </c>
      <c r="H1237" s="121" t="s">
        <v>3</v>
      </c>
      <c r="I1237" s="122"/>
      <c r="L1237" s="120"/>
      <c r="M1237" s="123"/>
      <c r="T1237" s="124"/>
      <c r="AT1237" s="121" t="s">
        <v>152</v>
      </c>
      <c r="AU1237" s="121" t="s">
        <v>148</v>
      </c>
      <c r="AV1237" s="12" t="s">
        <v>89</v>
      </c>
      <c r="AW1237" s="12" t="s">
        <v>42</v>
      </c>
      <c r="AX1237" s="12" t="s">
        <v>81</v>
      </c>
      <c r="AY1237" s="121" t="s">
        <v>140</v>
      </c>
    </row>
    <row r="1238" spans="2:65" s="13" customFormat="1">
      <c r="B1238" s="125"/>
      <c r="D1238" s="254" t="s">
        <v>152</v>
      </c>
      <c r="E1238" s="126" t="s">
        <v>3</v>
      </c>
      <c r="F1238" s="256" t="s">
        <v>1336</v>
      </c>
      <c r="H1238" s="257">
        <v>28.8</v>
      </c>
      <c r="I1238" s="127"/>
      <c r="L1238" s="125"/>
      <c r="M1238" s="128"/>
      <c r="T1238" s="129"/>
      <c r="AT1238" s="126" t="s">
        <v>152</v>
      </c>
      <c r="AU1238" s="126" t="s">
        <v>148</v>
      </c>
      <c r="AV1238" s="13" t="s">
        <v>148</v>
      </c>
      <c r="AW1238" s="13" t="s">
        <v>42</v>
      </c>
      <c r="AX1238" s="13" t="s">
        <v>81</v>
      </c>
      <c r="AY1238" s="126" t="s">
        <v>140</v>
      </c>
    </row>
    <row r="1239" spans="2:65" s="14" customFormat="1">
      <c r="B1239" s="130"/>
      <c r="D1239" s="254" t="s">
        <v>152</v>
      </c>
      <c r="E1239" s="131" t="s">
        <v>3</v>
      </c>
      <c r="F1239" s="258" t="s">
        <v>155</v>
      </c>
      <c r="H1239" s="259">
        <v>45.04</v>
      </c>
      <c r="I1239" s="132"/>
      <c r="L1239" s="130"/>
      <c r="M1239" s="133"/>
      <c r="T1239" s="134"/>
      <c r="AT1239" s="131" t="s">
        <v>152</v>
      </c>
      <c r="AU1239" s="131" t="s">
        <v>148</v>
      </c>
      <c r="AV1239" s="14" t="s">
        <v>147</v>
      </c>
      <c r="AW1239" s="14" t="s">
        <v>42</v>
      </c>
      <c r="AX1239" s="14" t="s">
        <v>89</v>
      </c>
      <c r="AY1239" s="131" t="s">
        <v>140</v>
      </c>
    </row>
    <row r="1240" spans="2:65" s="1" customFormat="1" ht="16.5" customHeight="1">
      <c r="B1240" s="34"/>
      <c r="C1240" s="260" t="s">
        <v>1337</v>
      </c>
      <c r="D1240" s="260" t="s">
        <v>309</v>
      </c>
      <c r="E1240" s="261" t="s">
        <v>1338</v>
      </c>
      <c r="F1240" s="262" t="s">
        <v>1339</v>
      </c>
      <c r="G1240" s="263" t="s">
        <v>1340</v>
      </c>
      <c r="H1240" s="264">
        <v>50</v>
      </c>
      <c r="I1240" s="135"/>
      <c r="J1240" s="265">
        <f>ROUND(I1240*H1240,2)</f>
        <v>0</v>
      </c>
      <c r="K1240" s="262" t="s">
        <v>146</v>
      </c>
      <c r="L1240" s="136"/>
      <c r="M1240" s="137" t="s">
        <v>3</v>
      </c>
      <c r="N1240" s="138" t="s">
        <v>53</v>
      </c>
      <c r="P1240" s="114">
        <f>O1240*H1240</f>
        <v>0</v>
      </c>
      <c r="Q1240" s="114">
        <v>2.0000000000000001E-4</v>
      </c>
      <c r="R1240" s="114">
        <f>Q1240*H1240</f>
        <v>0.01</v>
      </c>
      <c r="S1240" s="114">
        <v>0</v>
      </c>
      <c r="T1240" s="115">
        <f>S1240*H1240</f>
        <v>0</v>
      </c>
      <c r="AR1240" s="116" t="s">
        <v>424</v>
      </c>
      <c r="AT1240" s="116" t="s">
        <v>309</v>
      </c>
      <c r="AU1240" s="116" t="s">
        <v>148</v>
      </c>
      <c r="AY1240" s="18" t="s">
        <v>140</v>
      </c>
      <c r="BE1240" s="117">
        <f>IF(N1240="základní",J1240,0)</f>
        <v>0</v>
      </c>
      <c r="BF1240" s="117">
        <f>IF(N1240="snížená",J1240,0)</f>
        <v>0</v>
      </c>
      <c r="BG1240" s="117">
        <f>IF(N1240="zákl. přenesená",J1240,0)</f>
        <v>0</v>
      </c>
      <c r="BH1240" s="117">
        <f>IF(N1240="sníž. přenesená",J1240,0)</f>
        <v>0</v>
      </c>
      <c r="BI1240" s="117">
        <f>IF(N1240="nulová",J1240,0)</f>
        <v>0</v>
      </c>
      <c r="BJ1240" s="18" t="s">
        <v>148</v>
      </c>
      <c r="BK1240" s="117">
        <f>ROUND(I1240*H1240,2)</f>
        <v>0</v>
      </c>
      <c r="BL1240" s="18" t="s">
        <v>254</v>
      </c>
      <c r="BM1240" s="116" t="s">
        <v>1341</v>
      </c>
    </row>
    <row r="1241" spans="2:65" s="12" customFormat="1">
      <c r="B1241" s="120"/>
      <c r="D1241" s="254" t="s">
        <v>152</v>
      </c>
      <c r="E1241" s="121" t="s">
        <v>3</v>
      </c>
      <c r="F1241" s="255" t="s">
        <v>1316</v>
      </c>
      <c r="H1241" s="121" t="s">
        <v>3</v>
      </c>
      <c r="I1241" s="122"/>
      <c r="L1241" s="120"/>
      <c r="M1241" s="123"/>
      <c r="T1241" s="124"/>
      <c r="AT1241" s="121" t="s">
        <v>152</v>
      </c>
      <c r="AU1241" s="121" t="s">
        <v>148</v>
      </c>
      <c r="AV1241" s="12" t="s">
        <v>89</v>
      </c>
      <c r="AW1241" s="12" t="s">
        <v>42</v>
      </c>
      <c r="AX1241" s="12" t="s">
        <v>81</v>
      </c>
      <c r="AY1241" s="121" t="s">
        <v>140</v>
      </c>
    </row>
    <row r="1242" spans="2:65" s="13" customFormat="1">
      <c r="B1242" s="125"/>
      <c r="D1242" s="254" t="s">
        <v>152</v>
      </c>
      <c r="E1242" s="126" t="s">
        <v>3</v>
      </c>
      <c r="F1242" s="256" t="s">
        <v>254</v>
      </c>
      <c r="H1242" s="257">
        <v>16</v>
      </c>
      <c r="I1242" s="127"/>
      <c r="L1242" s="125"/>
      <c r="M1242" s="128"/>
      <c r="T1242" s="129"/>
      <c r="AT1242" s="126" t="s">
        <v>152</v>
      </c>
      <c r="AU1242" s="126" t="s">
        <v>148</v>
      </c>
      <c r="AV1242" s="13" t="s">
        <v>148</v>
      </c>
      <c r="AW1242" s="13" t="s">
        <v>42</v>
      </c>
      <c r="AX1242" s="13" t="s">
        <v>81</v>
      </c>
      <c r="AY1242" s="126" t="s">
        <v>140</v>
      </c>
    </row>
    <row r="1243" spans="2:65" s="12" customFormat="1">
      <c r="B1243" s="120"/>
      <c r="D1243" s="254" t="s">
        <v>152</v>
      </c>
      <c r="E1243" s="121" t="s">
        <v>3</v>
      </c>
      <c r="F1243" s="255" t="s">
        <v>1294</v>
      </c>
      <c r="H1243" s="121" t="s">
        <v>3</v>
      </c>
      <c r="I1243" s="122"/>
      <c r="L1243" s="120"/>
      <c r="M1243" s="123"/>
      <c r="T1243" s="124"/>
      <c r="AT1243" s="121" t="s">
        <v>152</v>
      </c>
      <c r="AU1243" s="121" t="s">
        <v>148</v>
      </c>
      <c r="AV1243" s="12" t="s">
        <v>89</v>
      </c>
      <c r="AW1243" s="12" t="s">
        <v>42</v>
      </c>
      <c r="AX1243" s="12" t="s">
        <v>81</v>
      </c>
      <c r="AY1243" s="121" t="s">
        <v>140</v>
      </c>
    </row>
    <row r="1244" spans="2:65" s="13" customFormat="1">
      <c r="B1244" s="125"/>
      <c r="D1244" s="254" t="s">
        <v>152</v>
      </c>
      <c r="E1244" s="126" t="s">
        <v>3</v>
      </c>
      <c r="F1244" s="256" t="s">
        <v>184</v>
      </c>
      <c r="H1244" s="257">
        <v>6</v>
      </c>
      <c r="I1244" s="127"/>
      <c r="L1244" s="125"/>
      <c r="M1244" s="128"/>
      <c r="T1244" s="129"/>
      <c r="AT1244" s="126" t="s">
        <v>152</v>
      </c>
      <c r="AU1244" s="126" t="s">
        <v>148</v>
      </c>
      <c r="AV1244" s="13" t="s">
        <v>148</v>
      </c>
      <c r="AW1244" s="13" t="s">
        <v>42</v>
      </c>
      <c r="AX1244" s="13" t="s">
        <v>81</v>
      </c>
      <c r="AY1244" s="126" t="s">
        <v>140</v>
      </c>
    </row>
    <row r="1245" spans="2:65" s="12" customFormat="1">
      <c r="B1245" s="120"/>
      <c r="D1245" s="254" t="s">
        <v>152</v>
      </c>
      <c r="E1245" s="121" t="s">
        <v>3</v>
      </c>
      <c r="F1245" s="255" t="s">
        <v>1317</v>
      </c>
      <c r="H1245" s="121" t="s">
        <v>3</v>
      </c>
      <c r="I1245" s="122"/>
      <c r="L1245" s="120"/>
      <c r="M1245" s="123"/>
      <c r="T1245" s="124"/>
      <c r="AT1245" s="121" t="s">
        <v>152</v>
      </c>
      <c r="AU1245" s="121" t="s">
        <v>148</v>
      </c>
      <c r="AV1245" s="12" t="s">
        <v>89</v>
      </c>
      <c r="AW1245" s="12" t="s">
        <v>42</v>
      </c>
      <c r="AX1245" s="12" t="s">
        <v>81</v>
      </c>
      <c r="AY1245" s="121" t="s">
        <v>140</v>
      </c>
    </row>
    <row r="1246" spans="2:65" s="13" customFormat="1">
      <c r="B1246" s="125"/>
      <c r="D1246" s="254" t="s">
        <v>152</v>
      </c>
      <c r="E1246" s="126" t="s">
        <v>3</v>
      </c>
      <c r="F1246" s="256" t="s">
        <v>148</v>
      </c>
      <c r="H1246" s="257">
        <v>2</v>
      </c>
      <c r="I1246" s="127"/>
      <c r="L1246" s="125"/>
      <c r="M1246" s="128"/>
      <c r="T1246" s="129"/>
      <c r="AT1246" s="126" t="s">
        <v>152</v>
      </c>
      <c r="AU1246" s="126" t="s">
        <v>148</v>
      </c>
      <c r="AV1246" s="13" t="s">
        <v>148</v>
      </c>
      <c r="AW1246" s="13" t="s">
        <v>42</v>
      </c>
      <c r="AX1246" s="13" t="s">
        <v>81</v>
      </c>
      <c r="AY1246" s="126" t="s">
        <v>140</v>
      </c>
    </row>
    <row r="1247" spans="2:65" s="12" customFormat="1">
      <c r="B1247" s="120"/>
      <c r="D1247" s="254" t="s">
        <v>152</v>
      </c>
      <c r="E1247" s="121" t="s">
        <v>3</v>
      </c>
      <c r="F1247" s="255" t="s">
        <v>1305</v>
      </c>
      <c r="H1247" s="121" t="s">
        <v>3</v>
      </c>
      <c r="I1247" s="122"/>
      <c r="L1247" s="120"/>
      <c r="M1247" s="123"/>
      <c r="T1247" s="124"/>
      <c r="AT1247" s="121" t="s">
        <v>152</v>
      </c>
      <c r="AU1247" s="121" t="s">
        <v>148</v>
      </c>
      <c r="AV1247" s="12" t="s">
        <v>89</v>
      </c>
      <c r="AW1247" s="12" t="s">
        <v>42</v>
      </c>
      <c r="AX1247" s="12" t="s">
        <v>81</v>
      </c>
      <c r="AY1247" s="121" t="s">
        <v>140</v>
      </c>
    </row>
    <row r="1248" spans="2:65" s="13" customFormat="1">
      <c r="B1248" s="125"/>
      <c r="D1248" s="254" t="s">
        <v>152</v>
      </c>
      <c r="E1248" s="126" t="s">
        <v>3</v>
      </c>
      <c r="F1248" s="256" t="s">
        <v>148</v>
      </c>
      <c r="H1248" s="257">
        <v>2</v>
      </c>
      <c r="I1248" s="127"/>
      <c r="L1248" s="125"/>
      <c r="M1248" s="128"/>
      <c r="T1248" s="129"/>
      <c r="AT1248" s="126" t="s">
        <v>152</v>
      </c>
      <c r="AU1248" s="126" t="s">
        <v>148</v>
      </c>
      <c r="AV1248" s="13" t="s">
        <v>148</v>
      </c>
      <c r="AW1248" s="13" t="s">
        <v>42</v>
      </c>
      <c r="AX1248" s="13" t="s">
        <v>81</v>
      </c>
      <c r="AY1248" s="126" t="s">
        <v>140</v>
      </c>
    </row>
    <row r="1249" spans="2:65" s="12" customFormat="1">
      <c r="B1249" s="120"/>
      <c r="D1249" s="254" t="s">
        <v>152</v>
      </c>
      <c r="E1249" s="121" t="s">
        <v>3</v>
      </c>
      <c r="F1249" s="255" t="s">
        <v>1323</v>
      </c>
      <c r="H1249" s="121" t="s">
        <v>3</v>
      </c>
      <c r="I1249" s="122"/>
      <c r="L1249" s="120"/>
      <c r="M1249" s="123"/>
      <c r="T1249" s="124"/>
      <c r="AT1249" s="121" t="s">
        <v>152</v>
      </c>
      <c r="AU1249" s="121" t="s">
        <v>148</v>
      </c>
      <c r="AV1249" s="12" t="s">
        <v>89</v>
      </c>
      <c r="AW1249" s="12" t="s">
        <v>42</v>
      </c>
      <c r="AX1249" s="12" t="s">
        <v>81</v>
      </c>
      <c r="AY1249" s="121" t="s">
        <v>140</v>
      </c>
    </row>
    <row r="1250" spans="2:65" s="13" customFormat="1">
      <c r="B1250" s="125"/>
      <c r="D1250" s="254" t="s">
        <v>152</v>
      </c>
      <c r="E1250" s="126" t="s">
        <v>3</v>
      </c>
      <c r="F1250" s="256" t="s">
        <v>196</v>
      </c>
      <c r="H1250" s="257">
        <v>8</v>
      </c>
      <c r="I1250" s="127"/>
      <c r="L1250" s="125"/>
      <c r="M1250" s="128"/>
      <c r="T1250" s="129"/>
      <c r="AT1250" s="126" t="s">
        <v>152</v>
      </c>
      <c r="AU1250" s="126" t="s">
        <v>148</v>
      </c>
      <c r="AV1250" s="13" t="s">
        <v>148</v>
      </c>
      <c r="AW1250" s="13" t="s">
        <v>42</v>
      </c>
      <c r="AX1250" s="13" t="s">
        <v>81</v>
      </c>
      <c r="AY1250" s="126" t="s">
        <v>140</v>
      </c>
    </row>
    <row r="1251" spans="2:65" s="12" customFormat="1">
      <c r="B1251" s="120"/>
      <c r="D1251" s="254" t="s">
        <v>152</v>
      </c>
      <c r="E1251" s="121" t="s">
        <v>3</v>
      </c>
      <c r="F1251" s="255" t="s">
        <v>1329</v>
      </c>
      <c r="H1251" s="121" t="s">
        <v>3</v>
      </c>
      <c r="I1251" s="122"/>
      <c r="L1251" s="120"/>
      <c r="M1251" s="123"/>
      <c r="T1251" s="124"/>
      <c r="AT1251" s="121" t="s">
        <v>152</v>
      </c>
      <c r="AU1251" s="121" t="s">
        <v>148</v>
      </c>
      <c r="AV1251" s="12" t="s">
        <v>89</v>
      </c>
      <c r="AW1251" s="12" t="s">
        <v>42</v>
      </c>
      <c r="AX1251" s="12" t="s">
        <v>81</v>
      </c>
      <c r="AY1251" s="121" t="s">
        <v>140</v>
      </c>
    </row>
    <row r="1252" spans="2:65" s="13" customFormat="1">
      <c r="B1252" s="125"/>
      <c r="D1252" s="254" t="s">
        <v>152</v>
      </c>
      <c r="E1252" s="126" t="s">
        <v>3</v>
      </c>
      <c r="F1252" s="256" t="s">
        <v>254</v>
      </c>
      <c r="H1252" s="257">
        <v>16</v>
      </c>
      <c r="I1252" s="127"/>
      <c r="L1252" s="125"/>
      <c r="M1252" s="128"/>
      <c r="T1252" s="129"/>
      <c r="AT1252" s="126" t="s">
        <v>152</v>
      </c>
      <c r="AU1252" s="126" t="s">
        <v>148</v>
      </c>
      <c r="AV1252" s="13" t="s">
        <v>148</v>
      </c>
      <c r="AW1252" s="13" t="s">
        <v>42</v>
      </c>
      <c r="AX1252" s="13" t="s">
        <v>81</v>
      </c>
      <c r="AY1252" s="126" t="s">
        <v>140</v>
      </c>
    </row>
    <row r="1253" spans="2:65" s="14" customFormat="1">
      <c r="B1253" s="130"/>
      <c r="D1253" s="254" t="s">
        <v>152</v>
      </c>
      <c r="E1253" s="131" t="s">
        <v>3</v>
      </c>
      <c r="F1253" s="258" t="s">
        <v>155</v>
      </c>
      <c r="H1253" s="259">
        <v>50</v>
      </c>
      <c r="I1253" s="132"/>
      <c r="L1253" s="130"/>
      <c r="M1253" s="133"/>
      <c r="T1253" s="134"/>
      <c r="AT1253" s="131" t="s">
        <v>152</v>
      </c>
      <c r="AU1253" s="131" t="s">
        <v>148</v>
      </c>
      <c r="AV1253" s="14" t="s">
        <v>147</v>
      </c>
      <c r="AW1253" s="14" t="s">
        <v>42</v>
      </c>
      <c r="AX1253" s="14" t="s">
        <v>89</v>
      </c>
      <c r="AY1253" s="131" t="s">
        <v>140</v>
      </c>
    </row>
    <row r="1254" spans="2:65" s="1" customFormat="1" ht="24.15" customHeight="1">
      <c r="B1254" s="34"/>
      <c r="C1254" s="246" t="s">
        <v>1342</v>
      </c>
      <c r="D1254" s="246" t="s">
        <v>142</v>
      </c>
      <c r="E1254" s="247" t="s">
        <v>1343</v>
      </c>
      <c r="F1254" s="248" t="s">
        <v>1344</v>
      </c>
      <c r="G1254" s="249" t="s">
        <v>777</v>
      </c>
      <c r="H1254" s="250">
        <v>3.3239999999999998</v>
      </c>
      <c r="I1254" s="111"/>
      <c r="J1254" s="251">
        <f>ROUND(I1254*H1254,2)</f>
        <v>0</v>
      </c>
      <c r="K1254" s="248" t="s">
        <v>146</v>
      </c>
      <c r="L1254" s="34"/>
      <c r="M1254" s="112" t="s">
        <v>3</v>
      </c>
      <c r="N1254" s="113" t="s">
        <v>53</v>
      </c>
      <c r="P1254" s="114">
        <f>O1254*H1254</f>
        <v>0</v>
      </c>
      <c r="Q1254" s="114">
        <v>0</v>
      </c>
      <c r="R1254" s="114">
        <f>Q1254*H1254</f>
        <v>0</v>
      </c>
      <c r="S1254" s="114">
        <v>0</v>
      </c>
      <c r="T1254" s="115">
        <f>S1254*H1254</f>
        <v>0</v>
      </c>
      <c r="AR1254" s="116" t="s">
        <v>254</v>
      </c>
      <c r="AT1254" s="116" t="s">
        <v>142</v>
      </c>
      <c r="AU1254" s="116" t="s">
        <v>148</v>
      </c>
      <c r="AY1254" s="18" t="s">
        <v>140</v>
      </c>
      <c r="BE1254" s="117">
        <f>IF(N1254="základní",J1254,0)</f>
        <v>0</v>
      </c>
      <c r="BF1254" s="117">
        <f>IF(N1254="snížená",J1254,0)</f>
        <v>0</v>
      </c>
      <c r="BG1254" s="117">
        <f>IF(N1254="zákl. přenesená",J1254,0)</f>
        <v>0</v>
      </c>
      <c r="BH1254" s="117">
        <f>IF(N1254="sníž. přenesená",J1254,0)</f>
        <v>0</v>
      </c>
      <c r="BI1254" s="117">
        <f>IF(N1254="nulová",J1254,0)</f>
        <v>0</v>
      </c>
      <c r="BJ1254" s="18" t="s">
        <v>148</v>
      </c>
      <c r="BK1254" s="117">
        <f>ROUND(I1254*H1254,2)</f>
        <v>0</v>
      </c>
      <c r="BL1254" s="18" t="s">
        <v>254</v>
      </c>
      <c r="BM1254" s="116" t="s">
        <v>1345</v>
      </c>
    </row>
    <row r="1255" spans="2:65" s="1" customFormat="1">
      <c r="B1255" s="34"/>
      <c r="D1255" s="252" t="s">
        <v>150</v>
      </c>
      <c r="F1255" s="253" t="s">
        <v>1346</v>
      </c>
      <c r="I1255" s="118"/>
      <c r="L1255" s="34"/>
      <c r="M1255" s="119"/>
      <c r="T1255" s="53"/>
      <c r="AT1255" s="18" t="s">
        <v>150</v>
      </c>
      <c r="AU1255" s="18" t="s">
        <v>148</v>
      </c>
    </row>
    <row r="1256" spans="2:65" s="1" customFormat="1" ht="24.15" customHeight="1">
      <c r="B1256" s="34"/>
      <c r="C1256" s="246" t="s">
        <v>1347</v>
      </c>
      <c r="D1256" s="246" t="s">
        <v>142</v>
      </c>
      <c r="E1256" s="247" t="s">
        <v>1348</v>
      </c>
      <c r="F1256" s="248" t="s">
        <v>1349</v>
      </c>
      <c r="G1256" s="249" t="s">
        <v>777</v>
      </c>
      <c r="H1256" s="250">
        <v>3.3239999999999998</v>
      </c>
      <c r="I1256" s="111"/>
      <c r="J1256" s="251">
        <f>ROUND(I1256*H1256,2)</f>
        <v>0</v>
      </c>
      <c r="K1256" s="248" t="s">
        <v>146</v>
      </c>
      <c r="L1256" s="34"/>
      <c r="M1256" s="112" t="s">
        <v>3</v>
      </c>
      <c r="N1256" s="113" t="s">
        <v>53</v>
      </c>
      <c r="P1256" s="114">
        <f>O1256*H1256</f>
        <v>0</v>
      </c>
      <c r="Q1256" s="114">
        <v>0</v>
      </c>
      <c r="R1256" s="114">
        <f>Q1256*H1256</f>
        <v>0</v>
      </c>
      <c r="S1256" s="114">
        <v>0</v>
      </c>
      <c r="T1256" s="115">
        <f>S1256*H1256</f>
        <v>0</v>
      </c>
      <c r="AR1256" s="116" t="s">
        <v>254</v>
      </c>
      <c r="AT1256" s="116" t="s">
        <v>142</v>
      </c>
      <c r="AU1256" s="116" t="s">
        <v>148</v>
      </c>
      <c r="AY1256" s="18" t="s">
        <v>140</v>
      </c>
      <c r="BE1256" s="117">
        <f>IF(N1256="základní",J1256,0)</f>
        <v>0</v>
      </c>
      <c r="BF1256" s="117">
        <f>IF(N1256="snížená",J1256,0)</f>
        <v>0</v>
      </c>
      <c r="BG1256" s="117">
        <f>IF(N1256="zákl. přenesená",J1256,0)</f>
        <v>0</v>
      </c>
      <c r="BH1256" s="117">
        <f>IF(N1256="sníž. přenesená",J1256,0)</f>
        <v>0</v>
      </c>
      <c r="BI1256" s="117">
        <f>IF(N1256="nulová",J1256,0)</f>
        <v>0</v>
      </c>
      <c r="BJ1256" s="18" t="s">
        <v>148</v>
      </c>
      <c r="BK1256" s="117">
        <f>ROUND(I1256*H1256,2)</f>
        <v>0</v>
      </c>
      <c r="BL1256" s="18" t="s">
        <v>254</v>
      </c>
      <c r="BM1256" s="116" t="s">
        <v>1350</v>
      </c>
    </row>
    <row r="1257" spans="2:65" s="1" customFormat="1">
      <c r="B1257" s="34"/>
      <c r="D1257" s="252" t="s">
        <v>150</v>
      </c>
      <c r="F1257" s="253" t="s">
        <v>1351</v>
      </c>
      <c r="I1257" s="118"/>
      <c r="L1257" s="34"/>
      <c r="M1257" s="119"/>
      <c r="T1257" s="53"/>
      <c r="AT1257" s="18" t="s">
        <v>150</v>
      </c>
      <c r="AU1257" s="18" t="s">
        <v>148</v>
      </c>
    </row>
    <row r="1258" spans="2:65" s="11" customFormat="1" ht="22.95" customHeight="1">
      <c r="B1258" s="103"/>
      <c r="D1258" s="104" t="s">
        <v>80</v>
      </c>
      <c r="E1258" s="244" t="s">
        <v>1352</v>
      </c>
      <c r="F1258" s="244" t="s">
        <v>1353</v>
      </c>
      <c r="I1258" s="105"/>
      <c r="J1258" s="245">
        <f>BK1258</f>
        <v>0</v>
      </c>
      <c r="L1258" s="103"/>
      <c r="M1258" s="106"/>
      <c r="P1258" s="107">
        <f>SUM(P1259:P1265)</f>
        <v>0</v>
      </c>
      <c r="R1258" s="107">
        <f>SUM(R1259:R1265)</f>
        <v>0.4</v>
      </c>
      <c r="T1258" s="108">
        <f>SUM(T1259:T1265)</f>
        <v>0</v>
      </c>
      <c r="AR1258" s="104" t="s">
        <v>148</v>
      </c>
      <c r="AT1258" s="109" t="s">
        <v>80</v>
      </c>
      <c r="AU1258" s="109" t="s">
        <v>89</v>
      </c>
      <c r="AY1258" s="104" t="s">
        <v>140</v>
      </c>
      <c r="BK1258" s="110">
        <f>SUM(BK1259:BK1265)</f>
        <v>0</v>
      </c>
    </row>
    <row r="1259" spans="2:65" s="1" customFormat="1" ht="16.5" customHeight="1">
      <c r="B1259" s="34"/>
      <c r="C1259" s="246" t="s">
        <v>1354</v>
      </c>
      <c r="D1259" s="246" t="s">
        <v>142</v>
      </c>
      <c r="E1259" s="247" t="s">
        <v>1355</v>
      </c>
      <c r="F1259" s="248" t="s">
        <v>1356</v>
      </c>
      <c r="G1259" s="249" t="s">
        <v>533</v>
      </c>
      <c r="H1259" s="250">
        <v>2</v>
      </c>
      <c r="I1259" s="111"/>
      <c r="J1259" s="251">
        <f>ROUND(I1259*H1259,2)</f>
        <v>0</v>
      </c>
      <c r="K1259" s="248" t="s">
        <v>146</v>
      </c>
      <c r="L1259" s="34"/>
      <c r="M1259" s="112" t="s">
        <v>3</v>
      </c>
      <c r="N1259" s="113" t="s">
        <v>53</v>
      </c>
      <c r="P1259" s="114">
        <f>O1259*H1259</f>
        <v>0</v>
      </c>
      <c r="Q1259" s="114">
        <v>0</v>
      </c>
      <c r="R1259" s="114">
        <f>Q1259*H1259</f>
        <v>0</v>
      </c>
      <c r="S1259" s="114">
        <v>0</v>
      </c>
      <c r="T1259" s="115">
        <f>S1259*H1259</f>
        <v>0</v>
      </c>
      <c r="AR1259" s="116" t="s">
        <v>254</v>
      </c>
      <c r="AT1259" s="116" t="s">
        <v>142</v>
      </c>
      <c r="AU1259" s="116" t="s">
        <v>148</v>
      </c>
      <c r="AY1259" s="18" t="s">
        <v>140</v>
      </c>
      <c r="BE1259" s="117">
        <f>IF(N1259="základní",J1259,0)</f>
        <v>0</v>
      </c>
      <c r="BF1259" s="117">
        <f>IF(N1259="snížená",J1259,0)</f>
        <v>0</v>
      </c>
      <c r="BG1259" s="117">
        <f>IF(N1259="zákl. přenesená",J1259,0)</f>
        <v>0</v>
      </c>
      <c r="BH1259" s="117">
        <f>IF(N1259="sníž. přenesená",J1259,0)</f>
        <v>0</v>
      </c>
      <c r="BI1259" s="117">
        <f>IF(N1259="nulová",J1259,0)</f>
        <v>0</v>
      </c>
      <c r="BJ1259" s="18" t="s">
        <v>148</v>
      </c>
      <c r="BK1259" s="117">
        <f>ROUND(I1259*H1259,2)</f>
        <v>0</v>
      </c>
      <c r="BL1259" s="18" t="s">
        <v>254</v>
      </c>
      <c r="BM1259" s="116" t="s">
        <v>1357</v>
      </c>
    </row>
    <row r="1260" spans="2:65" s="1" customFormat="1">
      <c r="B1260" s="34"/>
      <c r="D1260" s="252" t="s">
        <v>150</v>
      </c>
      <c r="F1260" s="253" t="s">
        <v>1358</v>
      </c>
      <c r="I1260" s="118"/>
      <c r="L1260" s="34"/>
      <c r="M1260" s="119"/>
      <c r="T1260" s="53"/>
      <c r="AT1260" s="18" t="s">
        <v>150</v>
      </c>
      <c r="AU1260" s="18" t="s">
        <v>148</v>
      </c>
    </row>
    <row r="1261" spans="2:65" s="1" customFormat="1" ht="16.5" customHeight="1">
      <c r="B1261" s="34"/>
      <c r="C1261" s="260" t="s">
        <v>1359</v>
      </c>
      <c r="D1261" s="260" t="s">
        <v>309</v>
      </c>
      <c r="E1261" s="261" t="s">
        <v>1360</v>
      </c>
      <c r="F1261" s="262" t="s">
        <v>1361</v>
      </c>
      <c r="G1261" s="263" t="s">
        <v>533</v>
      </c>
      <c r="H1261" s="264">
        <v>2</v>
      </c>
      <c r="I1261" s="135"/>
      <c r="J1261" s="265">
        <f>ROUND(I1261*H1261,2)</f>
        <v>0</v>
      </c>
      <c r="K1261" s="262" t="s">
        <v>3</v>
      </c>
      <c r="L1261" s="136"/>
      <c r="M1261" s="137" t="s">
        <v>3</v>
      </c>
      <c r="N1261" s="138" t="s">
        <v>53</v>
      </c>
      <c r="P1261" s="114">
        <f>O1261*H1261</f>
        <v>0</v>
      </c>
      <c r="Q1261" s="114">
        <v>0.2</v>
      </c>
      <c r="R1261" s="114">
        <f>Q1261*H1261</f>
        <v>0.4</v>
      </c>
      <c r="S1261" s="114">
        <v>0</v>
      </c>
      <c r="T1261" s="115">
        <f>S1261*H1261</f>
        <v>0</v>
      </c>
      <c r="AR1261" s="116" t="s">
        <v>424</v>
      </c>
      <c r="AT1261" s="116" t="s">
        <v>309</v>
      </c>
      <c r="AU1261" s="116" t="s">
        <v>148</v>
      </c>
      <c r="AY1261" s="18" t="s">
        <v>140</v>
      </c>
      <c r="BE1261" s="117">
        <f>IF(N1261="základní",J1261,0)</f>
        <v>0</v>
      </c>
      <c r="BF1261" s="117">
        <f>IF(N1261="snížená",J1261,0)</f>
        <v>0</v>
      </c>
      <c r="BG1261" s="117">
        <f>IF(N1261="zákl. přenesená",J1261,0)</f>
        <v>0</v>
      </c>
      <c r="BH1261" s="117">
        <f>IF(N1261="sníž. přenesená",J1261,0)</f>
        <v>0</v>
      </c>
      <c r="BI1261" s="117">
        <f>IF(N1261="nulová",J1261,0)</f>
        <v>0</v>
      </c>
      <c r="BJ1261" s="18" t="s">
        <v>148</v>
      </c>
      <c r="BK1261" s="117">
        <f>ROUND(I1261*H1261,2)</f>
        <v>0</v>
      </c>
      <c r="BL1261" s="18" t="s">
        <v>254</v>
      </c>
      <c r="BM1261" s="116" t="s">
        <v>1362</v>
      </c>
    </row>
    <row r="1262" spans="2:65" s="1" customFormat="1" ht="24.15" customHeight="1">
      <c r="B1262" s="34"/>
      <c r="C1262" s="246" t="s">
        <v>1363</v>
      </c>
      <c r="D1262" s="246" t="s">
        <v>142</v>
      </c>
      <c r="E1262" s="247" t="s">
        <v>1364</v>
      </c>
      <c r="F1262" s="248" t="s">
        <v>1365</v>
      </c>
      <c r="G1262" s="249" t="s">
        <v>777</v>
      </c>
      <c r="H1262" s="250">
        <v>0.4</v>
      </c>
      <c r="I1262" s="111"/>
      <c r="J1262" s="251">
        <f>ROUND(I1262*H1262,2)</f>
        <v>0</v>
      </c>
      <c r="K1262" s="248" t="s">
        <v>146</v>
      </c>
      <c r="L1262" s="34"/>
      <c r="M1262" s="112" t="s">
        <v>3</v>
      </c>
      <c r="N1262" s="113" t="s">
        <v>53</v>
      </c>
      <c r="P1262" s="114">
        <f>O1262*H1262</f>
        <v>0</v>
      </c>
      <c r="Q1262" s="114">
        <v>0</v>
      </c>
      <c r="R1262" s="114">
        <f>Q1262*H1262</f>
        <v>0</v>
      </c>
      <c r="S1262" s="114">
        <v>0</v>
      </c>
      <c r="T1262" s="115">
        <f>S1262*H1262</f>
        <v>0</v>
      </c>
      <c r="AR1262" s="116" t="s">
        <v>254</v>
      </c>
      <c r="AT1262" s="116" t="s">
        <v>142</v>
      </c>
      <c r="AU1262" s="116" t="s">
        <v>148</v>
      </c>
      <c r="AY1262" s="18" t="s">
        <v>140</v>
      </c>
      <c r="BE1262" s="117">
        <f>IF(N1262="základní",J1262,0)</f>
        <v>0</v>
      </c>
      <c r="BF1262" s="117">
        <f>IF(N1262="snížená",J1262,0)</f>
        <v>0</v>
      </c>
      <c r="BG1262" s="117">
        <f>IF(N1262="zákl. přenesená",J1262,0)</f>
        <v>0</v>
      </c>
      <c r="BH1262" s="117">
        <f>IF(N1262="sníž. přenesená",J1262,0)</f>
        <v>0</v>
      </c>
      <c r="BI1262" s="117">
        <f>IF(N1262="nulová",J1262,0)</f>
        <v>0</v>
      </c>
      <c r="BJ1262" s="18" t="s">
        <v>148</v>
      </c>
      <c r="BK1262" s="117">
        <f>ROUND(I1262*H1262,2)</f>
        <v>0</v>
      </c>
      <c r="BL1262" s="18" t="s">
        <v>254</v>
      </c>
      <c r="BM1262" s="116" t="s">
        <v>1366</v>
      </c>
    </row>
    <row r="1263" spans="2:65" s="1" customFormat="1">
      <c r="B1263" s="34"/>
      <c r="D1263" s="252" t="s">
        <v>150</v>
      </c>
      <c r="F1263" s="253" t="s">
        <v>1367</v>
      </c>
      <c r="I1263" s="118"/>
      <c r="L1263" s="34"/>
      <c r="M1263" s="119"/>
      <c r="T1263" s="53"/>
      <c r="AT1263" s="18" t="s">
        <v>150</v>
      </c>
      <c r="AU1263" s="18" t="s">
        <v>148</v>
      </c>
    </row>
    <row r="1264" spans="2:65" s="1" customFormat="1" ht="24.15" customHeight="1">
      <c r="B1264" s="34"/>
      <c r="C1264" s="246" t="s">
        <v>1368</v>
      </c>
      <c r="D1264" s="246" t="s">
        <v>142</v>
      </c>
      <c r="E1264" s="247" t="s">
        <v>1369</v>
      </c>
      <c r="F1264" s="248" t="s">
        <v>1370</v>
      </c>
      <c r="G1264" s="249" t="s">
        <v>777</v>
      </c>
      <c r="H1264" s="250">
        <v>0.4</v>
      </c>
      <c r="I1264" s="111"/>
      <c r="J1264" s="251">
        <f>ROUND(I1264*H1264,2)</f>
        <v>0</v>
      </c>
      <c r="K1264" s="248" t="s">
        <v>146</v>
      </c>
      <c r="L1264" s="34"/>
      <c r="M1264" s="112" t="s">
        <v>3</v>
      </c>
      <c r="N1264" s="113" t="s">
        <v>53</v>
      </c>
      <c r="P1264" s="114">
        <f>O1264*H1264</f>
        <v>0</v>
      </c>
      <c r="Q1264" s="114">
        <v>0</v>
      </c>
      <c r="R1264" s="114">
        <f>Q1264*H1264</f>
        <v>0</v>
      </c>
      <c r="S1264" s="114">
        <v>0</v>
      </c>
      <c r="T1264" s="115">
        <f>S1264*H1264</f>
        <v>0</v>
      </c>
      <c r="AR1264" s="116" t="s">
        <v>254</v>
      </c>
      <c r="AT1264" s="116" t="s">
        <v>142</v>
      </c>
      <c r="AU1264" s="116" t="s">
        <v>148</v>
      </c>
      <c r="AY1264" s="18" t="s">
        <v>140</v>
      </c>
      <c r="BE1264" s="117">
        <f>IF(N1264="základní",J1264,0)</f>
        <v>0</v>
      </c>
      <c r="BF1264" s="117">
        <f>IF(N1264="snížená",J1264,0)</f>
        <v>0</v>
      </c>
      <c r="BG1264" s="117">
        <f>IF(N1264="zákl. přenesená",J1264,0)</f>
        <v>0</v>
      </c>
      <c r="BH1264" s="117">
        <f>IF(N1264="sníž. přenesená",J1264,0)</f>
        <v>0</v>
      </c>
      <c r="BI1264" s="117">
        <f>IF(N1264="nulová",J1264,0)</f>
        <v>0</v>
      </c>
      <c r="BJ1264" s="18" t="s">
        <v>148</v>
      </c>
      <c r="BK1264" s="117">
        <f>ROUND(I1264*H1264,2)</f>
        <v>0</v>
      </c>
      <c r="BL1264" s="18" t="s">
        <v>254</v>
      </c>
      <c r="BM1264" s="116" t="s">
        <v>1371</v>
      </c>
    </row>
    <row r="1265" spans="2:65" s="1" customFormat="1">
      <c r="B1265" s="34"/>
      <c r="D1265" s="252" t="s">
        <v>150</v>
      </c>
      <c r="F1265" s="253" t="s">
        <v>1372</v>
      </c>
      <c r="I1265" s="118"/>
      <c r="L1265" s="34"/>
      <c r="M1265" s="119"/>
      <c r="T1265" s="53"/>
      <c r="AT1265" s="18" t="s">
        <v>150</v>
      </c>
      <c r="AU1265" s="18" t="s">
        <v>148</v>
      </c>
    </row>
    <row r="1266" spans="2:65" s="11" customFormat="1" ht="22.95" customHeight="1">
      <c r="B1266" s="103"/>
      <c r="D1266" s="104" t="s">
        <v>80</v>
      </c>
      <c r="E1266" s="244" t="s">
        <v>1373</v>
      </c>
      <c r="F1266" s="244" t="s">
        <v>1374</v>
      </c>
      <c r="I1266" s="105"/>
      <c r="J1266" s="245">
        <f>BK1266</f>
        <v>0</v>
      </c>
      <c r="L1266" s="103"/>
      <c r="M1266" s="106"/>
      <c r="P1266" s="107">
        <f>SUM(P1267:P1299)</f>
        <v>0</v>
      </c>
      <c r="R1266" s="107">
        <f>SUM(R1267:R1299)</f>
        <v>1.6550160000000001E-2</v>
      </c>
      <c r="T1266" s="108">
        <f>SUM(T1267:T1299)</f>
        <v>0</v>
      </c>
      <c r="AR1266" s="104" t="s">
        <v>148</v>
      </c>
      <c r="AT1266" s="109" t="s">
        <v>80</v>
      </c>
      <c r="AU1266" s="109" t="s">
        <v>89</v>
      </c>
      <c r="AY1266" s="104" t="s">
        <v>140</v>
      </c>
      <c r="BK1266" s="110">
        <f>SUM(BK1267:BK1299)</f>
        <v>0</v>
      </c>
    </row>
    <row r="1267" spans="2:65" s="1" customFormat="1" ht="24.15" customHeight="1">
      <c r="B1267" s="34"/>
      <c r="C1267" s="246" t="s">
        <v>1375</v>
      </c>
      <c r="D1267" s="246" t="s">
        <v>142</v>
      </c>
      <c r="E1267" s="247" t="s">
        <v>1376</v>
      </c>
      <c r="F1267" s="248" t="s">
        <v>1377</v>
      </c>
      <c r="G1267" s="249" t="s">
        <v>145</v>
      </c>
      <c r="H1267" s="250">
        <v>30.184000000000001</v>
      </c>
      <c r="I1267" s="111"/>
      <c r="J1267" s="251">
        <f>ROUND(I1267*H1267,2)</f>
        <v>0</v>
      </c>
      <c r="K1267" s="248" t="s">
        <v>146</v>
      </c>
      <c r="L1267" s="34"/>
      <c r="M1267" s="112" t="s">
        <v>3</v>
      </c>
      <c r="N1267" s="113" t="s">
        <v>53</v>
      </c>
      <c r="P1267" s="114">
        <f>O1267*H1267</f>
        <v>0</v>
      </c>
      <c r="Q1267" s="114">
        <v>8.0000000000000007E-5</v>
      </c>
      <c r="R1267" s="114">
        <f>Q1267*H1267</f>
        <v>2.4147200000000004E-3</v>
      </c>
      <c r="S1267" s="114">
        <v>0</v>
      </c>
      <c r="T1267" s="115">
        <f>S1267*H1267</f>
        <v>0</v>
      </c>
      <c r="AR1267" s="116" t="s">
        <v>254</v>
      </c>
      <c r="AT1267" s="116" t="s">
        <v>142</v>
      </c>
      <c r="AU1267" s="116" t="s">
        <v>148</v>
      </c>
      <c r="AY1267" s="18" t="s">
        <v>140</v>
      </c>
      <c r="BE1267" s="117">
        <f>IF(N1267="základní",J1267,0)</f>
        <v>0</v>
      </c>
      <c r="BF1267" s="117">
        <f>IF(N1267="snížená",J1267,0)</f>
        <v>0</v>
      </c>
      <c r="BG1267" s="117">
        <f>IF(N1267="zákl. přenesená",J1267,0)</f>
        <v>0</v>
      </c>
      <c r="BH1267" s="117">
        <f>IF(N1267="sníž. přenesená",J1267,0)</f>
        <v>0</v>
      </c>
      <c r="BI1267" s="117">
        <f>IF(N1267="nulová",J1267,0)</f>
        <v>0</v>
      </c>
      <c r="BJ1267" s="18" t="s">
        <v>148</v>
      </c>
      <c r="BK1267" s="117">
        <f>ROUND(I1267*H1267,2)</f>
        <v>0</v>
      </c>
      <c r="BL1267" s="18" t="s">
        <v>254</v>
      </c>
      <c r="BM1267" s="116" t="s">
        <v>1378</v>
      </c>
    </row>
    <row r="1268" spans="2:65" s="1" customFormat="1">
      <c r="B1268" s="34"/>
      <c r="D1268" s="252" t="s">
        <v>150</v>
      </c>
      <c r="F1268" s="253" t="s">
        <v>1379</v>
      </c>
      <c r="I1268" s="118"/>
      <c r="L1268" s="34"/>
      <c r="M1268" s="119"/>
      <c r="T1268" s="53"/>
      <c r="AT1268" s="18" t="s">
        <v>150</v>
      </c>
      <c r="AU1268" s="18" t="s">
        <v>148</v>
      </c>
    </row>
    <row r="1269" spans="2:65" s="12" customFormat="1">
      <c r="B1269" s="120"/>
      <c r="D1269" s="254" t="s">
        <v>152</v>
      </c>
      <c r="E1269" s="121" t="s">
        <v>3</v>
      </c>
      <c r="F1269" s="255" t="s">
        <v>1380</v>
      </c>
      <c r="H1269" s="121" t="s">
        <v>3</v>
      </c>
      <c r="I1269" s="122"/>
      <c r="L1269" s="120"/>
      <c r="M1269" s="123"/>
      <c r="T1269" s="124"/>
      <c r="AT1269" s="121" t="s">
        <v>152</v>
      </c>
      <c r="AU1269" s="121" t="s">
        <v>148</v>
      </c>
      <c r="AV1269" s="12" t="s">
        <v>89</v>
      </c>
      <c r="AW1269" s="12" t="s">
        <v>42</v>
      </c>
      <c r="AX1269" s="12" t="s">
        <v>81</v>
      </c>
      <c r="AY1269" s="121" t="s">
        <v>140</v>
      </c>
    </row>
    <row r="1270" spans="2:65" s="13" customFormat="1">
      <c r="B1270" s="125"/>
      <c r="D1270" s="254" t="s">
        <v>152</v>
      </c>
      <c r="E1270" s="126" t="s">
        <v>3</v>
      </c>
      <c r="F1270" s="256" t="s">
        <v>1381</v>
      </c>
      <c r="H1270" s="257">
        <v>16</v>
      </c>
      <c r="I1270" s="127"/>
      <c r="L1270" s="125"/>
      <c r="M1270" s="128"/>
      <c r="T1270" s="129"/>
      <c r="AT1270" s="126" t="s">
        <v>152</v>
      </c>
      <c r="AU1270" s="126" t="s">
        <v>148</v>
      </c>
      <c r="AV1270" s="13" t="s">
        <v>148</v>
      </c>
      <c r="AW1270" s="13" t="s">
        <v>42</v>
      </c>
      <c r="AX1270" s="13" t="s">
        <v>81</v>
      </c>
      <c r="AY1270" s="126" t="s">
        <v>140</v>
      </c>
    </row>
    <row r="1271" spans="2:65" s="12" customFormat="1">
      <c r="B1271" s="120"/>
      <c r="D1271" s="254" t="s">
        <v>152</v>
      </c>
      <c r="E1271" s="121" t="s">
        <v>3</v>
      </c>
      <c r="F1271" s="255" t="s">
        <v>1382</v>
      </c>
      <c r="H1271" s="121" t="s">
        <v>3</v>
      </c>
      <c r="I1271" s="122"/>
      <c r="L1271" s="120"/>
      <c r="M1271" s="123"/>
      <c r="T1271" s="124"/>
      <c r="AT1271" s="121" t="s">
        <v>152</v>
      </c>
      <c r="AU1271" s="121" t="s">
        <v>148</v>
      </c>
      <c r="AV1271" s="12" t="s">
        <v>89</v>
      </c>
      <c r="AW1271" s="12" t="s">
        <v>42</v>
      </c>
      <c r="AX1271" s="12" t="s">
        <v>81</v>
      </c>
      <c r="AY1271" s="121" t="s">
        <v>140</v>
      </c>
    </row>
    <row r="1272" spans="2:65" s="13" customFormat="1">
      <c r="B1272" s="125"/>
      <c r="D1272" s="254" t="s">
        <v>152</v>
      </c>
      <c r="E1272" s="126" t="s">
        <v>3</v>
      </c>
      <c r="F1272" s="256" t="s">
        <v>1383</v>
      </c>
      <c r="H1272" s="257">
        <v>14.183999999999999</v>
      </c>
      <c r="I1272" s="127"/>
      <c r="L1272" s="125"/>
      <c r="M1272" s="128"/>
      <c r="T1272" s="129"/>
      <c r="AT1272" s="126" t="s">
        <v>152</v>
      </c>
      <c r="AU1272" s="126" t="s">
        <v>148</v>
      </c>
      <c r="AV1272" s="13" t="s">
        <v>148</v>
      </c>
      <c r="AW1272" s="13" t="s">
        <v>42</v>
      </c>
      <c r="AX1272" s="13" t="s">
        <v>81</v>
      </c>
      <c r="AY1272" s="126" t="s">
        <v>140</v>
      </c>
    </row>
    <row r="1273" spans="2:65" s="14" customFormat="1">
      <c r="B1273" s="130"/>
      <c r="D1273" s="254" t="s">
        <v>152</v>
      </c>
      <c r="E1273" s="131" t="s">
        <v>3</v>
      </c>
      <c r="F1273" s="258" t="s">
        <v>155</v>
      </c>
      <c r="H1273" s="259">
        <v>30.184000000000001</v>
      </c>
      <c r="I1273" s="132"/>
      <c r="L1273" s="130"/>
      <c r="M1273" s="133"/>
      <c r="T1273" s="134"/>
      <c r="AT1273" s="131" t="s">
        <v>152</v>
      </c>
      <c r="AU1273" s="131" t="s">
        <v>148</v>
      </c>
      <c r="AV1273" s="14" t="s">
        <v>147</v>
      </c>
      <c r="AW1273" s="14" t="s">
        <v>42</v>
      </c>
      <c r="AX1273" s="14" t="s">
        <v>89</v>
      </c>
      <c r="AY1273" s="131" t="s">
        <v>140</v>
      </c>
    </row>
    <row r="1274" spans="2:65" s="1" customFormat="1" ht="16.5" customHeight="1">
      <c r="B1274" s="34"/>
      <c r="C1274" s="246" t="s">
        <v>1384</v>
      </c>
      <c r="D1274" s="246" t="s">
        <v>142</v>
      </c>
      <c r="E1274" s="247" t="s">
        <v>1385</v>
      </c>
      <c r="F1274" s="248" t="s">
        <v>1386</v>
      </c>
      <c r="G1274" s="249" t="s">
        <v>145</v>
      </c>
      <c r="H1274" s="250">
        <v>16</v>
      </c>
      <c r="I1274" s="111"/>
      <c r="J1274" s="251">
        <f>ROUND(I1274*H1274,2)</f>
        <v>0</v>
      </c>
      <c r="K1274" s="248" t="s">
        <v>146</v>
      </c>
      <c r="L1274" s="34"/>
      <c r="M1274" s="112" t="s">
        <v>3</v>
      </c>
      <c r="N1274" s="113" t="s">
        <v>53</v>
      </c>
      <c r="P1274" s="114">
        <f>O1274*H1274</f>
        <v>0</v>
      </c>
      <c r="Q1274" s="114">
        <v>1.1E-4</v>
      </c>
      <c r="R1274" s="114">
        <f>Q1274*H1274</f>
        <v>1.7600000000000001E-3</v>
      </c>
      <c r="S1274" s="114">
        <v>0</v>
      </c>
      <c r="T1274" s="115">
        <f>S1274*H1274</f>
        <v>0</v>
      </c>
      <c r="AR1274" s="116" t="s">
        <v>254</v>
      </c>
      <c r="AT1274" s="116" t="s">
        <v>142</v>
      </c>
      <c r="AU1274" s="116" t="s">
        <v>148</v>
      </c>
      <c r="AY1274" s="18" t="s">
        <v>140</v>
      </c>
      <c r="BE1274" s="117">
        <f>IF(N1274="základní",J1274,0)</f>
        <v>0</v>
      </c>
      <c r="BF1274" s="117">
        <f>IF(N1274="snížená",J1274,0)</f>
        <v>0</v>
      </c>
      <c r="BG1274" s="117">
        <f>IF(N1274="zákl. přenesená",J1274,0)</f>
        <v>0</v>
      </c>
      <c r="BH1274" s="117">
        <f>IF(N1274="sníž. přenesená",J1274,0)</f>
        <v>0</v>
      </c>
      <c r="BI1274" s="117">
        <f>IF(N1274="nulová",J1274,0)</f>
        <v>0</v>
      </c>
      <c r="BJ1274" s="18" t="s">
        <v>148</v>
      </c>
      <c r="BK1274" s="117">
        <f>ROUND(I1274*H1274,2)</f>
        <v>0</v>
      </c>
      <c r="BL1274" s="18" t="s">
        <v>254</v>
      </c>
      <c r="BM1274" s="116" t="s">
        <v>1387</v>
      </c>
    </row>
    <row r="1275" spans="2:65" s="1" customFormat="1">
      <c r="B1275" s="34"/>
      <c r="D1275" s="252" t="s">
        <v>150</v>
      </c>
      <c r="F1275" s="253" t="s">
        <v>1388</v>
      </c>
      <c r="I1275" s="118"/>
      <c r="L1275" s="34"/>
      <c r="M1275" s="119"/>
      <c r="T1275" s="53"/>
      <c r="AT1275" s="18" t="s">
        <v>150</v>
      </c>
      <c r="AU1275" s="18" t="s">
        <v>148</v>
      </c>
    </row>
    <row r="1276" spans="2:65" s="12" customFormat="1">
      <c r="B1276" s="120"/>
      <c r="D1276" s="254" t="s">
        <v>152</v>
      </c>
      <c r="E1276" s="121" t="s">
        <v>3</v>
      </c>
      <c r="F1276" s="255" t="s">
        <v>1380</v>
      </c>
      <c r="H1276" s="121" t="s">
        <v>3</v>
      </c>
      <c r="I1276" s="122"/>
      <c r="L1276" s="120"/>
      <c r="M1276" s="123"/>
      <c r="T1276" s="124"/>
      <c r="AT1276" s="121" t="s">
        <v>152</v>
      </c>
      <c r="AU1276" s="121" t="s">
        <v>148</v>
      </c>
      <c r="AV1276" s="12" t="s">
        <v>89</v>
      </c>
      <c r="AW1276" s="12" t="s">
        <v>42</v>
      </c>
      <c r="AX1276" s="12" t="s">
        <v>81</v>
      </c>
      <c r="AY1276" s="121" t="s">
        <v>140</v>
      </c>
    </row>
    <row r="1277" spans="2:65" s="13" customFormat="1">
      <c r="B1277" s="125"/>
      <c r="D1277" s="254" t="s">
        <v>152</v>
      </c>
      <c r="E1277" s="126" t="s">
        <v>3</v>
      </c>
      <c r="F1277" s="256" t="s">
        <v>1381</v>
      </c>
      <c r="H1277" s="257">
        <v>16</v>
      </c>
      <c r="I1277" s="127"/>
      <c r="L1277" s="125"/>
      <c r="M1277" s="128"/>
      <c r="T1277" s="129"/>
      <c r="AT1277" s="126" t="s">
        <v>152</v>
      </c>
      <c r="AU1277" s="126" t="s">
        <v>148</v>
      </c>
      <c r="AV1277" s="13" t="s">
        <v>148</v>
      </c>
      <c r="AW1277" s="13" t="s">
        <v>42</v>
      </c>
      <c r="AX1277" s="13" t="s">
        <v>81</v>
      </c>
      <c r="AY1277" s="126" t="s">
        <v>140</v>
      </c>
    </row>
    <row r="1278" spans="2:65" s="14" customFormat="1">
      <c r="B1278" s="130"/>
      <c r="D1278" s="254" t="s">
        <v>152</v>
      </c>
      <c r="E1278" s="131" t="s">
        <v>3</v>
      </c>
      <c r="F1278" s="258" t="s">
        <v>155</v>
      </c>
      <c r="H1278" s="259">
        <v>16</v>
      </c>
      <c r="I1278" s="132"/>
      <c r="L1278" s="130"/>
      <c r="M1278" s="133"/>
      <c r="T1278" s="134"/>
      <c r="AT1278" s="131" t="s">
        <v>152</v>
      </c>
      <c r="AU1278" s="131" t="s">
        <v>148</v>
      </c>
      <c r="AV1278" s="14" t="s">
        <v>147</v>
      </c>
      <c r="AW1278" s="14" t="s">
        <v>42</v>
      </c>
      <c r="AX1278" s="14" t="s">
        <v>89</v>
      </c>
      <c r="AY1278" s="131" t="s">
        <v>140</v>
      </c>
    </row>
    <row r="1279" spans="2:65" s="1" customFormat="1" ht="16.5" customHeight="1">
      <c r="B1279" s="34"/>
      <c r="C1279" s="246" t="s">
        <v>1389</v>
      </c>
      <c r="D1279" s="246" t="s">
        <v>142</v>
      </c>
      <c r="E1279" s="247" t="s">
        <v>1390</v>
      </c>
      <c r="F1279" s="248" t="s">
        <v>1391</v>
      </c>
      <c r="G1279" s="249" t="s">
        <v>145</v>
      </c>
      <c r="H1279" s="250">
        <v>30.184000000000001</v>
      </c>
      <c r="I1279" s="111"/>
      <c r="J1279" s="251">
        <f>ROUND(I1279*H1279,2)</f>
        <v>0</v>
      </c>
      <c r="K1279" s="248" t="s">
        <v>146</v>
      </c>
      <c r="L1279" s="34"/>
      <c r="M1279" s="112" t="s">
        <v>3</v>
      </c>
      <c r="N1279" s="113" t="s">
        <v>53</v>
      </c>
      <c r="P1279" s="114">
        <f>O1279*H1279</f>
        <v>0</v>
      </c>
      <c r="Q1279" s="114">
        <v>1.7000000000000001E-4</v>
      </c>
      <c r="R1279" s="114">
        <f>Q1279*H1279</f>
        <v>5.1312800000000002E-3</v>
      </c>
      <c r="S1279" s="114">
        <v>0</v>
      </c>
      <c r="T1279" s="115">
        <f>S1279*H1279</f>
        <v>0</v>
      </c>
      <c r="AR1279" s="116" t="s">
        <v>254</v>
      </c>
      <c r="AT1279" s="116" t="s">
        <v>142</v>
      </c>
      <c r="AU1279" s="116" t="s">
        <v>148</v>
      </c>
      <c r="AY1279" s="18" t="s">
        <v>140</v>
      </c>
      <c r="BE1279" s="117">
        <f>IF(N1279="základní",J1279,0)</f>
        <v>0</v>
      </c>
      <c r="BF1279" s="117">
        <f>IF(N1279="snížená",J1279,0)</f>
        <v>0</v>
      </c>
      <c r="BG1279" s="117">
        <f>IF(N1279="zákl. přenesená",J1279,0)</f>
        <v>0</v>
      </c>
      <c r="BH1279" s="117">
        <f>IF(N1279="sníž. přenesená",J1279,0)</f>
        <v>0</v>
      </c>
      <c r="BI1279" s="117">
        <f>IF(N1279="nulová",J1279,0)</f>
        <v>0</v>
      </c>
      <c r="BJ1279" s="18" t="s">
        <v>148</v>
      </c>
      <c r="BK1279" s="117">
        <f>ROUND(I1279*H1279,2)</f>
        <v>0</v>
      </c>
      <c r="BL1279" s="18" t="s">
        <v>254</v>
      </c>
      <c r="BM1279" s="116" t="s">
        <v>1392</v>
      </c>
    </row>
    <row r="1280" spans="2:65" s="1" customFormat="1">
      <c r="B1280" s="34"/>
      <c r="D1280" s="252" t="s">
        <v>150</v>
      </c>
      <c r="F1280" s="253" t="s">
        <v>1393</v>
      </c>
      <c r="I1280" s="118"/>
      <c r="L1280" s="34"/>
      <c r="M1280" s="119"/>
      <c r="T1280" s="53"/>
      <c r="AT1280" s="18" t="s">
        <v>150</v>
      </c>
      <c r="AU1280" s="18" t="s">
        <v>148</v>
      </c>
    </row>
    <row r="1281" spans="2:65" s="12" customFormat="1">
      <c r="B1281" s="120"/>
      <c r="D1281" s="254" t="s">
        <v>152</v>
      </c>
      <c r="E1281" s="121" t="s">
        <v>3</v>
      </c>
      <c r="F1281" s="255" t="s">
        <v>1380</v>
      </c>
      <c r="H1281" s="121" t="s">
        <v>3</v>
      </c>
      <c r="I1281" s="122"/>
      <c r="L1281" s="120"/>
      <c r="M1281" s="123"/>
      <c r="T1281" s="124"/>
      <c r="AT1281" s="121" t="s">
        <v>152</v>
      </c>
      <c r="AU1281" s="121" t="s">
        <v>148</v>
      </c>
      <c r="AV1281" s="12" t="s">
        <v>89</v>
      </c>
      <c r="AW1281" s="12" t="s">
        <v>42</v>
      </c>
      <c r="AX1281" s="12" t="s">
        <v>81</v>
      </c>
      <c r="AY1281" s="121" t="s">
        <v>140</v>
      </c>
    </row>
    <row r="1282" spans="2:65" s="13" customFormat="1">
      <c r="B1282" s="125"/>
      <c r="D1282" s="254" t="s">
        <v>152</v>
      </c>
      <c r="E1282" s="126" t="s">
        <v>3</v>
      </c>
      <c r="F1282" s="256" t="s">
        <v>1381</v>
      </c>
      <c r="H1282" s="257">
        <v>16</v>
      </c>
      <c r="I1282" s="127"/>
      <c r="L1282" s="125"/>
      <c r="M1282" s="128"/>
      <c r="T1282" s="129"/>
      <c r="AT1282" s="126" t="s">
        <v>152</v>
      </c>
      <c r="AU1282" s="126" t="s">
        <v>148</v>
      </c>
      <c r="AV1282" s="13" t="s">
        <v>148</v>
      </c>
      <c r="AW1282" s="13" t="s">
        <v>42</v>
      </c>
      <c r="AX1282" s="13" t="s">
        <v>81</v>
      </c>
      <c r="AY1282" s="126" t="s">
        <v>140</v>
      </c>
    </row>
    <row r="1283" spans="2:65" s="12" customFormat="1">
      <c r="B1283" s="120"/>
      <c r="D1283" s="254" t="s">
        <v>152</v>
      </c>
      <c r="E1283" s="121" t="s">
        <v>3</v>
      </c>
      <c r="F1283" s="255" t="s">
        <v>1382</v>
      </c>
      <c r="H1283" s="121" t="s">
        <v>3</v>
      </c>
      <c r="I1283" s="122"/>
      <c r="L1283" s="120"/>
      <c r="M1283" s="123"/>
      <c r="T1283" s="124"/>
      <c r="AT1283" s="121" t="s">
        <v>152</v>
      </c>
      <c r="AU1283" s="121" t="s">
        <v>148</v>
      </c>
      <c r="AV1283" s="12" t="s">
        <v>89</v>
      </c>
      <c r="AW1283" s="12" t="s">
        <v>42</v>
      </c>
      <c r="AX1283" s="12" t="s">
        <v>81</v>
      </c>
      <c r="AY1283" s="121" t="s">
        <v>140</v>
      </c>
    </row>
    <row r="1284" spans="2:65" s="13" customFormat="1">
      <c r="B1284" s="125"/>
      <c r="D1284" s="254" t="s">
        <v>152</v>
      </c>
      <c r="E1284" s="126" t="s">
        <v>3</v>
      </c>
      <c r="F1284" s="256" t="s">
        <v>1383</v>
      </c>
      <c r="H1284" s="257">
        <v>14.183999999999999</v>
      </c>
      <c r="I1284" s="127"/>
      <c r="L1284" s="125"/>
      <c r="M1284" s="128"/>
      <c r="T1284" s="129"/>
      <c r="AT1284" s="126" t="s">
        <v>152</v>
      </c>
      <c r="AU1284" s="126" t="s">
        <v>148</v>
      </c>
      <c r="AV1284" s="13" t="s">
        <v>148</v>
      </c>
      <c r="AW1284" s="13" t="s">
        <v>42</v>
      </c>
      <c r="AX1284" s="13" t="s">
        <v>81</v>
      </c>
      <c r="AY1284" s="126" t="s">
        <v>140</v>
      </c>
    </row>
    <row r="1285" spans="2:65" s="14" customFormat="1">
      <c r="B1285" s="130"/>
      <c r="D1285" s="254" t="s">
        <v>152</v>
      </c>
      <c r="E1285" s="131" t="s">
        <v>3</v>
      </c>
      <c r="F1285" s="258" t="s">
        <v>155</v>
      </c>
      <c r="H1285" s="259">
        <v>30.184000000000001</v>
      </c>
      <c r="I1285" s="132"/>
      <c r="L1285" s="130"/>
      <c r="M1285" s="133"/>
      <c r="T1285" s="134"/>
      <c r="AT1285" s="131" t="s">
        <v>152</v>
      </c>
      <c r="AU1285" s="131" t="s">
        <v>148</v>
      </c>
      <c r="AV1285" s="14" t="s">
        <v>147</v>
      </c>
      <c r="AW1285" s="14" t="s">
        <v>42</v>
      </c>
      <c r="AX1285" s="14" t="s">
        <v>89</v>
      </c>
      <c r="AY1285" s="131" t="s">
        <v>140</v>
      </c>
    </row>
    <row r="1286" spans="2:65" s="1" customFormat="1" ht="16.5" customHeight="1">
      <c r="B1286" s="34"/>
      <c r="C1286" s="246" t="s">
        <v>1394</v>
      </c>
      <c r="D1286" s="246" t="s">
        <v>142</v>
      </c>
      <c r="E1286" s="247" t="s">
        <v>1395</v>
      </c>
      <c r="F1286" s="248" t="s">
        <v>1396</v>
      </c>
      <c r="G1286" s="249" t="s">
        <v>145</v>
      </c>
      <c r="H1286" s="250">
        <v>30.184000000000001</v>
      </c>
      <c r="I1286" s="111"/>
      <c r="J1286" s="251">
        <f>ROUND(I1286*H1286,2)</f>
        <v>0</v>
      </c>
      <c r="K1286" s="248" t="s">
        <v>146</v>
      </c>
      <c r="L1286" s="34"/>
      <c r="M1286" s="112" t="s">
        <v>3</v>
      </c>
      <c r="N1286" s="113" t="s">
        <v>53</v>
      </c>
      <c r="P1286" s="114">
        <f>O1286*H1286</f>
        <v>0</v>
      </c>
      <c r="Q1286" s="114">
        <v>1.2E-4</v>
      </c>
      <c r="R1286" s="114">
        <f>Q1286*H1286</f>
        <v>3.6220800000000002E-3</v>
      </c>
      <c r="S1286" s="114">
        <v>0</v>
      </c>
      <c r="T1286" s="115">
        <f>S1286*H1286</f>
        <v>0</v>
      </c>
      <c r="AR1286" s="116" t="s">
        <v>254</v>
      </c>
      <c r="AT1286" s="116" t="s">
        <v>142</v>
      </c>
      <c r="AU1286" s="116" t="s">
        <v>148</v>
      </c>
      <c r="AY1286" s="18" t="s">
        <v>140</v>
      </c>
      <c r="BE1286" s="117">
        <f>IF(N1286="základní",J1286,0)</f>
        <v>0</v>
      </c>
      <c r="BF1286" s="117">
        <f>IF(N1286="snížená",J1286,0)</f>
        <v>0</v>
      </c>
      <c r="BG1286" s="117">
        <f>IF(N1286="zákl. přenesená",J1286,0)</f>
        <v>0</v>
      </c>
      <c r="BH1286" s="117">
        <f>IF(N1286="sníž. přenesená",J1286,0)</f>
        <v>0</v>
      </c>
      <c r="BI1286" s="117">
        <f>IF(N1286="nulová",J1286,0)</f>
        <v>0</v>
      </c>
      <c r="BJ1286" s="18" t="s">
        <v>148</v>
      </c>
      <c r="BK1286" s="117">
        <f>ROUND(I1286*H1286,2)</f>
        <v>0</v>
      </c>
      <c r="BL1286" s="18" t="s">
        <v>254</v>
      </c>
      <c r="BM1286" s="116" t="s">
        <v>1397</v>
      </c>
    </row>
    <row r="1287" spans="2:65" s="1" customFormat="1">
      <c r="B1287" s="34"/>
      <c r="D1287" s="252" t="s">
        <v>150</v>
      </c>
      <c r="F1287" s="253" t="s">
        <v>1398</v>
      </c>
      <c r="I1287" s="118"/>
      <c r="L1287" s="34"/>
      <c r="M1287" s="119"/>
      <c r="T1287" s="53"/>
      <c r="AT1287" s="18" t="s">
        <v>150</v>
      </c>
      <c r="AU1287" s="18" t="s">
        <v>148</v>
      </c>
    </row>
    <row r="1288" spans="2:65" s="12" customFormat="1">
      <c r="B1288" s="120"/>
      <c r="D1288" s="254" t="s">
        <v>152</v>
      </c>
      <c r="E1288" s="121" t="s">
        <v>3</v>
      </c>
      <c r="F1288" s="255" t="s">
        <v>1380</v>
      </c>
      <c r="H1288" s="121" t="s">
        <v>3</v>
      </c>
      <c r="I1288" s="122"/>
      <c r="L1288" s="120"/>
      <c r="M1288" s="123"/>
      <c r="T1288" s="124"/>
      <c r="AT1288" s="121" t="s">
        <v>152</v>
      </c>
      <c r="AU1288" s="121" t="s">
        <v>148</v>
      </c>
      <c r="AV1288" s="12" t="s">
        <v>89</v>
      </c>
      <c r="AW1288" s="12" t="s">
        <v>42</v>
      </c>
      <c r="AX1288" s="12" t="s">
        <v>81</v>
      </c>
      <c r="AY1288" s="121" t="s">
        <v>140</v>
      </c>
    </row>
    <row r="1289" spans="2:65" s="13" customFormat="1">
      <c r="B1289" s="125"/>
      <c r="D1289" s="254" t="s">
        <v>152</v>
      </c>
      <c r="E1289" s="126" t="s">
        <v>3</v>
      </c>
      <c r="F1289" s="256" t="s">
        <v>1381</v>
      </c>
      <c r="H1289" s="257">
        <v>16</v>
      </c>
      <c r="I1289" s="127"/>
      <c r="L1289" s="125"/>
      <c r="M1289" s="128"/>
      <c r="T1289" s="129"/>
      <c r="AT1289" s="126" t="s">
        <v>152</v>
      </c>
      <c r="AU1289" s="126" t="s">
        <v>148</v>
      </c>
      <c r="AV1289" s="13" t="s">
        <v>148</v>
      </c>
      <c r="AW1289" s="13" t="s">
        <v>42</v>
      </c>
      <c r="AX1289" s="13" t="s">
        <v>81</v>
      </c>
      <c r="AY1289" s="126" t="s">
        <v>140</v>
      </c>
    </row>
    <row r="1290" spans="2:65" s="12" customFormat="1">
      <c r="B1290" s="120"/>
      <c r="D1290" s="254" t="s">
        <v>152</v>
      </c>
      <c r="E1290" s="121" t="s">
        <v>3</v>
      </c>
      <c r="F1290" s="255" t="s">
        <v>1382</v>
      </c>
      <c r="H1290" s="121" t="s">
        <v>3</v>
      </c>
      <c r="I1290" s="122"/>
      <c r="L1290" s="120"/>
      <c r="M1290" s="123"/>
      <c r="T1290" s="124"/>
      <c r="AT1290" s="121" t="s">
        <v>152</v>
      </c>
      <c r="AU1290" s="121" t="s">
        <v>148</v>
      </c>
      <c r="AV1290" s="12" t="s">
        <v>89</v>
      </c>
      <c r="AW1290" s="12" t="s">
        <v>42</v>
      </c>
      <c r="AX1290" s="12" t="s">
        <v>81</v>
      </c>
      <c r="AY1290" s="121" t="s">
        <v>140</v>
      </c>
    </row>
    <row r="1291" spans="2:65" s="13" customFormat="1">
      <c r="B1291" s="125"/>
      <c r="D1291" s="254" t="s">
        <v>152</v>
      </c>
      <c r="E1291" s="126" t="s">
        <v>3</v>
      </c>
      <c r="F1291" s="256" t="s">
        <v>1383</v>
      </c>
      <c r="H1291" s="257">
        <v>14.183999999999999</v>
      </c>
      <c r="I1291" s="127"/>
      <c r="L1291" s="125"/>
      <c r="M1291" s="128"/>
      <c r="T1291" s="129"/>
      <c r="AT1291" s="126" t="s">
        <v>152</v>
      </c>
      <c r="AU1291" s="126" t="s">
        <v>148</v>
      </c>
      <c r="AV1291" s="13" t="s">
        <v>148</v>
      </c>
      <c r="AW1291" s="13" t="s">
        <v>42</v>
      </c>
      <c r="AX1291" s="13" t="s">
        <v>81</v>
      </c>
      <c r="AY1291" s="126" t="s">
        <v>140</v>
      </c>
    </row>
    <row r="1292" spans="2:65" s="14" customFormat="1">
      <c r="B1292" s="130"/>
      <c r="D1292" s="254" t="s">
        <v>152</v>
      </c>
      <c r="E1292" s="131" t="s">
        <v>3</v>
      </c>
      <c r="F1292" s="258" t="s">
        <v>155</v>
      </c>
      <c r="H1292" s="259">
        <v>30.184000000000001</v>
      </c>
      <c r="I1292" s="132"/>
      <c r="L1292" s="130"/>
      <c r="M1292" s="133"/>
      <c r="T1292" s="134"/>
      <c r="AT1292" s="131" t="s">
        <v>152</v>
      </c>
      <c r="AU1292" s="131" t="s">
        <v>148</v>
      </c>
      <c r="AV1292" s="14" t="s">
        <v>147</v>
      </c>
      <c r="AW1292" s="14" t="s">
        <v>42</v>
      </c>
      <c r="AX1292" s="14" t="s">
        <v>89</v>
      </c>
      <c r="AY1292" s="131" t="s">
        <v>140</v>
      </c>
    </row>
    <row r="1293" spans="2:65" s="1" customFormat="1" ht="16.5" customHeight="1">
      <c r="B1293" s="34"/>
      <c r="C1293" s="246" t="s">
        <v>1399</v>
      </c>
      <c r="D1293" s="246" t="s">
        <v>142</v>
      </c>
      <c r="E1293" s="247" t="s">
        <v>1400</v>
      </c>
      <c r="F1293" s="248" t="s">
        <v>1401</v>
      </c>
      <c r="G1293" s="249" t="s">
        <v>145</v>
      </c>
      <c r="H1293" s="250">
        <v>30.184000000000001</v>
      </c>
      <c r="I1293" s="111"/>
      <c r="J1293" s="251">
        <f>ROUND(I1293*H1293,2)</f>
        <v>0</v>
      </c>
      <c r="K1293" s="248" t="s">
        <v>146</v>
      </c>
      <c r="L1293" s="34"/>
      <c r="M1293" s="112" t="s">
        <v>3</v>
      </c>
      <c r="N1293" s="113" t="s">
        <v>53</v>
      </c>
      <c r="P1293" s="114">
        <f>O1293*H1293</f>
        <v>0</v>
      </c>
      <c r="Q1293" s="114">
        <v>1.2E-4</v>
      </c>
      <c r="R1293" s="114">
        <f>Q1293*H1293</f>
        <v>3.6220800000000002E-3</v>
      </c>
      <c r="S1293" s="114">
        <v>0</v>
      </c>
      <c r="T1293" s="115">
        <f>S1293*H1293</f>
        <v>0</v>
      </c>
      <c r="AR1293" s="116" t="s">
        <v>254</v>
      </c>
      <c r="AT1293" s="116" t="s">
        <v>142</v>
      </c>
      <c r="AU1293" s="116" t="s">
        <v>148</v>
      </c>
      <c r="AY1293" s="18" t="s">
        <v>140</v>
      </c>
      <c r="BE1293" s="117">
        <f>IF(N1293="základní",J1293,0)</f>
        <v>0</v>
      </c>
      <c r="BF1293" s="117">
        <f>IF(N1293="snížená",J1293,0)</f>
        <v>0</v>
      </c>
      <c r="BG1293" s="117">
        <f>IF(N1293="zákl. přenesená",J1293,0)</f>
        <v>0</v>
      </c>
      <c r="BH1293" s="117">
        <f>IF(N1293="sníž. přenesená",J1293,0)</f>
        <v>0</v>
      </c>
      <c r="BI1293" s="117">
        <f>IF(N1293="nulová",J1293,0)</f>
        <v>0</v>
      </c>
      <c r="BJ1293" s="18" t="s">
        <v>148</v>
      </c>
      <c r="BK1293" s="117">
        <f>ROUND(I1293*H1293,2)</f>
        <v>0</v>
      </c>
      <c r="BL1293" s="18" t="s">
        <v>254</v>
      </c>
      <c r="BM1293" s="116" t="s">
        <v>1402</v>
      </c>
    </row>
    <row r="1294" spans="2:65" s="1" customFormat="1">
      <c r="B1294" s="34"/>
      <c r="D1294" s="252" t="s">
        <v>150</v>
      </c>
      <c r="F1294" s="253" t="s">
        <v>1403</v>
      </c>
      <c r="I1294" s="118"/>
      <c r="L1294" s="34"/>
      <c r="M1294" s="119"/>
      <c r="T1294" s="53"/>
      <c r="AT1294" s="18" t="s">
        <v>150</v>
      </c>
      <c r="AU1294" s="18" t="s">
        <v>148</v>
      </c>
    </row>
    <row r="1295" spans="2:65" s="12" customFormat="1">
      <c r="B1295" s="120"/>
      <c r="D1295" s="254" t="s">
        <v>152</v>
      </c>
      <c r="E1295" s="121" t="s">
        <v>3</v>
      </c>
      <c r="F1295" s="255" t="s">
        <v>1380</v>
      </c>
      <c r="H1295" s="121" t="s">
        <v>3</v>
      </c>
      <c r="I1295" s="122"/>
      <c r="L1295" s="120"/>
      <c r="M1295" s="123"/>
      <c r="T1295" s="124"/>
      <c r="AT1295" s="121" t="s">
        <v>152</v>
      </c>
      <c r="AU1295" s="121" t="s">
        <v>148</v>
      </c>
      <c r="AV1295" s="12" t="s">
        <v>89</v>
      </c>
      <c r="AW1295" s="12" t="s">
        <v>42</v>
      </c>
      <c r="AX1295" s="12" t="s">
        <v>81</v>
      </c>
      <c r="AY1295" s="121" t="s">
        <v>140</v>
      </c>
    </row>
    <row r="1296" spans="2:65" s="13" customFormat="1">
      <c r="B1296" s="125"/>
      <c r="D1296" s="254" t="s">
        <v>152</v>
      </c>
      <c r="E1296" s="126" t="s">
        <v>3</v>
      </c>
      <c r="F1296" s="256" t="s">
        <v>1381</v>
      </c>
      <c r="H1296" s="257">
        <v>16</v>
      </c>
      <c r="I1296" s="127"/>
      <c r="L1296" s="125"/>
      <c r="M1296" s="128"/>
      <c r="T1296" s="129"/>
      <c r="AT1296" s="126" t="s">
        <v>152</v>
      </c>
      <c r="AU1296" s="126" t="s">
        <v>148</v>
      </c>
      <c r="AV1296" s="13" t="s">
        <v>148</v>
      </c>
      <c r="AW1296" s="13" t="s">
        <v>42</v>
      </c>
      <c r="AX1296" s="13" t="s">
        <v>81</v>
      </c>
      <c r="AY1296" s="126" t="s">
        <v>140</v>
      </c>
    </row>
    <row r="1297" spans="2:65" s="12" customFormat="1">
      <c r="B1297" s="120"/>
      <c r="D1297" s="254" t="s">
        <v>152</v>
      </c>
      <c r="E1297" s="121" t="s">
        <v>3</v>
      </c>
      <c r="F1297" s="255" t="s">
        <v>1382</v>
      </c>
      <c r="H1297" s="121" t="s">
        <v>3</v>
      </c>
      <c r="I1297" s="122"/>
      <c r="L1297" s="120"/>
      <c r="M1297" s="123"/>
      <c r="T1297" s="124"/>
      <c r="AT1297" s="121" t="s">
        <v>152</v>
      </c>
      <c r="AU1297" s="121" t="s">
        <v>148</v>
      </c>
      <c r="AV1297" s="12" t="s">
        <v>89</v>
      </c>
      <c r="AW1297" s="12" t="s">
        <v>42</v>
      </c>
      <c r="AX1297" s="12" t="s">
        <v>81</v>
      </c>
      <c r="AY1297" s="121" t="s">
        <v>140</v>
      </c>
    </row>
    <row r="1298" spans="2:65" s="13" customFormat="1">
      <c r="B1298" s="125"/>
      <c r="D1298" s="254" t="s">
        <v>152</v>
      </c>
      <c r="E1298" s="126" t="s">
        <v>3</v>
      </c>
      <c r="F1298" s="256" t="s">
        <v>1383</v>
      </c>
      <c r="H1298" s="257">
        <v>14.183999999999999</v>
      </c>
      <c r="I1298" s="127"/>
      <c r="L1298" s="125"/>
      <c r="M1298" s="128"/>
      <c r="T1298" s="129"/>
      <c r="AT1298" s="126" t="s">
        <v>152</v>
      </c>
      <c r="AU1298" s="126" t="s">
        <v>148</v>
      </c>
      <c r="AV1298" s="13" t="s">
        <v>148</v>
      </c>
      <c r="AW1298" s="13" t="s">
        <v>42</v>
      </c>
      <c r="AX1298" s="13" t="s">
        <v>81</v>
      </c>
      <c r="AY1298" s="126" t="s">
        <v>140</v>
      </c>
    </row>
    <row r="1299" spans="2:65" s="14" customFormat="1">
      <c r="B1299" s="130"/>
      <c r="D1299" s="254" t="s">
        <v>152</v>
      </c>
      <c r="E1299" s="131" t="s">
        <v>3</v>
      </c>
      <c r="F1299" s="258" t="s">
        <v>155</v>
      </c>
      <c r="H1299" s="259">
        <v>30.184000000000001</v>
      </c>
      <c r="I1299" s="132"/>
      <c r="L1299" s="130"/>
      <c r="M1299" s="133"/>
      <c r="T1299" s="134"/>
      <c r="AT1299" s="131" t="s">
        <v>152</v>
      </c>
      <c r="AU1299" s="131" t="s">
        <v>148</v>
      </c>
      <c r="AV1299" s="14" t="s">
        <v>147</v>
      </c>
      <c r="AW1299" s="14" t="s">
        <v>42</v>
      </c>
      <c r="AX1299" s="14" t="s">
        <v>89</v>
      </c>
      <c r="AY1299" s="131" t="s">
        <v>140</v>
      </c>
    </row>
    <row r="1300" spans="2:65" s="11" customFormat="1" ht="22.95" customHeight="1">
      <c r="B1300" s="103"/>
      <c r="D1300" s="104" t="s">
        <v>80</v>
      </c>
      <c r="E1300" s="244" t="s">
        <v>1404</v>
      </c>
      <c r="F1300" s="244" t="s">
        <v>1405</v>
      </c>
      <c r="I1300" s="105"/>
      <c r="J1300" s="245">
        <f>BK1300</f>
        <v>0</v>
      </c>
      <c r="L1300" s="103"/>
      <c r="M1300" s="106"/>
      <c r="P1300" s="107">
        <f>SUM(P1301:P1305)</f>
        <v>0</v>
      </c>
      <c r="R1300" s="107">
        <f>SUM(R1301:R1305)</f>
        <v>7.0075020000000002E-2</v>
      </c>
      <c r="T1300" s="108">
        <f>SUM(T1301:T1305)</f>
        <v>0</v>
      </c>
      <c r="AR1300" s="104" t="s">
        <v>148</v>
      </c>
      <c r="AT1300" s="109" t="s">
        <v>80</v>
      </c>
      <c r="AU1300" s="109" t="s">
        <v>89</v>
      </c>
      <c r="AY1300" s="104" t="s">
        <v>140</v>
      </c>
      <c r="BK1300" s="110">
        <f>SUM(BK1301:BK1305)</f>
        <v>0</v>
      </c>
    </row>
    <row r="1301" spans="2:65" s="1" customFormat="1" ht="24.15" customHeight="1">
      <c r="B1301" s="34"/>
      <c r="C1301" s="246" t="s">
        <v>1406</v>
      </c>
      <c r="D1301" s="246" t="s">
        <v>142</v>
      </c>
      <c r="E1301" s="247" t="s">
        <v>1407</v>
      </c>
      <c r="F1301" s="248" t="s">
        <v>1408</v>
      </c>
      <c r="G1301" s="249" t="s">
        <v>145</v>
      </c>
      <c r="H1301" s="250">
        <v>241.63800000000001</v>
      </c>
      <c r="I1301" s="111"/>
      <c r="J1301" s="251">
        <f>ROUND(I1301*H1301,2)</f>
        <v>0</v>
      </c>
      <c r="K1301" s="248" t="s">
        <v>146</v>
      </c>
      <c r="L1301" s="34"/>
      <c r="M1301" s="112" t="s">
        <v>3</v>
      </c>
      <c r="N1301" s="113" t="s">
        <v>53</v>
      </c>
      <c r="P1301" s="114">
        <f>O1301*H1301</f>
        <v>0</v>
      </c>
      <c r="Q1301" s="114">
        <v>2.9E-4</v>
      </c>
      <c r="R1301" s="114">
        <f>Q1301*H1301</f>
        <v>7.0075020000000002E-2</v>
      </c>
      <c r="S1301" s="114">
        <v>0</v>
      </c>
      <c r="T1301" s="115">
        <f>S1301*H1301</f>
        <v>0</v>
      </c>
      <c r="AR1301" s="116" t="s">
        <v>254</v>
      </c>
      <c r="AT1301" s="116" t="s">
        <v>142</v>
      </c>
      <c r="AU1301" s="116" t="s">
        <v>148</v>
      </c>
      <c r="AY1301" s="18" t="s">
        <v>140</v>
      </c>
      <c r="BE1301" s="117">
        <f>IF(N1301="základní",J1301,0)</f>
        <v>0</v>
      </c>
      <c r="BF1301" s="117">
        <f>IF(N1301="snížená",J1301,0)</f>
        <v>0</v>
      </c>
      <c r="BG1301" s="117">
        <f>IF(N1301="zákl. přenesená",J1301,0)</f>
        <v>0</v>
      </c>
      <c r="BH1301" s="117">
        <f>IF(N1301="sníž. přenesená",J1301,0)</f>
        <v>0</v>
      </c>
      <c r="BI1301" s="117">
        <f>IF(N1301="nulová",J1301,0)</f>
        <v>0</v>
      </c>
      <c r="BJ1301" s="18" t="s">
        <v>148</v>
      </c>
      <c r="BK1301" s="117">
        <f>ROUND(I1301*H1301,2)</f>
        <v>0</v>
      </c>
      <c r="BL1301" s="18" t="s">
        <v>254</v>
      </c>
      <c r="BM1301" s="116" t="s">
        <v>1409</v>
      </c>
    </row>
    <row r="1302" spans="2:65" s="1" customFormat="1">
      <c r="B1302" s="34"/>
      <c r="D1302" s="252" t="s">
        <v>150</v>
      </c>
      <c r="F1302" s="253" t="s">
        <v>1410</v>
      </c>
      <c r="I1302" s="118"/>
      <c r="L1302" s="34"/>
      <c r="M1302" s="119"/>
      <c r="T1302" s="53"/>
      <c r="AT1302" s="18" t="s">
        <v>150</v>
      </c>
      <c r="AU1302" s="18" t="s">
        <v>148</v>
      </c>
    </row>
    <row r="1303" spans="2:65" s="12" customFormat="1">
      <c r="B1303" s="120"/>
      <c r="D1303" s="254" t="s">
        <v>152</v>
      </c>
      <c r="E1303" s="121" t="s">
        <v>3</v>
      </c>
      <c r="F1303" s="255" t="s">
        <v>1411</v>
      </c>
      <c r="H1303" s="121" t="s">
        <v>3</v>
      </c>
      <c r="I1303" s="122"/>
      <c r="L1303" s="120"/>
      <c r="M1303" s="123"/>
      <c r="T1303" s="124"/>
      <c r="AT1303" s="121" t="s">
        <v>152</v>
      </c>
      <c r="AU1303" s="121" t="s">
        <v>148</v>
      </c>
      <c r="AV1303" s="12" t="s">
        <v>89</v>
      </c>
      <c r="AW1303" s="12" t="s">
        <v>42</v>
      </c>
      <c r="AX1303" s="12" t="s">
        <v>81</v>
      </c>
      <c r="AY1303" s="121" t="s">
        <v>140</v>
      </c>
    </row>
    <row r="1304" spans="2:65" s="13" customFormat="1">
      <c r="B1304" s="125"/>
      <c r="D1304" s="254" t="s">
        <v>152</v>
      </c>
      <c r="E1304" s="126" t="s">
        <v>3</v>
      </c>
      <c r="F1304" s="256" t="s">
        <v>1412</v>
      </c>
      <c r="H1304" s="257">
        <v>241.63800000000001</v>
      </c>
      <c r="I1304" s="127"/>
      <c r="L1304" s="125"/>
      <c r="M1304" s="128"/>
      <c r="T1304" s="129"/>
      <c r="AT1304" s="126" t="s">
        <v>152</v>
      </c>
      <c r="AU1304" s="126" t="s">
        <v>148</v>
      </c>
      <c r="AV1304" s="13" t="s">
        <v>148</v>
      </c>
      <c r="AW1304" s="13" t="s">
        <v>42</v>
      </c>
      <c r="AX1304" s="13" t="s">
        <v>81</v>
      </c>
      <c r="AY1304" s="126" t="s">
        <v>140</v>
      </c>
    </row>
    <row r="1305" spans="2:65" s="14" customFormat="1">
      <c r="B1305" s="130"/>
      <c r="D1305" s="254" t="s">
        <v>152</v>
      </c>
      <c r="E1305" s="131" t="s">
        <v>3</v>
      </c>
      <c r="F1305" s="258" t="s">
        <v>155</v>
      </c>
      <c r="H1305" s="259">
        <v>241.63800000000001</v>
      </c>
      <c r="I1305" s="132"/>
      <c r="L1305" s="130"/>
      <c r="M1305" s="133"/>
      <c r="T1305" s="134"/>
      <c r="AT1305" s="131" t="s">
        <v>152</v>
      </c>
      <c r="AU1305" s="131" t="s">
        <v>148</v>
      </c>
      <c r="AV1305" s="14" t="s">
        <v>147</v>
      </c>
      <c r="AW1305" s="14" t="s">
        <v>42</v>
      </c>
      <c r="AX1305" s="14" t="s">
        <v>89</v>
      </c>
      <c r="AY1305" s="131" t="s">
        <v>140</v>
      </c>
    </row>
    <row r="1306" spans="2:65" s="11" customFormat="1" ht="25.95" customHeight="1">
      <c r="B1306" s="103"/>
      <c r="D1306" s="104" t="s">
        <v>80</v>
      </c>
      <c r="E1306" s="242" t="s">
        <v>309</v>
      </c>
      <c r="F1306" s="242" t="s">
        <v>1413</v>
      </c>
      <c r="I1306" s="105"/>
      <c r="J1306" s="243">
        <f>BK1306</f>
        <v>0</v>
      </c>
      <c r="L1306" s="103"/>
      <c r="M1306" s="106"/>
      <c r="P1306" s="107">
        <f>P1307</f>
        <v>0</v>
      </c>
      <c r="R1306" s="107">
        <f>R1307</f>
        <v>0</v>
      </c>
      <c r="T1306" s="108">
        <f>T1307</f>
        <v>0</v>
      </c>
      <c r="AR1306" s="104" t="s">
        <v>164</v>
      </c>
      <c r="AT1306" s="109" t="s">
        <v>80</v>
      </c>
      <c r="AU1306" s="109" t="s">
        <v>81</v>
      </c>
      <c r="AY1306" s="104" t="s">
        <v>140</v>
      </c>
      <c r="BK1306" s="110">
        <f>BK1307</f>
        <v>0</v>
      </c>
    </row>
    <row r="1307" spans="2:65" s="11" customFormat="1" ht="22.95" customHeight="1">
      <c r="B1307" s="103"/>
      <c r="D1307" s="104" t="s">
        <v>80</v>
      </c>
      <c r="E1307" s="244" t="s">
        <v>1414</v>
      </c>
      <c r="F1307" s="244" t="s">
        <v>1415</v>
      </c>
      <c r="I1307" s="105"/>
      <c r="J1307" s="245">
        <f>BK1307</f>
        <v>0</v>
      </c>
      <c r="L1307" s="103"/>
      <c r="M1307" s="106"/>
      <c r="P1307" s="107">
        <f>SUM(P1308:P1314)</f>
        <v>0</v>
      </c>
      <c r="R1307" s="107">
        <f>SUM(R1308:R1314)</f>
        <v>0</v>
      </c>
      <c r="T1307" s="108">
        <f>SUM(T1308:T1314)</f>
        <v>0</v>
      </c>
      <c r="AR1307" s="104" t="s">
        <v>164</v>
      </c>
      <c r="AT1307" s="109" t="s">
        <v>80</v>
      </c>
      <c r="AU1307" s="109" t="s">
        <v>89</v>
      </c>
      <c r="AY1307" s="104" t="s">
        <v>140</v>
      </c>
      <c r="BK1307" s="110">
        <f>SUM(BK1308:BK1314)</f>
        <v>0</v>
      </c>
    </row>
    <row r="1308" spans="2:65" s="1" customFormat="1" ht="16.5" customHeight="1">
      <c r="B1308" s="34"/>
      <c r="C1308" s="246" t="s">
        <v>1416</v>
      </c>
      <c r="D1308" s="246" t="s">
        <v>142</v>
      </c>
      <c r="E1308" s="247" t="s">
        <v>1417</v>
      </c>
      <c r="F1308" s="248" t="s">
        <v>1418</v>
      </c>
      <c r="G1308" s="249" t="s">
        <v>294</v>
      </c>
      <c r="H1308" s="250">
        <v>15</v>
      </c>
      <c r="I1308" s="111"/>
      <c r="J1308" s="251">
        <f>ROUND(I1308*H1308,2)</f>
        <v>0</v>
      </c>
      <c r="K1308" s="248" t="s">
        <v>3</v>
      </c>
      <c r="L1308" s="34"/>
      <c r="M1308" s="112" t="s">
        <v>3</v>
      </c>
      <c r="N1308" s="113" t="s">
        <v>53</v>
      </c>
      <c r="P1308" s="114">
        <f>O1308*H1308</f>
        <v>0</v>
      </c>
      <c r="Q1308" s="114">
        <v>0</v>
      </c>
      <c r="R1308" s="114">
        <f>Q1308*H1308</f>
        <v>0</v>
      </c>
      <c r="S1308" s="114">
        <v>0</v>
      </c>
      <c r="T1308" s="115">
        <f>S1308*H1308</f>
        <v>0</v>
      </c>
      <c r="AR1308" s="116" t="s">
        <v>648</v>
      </c>
      <c r="AT1308" s="116" t="s">
        <v>142</v>
      </c>
      <c r="AU1308" s="116" t="s">
        <v>148</v>
      </c>
      <c r="AY1308" s="18" t="s">
        <v>140</v>
      </c>
      <c r="BE1308" s="117">
        <f>IF(N1308="základní",J1308,0)</f>
        <v>0</v>
      </c>
      <c r="BF1308" s="117">
        <f>IF(N1308="snížená",J1308,0)</f>
        <v>0</v>
      </c>
      <c r="BG1308" s="117">
        <f>IF(N1308="zákl. přenesená",J1308,0)</f>
        <v>0</v>
      </c>
      <c r="BH1308" s="117">
        <f>IF(N1308="sníž. přenesená",J1308,0)</f>
        <v>0</v>
      </c>
      <c r="BI1308" s="117">
        <f>IF(N1308="nulová",J1308,0)</f>
        <v>0</v>
      </c>
      <c r="BJ1308" s="18" t="s">
        <v>148</v>
      </c>
      <c r="BK1308" s="117">
        <f>ROUND(I1308*H1308,2)</f>
        <v>0</v>
      </c>
      <c r="BL1308" s="18" t="s">
        <v>648</v>
      </c>
      <c r="BM1308" s="116" t="s">
        <v>1419</v>
      </c>
    </row>
    <row r="1309" spans="2:65" s="12" customFormat="1">
      <c r="B1309" s="120"/>
      <c r="D1309" s="254" t="s">
        <v>152</v>
      </c>
      <c r="E1309" s="121" t="s">
        <v>3</v>
      </c>
      <c r="F1309" s="255" t="s">
        <v>1420</v>
      </c>
      <c r="H1309" s="121" t="s">
        <v>3</v>
      </c>
      <c r="I1309" s="122"/>
      <c r="L1309" s="120"/>
      <c r="M1309" s="123"/>
      <c r="T1309" s="124"/>
      <c r="AT1309" s="121" t="s">
        <v>152</v>
      </c>
      <c r="AU1309" s="121" t="s">
        <v>148</v>
      </c>
      <c r="AV1309" s="12" t="s">
        <v>89</v>
      </c>
      <c r="AW1309" s="12" t="s">
        <v>42</v>
      </c>
      <c r="AX1309" s="12" t="s">
        <v>81</v>
      </c>
      <c r="AY1309" s="121" t="s">
        <v>140</v>
      </c>
    </row>
    <row r="1310" spans="2:65" s="12" customFormat="1">
      <c r="B1310" s="120"/>
      <c r="D1310" s="254" t="s">
        <v>152</v>
      </c>
      <c r="E1310" s="121" t="s">
        <v>3</v>
      </c>
      <c r="F1310" s="255" t="s">
        <v>1421</v>
      </c>
      <c r="H1310" s="121" t="s">
        <v>3</v>
      </c>
      <c r="I1310" s="122"/>
      <c r="L1310" s="120"/>
      <c r="M1310" s="123"/>
      <c r="T1310" s="124"/>
      <c r="AT1310" s="121" t="s">
        <v>152</v>
      </c>
      <c r="AU1310" s="121" t="s">
        <v>148</v>
      </c>
      <c r="AV1310" s="12" t="s">
        <v>89</v>
      </c>
      <c r="AW1310" s="12" t="s">
        <v>42</v>
      </c>
      <c r="AX1310" s="12" t="s">
        <v>81</v>
      </c>
      <c r="AY1310" s="121" t="s">
        <v>140</v>
      </c>
    </row>
    <row r="1311" spans="2:65" s="12" customFormat="1">
      <c r="B1311" s="120"/>
      <c r="D1311" s="254" t="s">
        <v>152</v>
      </c>
      <c r="E1311" s="121" t="s">
        <v>3</v>
      </c>
      <c r="F1311" s="255" t="s">
        <v>1422</v>
      </c>
      <c r="H1311" s="121" t="s">
        <v>3</v>
      </c>
      <c r="I1311" s="122"/>
      <c r="L1311" s="120"/>
      <c r="M1311" s="123"/>
      <c r="T1311" s="124"/>
      <c r="AT1311" s="121" t="s">
        <v>152</v>
      </c>
      <c r="AU1311" s="121" t="s">
        <v>148</v>
      </c>
      <c r="AV1311" s="12" t="s">
        <v>89</v>
      </c>
      <c r="AW1311" s="12" t="s">
        <v>42</v>
      </c>
      <c r="AX1311" s="12" t="s">
        <v>81</v>
      </c>
      <c r="AY1311" s="121" t="s">
        <v>140</v>
      </c>
    </row>
    <row r="1312" spans="2:65" s="12" customFormat="1">
      <c r="B1312" s="120"/>
      <c r="D1312" s="254" t="s">
        <v>152</v>
      </c>
      <c r="E1312" s="121" t="s">
        <v>3</v>
      </c>
      <c r="F1312" s="255" t="s">
        <v>1423</v>
      </c>
      <c r="H1312" s="121" t="s">
        <v>3</v>
      </c>
      <c r="I1312" s="122"/>
      <c r="L1312" s="120"/>
      <c r="M1312" s="123"/>
      <c r="T1312" s="124"/>
      <c r="AT1312" s="121" t="s">
        <v>152</v>
      </c>
      <c r="AU1312" s="121" t="s">
        <v>148</v>
      </c>
      <c r="AV1312" s="12" t="s">
        <v>89</v>
      </c>
      <c r="AW1312" s="12" t="s">
        <v>42</v>
      </c>
      <c r="AX1312" s="12" t="s">
        <v>81</v>
      </c>
      <c r="AY1312" s="121" t="s">
        <v>140</v>
      </c>
    </row>
    <row r="1313" spans="2:65" s="13" customFormat="1">
      <c r="B1313" s="125"/>
      <c r="D1313" s="254" t="s">
        <v>152</v>
      </c>
      <c r="E1313" s="126" t="s">
        <v>3</v>
      </c>
      <c r="F1313" s="256" t="s">
        <v>9</v>
      </c>
      <c r="H1313" s="257">
        <v>15</v>
      </c>
      <c r="I1313" s="127"/>
      <c r="L1313" s="125"/>
      <c r="M1313" s="128"/>
      <c r="T1313" s="129"/>
      <c r="AT1313" s="126" t="s">
        <v>152</v>
      </c>
      <c r="AU1313" s="126" t="s">
        <v>148</v>
      </c>
      <c r="AV1313" s="13" t="s">
        <v>148</v>
      </c>
      <c r="AW1313" s="13" t="s">
        <v>42</v>
      </c>
      <c r="AX1313" s="13" t="s">
        <v>81</v>
      </c>
      <c r="AY1313" s="126" t="s">
        <v>140</v>
      </c>
    </row>
    <row r="1314" spans="2:65" s="14" customFormat="1">
      <c r="B1314" s="130"/>
      <c r="D1314" s="254" t="s">
        <v>152</v>
      </c>
      <c r="E1314" s="131" t="s">
        <v>3</v>
      </c>
      <c r="F1314" s="258" t="s">
        <v>155</v>
      </c>
      <c r="H1314" s="259">
        <v>15</v>
      </c>
      <c r="I1314" s="132"/>
      <c r="L1314" s="130"/>
      <c r="M1314" s="133"/>
      <c r="T1314" s="134"/>
      <c r="AT1314" s="131" t="s">
        <v>152</v>
      </c>
      <c r="AU1314" s="131" t="s">
        <v>148</v>
      </c>
      <c r="AV1314" s="14" t="s">
        <v>147</v>
      </c>
      <c r="AW1314" s="14" t="s">
        <v>42</v>
      </c>
      <c r="AX1314" s="14" t="s">
        <v>89</v>
      </c>
      <c r="AY1314" s="131" t="s">
        <v>140</v>
      </c>
    </row>
    <row r="1315" spans="2:65" s="11" customFormat="1" ht="25.95" customHeight="1">
      <c r="B1315" s="103"/>
      <c r="D1315" s="104" t="s">
        <v>80</v>
      </c>
      <c r="E1315" s="242" t="s">
        <v>1424</v>
      </c>
      <c r="F1315" s="242" t="s">
        <v>1425</v>
      </c>
      <c r="I1315" s="105"/>
      <c r="J1315" s="243">
        <f>BK1315</f>
        <v>0</v>
      </c>
      <c r="L1315" s="103"/>
      <c r="M1315" s="106"/>
      <c r="P1315" s="107">
        <f>SUM(P1316:P1320)</f>
        <v>0</v>
      </c>
      <c r="R1315" s="107">
        <f>SUM(R1316:R1320)</f>
        <v>0</v>
      </c>
      <c r="T1315" s="108">
        <f>SUM(T1316:T1320)</f>
        <v>0</v>
      </c>
      <c r="AR1315" s="104" t="s">
        <v>147</v>
      </c>
      <c r="AT1315" s="109" t="s">
        <v>80</v>
      </c>
      <c r="AU1315" s="109" t="s">
        <v>81</v>
      </c>
      <c r="AY1315" s="104" t="s">
        <v>140</v>
      </c>
      <c r="BK1315" s="110">
        <f>SUM(BK1316:BK1320)</f>
        <v>0</v>
      </c>
    </row>
    <row r="1316" spans="2:65" s="1" customFormat="1" ht="24.15" customHeight="1">
      <c r="B1316" s="34"/>
      <c r="C1316" s="246" t="s">
        <v>1426</v>
      </c>
      <c r="D1316" s="246" t="s">
        <v>142</v>
      </c>
      <c r="E1316" s="247" t="s">
        <v>1427</v>
      </c>
      <c r="F1316" s="248" t="s">
        <v>1428</v>
      </c>
      <c r="G1316" s="249" t="s">
        <v>1429</v>
      </c>
      <c r="H1316" s="250">
        <v>40</v>
      </c>
      <c r="I1316" s="111"/>
      <c r="J1316" s="251">
        <f>ROUND(I1316*H1316,2)</f>
        <v>0</v>
      </c>
      <c r="K1316" s="248" t="s">
        <v>146</v>
      </c>
      <c r="L1316" s="34"/>
      <c r="M1316" s="112" t="s">
        <v>3</v>
      </c>
      <c r="N1316" s="113" t="s">
        <v>53</v>
      </c>
      <c r="P1316" s="114">
        <f>O1316*H1316</f>
        <v>0</v>
      </c>
      <c r="Q1316" s="114">
        <v>0</v>
      </c>
      <c r="R1316" s="114">
        <f>Q1316*H1316</f>
        <v>0</v>
      </c>
      <c r="S1316" s="114">
        <v>0</v>
      </c>
      <c r="T1316" s="115">
        <f>S1316*H1316</f>
        <v>0</v>
      </c>
      <c r="AR1316" s="116" t="s">
        <v>1430</v>
      </c>
      <c r="AT1316" s="116" t="s">
        <v>142</v>
      </c>
      <c r="AU1316" s="116" t="s">
        <v>89</v>
      </c>
      <c r="AY1316" s="18" t="s">
        <v>140</v>
      </c>
      <c r="BE1316" s="117">
        <f>IF(N1316="základní",J1316,0)</f>
        <v>0</v>
      </c>
      <c r="BF1316" s="117">
        <f>IF(N1316="snížená",J1316,0)</f>
        <v>0</v>
      </c>
      <c r="BG1316" s="117">
        <f>IF(N1316="zákl. přenesená",J1316,0)</f>
        <v>0</v>
      </c>
      <c r="BH1316" s="117">
        <f>IF(N1316="sníž. přenesená",J1316,0)</f>
        <v>0</v>
      </c>
      <c r="BI1316" s="117">
        <f>IF(N1316="nulová",J1316,0)</f>
        <v>0</v>
      </c>
      <c r="BJ1316" s="18" t="s">
        <v>148</v>
      </c>
      <c r="BK1316" s="117">
        <f>ROUND(I1316*H1316,2)</f>
        <v>0</v>
      </c>
      <c r="BL1316" s="18" t="s">
        <v>1430</v>
      </c>
      <c r="BM1316" s="116" t="s">
        <v>1431</v>
      </c>
    </row>
    <row r="1317" spans="2:65" s="1" customFormat="1">
      <c r="B1317" s="34"/>
      <c r="D1317" s="252" t="s">
        <v>150</v>
      </c>
      <c r="F1317" s="253" t="s">
        <v>1432</v>
      </c>
      <c r="I1317" s="118"/>
      <c r="L1317" s="34"/>
      <c r="M1317" s="119"/>
      <c r="T1317" s="53"/>
      <c r="AT1317" s="18" t="s">
        <v>150</v>
      </c>
      <c r="AU1317" s="18" t="s">
        <v>89</v>
      </c>
    </row>
    <row r="1318" spans="2:65" s="12" customFormat="1">
      <c r="B1318" s="120"/>
      <c r="D1318" s="254" t="s">
        <v>152</v>
      </c>
      <c r="E1318" s="121" t="s">
        <v>3</v>
      </c>
      <c r="F1318" s="255" t="s">
        <v>1433</v>
      </c>
      <c r="H1318" s="121" t="s">
        <v>3</v>
      </c>
      <c r="I1318" s="122"/>
      <c r="L1318" s="120"/>
      <c r="M1318" s="123"/>
      <c r="T1318" s="124"/>
      <c r="AT1318" s="121" t="s">
        <v>152</v>
      </c>
      <c r="AU1318" s="121" t="s">
        <v>89</v>
      </c>
      <c r="AV1318" s="12" t="s">
        <v>89</v>
      </c>
      <c r="AW1318" s="12" t="s">
        <v>42</v>
      </c>
      <c r="AX1318" s="12" t="s">
        <v>81</v>
      </c>
      <c r="AY1318" s="121" t="s">
        <v>140</v>
      </c>
    </row>
    <row r="1319" spans="2:65" s="13" customFormat="1">
      <c r="B1319" s="125"/>
      <c r="D1319" s="254" t="s">
        <v>152</v>
      </c>
      <c r="E1319" s="126" t="s">
        <v>3</v>
      </c>
      <c r="F1319" s="256" t="s">
        <v>479</v>
      </c>
      <c r="H1319" s="257">
        <v>40</v>
      </c>
      <c r="I1319" s="127"/>
      <c r="L1319" s="125"/>
      <c r="M1319" s="128"/>
      <c r="T1319" s="129"/>
      <c r="AT1319" s="126" t="s">
        <v>152</v>
      </c>
      <c r="AU1319" s="126" t="s">
        <v>89</v>
      </c>
      <c r="AV1319" s="13" t="s">
        <v>148</v>
      </c>
      <c r="AW1319" s="13" t="s">
        <v>42</v>
      </c>
      <c r="AX1319" s="13" t="s">
        <v>81</v>
      </c>
      <c r="AY1319" s="126" t="s">
        <v>140</v>
      </c>
    </row>
    <row r="1320" spans="2:65" s="14" customFormat="1">
      <c r="B1320" s="130"/>
      <c r="D1320" s="254" t="s">
        <v>152</v>
      </c>
      <c r="E1320" s="131" t="s">
        <v>3</v>
      </c>
      <c r="F1320" s="258" t="s">
        <v>155</v>
      </c>
      <c r="H1320" s="259">
        <v>40</v>
      </c>
      <c r="I1320" s="132"/>
      <c r="L1320" s="130"/>
      <c r="M1320" s="133"/>
      <c r="T1320" s="134"/>
      <c r="AT1320" s="131" t="s">
        <v>152</v>
      </c>
      <c r="AU1320" s="131" t="s">
        <v>89</v>
      </c>
      <c r="AV1320" s="14" t="s">
        <v>147</v>
      </c>
      <c r="AW1320" s="14" t="s">
        <v>42</v>
      </c>
      <c r="AX1320" s="14" t="s">
        <v>89</v>
      </c>
      <c r="AY1320" s="131" t="s">
        <v>140</v>
      </c>
    </row>
    <row r="1321" spans="2:65" s="11" customFormat="1" ht="25.95" customHeight="1">
      <c r="B1321" s="103"/>
      <c r="D1321" s="104" t="s">
        <v>80</v>
      </c>
      <c r="E1321" s="242" t="s">
        <v>1434</v>
      </c>
      <c r="F1321" s="242" t="s">
        <v>1435</v>
      </c>
      <c r="I1321" s="105"/>
      <c r="J1321" s="243">
        <f>BK1321</f>
        <v>0</v>
      </c>
      <c r="L1321" s="103"/>
      <c r="M1321" s="106"/>
      <c r="P1321" s="107">
        <f>SUM(P1322:P1337)</f>
        <v>0</v>
      </c>
      <c r="R1321" s="107">
        <f>SUM(R1322:R1337)</f>
        <v>0</v>
      </c>
      <c r="T1321" s="108">
        <f>SUM(T1322:T1337)</f>
        <v>0</v>
      </c>
      <c r="AR1321" s="104" t="s">
        <v>147</v>
      </c>
      <c r="AT1321" s="109" t="s">
        <v>80</v>
      </c>
      <c r="AU1321" s="109" t="s">
        <v>81</v>
      </c>
      <c r="AY1321" s="104" t="s">
        <v>140</v>
      </c>
      <c r="BK1321" s="110">
        <f>SUM(BK1322:BK1337)</f>
        <v>0</v>
      </c>
    </row>
    <row r="1322" spans="2:65" s="1" customFormat="1" ht="16.5" customHeight="1">
      <c r="B1322" s="34"/>
      <c r="C1322" s="246" t="s">
        <v>1436</v>
      </c>
      <c r="D1322" s="246" t="s">
        <v>142</v>
      </c>
      <c r="E1322" s="247" t="s">
        <v>1437</v>
      </c>
      <c r="F1322" s="248" t="s">
        <v>1438</v>
      </c>
      <c r="G1322" s="249" t="s">
        <v>533</v>
      </c>
      <c r="H1322" s="250">
        <v>2</v>
      </c>
      <c r="I1322" s="111"/>
      <c r="J1322" s="251">
        <f>ROUND(I1322*H1322,2)</f>
        <v>0</v>
      </c>
      <c r="K1322" s="248" t="s">
        <v>3</v>
      </c>
      <c r="L1322" s="34"/>
      <c r="M1322" s="112" t="s">
        <v>3</v>
      </c>
      <c r="N1322" s="113" t="s">
        <v>53</v>
      </c>
      <c r="P1322" s="114">
        <f>O1322*H1322</f>
        <v>0</v>
      </c>
      <c r="Q1322" s="114">
        <v>0</v>
      </c>
      <c r="R1322" s="114">
        <f>Q1322*H1322</f>
        <v>0</v>
      </c>
      <c r="S1322" s="114">
        <v>0</v>
      </c>
      <c r="T1322" s="115">
        <f>S1322*H1322</f>
        <v>0</v>
      </c>
      <c r="AR1322" s="116" t="s">
        <v>1430</v>
      </c>
      <c r="AT1322" s="116" t="s">
        <v>142</v>
      </c>
      <c r="AU1322" s="116" t="s">
        <v>89</v>
      </c>
      <c r="AY1322" s="18" t="s">
        <v>140</v>
      </c>
      <c r="BE1322" s="117">
        <f>IF(N1322="základní",J1322,0)</f>
        <v>0</v>
      </c>
      <c r="BF1322" s="117">
        <f>IF(N1322="snížená",J1322,0)</f>
        <v>0</v>
      </c>
      <c r="BG1322" s="117">
        <f>IF(N1322="zákl. přenesená",J1322,0)</f>
        <v>0</v>
      </c>
      <c r="BH1322" s="117">
        <f>IF(N1322="sníž. přenesená",J1322,0)</f>
        <v>0</v>
      </c>
      <c r="BI1322" s="117">
        <f>IF(N1322="nulová",J1322,0)</f>
        <v>0</v>
      </c>
      <c r="BJ1322" s="18" t="s">
        <v>148</v>
      </c>
      <c r="BK1322" s="117">
        <f>ROUND(I1322*H1322,2)</f>
        <v>0</v>
      </c>
      <c r="BL1322" s="18" t="s">
        <v>1430</v>
      </c>
      <c r="BM1322" s="116" t="s">
        <v>1439</v>
      </c>
    </row>
    <row r="1323" spans="2:65" s="12" customFormat="1">
      <c r="B1323" s="120"/>
      <c r="D1323" s="254" t="s">
        <v>152</v>
      </c>
      <c r="E1323" s="121" t="s">
        <v>3</v>
      </c>
      <c r="F1323" s="255" t="s">
        <v>1440</v>
      </c>
      <c r="H1323" s="121" t="s">
        <v>3</v>
      </c>
      <c r="I1323" s="122"/>
      <c r="L1323" s="120"/>
      <c r="M1323" s="123"/>
      <c r="T1323" s="124"/>
      <c r="AT1323" s="121" t="s">
        <v>152</v>
      </c>
      <c r="AU1323" s="121" t="s">
        <v>89</v>
      </c>
      <c r="AV1323" s="12" t="s">
        <v>89</v>
      </c>
      <c r="AW1323" s="12" t="s">
        <v>42</v>
      </c>
      <c r="AX1323" s="12" t="s">
        <v>81</v>
      </c>
      <c r="AY1323" s="121" t="s">
        <v>140</v>
      </c>
    </row>
    <row r="1324" spans="2:65" s="12" customFormat="1">
      <c r="B1324" s="120"/>
      <c r="D1324" s="254" t="s">
        <v>152</v>
      </c>
      <c r="E1324" s="121" t="s">
        <v>3</v>
      </c>
      <c r="F1324" s="255" t="s">
        <v>1441</v>
      </c>
      <c r="H1324" s="121" t="s">
        <v>3</v>
      </c>
      <c r="I1324" s="122"/>
      <c r="L1324" s="120"/>
      <c r="M1324" s="123"/>
      <c r="T1324" s="124"/>
      <c r="AT1324" s="121" t="s">
        <v>152</v>
      </c>
      <c r="AU1324" s="121" t="s">
        <v>89</v>
      </c>
      <c r="AV1324" s="12" t="s">
        <v>89</v>
      </c>
      <c r="AW1324" s="12" t="s">
        <v>42</v>
      </c>
      <c r="AX1324" s="12" t="s">
        <v>81</v>
      </c>
      <c r="AY1324" s="121" t="s">
        <v>140</v>
      </c>
    </row>
    <row r="1325" spans="2:65" s="13" customFormat="1">
      <c r="B1325" s="125"/>
      <c r="D1325" s="254" t="s">
        <v>152</v>
      </c>
      <c r="E1325" s="126" t="s">
        <v>3</v>
      </c>
      <c r="F1325" s="256" t="s">
        <v>148</v>
      </c>
      <c r="H1325" s="257">
        <v>2</v>
      </c>
      <c r="I1325" s="127"/>
      <c r="L1325" s="125"/>
      <c r="M1325" s="128"/>
      <c r="T1325" s="129"/>
      <c r="AT1325" s="126" t="s">
        <v>152</v>
      </c>
      <c r="AU1325" s="126" t="s">
        <v>89</v>
      </c>
      <c r="AV1325" s="13" t="s">
        <v>148</v>
      </c>
      <c r="AW1325" s="13" t="s">
        <v>42</v>
      </c>
      <c r="AX1325" s="13" t="s">
        <v>81</v>
      </c>
      <c r="AY1325" s="126" t="s">
        <v>140</v>
      </c>
    </row>
    <row r="1326" spans="2:65" s="14" customFormat="1">
      <c r="B1326" s="130"/>
      <c r="D1326" s="254" t="s">
        <v>152</v>
      </c>
      <c r="E1326" s="131" t="s">
        <v>3</v>
      </c>
      <c r="F1326" s="258" t="s">
        <v>155</v>
      </c>
      <c r="H1326" s="259">
        <v>2</v>
      </c>
      <c r="I1326" s="132"/>
      <c r="L1326" s="130"/>
      <c r="M1326" s="133"/>
      <c r="T1326" s="134"/>
      <c r="AT1326" s="131" t="s">
        <v>152</v>
      </c>
      <c r="AU1326" s="131" t="s">
        <v>89</v>
      </c>
      <c r="AV1326" s="14" t="s">
        <v>147</v>
      </c>
      <c r="AW1326" s="14" t="s">
        <v>42</v>
      </c>
      <c r="AX1326" s="14" t="s">
        <v>89</v>
      </c>
      <c r="AY1326" s="131" t="s">
        <v>140</v>
      </c>
    </row>
    <row r="1327" spans="2:65" s="1" customFormat="1" ht="16.5" customHeight="1">
      <c r="B1327" s="34"/>
      <c r="C1327" s="246" t="s">
        <v>1442</v>
      </c>
      <c r="D1327" s="246" t="s">
        <v>142</v>
      </c>
      <c r="E1327" s="247" t="s">
        <v>1443</v>
      </c>
      <c r="F1327" s="248" t="s">
        <v>1444</v>
      </c>
      <c r="G1327" s="249" t="s">
        <v>533</v>
      </c>
      <c r="H1327" s="250">
        <v>2</v>
      </c>
      <c r="I1327" s="111"/>
      <c r="J1327" s="251">
        <f>ROUND(I1327*H1327,2)</f>
        <v>0</v>
      </c>
      <c r="K1327" s="248" t="s">
        <v>3</v>
      </c>
      <c r="L1327" s="34"/>
      <c r="M1327" s="112" t="s">
        <v>3</v>
      </c>
      <c r="N1327" s="113" t="s">
        <v>53</v>
      </c>
      <c r="P1327" s="114">
        <f>O1327*H1327</f>
        <v>0</v>
      </c>
      <c r="Q1327" s="114">
        <v>0</v>
      </c>
      <c r="R1327" s="114">
        <f>Q1327*H1327</f>
        <v>0</v>
      </c>
      <c r="S1327" s="114">
        <v>0</v>
      </c>
      <c r="T1327" s="115">
        <f>S1327*H1327</f>
        <v>0</v>
      </c>
      <c r="AR1327" s="116" t="s">
        <v>1430</v>
      </c>
      <c r="AT1327" s="116" t="s">
        <v>142</v>
      </c>
      <c r="AU1327" s="116" t="s">
        <v>89</v>
      </c>
      <c r="AY1327" s="18" t="s">
        <v>140</v>
      </c>
      <c r="BE1327" s="117">
        <f>IF(N1327="základní",J1327,0)</f>
        <v>0</v>
      </c>
      <c r="BF1327" s="117">
        <f>IF(N1327="snížená",J1327,0)</f>
        <v>0</v>
      </c>
      <c r="BG1327" s="117">
        <f>IF(N1327="zákl. přenesená",J1327,0)</f>
        <v>0</v>
      </c>
      <c r="BH1327" s="117">
        <f>IF(N1327="sníž. přenesená",J1327,0)</f>
        <v>0</v>
      </c>
      <c r="BI1327" s="117">
        <f>IF(N1327="nulová",J1327,0)</f>
        <v>0</v>
      </c>
      <c r="BJ1327" s="18" t="s">
        <v>148</v>
      </c>
      <c r="BK1327" s="117">
        <f>ROUND(I1327*H1327,2)</f>
        <v>0</v>
      </c>
      <c r="BL1327" s="18" t="s">
        <v>1430</v>
      </c>
      <c r="BM1327" s="116" t="s">
        <v>1445</v>
      </c>
    </row>
    <row r="1328" spans="2:65" s="12" customFormat="1">
      <c r="B1328" s="120"/>
      <c r="D1328" s="254" t="s">
        <v>152</v>
      </c>
      <c r="E1328" s="121" t="s">
        <v>3</v>
      </c>
      <c r="F1328" s="255" t="s">
        <v>1446</v>
      </c>
      <c r="H1328" s="121" t="s">
        <v>3</v>
      </c>
      <c r="I1328" s="122"/>
      <c r="L1328" s="120"/>
      <c r="M1328" s="123"/>
      <c r="T1328" s="124"/>
      <c r="AT1328" s="121" t="s">
        <v>152</v>
      </c>
      <c r="AU1328" s="121" t="s">
        <v>89</v>
      </c>
      <c r="AV1328" s="12" t="s">
        <v>89</v>
      </c>
      <c r="AW1328" s="12" t="s">
        <v>42</v>
      </c>
      <c r="AX1328" s="12" t="s">
        <v>81</v>
      </c>
      <c r="AY1328" s="121" t="s">
        <v>140</v>
      </c>
    </row>
    <row r="1329" spans="2:65" s="13" customFormat="1">
      <c r="B1329" s="125"/>
      <c r="D1329" s="254" t="s">
        <v>152</v>
      </c>
      <c r="E1329" s="126" t="s">
        <v>3</v>
      </c>
      <c r="F1329" s="256" t="s">
        <v>148</v>
      </c>
      <c r="H1329" s="257">
        <v>2</v>
      </c>
      <c r="I1329" s="127"/>
      <c r="L1329" s="125"/>
      <c r="M1329" s="128"/>
      <c r="T1329" s="129"/>
      <c r="AT1329" s="126" t="s">
        <v>152</v>
      </c>
      <c r="AU1329" s="126" t="s">
        <v>89</v>
      </c>
      <c r="AV1329" s="13" t="s">
        <v>148</v>
      </c>
      <c r="AW1329" s="13" t="s">
        <v>42</v>
      </c>
      <c r="AX1329" s="13" t="s">
        <v>81</v>
      </c>
      <c r="AY1329" s="126" t="s">
        <v>140</v>
      </c>
    </row>
    <row r="1330" spans="2:65" s="14" customFormat="1">
      <c r="B1330" s="130"/>
      <c r="D1330" s="254" t="s">
        <v>152</v>
      </c>
      <c r="E1330" s="131" t="s">
        <v>3</v>
      </c>
      <c r="F1330" s="258" t="s">
        <v>155</v>
      </c>
      <c r="H1330" s="259">
        <v>2</v>
      </c>
      <c r="I1330" s="132"/>
      <c r="L1330" s="130"/>
      <c r="M1330" s="133"/>
      <c r="T1330" s="134"/>
      <c r="AT1330" s="131" t="s">
        <v>152</v>
      </c>
      <c r="AU1330" s="131" t="s">
        <v>89</v>
      </c>
      <c r="AV1330" s="14" t="s">
        <v>147</v>
      </c>
      <c r="AW1330" s="14" t="s">
        <v>42</v>
      </c>
      <c r="AX1330" s="14" t="s">
        <v>89</v>
      </c>
      <c r="AY1330" s="131" t="s">
        <v>140</v>
      </c>
    </row>
    <row r="1331" spans="2:65" s="1" customFormat="1" ht="16.5" customHeight="1">
      <c r="B1331" s="34"/>
      <c r="C1331" s="246" t="s">
        <v>1447</v>
      </c>
      <c r="D1331" s="246" t="s">
        <v>142</v>
      </c>
      <c r="E1331" s="247" t="s">
        <v>1448</v>
      </c>
      <c r="F1331" s="248" t="s">
        <v>1449</v>
      </c>
      <c r="G1331" s="249" t="s">
        <v>533</v>
      </c>
      <c r="H1331" s="250">
        <v>2</v>
      </c>
      <c r="I1331" s="111"/>
      <c r="J1331" s="251">
        <f>ROUND(I1331*H1331,2)</f>
        <v>0</v>
      </c>
      <c r="K1331" s="248" t="s">
        <v>3</v>
      </c>
      <c r="L1331" s="34"/>
      <c r="M1331" s="112" t="s">
        <v>3</v>
      </c>
      <c r="N1331" s="113" t="s">
        <v>53</v>
      </c>
      <c r="P1331" s="114">
        <f>O1331*H1331</f>
        <v>0</v>
      </c>
      <c r="Q1331" s="114">
        <v>0</v>
      </c>
      <c r="R1331" s="114">
        <f>Q1331*H1331</f>
        <v>0</v>
      </c>
      <c r="S1331" s="114">
        <v>0</v>
      </c>
      <c r="T1331" s="115">
        <f>S1331*H1331</f>
        <v>0</v>
      </c>
      <c r="AR1331" s="116" t="s">
        <v>1430</v>
      </c>
      <c r="AT1331" s="116" t="s">
        <v>142</v>
      </c>
      <c r="AU1331" s="116" t="s">
        <v>89</v>
      </c>
      <c r="AY1331" s="18" t="s">
        <v>140</v>
      </c>
      <c r="BE1331" s="117">
        <f>IF(N1331="základní",J1331,0)</f>
        <v>0</v>
      </c>
      <c r="BF1331" s="117">
        <f>IF(N1331="snížená",J1331,0)</f>
        <v>0</v>
      </c>
      <c r="BG1331" s="117">
        <f>IF(N1331="zákl. přenesená",J1331,0)</f>
        <v>0</v>
      </c>
      <c r="BH1331" s="117">
        <f>IF(N1331="sníž. přenesená",J1331,0)</f>
        <v>0</v>
      </c>
      <c r="BI1331" s="117">
        <f>IF(N1331="nulová",J1331,0)</f>
        <v>0</v>
      </c>
      <c r="BJ1331" s="18" t="s">
        <v>148</v>
      </c>
      <c r="BK1331" s="117">
        <f>ROUND(I1331*H1331,2)</f>
        <v>0</v>
      </c>
      <c r="BL1331" s="18" t="s">
        <v>1430</v>
      </c>
      <c r="BM1331" s="116" t="s">
        <v>1450</v>
      </c>
    </row>
    <row r="1332" spans="2:65" s="12" customFormat="1">
      <c r="B1332" s="120"/>
      <c r="D1332" s="254" t="s">
        <v>152</v>
      </c>
      <c r="E1332" s="121" t="s">
        <v>3</v>
      </c>
      <c r="F1332" s="255" t="s">
        <v>1451</v>
      </c>
      <c r="H1332" s="121" t="s">
        <v>3</v>
      </c>
      <c r="I1332" s="122"/>
      <c r="L1332" s="120"/>
      <c r="M1332" s="123"/>
      <c r="T1332" s="124"/>
      <c r="AT1332" s="121" t="s">
        <v>152</v>
      </c>
      <c r="AU1332" s="121" t="s">
        <v>89</v>
      </c>
      <c r="AV1332" s="12" t="s">
        <v>89</v>
      </c>
      <c r="AW1332" s="12" t="s">
        <v>42</v>
      </c>
      <c r="AX1332" s="12" t="s">
        <v>81</v>
      </c>
      <c r="AY1332" s="121" t="s">
        <v>140</v>
      </c>
    </row>
    <row r="1333" spans="2:65" s="13" customFormat="1">
      <c r="B1333" s="125"/>
      <c r="D1333" s="254" t="s">
        <v>152</v>
      </c>
      <c r="E1333" s="126" t="s">
        <v>3</v>
      </c>
      <c r="F1333" s="256" t="s">
        <v>148</v>
      </c>
      <c r="H1333" s="257">
        <v>2</v>
      </c>
      <c r="I1333" s="127"/>
      <c r="L1333" s="125"/>
      <c r="M1333" s="128"/>
      <c r="T1333" s="129"/>
      <c r="AT1333" s="126" t="s">
        <v>152</v>
      </c>
      <c r="AU1333" s="126" t="s">
        <v>89</v>
      </c>
      <c r="AV1333" s="13" t="s">
        <v>148</v>
      </c>
      <c r="AW1333" s="13" t="s">
        <v>42</v>
      </c>
      <c r="AX1333" s="13" t="s">
        <v>81</v>
      </c>
      <c r="AY1333" s="126" t="s">
        <v>140</v>
      </c>
    </row>
    <row r="1334" spans="2:65" s="14" customFormat="1">
      <c r="B1334" s="130"/>
      <c r="D1334" s="254" t="s">
        <v>152</v>
      </c>
      <c r="E1334" s="131" t="s">
        <v>3</v>
      </c>
      <c r="F1334" s="258" t="s">
        <v>155</v>
      </c>
      <c r="H1334" s="259">
        <v>2</v>
      </c>
      <c r="I1334" s="132"/>
      <c r="L1334" s="130"/>
      <c r="M1334" s="133"/>
      <c r="T1334" s="134"/>
      <c r="AT1334" s="131" t="s">
        <v>152</v>
      </c>
      <c r="AU1334" s="131" t="s">
        <v>89</v>
      </c>
      <c r="AV1334" s="14" t="s">
        <v>147</v>
      </c>
      <c r="AW1334" s="14" t="s">
        <v>42</v>
      </c>
      <c r="AX1334" s="14" t="s">
        <v>89</v>
      </c>
      <c r="AY1334" s="131" t="s">
        <v>140</v>
      </c>
    </row>
    <row r="1335" spans="2:65" s="1" customFormat="1" ht="16.5" customHeight="1">
      <c r="B1335" s="34"/>
      <c r="C1335" s="246" t="s">
        <v>1452</v>
      </c>
      <c r="D1335" s="246" t="s">
        <v>142</v>
      </c>
      <c r="E1335" s="247" t="s">
        <v>1453</v>
      </c>
      <c r="F1335" s="248" t="s">
        <v>1454</v>
      </c>
      <c r="G1335" s="249" t="s">
        <v>533</v>
      </c>
      <c r="H1335" s="250">
        <v>2</v>
      </c>
      <c r="I1335" s="111"/>
      <c r="J1335" s="251">
        <f>ROUND(I1335*H1335,2)</f>
        <v>0</v>
      </c>
      <c r="K1335" s="248" t="s">
        <v>3</v>
      </c>
      <c r="L1335" s="34"/>
      <c r="M1335" s="112" t="s">
        <v>3</v>
      </c>
      <c r="N1335" s="113" t="s">
        <v>53</v>
      </c>
      <c r="P1335" s="114">
        <f>O1335*H1335</f>
        <v>0</v>
      </c>
      <c r="Q1335" s="114">
        <v>0</v>
      </c>
      <c r="R1335" s="114">
        <f>Q1335*H1335</f>
        <v>0</v>
      </c>
      <c r="S1335" s="114">
        <v>0</v>
      </c>
      <c r="T1335" s="115">
        <f>S1335*H1335</f>
        <v>0</v>
      </c>
      <c r="AR1335" s="116" t="s">
        <v>1430</v>
      </c>
      <c r="AT1335" s="116" t="s">
        <v>142</v>
      </c>
      <c r="AU1335" s="116" t="s">
        <v>89</v>
      </c>
      <c r="AY1335" s="18" t="s">
        <v>140</v>
      </c>
      <c r="BE1335" s="117">
        <f>IF(N1335="základní",J1335,0)</f>
        <v>0</v>
      </c>
      <c r="BF1335" s="117">
        <f>IF(N1335="snížená",J1335,0)</f>
        <v>0</v>
      </c>
      <c r="BG1335" s="117">
        <f>IF(N1335="zákl. přenesená",J1335,0)</f>
        <v>0</v>
      </c>
      <c r="BH1335" s="117">
        <f>IF(N1335="sníž. přenesená",J1335,0)</f>
        <v>0</v>
      </c>
      <c r="BI1335" s="117">
        <f>IF(N1335="nulová",J1335,0)</f>
        <v>0</v>
      </c>
      <c r="BJ1335" s="18" t="s">
        <v>148</v>
      </c>
      <c r="BK1335" s="117">
        <f>ROUND(I1335*H1335,2)</f>
        <v>0</v>
      </c>
      <c r="BL1335" s="18" t="s">
        <v>1430</v>
      </c>
      <c r="BM1335" s="116" t="s">
        <v>1455</v>
      </c>
    </row>
    <row r="1336" spans="2:65" s="1" customFormat="1" ht="16.5" customHeight="1">
      <c r="B1336" s="34"/>
      <c r="C1336" s="246" t="s">
        <v>1456</v>
      </c>
      <c r="D1336" s="246" t="s">
        <v>142</v>
      </c>
      <c r="E1336" s="247" t="s">
        <v>1457</v>
      </c>
      <c r="F1336" s="248" t="s">
        <v>1458</v>
      </c>
      <c r="G1336" s="249" t="s">
        <v>533</v>
      </c>
      <c r="H1336" s="250">
        <v>3</v>
      </c>
      <c r="I1336" s="111"/>
      <c r="J1336" s="251">
        <f>ROUND(I1336*H1336,2)</f>
        <v>0</v>
      </c>
      <c r="K1336" s="248" t="s">
        <v>3</v>
      </c>
      <c r="L1336" s="34"/>
      <c r="M1336" s="112" t="s">
        <v>3</v>
      </c>
      <c r="N1336" s="113" t="s">
        <v>53</v>
      </c>
      <c r="P1336" s="114">
        <f>O1336*H1336</f>
        <v>0</v>
      </c>
      <c r="Q1336" s="114">
        <v>0</v>
      </c>
      <c r="R1336" s="114">
        <f>Q1336*H1336</f>
        <v>0</v>
      </c>
      <c r="S1336" s="114">
        <v>0</v>
      </c>
      <c r="T1336" s="115">
        <f>S1336*H1336</f>
        <v>0</v>
      </c>
      <c r="AR1336" s="116" t="s">
        <v>1430</v>
      </c>
      <c r="AT1336" s="116" t="s">
        <v>142</v>
      </c>
      <c r="AU1336" s="116" t="s">
        <v>89</v>
      </c>
      <c r="AY1336" s="18" t="s">
        <v>140</v>
      </c>
      <c r="BE1336" s="117">
        <f>IF(N1336="základní",J1336,0)</f>
        <v>0</v>
      </c>
      <c r="BF1336" s="117">
        <f>IF(N1336="snížená",J1336,0)</f>
        <v>0</v>
      </c>
      <c r="BG1336" s="117">
        <f>IF(N1336="zákl. přenesená",J1336,0)</f>
        <v>0</v>
      </c>
      <c r="BH1336" s="117">
        <f>IF(N1336="sníž. přenesená",J1336,0)</f>
        <v>0</v>
      </c>
      <c r="BI1336" s="117">
        <f>IF(N1336="nulová",J1336,0)</f>
        <v>0</v>
      </c>
      <c r="BJ1336" s="18" t="s">
        <v>148</v>
      </c>
      <c r="BK1336" s="117">
        <f>ROUND(I1336*H1336,2)</f>
        <v>0</v>
      </c>
      <c r="BL1336" s="18" t="s">
        <v>1430</v>
      </c>
      <c r="BM1336" s="116" t="s">
        <v>1459</v>
      </c>
    </row>
    <row r="1337" spans="2:65" s="1" customFormat="1" ht="16.5" customHeight="1">
      <c r="B1337" s="34"/>
      <c r="C1337" s="246" t="s">
        <v>1460</v>
      </c>
      <c r="D1337" s="246" t="s">
        <v>142</v>
      </c>
      <c r="E1337" s="247" t="s">
        <v>1461</v>
      </c>
      <c r="F1337" s="248" t="s">
        <v>1462</v>
      </c>
      <c r="G1337" s="249" t="s">
        <v>533</v>
      </c>
      <c r="H1337" s="250">
        <v>1</v>
      </c>
      <c r="I1337" s="111"/>
      <c r="J1337" s="251">
        <f>ROUND(I1337*H1337,2)</f>
        <v>0</v>
      </c>
      <c r="K1337" s="248" t="s">
        <v>3</v>
      </c>
      <c r="L1337" s="34"/>
      <c r="M1337" s="144" t="s">
        <v>3</v>
      </c>
      <c r="N1337" s="145" t="s">
        <v>53</v>
      </c>
      <c r="O1337" s="146"/>
      <c r="P1337" s="147">
        <f>O1337*H1337</f>
        <v>0</v>
      </c>
      <c r="Q1337" s="147">
        <v>0</v>
      </c>
      <c r="R1337" s="147">
        <f>Q1337*H1337</f>
        <v>0</v>
      </c>
      <c r="S1337" s="147">
        <v>0</v>
      </c>
      <c r="T1337" s="148">
        <f>S1337*H1337</f>
        <v>0</v>
      </c>
      <c r="AR1337" s="116" t="s">
        <v>1430</v>
      </c>
      <c r="AT1337" s="116" t="s">
        <v>142</v>
      </c>
      <c r="AU1337" s="116" t="s">
        <v>89</v>
      </c>
      <c r="AY1337" s="18" t="s">
        <v>140</v>
      </c>
      <c r="BE1337" s="117">
        <f>IF(N1337="základní",J1337,0)</f>
        <v>0</v>
      </c>
      <c r="BF1337" s="117">
        <f>IF(N1337="snížená",J1337,0)</f>
        <v>0</v>
      </c>
      <c r="BG1337" s="117">
        <f>IF(N1337="zákl. přenesená",J1337,0)</f>
        <v>0</v>
      </c>
      <c r="BH1337" s="117">
        <f>IF(N1337="sníž. přenesená",J1337,0)</f>
        <v>0</v>
      </c>
      <c r="BI1337" s="117">
        <f>IF(N1337="nulová",J1337,0)</f>
        <v>0</v>
      </c>
      <c r="BJ1337" s="18" t="s">
        <v>148</v>
      </c>
      <c r="BK1337" s="117">
        <f>ROUND(I1337*H1337,2)</f>
        <v>0</v>
      </c>
      <c r="BL1337" s="18" t="s">
        <v>1430</v>
      </c>
      <c r="BM1337" s="116" t="s">
        <v>1463</v>
      </c>
    </row>
    <row r="1338" spans="2:65" s="1" customFormat="1" ht="6.9" customHeight="1">
      <c r="B1338" s="42"/>
      <c r="C1338" s="43"/>
      <c r="D1338" s="43"/>
      <c r="E1338" s="43"/>
      <c r="F1338" s="43"/>
      <c r="G1338" s="43"/>
      <c r="H1338" s="43"/>
      <c r="I1338" s="268"/>
      <c r="J1338" s="43"/>
      <c r="K1338" s="43"/>
      <c r="L1338" s="34"/>
    </row>
  </sheetData>
  <sheetProtection algorithmName="SHA-512" hashValue="uWOVBpF94HOIvBHNtL48smNNZgG2Rr4VuD8T4LZw53OWOI5iSyXummnS6rc5v53DSsZTS3IGTYWz5oAbvVYjig==" saltValue="dlbYZnlXU30TmIXWijMTuQ==" spinCount="100000" sheet="1" objects="1" scenarios="1"/>
  <autoFilter ref="C102:K1337" xr:uid="{00000000-0009-0000-0000-000001000000}"/>
  <mergeCells count="9">
    <mergeCell ref="E50:H50"/>
    <mergeCell ref="E93:H93"/>
    <mergeCell ref="E95:H95"/>
    <mergeCell ref="L2:V2"/>
    <mergeCell ref="E7:H7"/>
    <mergeCell ref="E9:H9"/>
    <mergeCell ref="E18:H18"/>
    <mergeCell ref="E27:H27"/>
    <mergeCell ref="E48:H48"/>
  </mergeCells>
  <hyperlinks>
    <hyperlink ref="F107" r:id="rId1" xr:uid="{00000000-0004-0000-0100-000000000000}"/>
    <hyperlink ref="F112" r:id="rId2" xr:uid="{00000000-0004-0000-0100-000001000000}"/>
    <hyperlink ref="F119" r:id="rId3" xr:uid="{00000000-0004-0000-0100-000002000000}"/>
    <hyperlink ref="F129" r:id="rId4" xr:uid="{00000000-0004-0000-0100-000003000000}"/>
    <hyperlink ref="F134" r:id="rId5" xr:uid="{00000000-0004-0000-0100-000004000000}"/>
    <hyperlink ref="F139" r:id="rId6" xr:uid="{00000000-0004-0000-0100-000005000000}"/>
    <hyperlink ref="F144" r:id="rId7" xr:uid="{00000000-0004-0000-0100-000006000000}"/>
    <hyperlink ref="F149" r:id="rId8" xr:uid="{00000000-0004-0000-0100-000007000000}"/>
    <hyperlink ref="F154" r:id="rId9" xr:uid="{00000000-0004-0000-0100-000008000000}"/>
    <hyperlink ref="F159" r:id="rId10" xr:uid="{00000000-0004-0000-0100-000009000000}"/>
    <hyperlink ref="F167" r:id="rId11" xr:uid="{00000000-0004-0000-0100-00000A000000}"/>
    <hyperlink ref="F172" r:id="rId12" xr:uid="{00000000-0004-0000-0100-00000B000000}"/>
    <hyperlink ref="F181" r:id="rId13" xr:uid="{00000000-0004-0000-0100-00000C000000}"/>
    <hyperlink ref="F187" r:id="rId14" xr:uid="{00000000-0004-0000-0100-00000D000000}"/>
    <hyperlink ref="F192" r:id="rId15" xr:uid="{00000000-0004-0000-0100-00000E000000}"/>
    <hyperlink ref="F198" r:id="rId16" xr:uid="{00000000-0004-0000-0100-00000F000000}"/>
    <hyperlink ref="F204" r:id="rId17" xr:uid="{00000000-0004-0000-0100-000010000000}"/>
    <hyperlink ref="F218" r:id="rId18" xr:uid="{00000000-0004-0000-0100-000011000000}"/>
    <hyperlink ref="F233" r:id="rId19" xr:uid="{00000000-0004-0000-0100-000012000000}"/>
    <hyperlink ref="F305" r:id="rId20" xr:uid="{00000000-0004-0000-0100-000013000000}"/>
    <hyperlink ref="F325" r:id="rId21" xr:uid="{00000000-0004-0000-0100-000014000000}"/>
    <hyperlink ref="F331" r:id="rId22" xr:uid="{00000000-0004-0000-0100-000015000000}"/>
    <hyperlink ref="F341" r:id="rId23" xr:uid="{00000000-0004-0000-0100-000016000000}"/>
    <hyperlink ref="F356" r:id="rId24" xr:uid="{00000000-0004-0000-0100-000017000000}"/>
    <hyperlink ref="F416" r:id="rId25" xr:uid="{00000000-0004-0000-0100-000018000000}"/>
    <hyperlink ref="F421" r:id="rId26" xr:uid="{00000000-0004-0000-0100-000019000000}"/>
    <hyperlink ref="F446" r:id="rId27" xr:uid="{00000000-0004-0000-0100-00001A000000}"/>
    <hyperlink ref="F454" r:id="rId28" xr:uid="{00000000-0004-0000-0100-00001B000000}"/>
    <hyperlink ref="F466" r:id="rId29" xr:uid="{00000000-0004-0000-0100-00001C000000}"/>
    <hyperlink ref="F476" r:id="rId30" xr:uid="{00000000-0004-0000-0100-00001D000000}"/>
    <hyperlink ref="F482" r:id="rId31" xr:uid="{00000000-0004-0000-0100-00001E000000}"/>
    <hyperlink ref="F493" r:id="rId32" xr:uid="{00000000-0004-0000-0100-00001F000000}"/>
    <hyperlink ref="F509" r:id="rId33" xr:uid="{00000000-0004-0000-0100-000020000000}"/>
    <hyperlink ref="F517" r:id="rId34" xr:uid="{00000000-0004-0000-0100-000021000000}"/>
    <hyperlink ref="F525" r:id="rId35" xr:uid="{00000000-0004-0000-0100-000022000000}"/>
    <hyperlink ref="F536" r:id="rId36" xr:uid="{00000000-0004-0000-0100-000023000000}"/>
    <hyperlink ref="F541" r:id="rId37" xr:uid="{00000000-0004-0000-0100-000024000000}"/>
    <hyperlink ref="F547" r:id="rId38" xr:uid="{00000000-0004-0000-0100-000025000000}"/>
    <hyperlink ref="F553" r:id="rId39" xr:uid="{00000000-0004-0000-0100-000026000000}"/>
    <hyperlink ref="F558" r:id="rId40" xr:uid="{00000000-0004-0000-0100-000027000000}"/>
    <hyperlink ref="F563" r:id="rId41" xr:uid="{00000000-0004-0000-0100-000028000000}"/>
    <hyperlink ref="F581" r:id="rId42" xr:uid="{00000000-0004-0000-0100-000029000000}"/>
    <hyperlink ref="F587" r:id="rId43" xr:uid="{00000000-0004-0000-0100-00002A000000}"/>
    <hyperlink ref="F594" r:id="rId44" xr:uid="{00000000-0004-0000-0100-00002B000000}"/>
    <hyperlink ref="F599" r:id="rId45" xr:uid="{00000000-0004-0000-0100-00002C000000}"/>
    <hyperlink ref="F605" r:id="rId46" xr:uid="{00000000-0004-0000-0100-00002D000000}"/>
    <hyperlink ref="F617" r:id="rId47" xr:uid="{00000000-0004-0000-0100-00002E000000}"/>
    <hyperlink ref="F624" r:id="rId48" xr:uid="{00000000-0004-0000-0100-00002F000000}"/>
    <hyperlink ref="F628" r:id="rId49" xr:uid="{00000000-0004-0000-0100-000030000000}"/>
    <hyperlink ref="F630" r:id="rId50" xr:uid="{00000000-0004-0000-0100-000031000000}"/>
    <hyperlink ref="F632" r:id="rId51" xr:uid="{00000000-0004-0000-0100-000032000000}"/>
    <hyperlink ref="F634" r:id="rId52" xr:uid="{00000000-0004-0000-0100-000033000000}"/>
    <hyperlink ref="F639" r:id="rId53" xr:uid="{00000000-0004-0000-0100-000034000000}"/>
    <hyperlink ref="F644" r:id="rId54" xr:uid="{00000000-0004-0000-0100-000035000000}"/>
    <hyperlink ref="F646" r:id="rId55" xr:uid="{00000000-0004-0000-0100-000036000000}"/>
    <hyperlink ref="F651" r:id="rId56" xr:uid="{00000000-0004-0000-0100-000037000000}"/>
    <hyperlink ref="F656" r:id="rId57" xr:uid="{00000000-0004-0000-0100-000038000000}"/>
    <hyperlink ref="F661" r:id="rId58" xr:uid="{00000000-0004-0000-0100-000039000000}"/>
    <hyperlink ref="F668" r:id="rId59" xr:uid="{00000000-0004-0000-0100-00003A000000}"/>
    <hyperlink ref="F673" r:id="rId60" xr:uid="{00000000-0004-0000-0100-00003B000000}"/>
    <hyperlink ref="F680" r:id="rId61" xr:uid="{00000000-0004-0000-0100-00003C000000}"/>
    <hyperlink ref="F687" r:id="rId62" xr:uid="{00000000-0004-0000-0100-00003D000000}"/>
    <hyperlink ref="F694" r:id="rId63" xr:uid="{00000000-0004-0000-0100-00003E000000}"/>
    <hyperlink ref="F699" r:id="rId64" xr:uid="{00000000-0004-0000-0100-00003F000000}"/>
    <hyperlink ref="F705" r:id="rId65" xr:uid="{00000000-0004-0000-0100-000040000000}"/>
    <hyperlink ref="F725" r:id="rId66" xr:uid="{00000000-0004-0000-0100-000041000000}"/>
    <hyperlink ref="F750" r:id="rId67" xr:uid="{00000000-0004-0000-0100-000042000000}"/>
    <hyperlink ref="F758" r:id="rId68" xr:uid="{00000000-0004-0000-0100-000043000000}"/>
    <hyperlink ref="F784" r:id="rId69" xr:uid="{00000000-0004-0000-0100-000044000000}"/>
    <hyperlink ref="F786" r:id="rId70" xr:uid="{00000000-0004-0000-0100-000045000000}"/>
    <hyperlink ref="F790" r:id="rId71" xr:uid="{00000000-0004-0000-0100-000046000000}"/>
    <hyperlink ref="F795" r:id="rId72" xr:uid="{00000000-0004-0000-0100-000047000000}"/>
    <hyperlink ref="F797" r:id="rId73" xr:uid="{00000000-0004-0000-0100-000048000000}"/>
    <hyperlink ref="F800" r:id="rId74" xr:uid="{00000000-0004-0000-0100-000049000000}"/>
    <hyperlink ref="F802" r:id="rId75" xr:uid="{00000000-0004-0000-0100-00004A000000}"/>
    <hyperlink ref="F805" r:id="rId76" xr:uid="{00000000-0004-0000-0100-00004B000000}"/>
    <hyperlink ref="F809" r:id="rId77" xr:uid="{00000000-0004-0000-0100-00004C000000}"/>
    <hyperlink ref="F816" r:id="rId78" xr:uid="{00000000-0004-0000-0100-00004D000000}"/>
    <hyperlink ref="F823" r:id="rId79" xr:uid="{00000000-0004-0000-0100-00004E000000}"/>
    <hyperlink ref="F825" r:id="rId80" xr:uid="{00000000-0004-0000-0100-00004F000000}"/>
    <hyperlink ref="F851" r:id="rId81" xr:uid="{00000000-0004-0000-0100-000050000000}"/>
    <hyperlink ref="F853" r:id="rId82" xr:uid="{00000000-0004-0000-0100-000051000000}"/>
    <hyperlink ref="F856" r:id="rId83" xr:uid="{00000000-0004-0000-0100-000052000000}"/>
    <hyperlink ref="F859" r:id="rId84" xr:uid="{00000000-0004-0000-0100-000053000000}"/>
    <hyperlink ref="F864" r:id="rId85" xr:uid="{00000000-0004-0000-0100-000054000000}"/>
    <hyperlink ref="F871" r:id="rId86" xr:uid="{00000000-0004-0000-0100-000055000000}"/>
    <hyperlink ref="F878" r:id="rId87" xr:uid="{00000000-0004-0000-0100-000056000000}"/>
    <hyperlink ref="F896" r:id="rId88" xr:uid="{00000000-0004-0000-0100-000057000000}"/>
    <hyperlink ref="F907" r:id="rId89" xr:uid="{00000000-0004-0000-0100-000058000000}"/>
    <hyperlink ref="F913" r:id="rId90" xr:uid="{00000000-0004-0000-0100-000059000000}"/>
    <hyperlink ref="F918" r:id="rId91" xr:uid="{00000000-0004-0000-0100-00005A000000}"/>
    <hyperlink ref="F923" r:id="rId92" xr:uid="{00000000-0004-0000-0100-00005B000000}"/>
    <hyperlink ref="F932" r:id="rId93" xr:uid="{00000000-0004-0000-0100-00005C000000}"/>
    <hyperlink ref="F937" r:id="rId94" xr:uid="{00000000-0004-0000-0100-00005D000000}"/>
    <hyperlink ref="F943" r:id="rId95" xr:uid="{00000000-0004-0000-0100-00005E000000}"/>
    <hyperlink ref="F945" r:id="rId96" xr:uid="{00000000-0004-0000-0100-00005F000000}"/>
    <hyperlink ref="F948" r:id="rId97" xr:uid="{00000000-0004-0000-0100-000060000000}"/>
    <hyperlink ref="F957" r:id="rId98" xr:uid="{00000000-0004-0000-0100-000061000000}"/>
    <hyperlink ref="F966" r:id="rId99" xr:uid="{00000000-0004-0000-0100-000062000000}"/>
    <hyperlink ref="F970" r:id="rId100" xr:uid="{00000000-0004-0000-0100-000063000000}"/>
    <hyperlink ref="F976" r:id="rId101" xr:uid="{00000000-0004-0000-0100-000064000000}"/>
    <hyperlink ref="F978" r:id="rId102" xr:uid="{00000000-0004-0000-0100-000065000000}"/>
    <hyperlink ref="F981" r:id="rId103" xr:uid="{00000000-0004-0000-0100-000066000000}"/>
    <hyperlink ref="F987" r:id="rId104" xr:uid="{00000000-0004-0000-0100-000067000000}"/>
    <hyperlink ref="F1003" r:id="rId105" xr:uid="{00000000-0004-0000-0100-000068000000}"/>
    <hyperlink ref="F1008" r:id="rId106" xr:uid="{00000000-0004-0000-0100-000069000000}"/>
    <hyperlink ref="F1013" r:id="rId107" xr:uid="{00000000-0004-0000-0100-00006A000000}"/>
    <hyperlink ref="F1018" r:id="rId108" xr:uid="{00000000-0004-0000-0100-00006B000000}"/>
    <hyperlink ref="F1024" r:id="rId109" xr:uid="{00000000-0004-0000-0100-00006C000000}"/>
    <hyperlink ref="F1040" r:id="rId110" xr:uid="{00000000-0004-0000-0100-00006D000000}"/>
    <hyperlink ref="F1046" r:id="rId111" xr:uid="{00000000-0004-0000-0100-00006E000000}"/>
    <hyperlink ref="F1052" r:id="rId112" xr:uid="{00000000-0004-0000-0100-00006F000000}"/>
    <hyperlink ref="F1058" r:id="rId113" xr:uid="{00000000-0004-0000-0100-000070000000}"/>
    <hyperlink ref="F1064" r:id="rId114" xr:uid="{00000000-0004-0000-0100-000071000000}"/>
    <hyperlink ref="F1070" r:id="rId115" xr:uid="{00000000-0004-0000-0100-000072000000}"/>
    <hyperlink ref="F1082" r:id="rId116" xr:uid="{00000000-0004-0000-0100-000073000000}"/>
    <hyperlink ref="F1084" r:id="rId117" xr:uid="{00000000-0004-0000-0100-000074000000}"/>
    <hyperlink ref="F1087" r:id="rId118" xr:uid="{00000000-0004-0000-0100-000075000000}"/>
    <hyperlink ref="F1094" r:id="rId119" xr:uid="{00000000-0004-0000-0100-000076000000}"/>
    <hyperlink ref="F1101" r:id="rId120" xr:uid="{00000000-0004-0000-0100-000077000000}"/>
    <hyperlink ref="F1114" r:id="rId121" xr:uid="{00000000-0004-0000-0100-000078000000}"/>
    <hyperlink ref="F1136" r:id="rId122" xr:uid="{00000000-0004-0000-0100-000079000000}"/>
    <hyperlink ref="F1140" r:id="rId123" xr:uid="{00000000-0004-0000-0100-00007A000000}"/>
    <hyperlink ref="F1149" r:id="rId124" xr:uid="{00000000-0004-0000-0100-00007B000000}"/>
    <hyperlink ref="F1158" r:id="rId125" xr:uid="{00000000-0004-0000-0100-00007C000000}"/>
    <hyperlink ref="F1184" r:id="rId126" xr:uid="{00000000-0004-0000-0100-00007D000000}"/>
    <hyperlink ref="F1191" r:id="rId127" xr:uid="{00000000-0004-0000-0100-00007E000000}"/>
    <hyperlink ref="F1202" r:id="rId128" xr:uid="{00000000-0004-0000-0100-00007F000000}"/>
    <hyperlink ref="F1213" r:id="rId129" xr:uid="{00000000-0004-0000-0100-000080000000}"/>
    <hyperlink ref="F1221" r:id="rId130" xr:uid="{00000000-0004-0000-0100-000081000000}"/>
    <hyperlink ref="F1227" r:id="rId131" xr:uid="{00000000-0004-0000-0100-000082000000}"/>
    <hyperlink ref="F1255" r:id="rId132" xr:uid="{00000000-0004-0000-0100-000083000000}"/>
    <hyperlink ref="F1257" r:id="rId133" xr:uid="{00000000-0004-0000-0100-000084000000}"/>
    <hyperlink ref="F1260" r:id="rId134" xr:uid="{00000000-0004-0000-0100-000085000000}"/>
    <hyperlink ref="F1263" r:id="rId135" xr:uid="{00000000-0004-0000-0100-000086000000}"/>
    <hyperlink ref="F1265" r:id="rId136" xr:uid="{00000000-0004-0000-0100-000087000000}"/>
    <hyperlink ref="F1268" r:id="rId137" xr:uid="{00000000-0004-0000-0100-000088000000}"/>
    <hyperlink ref="F1275" r:id="rId138" xr:uid="{00000000-0004-0000-0100-000089000000}"/>
    <hyperlink ref="F1280" r:id="rId139" xr:uid="{00000000-0004-0000-0100-00008A000000}"/>
    <hyperlink ref="F1287" r:id="rId140" xr:uid="{00000000-0004-0000-0100-00008B000000}"/>
    <hyperlink ref="F1294" r:id="rId141" xr:uid="{00000000-0004-0000-0100-00008C000000}"/>
    <hyperlink ref="F1302" r:id="rId142" xr:uid="{00000000-0004-0000-0100-00008D000000}"/>
    <hyperlink ref="F1317" r:id="rId143" xr:uid="{00000000-0004-0000-0100-00008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4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88"/>
  <sheetViews>
    <sheetView showGridLines="0" topLeftCell="A74" workbookViewId="0">
      <selection activeCell="H97" sqref="H97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69" t="s">
        <v>6</v>
      </c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8" t="s">
        <v>93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89</v>
      </c>
    </row>
    <row r="4" spans="2:46" ht="24.9" customHeight="1">
      <c r="B4" s="21"/>
      <c r="D4" s="22" t="s">
        <v>94</v>
      </c>
      <c r="L4" s="21"/>
      <c r="M4" s="85" t="s">
        <v>11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16.5" customHeight="1">
      <c r="B7" s="21"/>
      <c r="E7" s="308" t="str">
        <f>'Rekapitulace stavby'!K6</f>
        <v>Zateplení BD Vítovská 403 a 404 dle DPS</v>
      </c>
      <c r="F7" s="309"/>
      <c r="G7" s="309"/>
      <c r="H7" s="309"/>
      <c r="L7" s="21"/>
    </row>
    <row r="8" spans="2:46" s="1" customFormat="1" ht="12" customHeight="1">
      <c r="B8" s="34"/>
      <c r="D8" s="28" t="s">
        <v>95</v>
      </c>
      <c r="L8" s="34"/>
    </row>
    <row r="9" spans="2:46" s="1" customFormat="1" ht="16.5" customHeight="1">
      <c r="B9" s="34"/>
      <c r="E9" s="280" t="s">
        <v>1464</v>
      </c>
      <c r="F9" s="307"/>
      <c r="G9" s="307"/>
      <c r="H9" s="307"/>
      <c r="L9" s="34"/>
    </row>
    <row r="10" spans="2:46" s="1" customFormat="1">
      <c r="B10" s="34"/>
      <c r="L10" s="34"/>
    </row>
    <row r="11" spans="2:46" s="1" customFormat="1" ht="12" customHeight="1">
      <c r="B11" s="34"/>
      <c r="D11" s="28" t="s">
        <v>19</v>
      </c>
      <c r="F11" s="26" t="s">
        <v>20</v>
      </c>
      <c r="I11" s="28" t="s">
        <v>21</v>
      </c>
      <c r="J11" s="26" t="s">
        <v>3</v>
      </c>
      <c r="L11" s="34"/>
    </row>
    <row r="12" spans="2:46" s="1" customFormat="1" ht="12" customHeight="1">
      <c r="B12" s="34"/>
      <c r="D12" s="28" t="s">
        <v>23</v>
      </c>
      <c r="F12" s="26" t="s">
        <v>24</v>
      </c>
      <c r="I12" s="28" t="s">
        <v>25</v>
      </c>
      <c r="J12" s="50" t="str">
        <f>'Rekapitulace stavby'!AN8</f>
        <v>21. 11. 2022</v>
      </c>
      <c r="L12" s="34"/>
    </row>
    <row r="13" spans="2:46" s="1" customFormat="1" ht="10.95" customHeight="1">
      <c r="B13" s="34"/>
      <c r="L13" s="34"/>
    </row>
    <row r="14" spans="2:46" s="1" customFormat="1" ht="12" customHeight="1">
      <c r="B14" s="34"/>
      <c r="D14" s="28" t="s">
        <v>31</v>
      </c>
      <c r="I14" s="28" t="s">
        <v>32</v>
      </c>
      <c r="J14" s="26" t="s">
        <v>33</v>
      </c>
      <c r="L14" s="34"/>
    </row>
    <row r="15" spans="2:46" s="1" customFormat="1" ht="18" customHeight="1">
      <c r="B15" s="34"/>
      <c r="E15" s="26" t="s">
        <v>34</v>
      </c>
      <c r="I15" s="28" t="s">
        <v>35</v>
      </c>
      <c r="J15" s="26" t="s">
        <v>3</v>
      </c>
      <c r="L15" s="34"/>
    </row>
    <row r="16" spans="2:46" s="1" customFormat="1" ht="6.9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32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10" t="str">
        <f>'Rekapitulace stavby'!E14</f>
        <v>Vyplň údaj</v>
      </c>
      <c r="F18" s="311"/>
      <c r="G18" s="311"/>
      <c r="H18" s="311"/>
      <c r="I18" s="28" t="s">
        <v>35</v>
      </c>
      <c r="J18" s="29" t="str">
        <f>'Rekapitulace stavby'!AN14</f>
        <v>Vyplň údaj</v>
      </c>
      <c r="L18" s="34"/>
    </row>
    <row r="19" spans="2:12" s="1" customFormat="1" ht="6.9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32</v>
      </c>
      <c r="J20" s="26" t="s">
        <v>39</v>
      </c>
      <c r="L20" s="34"/>
    </row>
    <row r="21" spans="2:12" s="1" customFormat="1" ht="18" customHeight="1">
      <c r="B21" s="34"/>
      <c r="E21" s="26" t="s">
        <v>40</v>
      </c>
      <c r="I21" s="28" t="s">
        <v>35</v>
      </c>
      <c r="J21" s="26" t="s">
        <v>41</v>
      </c>
      <c r="L21" s="34"/>
    </row>
    <row r="22" spans="2:12" s="1" customFormat="1" ht="6.9" customHeight="1">
      <c r="B22" s="34"/>
      <c r="L22" s="34"/>
    </row>
    <row r="23" spans="2:12" s="1" customFormat="1" ht="12" customHeight="1">
      <c r="B23" s="34"/>
      <c r="D23" s="28" t="s">
        <v>43</v>
      </c>
      <c r="I23" s="28" t="s">
        <v>32</v>
      </c>
      <c r="J23" s="26" t="s">
        <v>3</v>
      </c>
      <c r="L23" s="34"/>
    </row>
    <row r="24" spans="2:12" s="1" customFormat="1" ht="18" customHeight="1">
      <c r="B24" s="34"/>
      <c r="E24" s="26" t="s">
        <v>44</v>
      </c>
      <c r="I24" s="28" t="s">
        <v>35</v>
      </c>
      <c r="J24" s="26" t="s">
        <v>3</v>
      </c>
      <c r="L24" s="34"/>
    </row>
    <row r="25" spans="2:12" s="1" customFormat="1" ht="6.9" customHeight="1">
      <c r="B25" s="34"/>
      <c r="L25" s="34"/>
    </row>
    <row r="26" spans="2:12" s="1" customFormat="1" ht="12" customHeight="1">
      <c r="B26" s="34"/>
      <c r="D26" s="28" t="s">
        <v>45</v>
      </c>
      <c r="L26" s="34"/>
    </row>
    <row r="27" spans="2:12" s="7" customFormat="1" ht="47.25" customHeight="1">
      <c r="B27" s="86"/>
      <c r="E27" s="303" t="s">
        <v>46</v>
      </c>
      <c r="F27" s="303"/>
      <c r="G27" s="303"/>
      <c r="H27" s="303"/>
      <c r="L27" s="86"/>
    </row>
    <row r="28" spans="2:12" s="1" customFormat="1" ht="6.9" customHeight="1">
      <c r="B28" s="34"/>
      <c r="L28" s="34"/>
    </row>
    <row r="29" spans="2:12" s="1" customFormat="1" ht="6.9" customHeight="1">
      <c r="B29" s="34"/>
      <c r="D29" s="51"/>
      <c r="E29" s="51"/>
      <c r="F29" s="51"/>
      <c r="G29" s="51"/>
      <c r="H29" s="51"/>
      <c r="I29" s="51"/>
      <c r="J29" s="51"/>
      <c r="K29" s="51"/>
      <c r="L29" s="34"/>
    </row>
    <row r="30" spans="2:12" s="1" customFormat="1" ht="25.35" customHeight="1">
      <c r="B30" s="34"/>
      <c r="D30" s="230" t="s">
        <v>47</v>
      </c>
      <c r="J30" s="63">
        <f>ROUND(J80, 2)</f>
        <v>0</v>
      </c>
      <c r="L30" s="34"/>
    </row>
    <row r="31" spans="2:12" s="1" customFormat="1" ht="6.9" customHeight="1">
      <c r="B31" s="34"/>
      <c r="D31" s="51"/>
      <c r="E31" s="51"/>
      <c r="F31" s="51"/>
      <c r="G31" s="51"/>
      <c r="H31" s="51"/>
      <c r="I31" s="51"/>
      <c r="J31" s="51"/>
      <c r="K31" s="51"/>
      <c r="L31" s="34"/>
    </row>
    <row r="32" spans="2:12" s="1" customFormat="1" ht="14.4" customHeight="1">
      <c r="B32" s="34"/>
      <c r="F32" s="228" t="s">
        <v>49</v>
      </c>
      <c r="I32" s="228" t="s">
        <v>48</v>
      </c>
      <c r="J32" s="228" t="s">
        <v>50</v>
      </c>
      <c r="L32" s="34"/>
    </row>
    <row r="33" spans="2:12" s="1" customFormat="1" ht="14.4" customHeight="1">
      <c r="B33" s="34"/>
      <c r="D33" s="229" t="s">
        <v>51</v>
      </c>
      <c r="E33" s="28" t="s">
        <v>52</v>
      </c>
      <c r="F33" s="231">
        <f>ROUND((SUM(BE80:BE87)),  2)</f>
        <v>0</v>
      </c>
      <c r="I33" s="232">
        <v>0.21</v>
      </c>
      <c r="J33" s="231">
        <f>ROUND(((SUM(BE80:BE87))*I33),  2)</f>
        <v>0</v>
      </c>
      <c r="L33" s="34"/>
    </row>
    <row r="34" spans="2:12" s="1" customFormat="1" ht="14.4" customHeight="1">
      <c r="B34" s="34"/>
      <c r="E34" s="28" t="s">
        <v>53</v>
      </c>
      <c r="F34" s="231">
        <f>ROUND((SUM(BF80:BF87)),  2)</f>
        <v>0</v>
      </c>
      <c r="I34" s="232">
        <v>0.15</v>
      </c>
      <c r="J34" s="231">
        <f>ROUND(((SUM(BF80:BF87))*I34),  2)</f>
        <v>0</v>
      </c>
      <c r="L34" s="34"/>
    </row>
    <row r="35" spans="2:12" s="1" customFormat="1" ht="14.4" hidden="1" customHeight="1">
      <c r="B35" s="34"/>
      <c r="E35" s="28" t="s">
        <v>54</v>
      </c>
      <c r="F35" s="231">
        <f>ROUND((SUM(BG80:BG87)),  2)</f>
        <v>0</v>
      </c>
      <c r="I35" s="232">
        <v>0.21</v>
      </c>
      <c r="J35" s="231">
        <f>0</f>
        <v>0</v>
      </c>
      <c r="L35" s="34"/>
    </row>
    <row r="36" spans="2:12" s="1" customFormat="1" ht="14.4" hidden="1" customHeight="1">
      <c r="B36" s="34"/>
      <c r="E36" s="28" t="s">
        <v>55</v>
      </c>
      <c r="F36" s="231">
        <f>ROUND((SUM(BH80:BH87)),  2)</f>
        <v>0</v>
      </c>
      <c r="I36" s="232">
        <v>0.15</v>
      </c>
      <c r="J36" s="231">
        <f>0</f>
        <v>0</v>
      </c>
      <c r="L36" s="34"/>
    </row>
    <row r="37" spans="2:12" s="1" customFormat="1" ht="14.4" hidden="1" customHeight="1">
      <c r="B37" s="34"/>
      <c r="E37" s="28" t="s">
        <v>56</v>
      </c>
      <c r="F37" s="231">
        <f>ROUND((SUM(BI80:BI87)),  2)</f>
        <v>0</v>
      </c>
      <c r="I37" s="232">
        <v>0</v>
      </c>
      <c r="J37" s="231">
        <f>0</f>
        <v>0</v>
      </c>
      <c r="L37" s="34"/>
    </row>
    <row r="38" spans="2:12" s="1" customFormat="1" ht="6.9" customHeight="1">
      <c r="B38" s="34"/>
      <c r="L38" s="34"/>
    </row>
    <row r="39" spans="2:12" s="1" customFormat="1" ht="25.35" customHeight="1">
      <c r="B39" s="34"/>
      <c r="C39" s="87"/>
      <c r="D39" s="233" t="s">
        <v>57</v>
      </c>
      <c r="E39" s="54"/>
      <c r="F39" s="54"/>
      <c r="G39" s="234" t="s">
        <v>58</v>
      </c>
      <c r="H39" s="235" t="s">
        <v>59</v>
      </c>
      <c r="I39" s="54"/>
      <c r="J39" s="236">
        <f>SUM(J30:J37)</f>
        <v>0</v>
      </c>
      <c r="K39" s="237"/>
      <c r="L39" s="34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4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4"/>
    </row>
    <row r="45" spans="2:12" s="1" customFormat="1" ht="24.9" customHeight="1">
      <c r="B45" s="34"/>
      <c r="C45" s="22" t="s">
        <v>97</v>
      </c>
      <c r="L45" s="34"/>
    </row>
    <row r="46" spans="2:12" s="1" customFormat="1" ht="6.9" customHeight="1">
      <c r="B46" s="34"/>
      <c r="L46" s="34"/>
    </row>
    <row r="47" spans="2:12" s="1" customFormat="1" ht="12" customHeight="1">
      <c r="B47" s="34"/>
      <c r="C47" s="28" t="s">
        <v>17</v>
      </c>
      <c r="L47" s="34"/>
    </row>
    <row r="48" spans="2:12" s="1" customFormat="1" ht="16.5" customHeight="1">
      <c r="B48" s="34"/>
      <c r="E48" s="308" t="str">
        <f>E7</f>
        <v>Zateplení BD Vítovská 403 a 404 dle DPS</v>
      </c>
      <c r="F48" s="309"/>
      <c r="G48" s="309"/>
      <c r="H48" s="309"/>
      <c r="L48" s="34"/>
    </row>
    <row r="49" spans="2:47" s="1" customFormat="1" ht="12" customHeight="1">
      <c r="B49" s="34"/>
      <c r="C49" s="28" t="s">
        <v>95</v>
      </c>
      <c r="L49" s="34"/>
    </row>
    <row r="50" spans="2:47" s="1" customFormat="1" ht="16.5" customHeight="1">
      <c r="B50" s="34"/>
      <c r="E50" s="280" t="str">
        <f>E9</f>
        <v>02 - vedlejší rozpočtové náklady</v>
      </c>
      <c r="F50" s="307"/>
      <c r="G50" s="307"/>
      <c r="H50" s="307"/>
      <c r="L50" s="34"/>
    </row>
    <row r="51" spans="2:47" s="1" customFormat="1" ht="6.9" customHeight="1">
      <c r="B51" s="34"/>
      <c r="L51" s="34"/>
    </row>
    <row r="52" spans="2:47" s="1" customFormat="1" ht="12" customHeight="1">
      <c r="B52" s="34"/>
      <c r="C52" s="28" t="s">
        <v>23</v>
      </c>
      <c r="F52" s="26" t="str">
        <f>F12</f>
        <v>Vítovská 403, 404 Odry</v>
      </c>
      <c r="I52" s="28" t="s">
        <v>25</v>
      </c>
      <c r="J52" s="50" t="str">
        <f>IF(J12="","",J12)</f>
        <v>21. 11. 2022</v>
      </c>
      <c r="L52" s="34"/>
    </row>
    <row r="53" spans="2:47" s="1" customFormat="1" ht="6.9" customHeight="1">
      <c r="B53" s="34"/>
      <c r="L53" s="34"/>
    </row>
    <row r="54" spans="2:47" s="1" customFormat="1" ht="15.15" customHeight="1">
      <c r="B54" s="34"/>
      <c r="C54" s="28" t="s">
        <v>31</v>
      </c>
      <c r="F54" s="26" t="str">
        <f>E15</f>
        <v>Město Odry</v>
      </c>
      <c r="I54" s="28" t="s">
        <v>38</v>
      </c>
      <c r="J54" s="32" t="str">
        <f>E21</f>
        <v>Stavby Byrtus s.r.o.</v>
      </c>
      <c r="L54" s="34"/>
    </row>
    <row r="55" spans="2:47" s="1" customFormat="1" ht="15.15" customHeight="1">
      <c r="B55" s="34"/>
      <c r="C55" s="28" t="s">
        <v>36</v>
      </c>
      <c r="F55" s="26" t="str">
        <f>IF(E18="","",E18)</f>
        <v>Vyplň údaj</v>
      </c>
      <c r="I55" s="28" t="s">
        <v>43</v>
      </c>
      <c r="J55" s="32" t="str">
        <f>E24</f>
        <v>Martin Byrtus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88" t="s">
        <v>98</v>
      </c>
      <c r="D57" s="87"/>
      <c r="E57" s="87"/>
      <c r="F57" s="87"/>
      <c r="G57" s="87"/>
      <c r="H57" s="87"/>
      <c r="I57" s="87"/>
      <c r="J57" s="89" t="s">
        <v>99</v>
      </c>
      <c r="K57" s="87"/>
      <c r="L57" s="34"/>
    </row>
    <row r="58" spans="2:47" s="1" customFormat="1" ht="10.35" customHeight="1">
      <c r="B58" s="34"/>
      <c r="L58" s="34"/>
    </row>
    <row r="59" spans="2:47" s="1" customFormat="1" ht="22.95" customHeight="1">
      <c r="B59" s="34"/>
      <c r="C59" s="90" t="s">
        <v>79</v>
      </c>
      <c r="J59" s="63">
        <f>J80</f>
        <v>0</v>
      </c>
      <c r="L59" s="34"/>
      <c r="AU59" s="18" t="s">
        <v>100</v>
      </c>
    </row>
    <row r="60" spans="2:47" s="8" customFormat="1" ht="24.9" customHeight="1">
      <c r="B60" s="91"/>
      <c r="D60" s="92" t="s">
        <v>1465</v>
      </c>
      <c r="E60" s="93"/>
      <c r="F60" s="93"/>
      <c r="G60" s="93"/>
      <c r="H60" s="93"/>
      <c r="I60" s="93"/>
      <c r="J60" s="94">
        <f>J81</f>
        <v>0</v>
      </c>
      <c r="L60" s="91"/>
    </row>
    <row r="61" spans="2:47" s="1" customFormat="1" ht="21.75" customHeight="1">
      <c r="B61" s="34"/>
      <c r="L61" s="34"/>
    </row>
    <row r="62" spans="2:47" s="1" customFormat="1" ht="6.9" customHeight="1"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34"/>
    </row>
    <row r="66" spans="2:63" s="1" customFormat="1" ht="6.9" customHeight="1">
      <c r="B66" s="44"/>
      <c r="C66" s="45"/>
      <c r="D66" s="45"/>
      <c r="E66" s="45"/>
      <c r="F66" s="45"/>
      <c r="G66" s="45"/>
      <c r="H66" s="45"/>
      <c r="I66" s="45"/>
      <c r="J66" s="45"/>
      <c r="K66" s="45"/>
      <c r="L66" s="34"/>
    </row>
    <row r="67" spans="2:63" s="1" customFormat="1" ht="24.9" customHeight="1">
      <c r="B67" s="34"/>
      <c r="C67" s="22" t="s">
        <v>125</v>
      </c>
      <c r="L67" s="34"/>
    </row>
    <row r="68" spans="2:63" s="1" customFormat="1" ht="6.9" customHeight="1">
      <c r="B68" s="34"/>
      <c r="L68" s="34"/>
    </row>
    <row r="69" spans="2:63" s="1" customFormat="1" ht="12" customHeight="1">
      <c r="B69" s="34"/>
      <c r="C69" s="28" t="s">
        <v>17</v>
      </c>
      <c r="L69" s="34"/>
    </row>
    <row r="70" spans="2:63" s="1" customFormat="1" ht="16.5" customHeight="1">
      <c r="B70" s="34"/>
      <c r="E70" s="308" t="str">
        <f>E7</f>
        <v>Zateplení BD Vítovská 403 a 404 dle DPS</v>
      </c>
      <c r="F70" s="309"/>
      <c r="G70" s="309"/>
      <c r="H70" s="309"/>
      <c r="L70" s="34"/>
    </row>
    <row r="71" spans="2:63" s="1" customFormat="1" ht="12" customHeight="1">
      <c r="B71" s="34"/>
      <c r="C71" s="28" t="s">
        <v>95</v>
      </c>
      <c r="L71" s="34"/>
    </row>
    <row r="72" spans="2:63" s="1" customFormat="1" ht="16.5" customHeight="1">
      <c r="B72" s="34"/>
      <c r="E72" s="280" t="str">
        <f>E9</f>
        <v>02 - vedlejší rozpočtové náklady</v>
      </c>
      <c r="F72" s="307"/>
      <c r="G72" s="307"/>
      <c r="H72" s="307"/>
      <c r="L72" s="34"/>
    </row>
    <row r="73" spans="2:63" s="1" customFormat="1" ht="6.9" customHeight="1">
      <c r="B73" s="34"/>
      <c r="L73" s="34"/>
    </row>
    <row r="74" spans="2:63" s="1" customFormat="1" ht="12" customHeight="1">
      <c r="B74" s="34"/>
      <c r="C74" s="28" t="s">
        <v>23</v>
      </c>
      <c r="F74" s="26" t="str">
        <f>F12</f>
        <v>Vítovská 403, 404 Odry</v>
      </c>
      <c r="I74" s="28" t="s">
        <v>25</v>
      </c>
      <c r="J74" s="50" t="str">
        <f>IF(J12="","",J12)</f>
        <v>21. 11. 2022</v>
      </c>
      <c r="L74" s="34"/>
    </row>
    <row r="75" spans="2:63" s="1" customFormat="1" ht="6.9" customHeight="1">
      <c r="B75" s="34"/>
      <c r="L75" s="34"/>
    </row>
    <row r="76" spans="2:63" s="1" customFormat="1" ht="15.15" customHeight="1">
      <c r="B76" s="34"/>
      <c r="C76" s="28" t="s">
        <v>31</v>
      </c>
      <c r="F76" s="26" t="str">
        <f>E15</f>
        <v>Město Odry</v>
      </c>
      <c r="I76" s="28" t="s">
        <v>38</v>
      </c>
      <c r="J76" s="32" t="str">
        <f>E21</f>
        <v>Stavby Byrtus s.r.o.</v>
      </c>
      <c r="L76" s="34"/>
    </row>
    <row r="77" spans="2:63" s="1" customFormat="1" ht="15.15" customHeight="1">
      <c r="B77" s="34"/>
      <c r="C77" s="28" t="s">
        <v>36</v>
      </c>
      <c r="F77" s="26" t="str">
        <f>IF(E18="","",E18)</f>
        <v>Vyplň údaj</v>
      </c>
      <c r="I77" s="28" t="s">
        <v>43</v>
      </c>
      <c r="J77" s="32" t="str">
        <f>E24</f>
        <v>Martin Byrtus</v>
      </c>
      <c r="L77" s="34"/>
    </row>
    <row r="78" spans="2:63" s="1" customFormat="1" ht="10.35" customHeight="1">
      <c r="B78" s="34"/>
      <c r="L78" s="34"/>
    </row>
    <row r="79" spans="2:63" s="10" customFormat="1" ht="29.25" customHeight="1">
      <c r="B79" s="99"/>
      <c r="C79" s="238" t="s">
        <v>126</v>
      </c>
      <c r="D79" s="239" t="s">
        <v>66</v>
      </c>
      <c r="E79" s="239" t="s">
        <v>62</v>
      </c>
      <c r="F79" s="239" t="s">
        <v>63</v>
      </c>
      <c r="G79" s="239" t="s">
        <v>127</v>
      </c>
      <c r="H79" s="239" t="s">
        <v>128</v>
      </c>
      <c r="I79" s="239" t="s">
        <v>129</v>
      </c>
      <c r="J79" s="239" t="s">
        <v>99</v>
      </c>
      <c r="K79" s="240" t="s">
        <v>130</v>
      </c>
      <c r="L79" s="99"/>
      <c r="M79" s="56" t="s">
        <v>3</v>
      </c>
      <c r="N79" s="57" t="s">
        <v>51</v>
      </c>
      <c r="O79" s="57" t="s">
        <v>131</v>
      </c>
      <c r="P79" s="57" t="s">
        <v>132</v>
      </c>
      <c r="Q79" s="57" t="s">
        <v>133</v>
      </c>
      <c r="R79" s="57" t="s">
        <v>134</v>
      </c>
      <c r="S79" s="57" t="s">
        <v>135</v>
      </c>
      <c r="T79" s="58" t="s">
        <v>136</v>
      </c>
    </row>
    <row r="80" spans="2:63" s="1" customFormat="1" ht="22.95" customHeight="1">
      <c r="B80" s="34"/>
      <c r="C80" s="61" t="s">
        <v>137</v>
      </c>
      <c r="J80" s="241">
        <f>BK80</f>
        <v>0</v>
      </c>
      <c r="L80" s="34"/>
      <c r="M80" s="59"/>
      <c r="N80" s="51"/>
      <c r="O80" s="51"/>
      <c r="P80" s="100">
        <f>P81</f>
        <v>0</v>
      </c>
      <c r="Q80" s="51"/>
      <c r="R80" s="100">
        <f>R81</f>
        <v>0</v>
      </c>
      <c r="S80" s="51"/>
      <c r="T80" s="101">
        <f>T81</f>
        <v>0</v>
      </c>
      <c r="AT80" s="18" t="s">
        <v>80</v>
      </c>
      <c r="AU80" s="18" t="s">
        <v>100</v>
      </c>
      <c r="BK80" s="102">
        <f>BK81</f>
        <v>0</v>
      </c>
    </row>
    <row r="81" spans="2:65" s="11" customFormat="1" ht="25.95" customHeight="1">
      <c r="B81" s="103"/>
      <c r="D81" s="104" t="s">
        <v>80</v>
      </c>
      <c r="E81" s="242" t="s">
        <v>1466</v>
      </c>
      <c r="F81" s="242" t="s">
        <v>1467</v>
      </c>
      <c r="J81" s="243">
        <f>BK81</f>
        <v>0</v>
      </c>
      <c r="L81" s="103"/>
      <c r="M81" s="106"/>
      <c r="P81" s="107">
        <f>SUM(P82:P87)</f>
        <v>0</v>
      </c>
      <c r="R81" s="107">
        <f>SUM(R82:R87)</f>
        <v>0</v>
      </c>
      <c r="T81" s="108">
        <f>SUM(T82:T87)</f>
        <v>0</v>
      </c>
      <c r="AR81" s="104" t="s">
        <v>176</v>
      </c>
      <c r="AT81" s="109" t="s">
        <v>80</v>
      </c>
      <c r="AU81" s="109" t="s">
        <v>81</v>
      </c>
      <c r="AY81" s="104" t="s">
        <v>140</v>
      </c>
      <c r="BK81" s="110">
        <f>SUM(BK82:BK87)</f>
        <v>0</v>
      </c>
    </row>
    <row r="82" spans="2:65" s="1" customFormat="1" ht="16.5" customHeight="1">
      <c r="B82" s="34"/>
      <c r="C82" s="246" t="s">
        <v>89</v>
      </c>
      <c r="D82" s="246" t="s">
        <v>142</v>
      </c>
      <c r="E82" s="247" t="s">
        <v>1468</v>
      </c>
      <c r="F82" s="248" t="s">
        <v>1469</v>
      </c>
      <c r="G82" s="249" t="s">
        <v>1470</v>
      </c>
      <c r="H82" s="250">
        <v>1</v>
      </c>
      <c r="I82" s="111"/>
      <c r="J82" s="251">
        <f>ROUND(I82*H82,2)</f>
        <v>0</v>
      </c>
      <c r="K82" s="248" t="s">
        <v>3</v>
      </c>
      <c r="L82" s="34"/>
      <c r="M82" s="112" t="s">
        <v>3</v>
      </c>
      <c r="N82" s="113" t="s">
        <v>53</v>
      </c>
      <c r="P82" s="114">
        <f>O82*H82</f>
        <v>0</v>
      </c>
      <c r="Q82" s="114">
        <v>0</v>
      </c>
      <c r="R82" s="114">
        <f>Q82*H82</f>
        <v>0</v>
      </c>
      <c r="S82" s="114">
        <v>0</v>
      </c>
      <c r="T82" s="115">
        <f>S82*H82</f>
        <v>0</v>
      </c>
      <c r="AR82" s="116" t="s">
        <v>1471</v>
      </c>
      <c r="AT82" s="116" t="s">
        <v>142</v>
      </c>
      <c r="AU82" s="116" t="s">
        <v>89</v>
      </c>
      <c r="AY82" s="18" t="s">
        <v>140</v>
      </c>
      <c r="BE82" s="117">
        <f>IF(N82="základní",J82,0)</f>
        <v>0</v>
      </c>
      <c r="BF82" s="117">
        <f>IF(N82="snížená",J82,0)</f>
        <v>0</v>
      </c>
      <c r="BG82" s="117">
        <f>IF(N82="zákl. přenesená",J82,0)</f>
        <v>0</v>
      </c>
      <c r="BH82" s="117">
        <f>IF(N82="sníž. přenesená",J82,0)</f>
        <v>0</v>
      </c>
      <c r="BI82" s="117">
        <f>IF(N82="nulová",J82,0)</f>
        <v>0</v>
      </c>
      <c r="BJ82" s="18" t="s">
        <v>148</v>
      </c>
      <c r="BK82" s="117">
        <f>ROUND(I82*H82,2)</f>
        <v>0</v>
      </c>
      <c r="BL82" s="18" t="s">
        <v>1471</v>
      </c>
      <c r="BM82" s="116" t="s">
        <v>1472</v>
      </c>
    </row>
    <row r="83" spans="2:65" s="12" customFormat="1">
      <c r="B83" s="120"/>
      <c r="D83" s="254" t="s">
        <v>152</v>
      </c>
      <c r="E83" s="121" t="s">
        <v>3</v>
      </c>
      <c r="F83" s="255" t="s">
        <v>1473</v>
      </c>
      <c r="H83" s="121" t="s">
        <v>3</v>
      </c>
      <c r="I83" s="122"/>
      <c r="L83" s="120"/>
      <c r="M83" s="123"/>
      <c r="T83" s="124"/>
      <c r="AT83" s="121" t="s">
        <v>152</v>
      </c>
      <c r="AU83" s="121" t="s">
        <v>89</v>
      </c>
      <c r="AV83" s="12" t="s">
        <v>89</v>
      </c>
      <c r="AW83" s="12" t="s">
        <v>42</v>
      </c>
      <c r="AX83" s="12" t="s">
        <v>81</v>
      </c>
      <c r="AY83" s="121" t="s">
        <v>140</v>
      </c>
    </row>
    <row r="84" spans="2:65" s="13" customFormat="1">
      <c r="B84" s="125"/>
      <c r="D84" s="254" t="s">
        <v>152</v>
      </c>
      <c r="E84" s="126" t="s">
        <v>3</v>
      </c>
      <c r="F84" s="256" t="s">
        <v>89</v>
      </c>
      <c r="H84" s="257">
        <v>1</v>
      </c>
      <c r="I84" s="127"/>
      <c r="L84" s="125"/>
      <c r="M84" s="128"/>
      <c r="T84" s="129"/>
      <c r="AT84" s="126" t="s">
        <v>152</v>
      </c>
      <c r="AU84" s="126" t="s">
        <v>89</v>
      </c>
      <c r="AV84" s="13" t="s">
        <v>148</v>
      </c>
      <c r="AW84" s="13" t="s">
        <v>42</v>
      </c>
      <c r="AX84" s="13" t="s">
        <v>89</v>
      </c>
      <c r="AY84" s="126" t="s">
        <v>140</v>
      </c>
    </row>
    <row r="85" spans="2:65" s="1" customFormat="1" ht="16.5" customHeight="1">
      <c r="B85" s="34"/>
      <c r="C85" s="246" t="s">
        <v>148</v>
      </c>
      <c r="D85" s="246" t="s">
        <v>142</v>
      </c>
      <c r="E85" s="247" t="s">
        <v>1474</v>
      </c>
      <c r="F85" s="248" t="s">
        <v>1475</v>
      </c>
      <c r="G85" s="249" t="s">
        <v>1470</v>
      </c>
      <c r="H85" s="250">
        <v>1</v>
      </c>
      <c r="I85" s="111"/>
      <c r="J85" s="251">
        <f>ROUND(I85*H85,2)</f>
        <v>0</v>
      </c>
      <c r="K85" s="248" t="s">
        <v>3</v>
      </c>
      <c r="L85" s="34"/>
      <c r="M85" s="112" t="s">
        <v>3</v>
      </c>
      <c r="N85" s="113" t="s">
        <v>53</v>
      </c>
      <c r="P85" s="114">
        <f>O85*H85</f>
        <v>0</v>
      </c>
      <c r="Q85" s="114">
        <v>0</v>
      </c>
      <c r="R85" s="114">
        <f>Q85*H85</f>
        <v>0</v>
      </c>
      <c r="S85" s="114">
        <v>0</v>
      </c>
      <c r="T85" s="115">
        <f>S85*H85</f>
        <v>0</v>
      </c>
      <c r="AR85" s="116" t="s">
        <v>1471</v>
      </c>
      <c r="AT85" s="116" t="s">
        <v>142</v>
      </c>
      <c r="AU85" s="116" t="s">
        <v>89</v>
      </c>
      <c r="AY85" s="18" t="s">
        <v>140</v>
      </c>
      <c r="BE85" s="117">
        <f>IF(N85="základní",J85,0)</f>
        <v>0</v>
      </c>
      <c r="BF85" s="117">
        <f>IF(N85="snížená",J85,0)</f>
        <v>0</v>
      </c>
      <c r="BG85" s="117">
        <f>IF(N85="zákl. přenesená",J85,0)</f>
        <v>0</v>
      </c>
      <c r="BH85" s="117">
        <f>IF(N85="sníž. přenesená",J85,0)</f>
        <v>0</v>
      </c>
      <c r="BI85" s="117">
        <f>IF(N85="nulová",J85,0)</f>
        <v>0</v>
      </c>
      <c r="BJ85" s="18" t="s">
        <v>148</v>
      </c>
      <c r="BK85" s="117">
        <f>ROUND(I85*H85,2)</f>
        <v>0</v>
      </c>
      <c r="BL85" s="18" t="s">
        <v>1471</v>
      </c>
      <c r="BM85" s="116" t="s">
        <v>1476</v>
      </c>
    </row>
    <row r="86" spans="2:65" s="1" customFormat="1" ht="16.5" customHeight="1">
      <c r="B86" s="34"/>
      <c r="C86" s="246" t="s">
        <v>164</v>
      </c>
      <c r="D86" s="246" t="s">
        <v>142</v>
      </c>
      <c r="E86" s="247" t="s">
        <v>1477</v>
      </c>
      <c r="F86" s="248" t="s">
        <v>1478</v>
      </c>
      <c r="G86" s="249" t="s">
        <v>1470</v>
      </c>
      <c r="H86" s="250">
        <v>1</v>
      </c>
      <c r="I86" s="111"/>
      <c r="J86" s="251">
        <f>ROUND(I86*H86,2)</f>
        <v>0</v>
      </c>
      <c r="K86" s="248" t="s">
        <v>3</v>
      </c>
      <c r="L86" s="34"/>
      <c r="M86" s="112" t="s">
        <v>3</v>
      </c>
      <c r="N86" s="113" t="s">
        <v>53</v>
      </c>
      <c r="P86" s="114">
        <f>O86*H86</f>
        <v>0</v>
      </c>
      <c r="Q86" s="114">
        <v>0</v>
      </c>
      <c r="R86" s="114">
        <f>Q86*H86</f>
        <v>0</v>
      </c>
      <c r="S86" s="114">
        <v>0</v>
      </c>
      <c r="T86" s="115">
        <f>S86*H86</f>
        <v>0</v>
      </c>
      <c r="AR86" s="116" t="s">
        <v>1471</v>
      </c>
      <c r="AT86" s="116" t="s">
        <v>142</v>
      </c>
      <c r="AU86" s="116" t="s">
        <v>89</v>
      </c>
      <c r="AY86" s="18" t="s">
        <v>140</v>
      </c>
      <c r="BE86" s="117">
        <f>IF(N86="základní",J86,0)</f>
        <v>0</v>
      </c>
      <c r="BF86" s="117">
        <f>IF(N86="snížená",J86,0)</f>
        <v>0</v>
      </c>
      <c r="BG86" s="117">
        <f>IF(N86="zákl. přenesená",J86,0)</f>
        <v>0</v>
      </c>
      <c r="BH86" s="117">
        <f>IF(N86="sníž. přenesená",J86,0)</f>
        <v>0</v>
      </c>
      <c r="BI86" s="117">
        <f>IF(N86="nulová",J86,0)</f>
        <v>0</v>
      </c>
      <c r="BJ86" s="18" t="s">
        <v>148</v>
      </c>
      <c r="BK86" s="117">
        <f>ROUND(I86*H86,2)</f>
        <v>0</v>
      </c>
      <c r="BL86" s="18" t="s">
        <v>1471</v>
      </c>
      <c r="BM86" s="116" t="s">
        <v>1479</v>
      </c>
    </row>
    <row r="87" spans="2:65" s="1" customFormat="1" ht="16.5" customHeight="1">
      <c r="B87" s="34"/>
      <c r="C87" s="246" t="s">
        <v>147</v>
      </c>
      <c r="D87" s="246" t="s">
        <v>142</v>
      </c>
      <c r="E87" s="247" t="s">
        <v>1480</v>
      </c>
      <c r="F87" s="248" t="s">
        <v>1481</v>
      </c>
      <c r="G87" s="249" t="s">
        <v>1470</v>
      </c>
      <c r="H87" s="250">
        <v>1</v>
      </c>
      <c r="I87" s="111"/>
      <c r="J87" s="251">
        <f>ROUND(I87*H87,2)</f>
        <v>0</v>
      </c>
      <c r="K87" s="248" t="s">
        <v>3</v>
      </c>
      <c r="L87" s="34"/>
      <c r="M87" s="144" t="s">
        <v>3</v>
      </c>
      <c r="N87" s="145" t="s">
        <v>53</v>
      </c>
      <c r="O87" s="146"/>
      <c r="P87" s="147">
        <f>O87*H87</f>
        <v>0</v>
      </c>
      <c r="Q87" s="147">
        <v>0</v>
      </c>
      <c r="R87" s="147">
        <f>Q87*H87</f>
        <v>0</v>
      </c>
      <c r="S87" s="147">
        <v>0</v>
      </c>
      <c r="T87" s="148">
        <f>S87*H87</f>
        <v>0</v>
      </c>
      <c r="AR87" s="116" t="s">
        <v>1471</v>
      </c>
      <c r="AT87" s="116" t="s">
        <v>142</v>
      </c>
      <c r="AU87" s="116" t="s">
        <v>89</v>
      </c>
      <c r="AY87" s="18" t="s">
        <v>140</v>
      </c>
      <c r="BE87" s="117">
        <f>IF(N87="základní",J87,0)</f>
        <v>0</v>
      </c>
      <c r="BF87" s="117">
        <f>IF(N87="snížená",J87,0)</f>
        <v>0</v>
      </c>
      <c r="BG87" s="117">
        <f>IF(N87="zákl. přenesená",J87,0)</f>
        <v>0</v>
      </c>
      <c r="BH87" s="117">
        <f>IF(N87="sníž. přenesená",J87,0)</f>
        <v>0</v>
      </c>
      <c r="BI87" s="117">
        <f>IF(N87="nulová",J87,0)</f>
        <v>0</v>
      </c>
      <c r="BJ87" s="18" t="s">
        <v>148</v>
      </c>
      <c r="BK87" s="117">
        <f>ROUND(I87*H87,2)</f>
        <v>0</v>
      </c>
      <c r="BL87" s="18" t="s">
        <v>1471</v>
      </c>
      <c r="BM87" s="116" t="s">
        <v>1482</v>
      </c>
    </row>
    <row r="88" spans="2:65" s="1" customFormat="1" ht="6.9" customHeight="1"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34"/>
    </row>
  </sheetData>
  <sheetProtection algorithmName="SHA-512" hashValue="Alhy4K9BA+f5+7gUTtYG0DJn4IENzwBBbXSSCNA1K1XzuylqGMx+KcPLPASAeYuXaHx1MiOWuxkv2Ux5lH/t8Q==" saltValue="+iltbTObUXBF+yvv2XX7Vw==" spinCount="100000" sheet="1" objects="1" scenarios="1"/>
  <autoFilter ref="C79:K87" xr:uid="{00000000-0009-0000-0000-000002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8"/>
  <sheetViews>
    <sheetView showGridLines="0" zoomScale="110" zoomScaleNormal="110" workbookViewId="0">
      <selection activeCell="D15" sqref="D15:J15"/>
    </sheetView>
  </sheetViews>
  <sheetFormatPr defaultRowHeight="10.199999999999999"/>
  <cols>
    <col min="1" max="1" width="8.28515625" style="149" customWidth="1"/>
    <col min="2" max="2" width="1.7109375" style="149" customWidth="1"/>
    <col min="3" max="4" width="5" style="149" customWidth="1"/>
    <col min="5" max="5" width="11.7109375" style="149" customWidth="1"/>
    <col min="6" max="6" width="9.140625" style="149" customWidth="1"/>
    <col min="7" max="7" width="5" style="149" customWidth="1"/>
    <col min="8" max="8" width="77.85546875" style="149" customWidth="1"/>
    <col min="9" max="10" width="20" style="149" customWidth="1"/>
    <col min="11" max="11" width="1.7109375" style="149" customWidth="1"/>
  </cols>
  <sheetData>
    <row r="1" spans="2:11" customFormat="1" ht="37.5" customHeight="1"/>
    <row r="2" spans="2:11" customFormat="1" ht="7.5" customHeight="1">
      <c r="B2" s="150"/>
      <c r="C2" s="151"/>
      <c r="D2" s="151"/>
      <c r="E2" s="151"/>
      <c r="F2" s="151"/>
      <c r="G2" s="151"/>
      <c r="H2" s="151"/>
      <c r="I2" s="151"/>
      <c r="J2" s="151"/>
      <c r="K2" s="152"/>
    </row>
    <row r="3" spans="2:11" s="16" customFormat="1" ht="45" customHeight="1">
      <c r="B3" s="153"/>
      <c r="C3" s="313" t="s">
        <v>1483</v>
      </c>
      <c r="D3" s="313"/>
      <c r="E3" s="313"/>
      <c r="F3" s="313"/>
      <c r="G3" s="313"/>
      <c r="H3" s="313"/>
      <c r="I3" s="313"/>
      <c r="J3" s="313"/>
      <c r="K3" s="154"/>
    </row>
    <row r="4" spans="2:11" customFormat="1" ht="25.5" customHeight="1">
      <c r="B4" s="155"/>
      <c r="C4" s="314" t="s">
        <v>1484</v>
      </c>
      <c r="D4" s="314"/>
      <c r="E4" s="314"/>
      <c r="F4" s="314"/>
      <c r="G4" s="314"/>
      <c r="H4" s="314"/>
      <c r="I4" s="314"/>
      <c r="J4" s="314"/>
      <c r="K4" s="156"/>
    </row>
    <row r="5" spans="2:11" customFormat="1" ht="5.25" customHeight="1">
      <c r="B5" s="155"/>
      <c r="C5" s="157"/>
      <c r="D5" s="157"/>
      <c r="E5" s="157"/>
      <c r="F5" s="157"/>
      <c r="G5" s="157"/>
      <c r="H5" s="157"/>
      <c r="I5" s="157"/>
      <c r="J5" s="157"/>
      <c r="K5" s="156"/>
    </row>
    <row r="6" spans="2:11" customFormat="1" ht="15" customHeight="1">
      <c r="B6" s="155"/>
      <c r="C6" s="312" t="s">
        <v>1485</v>
      </c>
      <c r="D6" s="312"/>
      <c r="E6" s="312"/>
      <c r="F6" s="312"/>
      <c r="G6" s="312"/>
      <c r="H6" s="312"/>
      <c r="I6" s="312"/>
      <c r="J6" s="312"/>
      <c r="K6" s="156"/>
    </row>
    <row r="7" spans="2:11" customFormat="1" ht="15" customHeight="1">
      <c r="B7" s="159"/>
      <c r="C7" s="312" t="s">
        <v>1486</v>
      </c>
      <c r="D7" s="312"/>
      <c r="E7" s="312"/>
      <c r="F7" s="312"/>
      <c r="G7" s="312"/>
      <c r="H7" s="312"/>
      <c r="I7" s="312"/>
      <c r="J7" s="312"/>
      <c r="K7" s="156"/>
    </row>
    <row r="8" spans="2:11" customFormat="1" ht="12.75" customHeight="1">
      <c r="B8" s="159"/>
      <c r="C8" s="158"/>
      <c r="D8" s="158"/>
      <c r="E8" s="158"/>
      <c r="F8" s="158"/>
      <c r="G8" s="158"/>
      <c r="H8" s="158"/>
      <c r="I8" s="158"/>
      <c r="J8" s="158"/>
      <c r="K8" s="156"/>
    </row>
    <row r="9" spans="2:11" customFormat="1" ht="15" customHeight="1">
      <c r="B9" s="159"/>
      <c r="C9" s="312" t="s">
        <v>1487</v>
      </c>
      <c r="D9" s="312"/>
      <c r="E9" s="312"/>
      <c r="F9" s="312"/>
      <c r="G9" s="312"/>
      <c r="H9" s="312"/>
      <c r="I9" s="312"/>
      <c r="J9" s="312"/>
      <c r="K9" s="156"/>
    </row>
    <row r="10" spans="2:11" customFormat="1" ht="15" customHeight="1">
      <c r="B10" s="159"/>
      <c r="C10" s="158"/>
      <c r="D10" s="312" t="s">
        <v>1488</v>
      </c>
      <c r="E10" s="312"/>
      <c r="F10" s="312"/>
      <c r="G10" s="312"/>
      <c r="H10" s="312"/>
      <c r="I10" s="312"/>
      <c r="J10" s="312"/>
      <c r="K10" s="156"/>
    </row>
    <row r="11" spans="2:11" customFormat="1" ht="15" customHeight="1">
      <c r="B11" s="159"/>
      <c r="C11" s="160"/>
      <c r="D11" s="312" t="s">
        <v>1489</v>
      </c>
      <c r="E11" s="312"/>
      <c r="F11" s="312"/>
      <c r="G11" s="312"/>
      <c r="H11" s="312"/>
      <c r="I11" s="312"/>
      <c r="J11" s="312"/>
      <c r="K11" s="156"/>
    </row>
    <row r="12" spans="2:11" customFormat="1" ht="15" customHeight="1">
      <c r="B12" s="159"/>
      <c r="C12" s="160"/>
      <c r="D12" s="158"/>
      <c r="E12" s="158"/>
      <c r="F12" s="158"/>
      <c r="G12" s="158"/>
      <c r="H12" s="158"/>
      <c r="I12" s="158"/>
      <c r="J12" s="158"/>
      <c r="K12" s="156"/>
    </row>
    <row r="13" spans="2:11" customFormat="1" ht="15" customHeight="1">
      <c r="B13" s="159"/>
      <c r="C13" s="160"/>
      <c r="D13" s="161" t="s">
        <v>1490</v>
      </c>
      <c r="E13" s="158"/>
      <c r="F13" s="158"/>
      <c r="G13" s="158"/>
      <c r="H13" s="158"/>
      <c r="I13" s="158"/>
      <c r="J13" s="158"/>
      <c r="K13" s="156"/>
    </row>
    <row r="14" spans="2:11" customFormat="1" ht="12.75" customHeight="1">
      <c r="B14" s="159"/>
      <c r="C14" s="160"/>
      <c r="D14" s="160"/>
      <c r="E14" s="160"/>
      <c r="F14" s="160"/>
      <c r="G14" s="160"/>
      <c r="H14" s="160"/>
      <c r="I14" s="160"/>
      <c r="J14" s="160"/>
      <c r="K14" s="156"/>
    </row>
    <row r="15" spans="2:11" customFormat="1" ht="15" customHeight="1">
      <c r="B15" s="159"/>
      <c r="C15" s="160"/>
      <c r="D15" s="312" t="s">
        <v>1491</v>
      </c>
      <c r="E15" s="312"/>
      <c r="F15" s="312"/>
      <c r="G15" s="312"/>
      <c r="H15" s="312"/>
      <c r="I15" s="312"/>
      <c r="J15" s="312"/>
      <c r="K15" s="156"/>
    </row>
    <row r="16" spans="2:11" customFormat="1" ht="15" customHeight="1">
      <c r="B16" s="159"/>
      <c r="C16" s="160"/>
      <c r="D16" s="312" t="s">
        <v>1492</v>
      </c>
      <c r="E16" s="312"/>
      <c r="F16" s="312"/>
      <c r="G16" s="312"/>
      <c r="H16" s="312"/>
      <c r="I16" s="312"/>
      <c r="J16" s="312"/>
      <c r="K16" s="156"/>
    </row>
    <row r="17" spans="2:11" customFormat="1" ht="15" customHeight="1">
      <c r="B17" s="159"/>
      <c r="C17" s="160"/>
      <c r="D17" s="312" t="s">
        <v>1493</v>
      </c>
      <c r="E17" s="312"/>
      <c r="F17" s="312"/>
      <c r="G17" s="312"/>
      <c r="H17" s="312"/>
      <c r="I17" s="312"/>
      <c r="J17" s="312"/>
      <c r="K17" s="156"/>
    </row>
    <row r="18" spans="2:11" customFormat="1" ht="15" customHeight="1">
      <c r="B18" s="159"/>
      <c r="C18" s="160"/>
      <c r="D18" s="160"/>
      <c r="E18" s="162" t="s">
        <v>88</v>
      </c>
      <c r="F18" s="312" t="s">
        <v>1494</v>
      </c>
      <c r="G18" s="312"/>
      <c r="H18" s="312"/>
      <c r="I18" s="312"/>
      <c r="J18" s="312"/>
      <c r="K18" s="156"/>
    </row>
    <row r="19" spans="2:11" customFormat="1" ht="15" customHeight="1">
      <c r="B19" s="159"/>
      <c r="C19" s="160"/>
      <c r="D19" s="160"/>
      <c r="E19" s="162" t="s">
        <v>1495</v>
      </c>
      <c r="F19" s="312" t="s">
        <v>1496</v>
      </c>
      <c r="G19" s="312"/>
      <c r="H19" s="312"/>
      <c r="I19" s="312"/>
      <c r="J19" s="312"/>
      <c r="K19" s="156"/>
    </row>
    <row r="20" spans="2:11" customFormat="1" ht="15" customHeight="1">
      <c r="B20" s="159"/>
      <c r="C20" s="160"/>
      <c r="D20" s="160"/>
      <c r="E20" s="162" t="s">
        <v>1497</v>
      </c>
      <c r="F20" s="312" t="s">
        <v>1498</v>
      </c>
      <c r="G20" s="312"/>
      <c r="H20" s="312"/>
      <c r="I20" s="312"/>
      <c r="J20" s="312"/>
      <c r="K20" s="156"/>
    </row>
    <row r="21" spans="2:11" customFormat="1" ht="15" customHeight="1">
      <c r="B21" s="159"/>
      <c r="C21" s="160"/>
      <c r="D21" s="160"/>
      <c r="E21" s="162" t="s">
        <v>1499</v>
      </c>
      <c r="F21" s="312" t="s">
        <v>1500</v>
      </c>
      <c r="G21" s="312"/>
      <c r="H21" s="312"/>
      <c r="I21" s="312"/>
      <c r="J21" s="312"/>
      <c r="K21" s="156"/>
    </row>
    <row r="22" spans="2:11" customFormat="1" ht="15" customHeight="1">
      <c r="B22" s="159"/>
      <c r="C22" s="160"/>
      <c r="D22" s="160"/>
      <c r="E22" s="162" t="s">
        <v>1434</v>
      </c>
      <c r="F22" s="312" t="s">
        <v>1435</v>
      </c>
      <c r="G22" s="312"/>
      <c r="H22" s="312"/>
      <c r="I22" s="312"/>
      <c r="J22" s="312"/>
      <c r="K22" s="156"/>
    </row>
    <row r="23" spans="2:11" customFormat="1" ht="15" customHeight="1">
      <c r="B23" s="159"/>
      <c r="C23" s="160"/>
      <c r="D23" s="160"/>
      <c r="E23" s="162" t="s">
        <v>1501</v>
      </c>
      <c r="F23" s="312" t="s">
        <v>1502</v>
      </c>
      <c r="G23" s="312"/>
      <c r="H23" s="312"/>
      <c r="I23" s="312"/>
      <c r="J23" s="312"/>
      <c r="K23" s="156"/>
    </row>
    <row r="24" spans="2:11" customFormat="1" ht="12.75" customHeight="1">
      <c r="B24" s="159"/>
      <c r="C24" s="160"/>
      <c r="D24" s="160"/>
      <c r="E24" s="160"/>
      <c r="F24" s="160"/>
      <c r="G24" s="160"/>
      <c r="H24" s="160"/>
      <c r="I24" s="160"/>
      <c r="J24" s="160"/>
      <c r="K24" s="156"/>
    </row>
    <row r="25" spans="2:11" customFormat="1" ht="15" customHeight="1">
      <c r="B25" s="159"/>
      <c r="C25" s="312" t="s">
        <v>1503</v>
      </c>
      <c r="D25" s="312"/>
      <c r="E25" s="312"/>
      <c r="F25" s="312"/>
      <c r="G25" s="312"/>
      <c r="H25" s="312"/>
      <c r="I25" s="312"/>
      <c r="J25" s="312"/>
      <c r="K25" s="156"/>
    </row>
    <row r="26" spans="2:11" customFormat="1" ht="15" customHeight="1">
      <c r="B26" s="159"/>
      <c r="C26" s="312" t="s">
        <v>1504</v>
      </c>
      <c r="D26" s="312"/>
      <c r="E26" s="312"/>
      <c r="F26" s="312"/>
      <c r="G26" s="312"/>
      <c r="H26" s="312"/>
      <c r="I26" s="312"/>
      <c r="J26" s="312"/>
      <c r="K26" s="156"/>
    </row>
    <row r="27" spans="2:11" customFormat="1" ht="15" customHeight="1">
      <c r="B27" s="159"/>
      <c r="C27" s="158"/>
      <c r="D27" s="312" t="s">
        <v>1505</v>
      </c>
      <c r="E27" s="312"/>
      <c r="F27" s="312"/>
      <c r="G27" s="312"/>
      <c r="H27" s="312"/>
      <c r="I27" s="312"/>
      <c r="J27" s="312"/>
      <c r="K27" s="156"/>
    </row>
    <row r="28" spans="2:11" customFormat="1" ht="15" customHeight="1">
      <c r="B28" s="159"/>
      <c r="C28" s="160"/>
      <c r="D28" s="312" t="s">
        <v>1506</v>
      </c>
      <c r="E28" s="312"/>
      <c r="F28" s="312"/>
      <c r="G28" s="312"/>
      <c r="H28" s="312"/>
      <c r="I28" s="312"/>
      <c r="J28" s="312"/>
      <c r="K28" s="156"/>
    </row>
    <row r="29" spans="2:11" customFormat="1" ht="12.75" customHeight="1">
      <c r="B29" s="159"/>
      <c r="C29" s="160"/>
      <c r="D29" s="160"/>
      <c r="E29" s="160"/>
      <c r="F29" s="160"/>
      <c r="G29" s="160"/>
      <c r="H29" s="160"/>
      <c r="I29" s="160"/>
      <c r="J29" s="160"/>
      <c r="K29" s="156"/>
    </row>
    <row r="30" spans="2:11" customFormat="1" ht="15" customHeight="1">
      <c r="B30" s="159"/>
      <c r="C30" s="160"/>
      <c r="D30" s="312" t="s">
        <v>1507</v>
      </c>
      <c r="E30" s="312"/>
      <c r="F30" s="312"/>
      <c r="G30" s="312"/>
      <c r="H30" s="312"/>
      <c r="I30" s="312"/>
      <c r="J30" s="312"/>
      <c r="K30" s="156"/>
    </row>
    <row r="31" spans="2:11" customFormat="1" ht="15" customHeight="1">
      <c r="B31" s="159"/>
      <c r="C31" s="160"/>
      <c r="D31" s="312" t="s">
        <v>1508</v>
      </c>
      <c r="E31" s="312"/>
      <c r="F31" s="312"/>
      <c r="G31" s="312"/>
      <c r="H31" s="312"/>
      <c r="I31" s="312"/>
      <c r="J31" s="312"/>
      <c r="K31" s="156"/>
    </row>
    <row r="32" spans="2:11" customFormat="1" ht="12.75" customHeight="1">
      <c r="B32" s="159"/>
      <c r="C32" s="160"/>
      <c r="D32" s="160"/>
      <c r="E32" s="160"/>
      <c r="F32" s="160"/>
      <c r="G32" s="160"/>
      <c r="H32" s="160"/>
      <c r="I32" s="160"/>
      <c r="J32" s="160"/>
      <c r="K32" s="156"/>
    </row>
    <row r="33" spans="2:11" customFormat="1" ht="15" customHeight="1">
      <c r="B33" s="159"/>
      <c r="C33" s="160"/>
      <c r="D33" s="312" t="s">
        <v>1509</v>
      </c>
      <c r="E33" s="312"/>
      <c r="F33" s="312"/>
      <c r="G33" s="312"/>
      <c r="H33" s="312"/>
      <c r="I33" s="312"/>
      <c r="J33" s="312"/>
      <c r="K33" s="156"/>
    </row>
    <row r="34" spans="2:11" customFormat="1" ht="15" customHeight="1">
      <c r="B34" s="159"/>
      <c r="C34" s="160"/>
      <c r="D34" s="312" t="s">
        <v>1510</v>
      </c>
      <c r="E34" s="312"/>
      <c r="F34" s="312"/>
      <c r="G34" s="312"/>
      <c r="H34" s="312"/>
      <c r="I34" s="312"/>
      <c r="J34" s="312"/>
      <c r="K34" s="156"/>
    </row>
    <row r="35" spans="2:11" customFormat="1" ht="15" customHeight="1">
      <c r="B35" s="159"/>
      <c r="C35" s="160"/>
      <c r="D35" s="312" t="s">
        <v>1511</v>
      </c>
      <c r="E35" s="312"/>
      <c r="F35" s="312"/>
      <c r="G35" s="312"/>
      <c r="H35" s="312"/>
      <c r="I35" s="312"/>
      <c r="J35" s="312"/>
      <c r="K35" s="156"/>
    </row>
    <row r="36" spans="2:11" customFormat="1" ht="15" customHeight="1">
      <c r="B36" s="159"/>
      <c r="C36" s="160"/>
      <c r="D36" s="158"/>
      <c r="E36" s="161" t="s">
        <v>126</v>
      </c>
      <c r="F36" s="158"/>
      <c r="G36" s="312" t="s">
        <v>1512</v>
      </c>
      <c r="H36" s="312"/>
      <c r="I36" s="312"/>
      <c r="J36" s="312"/>
      <c r="K36" s="156"/>
    </row>
    <row r="37" spans="2:11" customFormat="1" ht="30.75" customHeight="1">
      <c r="B37" s="159"/>
      <c r="C37" s="160"/>
      <c r="D37" s="158"/>
      <c r="E37" s="161" t="s">
        <v>1513</v>
      </c>
      <c r="F37" s="158"/>
      <c r="G37" s="312" t="s">
        <v>1514</v>
      </c>
      <c r="H37" s="312"/>
      <c r="I37" s="312"/>
      <c r="J37" s="312"/>
      <c r="K37" s="156"/>
    </row>
    <row r="38" spans="2:11" customFormat="1" ht="15" customHeight="1">
      <c r="B38" s="159"/>
      <c r="C38" s="160"/>
      <c r="D38" s="158"/>
      <c r="E38" s="161" t="s">
        <v>62</v>
      </c>
      <c r="F38" s="158"/>
      <c r="G38" s="312" t="s">
        <v>1515</v>
      </c>
      <c r="H38" s="312"/>
      <c r="I38" s="312"/>
      <c r="J38" s="312"/>
      <c r="K38" s="156"/>
    </row>
    <row r="39" spans="2:11" customFormat="1" ht="15" customHeight="1">
      <c r="B39" s="159"/>
      <c r="C39" s="160"/>
      <c r="D39" s="158"/>
      <c r="E39" s="161" t="s">
        <v>63</v>
      </c>
      <c r="F39" s="158"/>
      <c r="G39" s="312" t="s">
        <v>1516</v>
      </c>
      <c r="H39" s="312"/>
      <c r="I39" s="312"/>
      <c r="J39" s="312"/>
      <c r="K39" s="156"/>
    </row>
    <row r="40" spans="2:11" customFormat="1" ht="15" customHeight="1">
      <c r="B40" s="159"/>
      <c r="C40" s="160"/>
      <c r="D40" s="158"/>
      <c r="E40" s="161" t="s">
        <v>127</v>
      </c>
      <c r="F40" s="158"/>
      <c r="G40" s="312" t="s">
        <v>1517</v>
      </c>
      <c r="H40" s="312"/>
      <c r="I40" s="312"/>
      <c r="J40" s="312"/>
      <c r="K40" s="156"/>
    </row>
    <row r="41" spans="2:11" customFormat="1" ht="15" customHeight="1">
      <c r="B41" s="159"/>
      <c r="C41" s="160"/>
      <c r="D41" s="158"/>
      <c r="E41" s="161" t="s">
        <v>128</v>
      </c>
      <c r="F41" s="158"/>
      <c r="G41" s="312" t="s">
        <v>1518</v>
      </c>
      <c r="H41" s="312"/>
      <c r="I41" s="312"/>
      <c r="J41" s="312"/>
      <c r="K41" s="156"/>
    </row>
    <row r="42" spans="2:11" customFormat="1" ht="15" customHeight="1">
      <c r="B42" s="159"/>
      <c r="C42" s="160"/>
      <c r="D42" s="158"/>
      <c r="E42" s="161" t="s">
        <v>1519</v>
      </c>
      <c r="F42" s="158"/>
      <c r="G42" s="312" t="s">
        <v>1520</v>
      </c>
      <c r="H42" s="312"/>
      <c r="I42" s="312"/>
      <c r="J42" s="312"/>
      <c r="K42" s="156"/>
    </row>
    <row r="43" spans="2:11" customFormat="1" ht="15" customHeight="1">
      <c r="B43" s="159"/>
      <c r="C43" s="160"/>
      <c r="D43" s="158"/>
      <c r="E43" s="161"/>
      <c r="F43" s="158"/>
      <c r="G43" s="312" t="s">
        <v>1521</v>
      </c>
      <c r="H43" s="312"/>
      <c r="I43" s="312"/>
      <c r="J43" s="312"/>
      <c r="K43" s="156"/>
    </row>
    <row r="44" spans="2:11" customFormat="1" ht="15" customHeight="1">
      <c r="B44" s="159"/>
      <c r="C44" s="160"/>
      <c r="D44" s="158"/>
      <c r="E44" s="161" t="s">
        <v>1522</v>
      </c>
      <c r="F44" s="158"/>
      <c r="G44" s="312" t="s">
        <v>1523</v>
      </c>
      <c r="H44" s="312"/>
      <c r="I44" s="312"/>
      <c r="J44" s="312"/>
      <c r="K44" s="156"/>
    </row>
    <row r="45" spans="2:11" customFormat="1" ht="15" customHeight="1">
      <c r="B45" s="159"/>
      <c r="C45" s="160"/>
      <c r="D45" s="158"/>
      <c r="E45" s="161" t="s">
        <v>130</v>
      </c>
      <c r="F45" s="158"/>
      <c r="G45" s="312" t="s">
        <v>1524</v>
      </c>
      <c r="H45" s="312"/>
      <c r="I45" s="312"/>
      <c r="J45" s="312"/>
      <c r="K45" s="156"/>
    </row>
    <row r="46" spans="2:11" customFormat="1" ht="12.75" customHeight="1">
      <c r="B46" s="159"/>
      <c r="C46" s="160"/>
      <c r="D46" s="158"/>
      <c r="E46" s="158"/>
      <c r="F46" s="158"/>
      <c r="G46" s="158"/>
      <c r="H46" s="158"/>
      <c r="I46" s="158"/>
      <c r="J46" s="158"/>
      <c r="K46" s="156"/>
    </row>
    <row r="47" spans="2:11" customFormat="1" ht="15" customHeight="1">
      <c r="B47" s="159"/>
      <c r="C47" s="160"/>
      <c r="D47" s="312" t="s">
        <v>1525</v>
      </c>
      <c r="E47" s="312"/>
      <c r="F47" s="312"/>
      <c r="G47" s="312"/>
      <c r="H47" s="312"/>
      <c r="I47" s="312"/>
      <c r="J47" s="312"/>
      <c r="K47" s="156"/>
    </row>
    <row r="48" spans="2:11" customFormat="1" ht="15" customHeight="1">
      <c r="B48" s="159"/>
      <c r="C48" s="160"/>
      <c r="D48" s="160"/>
      <c r="E48" s="312" t="s">
        <v>1526</v>
      </c>
      <c r="F48" s="312"/>
      <c r="G48" s="312"/>
      <c r="H48" s="312"/>
      <c r="I48" s="312"/>
      <c r="J48" s="312"/>
      <c r="K48" s="156"/>
    </row>
    <row r="49" spans="2:11" customFormat="1" ht="15" customHeight="1">
      <c r="B49" s="159"/>
      <c r="C49" s="160"/>
      <c r="D49" s="160"/>
      <c r="E49" s="312" t="s">
        <v>1527</v>
      </c>
      <c r="F49" s="312"/>
      <c r="G49" s="312"/>
      <c r="H49" s="312"/>
      <c r="I49" s="312"/>
      <c r="J49" s="312"/>
      <c r="K49" s="156"/>
    </row>
    <row r="50" spans="2:11" customFormat="1" ht="15" customHeight="1">
      <c r="B50" s="159"/>
      <c r="C50" s="160"/>
      <c r="D50" s="160"/>
      <c r="E50" s="312" t="s">
        <v>1528</v>
      </c>
      <c r="F50" s="312"/>
      <c r="G50" s="312"/>
      <c r="H50" s="312"/>
      <c r="I50" s="312"/>
      <c r="J50" s="312"/>
      <c r="K50" s="156"/>
    </row>
    <row r="51" spans="2:11" customFormat="1" ht="15" customHeight="1">
      <c r="B51" s="159"/>
      <c r="C51" s="160"/>
      <c r="D51" s="312" t="s">
        <v>1529</v>
      </c>
      <c r="E51" s="312"/>
      <c r="F51" s="312"/>
      <c r="G51" s="312"/>
      <c r="H51" s="312"/>
      <c r="I51" s="312"/>
      <c r="J51" s="312"/>
      <c r="K51" s="156"/>
    </row>
    <row r="52" spans="2:11" customFormat="1" ht="25.5" customHeight="1">
      <c r="B52" s="155"/>
      <c r="C52" s="314" t="s">
        <v>1530</v>
      </c>
      <c r="D52" s="314"/>
      <c r="E52" s="314"/>
      <c r="F52" s="314"/>
      <c r="G52" s="314"/>
      <c r="H52" s="314"/>
      <c r="I52" s="314"/>
      <c r="J52" s="314"/>
      <c r="K52" s="156"/>
    </row>
    <row r="53" spans="2:11" customFormat="1" ht="5.25" customHeight="1">
      <c r="B53" s="155"/>
      <c r="C53" s="157"/>
      <c r="D53" s="157"/>
      <c r="E53" s="157"/>
      <c r="F53" s="157"/>
      <c r="G53" s="157"/>
      <c r="H53" s="157"/>
      <c r="I53" s="157"/>
      <c r="J53" s="157"/>
      <c r="K53" s="156"/>
    </row>
    <row r="54" spans="2:11" customFormat="1" ht="15" customHeight="1">
      <c r="B54" s="155"/>
      <c r="C54" s="312" t="s">
        <v>1531</v>
      </c>
      <c r="D54" s="312"/>
      <c r="E54" s="312"/>
      <c r="F54" s="312"/>
      <c r="G54" s="312"/>
      <c r="H54" s="312"/>
      <c r="I54" s="312"/>
      <c r="J54" s="312"/>
      <c r="K54" s="156"/>
    </row>
    <row r="55" spans="2:11" customFormat="1" ht="15" customHeight="1">
      <c r="B55" s="155"/>
      <c r="C55" s="312" t="s">
        <v>1532</v>
      </c>
      <c r="D55" s="312"/>
      <c r="E55" s="312"/>
      <c r="F55" s="312"/>
      <c r="G55" s="312"/>
      <c r="H55" s="312"/>
      <c r="I55" s="312"/>
      <c r="J55" s="312"/>
      <c r="K55" s="156"/>
    </row>
    <row r="56" spans="2:11" customFormat="1" ht="12.75" customHeight="1">
      <c r="B56" s="155"/>
      <c r="C56" s="158"/>
      <c r="D56" s="158"/>
      <c r="E56" s="158"/>
      <c r="F56" s="158"/>
      <c r="G56" s="158"/>
      <c r="H56" s="158"/>
      <c r="I56" s="158"/>
      <c r="J56" s="158"/>
      <c r="K56" s="156"/>
    </row>
    <row r="57" spans="2:11" customFormat="1" ht="15" customHeight="1">
      <c r="B57" s="155"/>
      <c r="C57" s="312" t="s">
        <v>1533</v>
      </c>
      <c r="D57" s="312"/>
      <c r="E57" s="312"/>
      <c r="F57" s="312"/>
      <c r="G57" s="312"/>
      <c r="H57" s="312"/>
      <c r="I57" s="312"/>
      <c r="J57" s="312"/>
      <c r="K57" s="156"/>
    </row>
    <row r="58" spans="2:11" customFormat="1" ht="15" customHeight="1">
      <c r="B58" s="155"/>
      <c r="C58" s="160"/>
      <c r="D58" s="312" t="s">
        <v>1534</v>
      </c>
      <c r="E58" s="312"/>
      <c r="F58" s="312"/>
      <c r="G58" s="312"/>
      <c r="H58" s="312"/>
      <c r="I58" s="312"/>
      <c r="J58" s="312"/>
      <c r="K58" s="156"/>
    </row>
    <row r="59" spans="2:11" customFormat="1" ht="15" customHeight="1">
      <c r="B59" s="155"/>
      <c r="C59" s="160"/>
      <c r="D59" s="312" t="s">
        <v>1535</v>
      </c>
      <c r="E59" s="312"/>
      <c r="F59" s="312"/>
      <c r="G59" s="312"/>
      <c r="H59" s="312"/>
      <c r="I59" s="312"/>
      <c r="J59" s="312"/>
      <c r="K59" s="156"/>
    </row>
    <row r="60" spans="2:11" customFormat="1" ht="15" customHeight="1">
      <c r="B60" s="155"/>
      <c r="C60" s="160"/>
      <c r="D60" s="312" t="s">
        <v>1536</v>
      </c>
      <c r="E60" s="312"/>
      <c r="F60" s="312"/>
      <c r="G60" s="312"/>
      <c r="H60" s="312"/>
      <c r="I60" s="312"/>
      <c r="J60" s="312"/>
      <c r="K60" s="156"/>
    </row>
    <row r="61" spans="2:11" customFormat="1" ht="15" customHeight="1">
      <c r="B61" s="155"/>
      <c r="C61" s="160"/>
      <c r="D61" s="312" t="s">
        <v>1537</v>
      </c>
      <c r="E61" s="312"/>
      <c r="F61" s="312"/>
      <c r="G61" s="312"/>
      <c r="H61" s="312"/>
      <c r="I61" s="312"/>
      <c r="J61" s="312"/>
      <c r="K61" s="156"/>
    </row>
    <row r="62" spans="2:11" customFormat="1" ht="15" customHeight="1">
      <c r="B62" s="155"/>
      <c r="C62" s="160"/>
      <c r="D62" s="316" t="s">
        <v>1538</v>
      </c>
      <c r="E62" s="316"/>
      <c r="F62" s="316"/>
      <c r="G62" s="316"/>
      <c r="H62" s="316"/>
      <c r="I62" s="316"/>
      <c r="J62" s="316"/>
      <c r="K62" s="156"/>
    </row>
    <row r="63" spans="2:11" customFormat="1" ht="15" customHeight="1">
      <c r="B63" s="155"/>
      <c r="C63" s="160"/>
      <c r="D63" s="312" t="s">
        <v>1539</v>
      </c>
      <c r="E63" s="312"/>
      <c r="F63" s="312"/>
      <c r="G63" s="312"/>
      <c r="H63" s="312"/>
      <c r="I63" s="312"/>
      <c r="J63" s="312"/>
      <c r="K63" s="156"/>
    </row>
    <row r="64" spans="2:11" customFormat="1" ht="12.75" customHeight="1">
      <c r="B64" s="155"/>
      <c r="C64" s="160"/>
      <c r="D64" s="160"/>
      <c r="E64" s="163"/>
      <c r="F64" s="160"/>
      <c r="G64" s="160"/>
      <c r="H64" s="160"/>
      <c r="I64" s="160"/>
      <c r="J64" s="160"/>
      <c r="K64" s="156"/>
    </row>
    <row r="65" spans="2:11" customFormat="1" ht="15" customHeight="1">
      <c r="B65" s="155"/>
      <c r="C65" s="160"/>
      <c r="D65" s="312" t="s">
        <v>1540</v>
      </c>
      <c r="E65" s="312"/>
      <c r="F65" s="312"/>
      <c r="G65" s="312"/>
      <c r="H65" s="312"/>
      <c r="I65" s="312"/>
      <c r="J65" s="312"/>
      <c r="K65" s="156"/>
    </row>
    <row r="66" spans="2:11" customFormat="1" ht="15" customHeight="1">
      <c r="B66" s="155"/>
      <c r="C66" s="160"/>
      <c r="D66" s="316" t="s">
        <v>1541</v>
      </c>
      <c r="E66" s="316"/>
      <c r="F66" s="316"/>
      <c r="G66" s="316"/>
      <c r="H66" s="316"/>
      <c r="I66" s="316"/>
      <c r="J66" s="316"/>
      <c r="K66" s="156"/>
    </row>
    <row r="67" spans="2:11" customFormat="1" ht="15" customHeight="1">
      <c r="B67" s="155"/>
      <c r="C67" s="160"/>
      <c r="D67" s="312" t="s">
        <v>1542</v>
      </c>
      <c r="E67" s="312"/>
      <c r="F67" s="312"/>
      <c r="G67" s="312"/>
      <c r="H67" s="312"/>
      <c r="I67" s="312"/>
      <c r="J67" s="312"/>
      <c r="K67" s="156"/>
    </row>
    <row r="68" spans="2:11" customFormat="1" ht="15" customHeight="1">
      <c r="B68" s="155"/>
      <c r="C68" s="160"/>
      <c r="D68" s="312" t="s">
        <v>1543</v>
      </c>
      <c r="E68" s="312"/>
      <c r="F68" s="312"/>
      <c r="G68" s="312"/>
      <c r="H68" s="312"/>
      <c r="I68" s="312"/>
      <c r="J68" s="312"/>
      <c r="K68" s="156"/>
    </row>
    <row r="69" spans="2:11" customFormat="1" ht="15" customHeight="1">
      <c r="B69" s="155"/>
      <c r="C69" s="160"/>
      <c r="D69" s="312" t="s">
        <v>1544</v>
      </c>
      <c r="E69" s="312"/>
      <c r="F69" s="312"/>
      <c r="G69" s="312"/>
      <c r="H69" s="312"/>
      <c r="I69" s="312"/>
      <c r="J69" s="312"/>
      <c r="K69" s="156"/>
    </row>
    <row r="70" spans="2:11" customFormat="1" ht="15" customHeight="1">
      <c r="B70" s="155"/>
      <c r="C70" s="160"/>
      <c r="D70" s="312" t="s">
        <v>1545</v>
      </c>
      <c r="E70" s="312"/>
      <c r="F70" s="312"/>
      <c r="G70" s="312"/>
      <c r="H70" s="312"/>
      <c r="I70" s="312"/>
      <c r="J70" s="312"/>
      <c r="K70" s="156"/>
    </row>
    <row r="71" spans="2:11" customFormat="1" ht="12.75" customHeight="1">
      <c r="B71" s="164"/>
      <c r="C71" s="165"/>
      <c r="D71" s="165"/>
      <c r="E71" s="165"/>
      <c r="F71" s="165"/>
      <c r="G71" s="165"/>
      <c r="H71" s="165"/>
      <c r="I71" s="165"/>
      <c r="J71" s="165"/>
      <c r="K71" s="166"/>
    </row>
    <row r="72" spans="2:11" customFormat="1" ht="18.75" customHeight="1">
      <c r="B72" s="167"/>
      <c r="C72" s="167"/>
      <c r="D72" s="167"/>
      <c r="E72" s="167"/>
      <c r="F72" s="167"/>
      <c r="G72" s="167"/>
      <c r="H72" s="167"/>
      <c r="I72" s="167"/>
      <c r="J72" s="167"/>
      <c r="K72" s="168"/>
    </row>
    <row r="73" spans="2:11" customFormat="1" ht="18.75" customHeight="1">
      <c r="B73" s="168"/>
      <c r="C73" s="168"/>
      <c r="D73" s="168"/>
      <c r="E73" s="168"/>
      <c r="F73" s="168"/>
      <c r="G73" s="168"/>
      <c r="H73" s="168"/>
      <c r="I73" s="168"/>
      <c r="J73" s="168"/>
      <c r="K73" s="168"/>
    </row>
    <row r="74" spans="2:11" customFormat="1" ht="7.5" customHeight="1">
      <c r="B74" s="169"/>
      <c r="C74" s="170"/>
      <c r="D74" s="170"/>
      <c r="E74" s="170"/>
      <c r="F74" s="170"/>
      <c r="G74" s="170"/>
      <c r="H74" s="170"/>
      <c r="I74" s="170"/>
      <c r="J74" s="170"/>
      <c r="K74" s="171"/>
    </row>
    <row r="75" spans="2:11" customFormat="1" ht="45" customHeight="1">
      <c r="B75" s="172"/>
      <c r="C75" s="315" t="s">
        <v>1546</v>
      </c>
      <c r="D75" s="315"/>
      <c r="E75" s="315"/>
      <c r="F75" s="315"/>
      <c r="G75" s="315"/>
      <c r="H75" s="315"/>
      <c r="I75" s="315"/>
      <c r="J75" s="315"/>
      <c r="K75" s="173"/>
    </row>
    <row r="76" spans="2:11" customFormat="1" ht="17.25" customHeight="1">
      <c r="B76" s="172"/>
      <c r="C76" s="174" t="s">
        <v>1547</v>
      </c>
      <c r="D76" s="174"/>
      <c r="E76" s="174"/>
      <c r="F76" s="174" t="s">
        <v>1548</v>
      </c>
      <c r="G76" s="175"/>
      <c r="H76" s="174" t="s">
        <v>63</v>
      </c>
      <c r="I76" s="174" t="s">
        <v>66</v>
      </c>
      <c r="J76" s="174" t="s">
        <v>1549</v>
      </c>
      <c r="K76" s="173"/>
    </row>
    <row r="77" spans="2:11" customFormat="1" ht="17.25" customHeight="1">
      <c r="B77" s="172"/>
      <c r="C77" s="176" t="s">
        <v>1550</v>
      </c>
      <c r="D77" s="176"/>
      <c r="E77" s="176"/>
      <c r="F77" s="177" t="s">
        <v>1551</v>
      </c>
      <c r="G77" s="178"/>
      <c r="H77" s="176"/>
      <c r="I77" s="176"/>
      <c r="J77" s="176" t="s">
        <v>1552</v>
      </c>
      <c r="K77" s="173"/>
    </row>
    <row r="78" spans="2:11" customFormat="1" ht="5.25" customHeight="1">
      <c r="B78" s="172"/>
      <c r="C78" s="179"/>
      <c r="D78" s="179"/>
      <c r="E78" s="179"/>
      <c r="F78" s="179"/>
      <c r="G78" s="180"/>
      <c r="H78" s="179"/>
      <c r="I78" s="179"/>
      <c r="J78" s="179"/>
      <c r="K78" s="173"/>
    </row>
    <row r="79" spans="2:11" customFormat="1" ht="15" customHeight="1">
      <c r="B79" s="172"/>
      <c r="C79" s="161" t="s">
        <v>62</v>
      </c>
      <c r="D79" s="181"/>
      <c r="E79" s="181"/>
      <c r="F79" s="182" t="s">
        <v>1553</v>
      </c>
      <c r="G79" s="183"/>
      <c r="H79" s="161" t="s">
        <v>1554</v>
      </c>
      <c r="I79" s="161" t="s">
        <v>1555</v>
      </c>
      <c r="J79" s="161">
        <v>20</v>
      </c>
      <c r="K79" s="173"/>
    </row>
    <row r="80" spans="2:11" customFormat="1" ht="15" customHeight="1">
      <c r="B80" s="172"/>
      <c r="C80" s="161" t="s">
        <v>1556</v>
      </c>
      <c r="D80" s="161"/>
      <c r="E80" s="161"/>
      <c r="F80" s="182" t="s">
        <v>1553</v>
      </c>
      <c r="G80" s="183"/>
      <c r="H80" s="161" t="s">
        <v>1557</v>
      </c>
      <c r="I80" s="161" t="s">
        <v>1555</v>
      </c>
      <c r="J80" s="161">
        <v>120</v>
      </c>
      <c r="K80" s="173"/>
    </row>
    <row r="81" spans="2:11" customFormat="1" ht="15" customHeight="1">
      <c r="B81" s="184"/>
      <c r="C81" s="161" t="s">
        <v>1558</v>
      </c>
      <c r="D81" s="161"/>
      <c r="E81" s="161"/>
      <c r="F81" s="182" t="s">
        <v>1559</v>
      </c>
      <c r="G81" s="183"/>
      <c r="H81" s="161" t="s">
        <v>1560</v>
      </c>
      <c r="I81" s="161" t="s">
        <v>1555</v>
      </c>
      <c r="J81" s="161">
        <v>50</v>
      </c>
      <c r="K81" s="173"/>
    </row>
    <row r="82" spans="2:11" customFormat="1" ht="15" customHeight="1">
      <c r="B82" s="184"/>
      <c r="C82" s="161" t="s">
        <v>1561</v>
      </c>
      <c r="D82" s="161"/>
      <c r="E82" s="161"/>
      <c r="F82" s="182" t="s">
        <v>1553</v>
      </c>
      <c r="G82" s="183"/>
      <c r="H82" s="161" t="s">
        <v>1562</v>
      </c>
      <c r="I82" s="161" t="s">
        <v>1563</v>
      </c>
      <c r="J82" s="161"/>
      <c r="K82" s="173"/>
    </row>
    <row r="83" spans="2:11" customFormat="1" ht="15" customHeight="1">
      <c r="B83" s="184"/>
      <c r="C83" s="161" t="s">
        <v>1564</v>
      </c>
      <c r="D83" s="161"/>
      <c r="E83" s="161"/>
      <c r="F83" s="182" t="s">
        <v>1559</v>
      </c>
      <c r="G83" s="161"/>
      <c r="H83" s="161" t="s">
        <v>1565</v>
      </c>
      <c r="I83" s="161" t="s">
        <v>1555</v>
      </c>
      <c r="J83" s="161">
        <v>15</v>
      </c>
      <c r="K83" s="173"/>
    </row>
    <row r="84" spans="2:11" customFormat="1" ht="15" customHeight="1">
      <c r="B84" s="184"/>
      <c r="C84" s="161" t="s">
        <v>1566</v>
      </c>
      <c r="D84" s="161"/>
      <c r="E84" s="161"/>
      <c r="F84" s="182" t="s">
        <v>1559</v>
      </c>
      <c r="G84" s="161"/>
      <c r="H84" s="161" t="s">
        <v>1567</v>
      </c>
      <c r="I84" s="161" t="s">
        <v>1555</v>
      </c>
      <c r="J84" s="161">
        <v>15</v>
      </c>
      <c r="K84" s="173"/>
    </row>
    <row r="85" spans="2:11" customFormat="1" ht="15" customHeight="1">
      <c r="B85" s="184"/>
      <c r="C85" s="161" t="s">
        <v>1568</v>
      </c>
      <c r="D85" s="161"/>
      <c r="E85" s="161"/>
      <c r="F85" s="182" t="s">
        <v>1559</v>
      </c>
      <c r="G85" s="161"/>
      <c r="H85" s="161" t="s">
        <v>1569</v>
      </c>
      <c r="I85" s="161" t="s">
        <v>1555</v>
      </c>
      <c r="J85" s="161">
        <v>20</v>
      </c>
      <c r="K85" s="173"/>
    </row>
    <row r="86" spans="2:11" customFormat="1" ht="15" customHeight="1">
      <c r="B86" s="184"/>
      <c r="C86" s="161" t="s">
        <v>1570</v>
      </c>
      <c r="D86" s="161"/>
      <c r="E86" s="161"/>
      <c r="F86" s="182" t="s">
        <v>1559</v>
      </c>
      <c r="G86" s="161"/>
      <c r="H86" s="161" t="s">
        <v>1571</v>
      </c>
      <c r="I86" s="161" t="s">
        <v>1555</v>
      </c>
      <c r="J86" s="161">
        <v>20</v>
      </c>
      <c r="K86" s="173"/>
    </row>
    <row r="87" spans="2:11" customFormat="1" ht="15" customHeight="1">
      <c r="B87" s="184"/>
      <c r="C87" s="161" t="s">
        <v>1572</v>
      </c>
      <c r="D87" s="161"/>
      <c r="E87" s="161"/>
      <c r="F87" s="182" t="s">
        <v>1559</v>
      </c>
      <c r="G87" s="183"/>
      <c r="H87" s="161" t="s">
        <v>1573</v>
      </c>
      <c r="I87" s="161" t="s">
        <v>1555</v>
      </c>
      <c r="J87" s="161">
        <v>50</v>
      </c>
      <c r="K87" s="173"/>
    </row>
    <row r="88" spans="2:11" customFormat="1" ht="15" customHeight="1">
      <c r="B88" s="184"/>
      <c r="C88" s="161" t="s">
        <v>1574</v>
      </c>
      <c r="D88" s="161"/>
      <c r="E88" s="161"/>
      <c r="F88" s="182" t="s">
        <v>1559</v>
      </c>
      <c r="G88" s="183"/>
      <c r="H88" s="161" t="s">
        <v>1575</v>
      </c>
      <c r="I88" s="161" t="s">
        <v>1555</v>
      </c>
      <c r="J88" s="161">
        <v>20</v>
      </c>
      <c r="K88" s="173"/>
    </row>
    <row r="89" spans="2:11" customFormat="1" ht="15" customHeight="1">
      <c r="B89" s="184"/>
      <c r="C89" s="161" t="s">
        <v>1576</v>
      </c>
      <c r="D89" s="161"/>
      <c r="E89" s="161"/>
      <c r="F89" s="182" t="s">
        <v>1559</v>
      </c>
      <c r="G89" s="183"/>
      <c r="H89" s="161" t="s">
        <v>1577</v>
      </c>
      <c r="I89" s="161" t="s">
        <v>1555</v>
      </c>
      <c r="J89" s="161">
        <v>20</v>
      </c>
      <c r="K89" s="173"/>
    </row>
    <row r="90" spans="2:11" customFormat="1" ht="15" customHeight="1">
      <c r="B90" s="184"/>
      <c r="C90" s="161" t="s">
        <v>1578</v>
      </c>
      <c r="D90" s="161"/>
      <c r="E90" s="161"/>
      <c r="F90" s="182" t="s">
        <v>1559</v>
      </c>
      <c r="G90" s="183"/>
      <c r="H90" s="161" t="s">
        <v>1579</v>
      </c>
      <c r="I90" s="161" t="s">
        <v>1555</v>
      </c>
      <c r="J90" s="161">
        <v>50</v>
      </c>
      <c r="K90" s="173"/>
    </row>
    <row r="91" spans="2:11" customFormat="1" ht="15" customHeight="1">
      <c r="B91" s="184"/>
      <c r="C91" s="161" t="s">
        <v>1580</v>
      </c>
      <c r="D91" s="161"/>
      <c r="E91" s="161"/>
      <c r="F91" s="182" t="s">
        <v>1559</v>
      </c>
      <c r="G91" s="183"/>
      <c r="H91" s="161" t="s">
        <v>1580</v>
      </c>
      <c r="I91" s="161" t="s">
        <v>1555</v>
      </c>
      <c r="J91" s="161">
        <v>50</v>
      </c>
      <c r="K91" s="173"/>
    </row>
    <row r="92" spans="2:11" customFormat="1" ht="15" customHeight="1">
      <c r="B92" s="184"/>
      <c r="C92" s="161" t="s">
        <v>1581</v>
      </c>
      <c r="D92" s="161"/>
      <c r="E92" s="161"/>
      <c r="F92" s="182" t="s">
        <v>1559</v>
      </c>
      <c r="G92" s="183"/>
      <c r="H92" s="161" t="s">
        <v>1582</v>
      </c>
      <c r="I92" s="161" t="s">
        <v>1555</v>
      </c>
      <c r="J92" s="161">
        <v>255</v>
      </c>
      <c r="K92" s="173"/>
    </row>
    <row r="93" spans="2:11" customFormat="1" ht="15" customHeight="1">
      <c r="B93" s="184"/>
      <c r="C93" s="161" t="s">
        <v>1583</v>
      </c>
      <c r="D93" s="161"/>
      <c r="E93" s="161"/>
      <c r="F93" s="182" t="s">
        <v>1553</v>
      </c>
      <c r="G93" s="183"/>
      <c r="H93" s="161" t="s">
        <v>1584</v>
      </c>
      <c r="I93" s="161" t="s">
        <v>1585</v>
      </c>
      <c r="J93" s="161"/>
      <c r="K93" s="173"/>
    </row>
    <row r="94" spans="2:11" customFormat="1" ht="15" customHeight="1">
      <c r="B94" s="184"/>
      <c r="C94" s="161" t="s">
        <v>1586</v>
      </c>
      <c r="D94" s="161"/>
      <c r="E94" s="161"/>
      <c r="F94" s="182" t="s">
        <v>1553</v>
      </c>
      <c r="G94" s="183"/>
      <c r="H94" s="161" t="s">
        <v>1587</v>
      </c>
      <c r="I94" s="161" t="s">
        <v>1588</v>
      </c>
      <c r="J94" s="161"/>
      <c r="K94" s="173"/>
    </row>
    <row r="95" spans="2:11" customFormat="1" ht="15" customHeight="1">
      <c r="B95" s="184"/>
      <c r="C95" s="161" t="s">
        <v>1589</v>
      </c>
      <c r="D95" s="161"/>
      <c r="E95" s="161"/>
      <c r="F95" s="182" t="s">
        <v>1553</v>
      </c>
      <c r="G95" s="183"/>
      <c r="H95" s="161" t="s">
        <v>1589</v>
      </c>
      <c r="I95" s="161" t="s">
        <v>1588</v>
      </c>
      <c r="J95" s="161"/>
      <c r="K95" s="173"/>
    </row>
    <row r="96" spans="2:11" customFormat="1" ht="15" customHeight="1">
      <c r="B96" s="184"/>
      <c r="C96" s="161" t="s">
        <v>47</v>
      </c>
      <c r="D96" s="161"/>
      <c r="E96" s="161"/>
      <c r="F96" s="182" t="s">
        <v>1553</v>
      </c>
      <c r="G96" s="183"/>
      <c r="H96" s="161" t="s">
        <v>1590</v>
      </c>
      <c r="I96" s="161" t="s">
        <v>1588</v>
      </c>
      <c r="J96" s="161"/>
      <c r="K96" s="173"/>
    </row>
    <row r="97" spans="2:11" customFormat="1" ht="15" customHeight="1">
      <c r="B97" s="184"/>
      <c r="C97" s="161" t="s">
        <v>57</v>
      </c>
      <c r="D97" s="161"/>
      <c r="E97" s="161"/>
      <c r="F97" s="182" t="s">
        <v>1553</v>
      </c>
      <c r="G97" s="183"/>
      <c r="H97" s="161" t="s">
        <v>1591</v>
      </c>
      <c r="I97" s="161" t="s">
        <v>1588</v>
      </c>
      <c r="J97" s="161"/>
      <c r="K97" s="173"/>
    </row>
    <row r="98" spans="2:11" customFormat="1" ht="15" customHeight="1">
      <c r="B98" s="185"/>
      <c r="C98" s="186"/>
      <c r="D98" s="186"/>
      <c r="E98" s="186"/>
      <c r="F98" s="186"/>
      <c r="G98" s="186"/>
      <c r="H98" s="186"/>
      <c r="I98" s="186"/>
      <c r="J98" s="186"/>
      <c r="K98" s="187"/>
    </row>
    <row r="99" spans="2:11" customFormat="1" ht="18.75" customHeight="1">
      <c r="B99" s="188"/>
      <c r="C99" s="189"/>
      <c r="D99" s="189"/>
      <c r="E99" s="189"/>
      <c r="F99" s="189"/>
      <c r="G99" s="189"/>
      <c r="H99" s="189"/>
      <c r="I99" s="189"/>
      <c r="J99" s="189"/>
      <c r="K99" s="188"/>
    </row>
    <row r="100" spans="2:11" customFormat="1" ht="18.75" customHeight="1">
      <c r="B100" s="168"/>
      <c r="C100" s="168"/>
      <c r="D100" s="168"/>
      <c r="E100" s="168"/>
      <c r="F100" s="168"/>
      <c r="G100" s="168"/>
      <c r="H100" s="168"/>
      <c r="I100" s="168"/>
      <c r="J100" s="168"/>
      <c r="K100" s="168"/>
    </row>
    <row r="101" spans="2:11" customFormat="1" ht="7.5" customHeight="1">
      <c r="B101" s="169"/>
      <c r="C101" s="170"/>
      <c r="D101" s="170"/>
      <c r="E101" s="170"/>
      <c r="F101" s="170"/>
      <c r="G101" s="170"/>
      <c r="H101" s="170"/>
      <c r="I101" s="170"/>
      <c r="J101" s="170"/>
      <c r="K101" s="171"/>
    </row>
    <row r="102" spans="2:11" customFormat="1" ht="45" customHeight="1">
      <c r="B102" s="172"/>
      <c r="C102" s="315" t="s">
        <v>1592</v>
      </c>
      <c r="D102" s="315"/>
      <c r="E102" s="315"/>
      <c r="F102" s="315"/>
      <c r="G102" s="315"/>
      <c r="H102" s="315"/>
      <c r="I102" s="315"/>
      <c r="J102" s="315"/>
      <c r="K102" s="173"/>
    </row>
    <row r="103" spans="2:11" customFormat="1" ht="17.25" customHeight="1">
      <c r="B103" s="172"/>
      <c r="C103" s="174" t="s">
        <v>1547</v>
      </c>
      <c r="D103" s="174"/>
      <c r="E103" s="174"/>
      <c r="F103" s="174" t="s">
        <v>1548</v>
      </c>
      <c r="G103" s="175"/>
      <c r="H103" s="174" t="s">
        <v>63</v>
      </c>
      <c r="I103" s="174" t="s">
        <v>66</v>
      </c>
      <c r="J103" s="174" t="s">
        <v>1549</v>
      </c>
      <c r="K103" s="173"/>
    </row>
    <row r="104" spans="2:11" customFormat="1" ht="17.25" customHeight="1">
      <c r="B104" s="172"/>
      <c r="C104" s="176" t="s">
        <v>1550</v>
      </c>
      <c r="D104" s="176"/>
      <c r="E104" s="176"/>
      <c r="F104" s="177" t="s">
        <v>1551</v>
      </c>
      <c r="G104" s="178"/>
      <c r="H104" s="176"/>
      <c r="I104" s="176"/>
      <c r="J104" s="176" t="s">
        <v>1552</v>
      </c>
      <c r="K104" s="173"/>
    </row>
    <row r="105" spans="2:11" customFormat="1" ht="5.25" customHeight="1">
      <c r="B105" s="172"/>
      <c r="C105" s="174"/>
      <c r="D105" s="174"/>
      <c r="E105" s="174"/>
      <c r="F105" s="174"/>
      <c r="G105" s="190"/>
      <c r="H105" s="174"/>
      <c r="I105" s="174"/>
      <c r="J105" s="174"/>
      <c r="K105" s="173"/>
    </row>
    <row r="106" spans="2:11" customFormat="1" ht="15" customHeight="1">
      <c r="B106" s="172"/>
      <c r="C106" s="161" t="s">
        <v>62</v>
      </c>
      <c r="D106" s="181"/>
      <c r="E106" s="181"/>
      <c r="F106" s="182" t="s">
        <v>1553</v>
      </c>
      <c r="G106" s="161"/>
      <c r="H106" s="161" t="s">
        <v>1593</v>
      </c>
      <c r="I106" s="161" t="s">
        <v>1555</v>
      </c>
      <c r="J106" s="161">
        <v>20</v>
      </c>
      <c r="K106" s="173"/>
    </row>
    <row r="107" spans="2:11" customFormat="1" ht="15" customHeight="1">
      <c r="B107" s="172"/>
      <c r="C107" s="161" t="s">
        <v>1556</v>
      </c>
      <c r="D107" s="161"/>
      <c r="E107" s="161"/>
      <c r="F107" s="182" t="s">
        <v>1553</v>
      </c>
      <c r="G107" s="161"/>
      <c r="H107" s="161" t="s">
        <v>1593</v>
      </c>
      <c r="I107" s="161" t="s">
        <v>1555</v>
      </c>
      <c r="J107" s="161">
        <v>120</v>
      </c>
      <c r="K107" s="173"/>
    </row>
    <row r="108" spans="2:11" customFormat="1" ht="15" customHeight="1">
      <c r="B108" s="184"/>
      <c r="C108" s="161" t="s">
        <v>1558</v>
      </c>
      <c r="D108" s="161"/>
      <c r="E108" s="161"/>
      <c r="F108" s="182" t="s">
        <v>1559</v>
      </c>
      <c r="G108" s="161"/>
      <c r="H108" s="161" t="s">
        <v>1593</v>
      </c>
      <c r="I108" s="161" t="s">
        <v>1555</v>
      </c>
      <c r="J108" s="161">
        <v>50</v>
      </c>
      <c r="K108" s="173"/>
    </row>
    <row r="109" spans="2:11" customFormat="1" ht="15" customHeight="1">
      <c r="B109" s="184"/>
      <c r="C109" s="161" t="s">
        <v>1561</v>
      </c>
      <c r="D109" s="161"/>
      <c r="E109" s="161"/>
      <c r="F109" s="182" t="s">
        <v>1553</v>
      </c>
      <c r="G109" s="161"/>
      <c r="H109" s="161" t="s">
        <v>1593</v>
      </c>
      <c r="I109" s="161" t="s">
        <v>1563</v>
      </c>
      <c r="J109" s="161"/>
      <c r="K109" s="173"/>
    </row>
    <row r="110" spans="2:11" customFormat="1" ht="15" customHeight="1">
      <c r="B110" s="184"/>
      <c r="C110" s="161" t="s">
        <v>1572</v>
      </c>
      <c r="D110" s="161"/>
      <c r="E110" s="161"/>
      <c r="F110" s="182" t="s">
        <v>1559</v>
      </c>
      <c r="G110" s="161"/>
      <c r="H110" s="161" t="s">
        <v>1593</v>
      </c>
      <c r="I110" s="161" t="s">
        <v>1555</v>
      </c>
      <c r="J110" s="161">
        <v>50</v>
      </c>
      <c r="K110" s="173"/>
    </row>
    <row r="111" spans="2:11" customFormat="1" ht="15" customHeight="1">
      <c r="B111" s="184"/>
      <c r="C111" s="161" t="s">
        <v>1580</v>
      </c>
      <c r="D111" s="161"/>
      <c r="E111" s="161"/>
      <c r="F111" s="182" t="s">
        <v>1559</v>
      </c>
      <c r="G111" s="161"/>
      <c r="H111" s="161" t="s">
        <v>1593</v>
      </c>
      <c r="I111" s="161" t="s">
        <v>1555</v>
      </c>
      <c r="J111" s="161">
        <v>50</v>
      </c>
      <c r="K111" s="173"/>
    </row>
    <row r="112" spans="2:11" customFormat="1" ht="15" customHeight="1">
      <c r="B112" s="184"/>
      <c r="C112" s="161" t="s">
        <v>1578</v>
      </c>
      <c r="D112" s="161"/>
      <c r="E112" s="161"/>
      <c r="F112" s="182" t="s">
        <v>1559</v>
      </c>
      <c r="G112" s="161"/>
      <c r="H112" s="161" t="s">
        <v>1593</v>
      </c>
      <c r="I112" s="161" t="s">
        <v>1555</v>
      </c>
      <c r="J112" s="161">
        <v>50</v>
      </c>
      <c r="K112" s="173"/>
    </row>
    <row r="113" spans="2:11" customFormat="1" ht="15" customHeight="1">
      <c r="B113" s="184"/>
      <c r="C113" s="161" t="s">
        <v>62</v>
      </c>
      <c r="D113" s="161"/>
      <c r="E113" s="161"/>
      <c r="F113" s="182" t="s">
        <v>1553</v>
      </c>
      <c r="G113" s="161"/>
      <c r="H113" s="161" t="s">
        <v>1594</v>
      </c>
      <c r="I113" s="161" t="s">
        <v>1555</v>
      </c>
      <c r="J113" s="161">
        <v>20</v>
      </c>
      <c r="K113" s="173"/>
    </row>
    <row r="114" spans="2:11" customFormat="1" ht="15" customHeight="1">
      <c r="B114" s="184"/>
      <c r="C114" s="161" t="s">
        <v>1595</v>
      </c>
      <c r="D114" s="161"/>
      <c r="E114" s="161"/>
      <c r="F114" s="182" t="s">
        <v>1553</v>
      </c>
      <c r="G114" s="161"/>
      <c r="H114" s="161" t="s">
        <v>1596</v>
      </c>
      <c r="I114" s="161" t="s">
        <v>1555</v>
      </c>
      <c r="J114" s="161">
        <v>120</v>
      </c>
      <c r="K114" s="173"/>
    </row>
    <row r="115" spans="2:11" customFormat="1" ht="15" customHeight="1">
      <c r="B115" s="184"/>
      <c r="C115" s="161" t="s">
        <v>47</v>
      </c>
      <c r="D115" s="161"/>
      <c r="E115" s="161"/>
      <c r="F115" s="182" t="s">
        <v>1553</v>
      </c>
      <c r="G115" s="161"/>
      <c r="H115" s="161" t="s">
        <v>1597</v>
      </c>
      <c r="I115" s="161" t="s">
        <v>1588</v>
      </c>
      <c r="J115" s="161"/>
      <c r="K115" s="173"/>
    </row>
    <row r="116" spans="2:11" customFormat="1" ht="15" customHeight="1">
      <c r="B116" s="184"/>
      <c r="C116" s="161" t="s">
        <v>57</v>
      </c>
      <c r="D116" s="161"/>
      <c r="E116" s="161"/>
      <c r="F116" s="182" t="s">
        <v>1553</v>
      </c>
      <c r="G116" s="161"/>
      <c r="H116" s="161" t="s">
        <v>1598</v>
      </c>
      <c r="I116" s="161" t="s">
        <v>1588</v>
      </c>
      <c r="J116" s="161"/>
      <c r="K116" s="173"/>
    </row>
    <row r="117" spans="2:11" customFormat="1" ht="15" customHeight="1">
      <c r="B117" s="184"/>
      <c r="C117" s="161" t="s">
        <v>66</v>
      </c>
      <c r="D117" s="161"/>
      <c r="E117" s="161"/>
      <c r="F117" s="182" t="s">
        <v>1553</v>
      </c>
      <c r="G117" s="161"/>
      <c r="H117" s="161" t="s">
        <v>1599</v>
      </c>
      <c r="I117" s="161" t="s">
        <v>1600</v>
      </c>
      <c r="J117" s="161"/>
      <c r="K117" s="173"/>
    </row>
    <row r="118" spans="2:11" customFormat="1" ht="15" customHeight="1">
      <c r="B118" s="185"/>
      <c r="C118" s="191"/>
      <c r="D118" s="191"/>
      <c r="E118" s="191"/>
      <c r="F118" s="191"/>
      <c r="G118" s="191"/>
      <c r="H118" s="191"/>
      <c r="I118" s="191"/>
      <c r="J118" s="191"/>
      <c r="K118" s="187"/>
    </row>
    <row r="119" spans="2:11" customFormat="1" ht="18.75" customHeight="1">
      <c r="B119" s="192"/>
      <c r="C119" s="193"/>
      <c r="D119" s="193"/>
      <c r="E119" s="193"/>
      <c r="F119" s="194"/>
      <c r="G119" s="193"/>
      <c r="H119" s="193"/>
      <c r="I119" s="193"/>
      <c r="J119" s="193"/>
      <c r="K119" s="192"/>
    </row>
    <row r="120" spans="2:11" customFormat="1" ht="18.75" customHeight="1">
      <c r="B120" s="168"/>
      <c r="C120" s="168"/>
      <c r="D120" s="168"/>
      <c r="E120" s="168"/>
      <c r="F120" s="168"/>
      <c r="G120" s="168"/>
      <c r="H120" s="168"/>
      <c r="I120" s="168"/>
      <c r="J120" s="168"/>
      <c r="K120" s="168"/>
    </row>
    <row r="121" spans="2:11" customFormat="1" ht="7.5" customHeight="1">
      <c r="B121" s="195"/>
      <c r="C121" s="196"/>
      <c r="D121" s="196"/>
      <c r="E121" s="196"/>
      <c r="F121" s="196"/>
      <c r="G121" s="196"/>
      <c r="H121" s="196"/>
      <c r="I121" s="196"/>
      <c r="J121" s="196"/>
      <c r="K121" s="197"/>
    </row>
    <row r="122" spans="2:11" customFormat="1" ht="45" customHeight="1">
      <c r="B122" s="198"/>
      <c r="C122" s="313" t="s">
        <v>1601</v>
      </c>
      <c r="D122" s="313"/>
      <c r="E122" s="313"/>
      <c r="F122" s="313"/>
      <c r="G122" s="313"/>
      <c r="H122" s="313"/>
      <c r="I122" s="313"/>
      <c r="J122" s="313"/>
      <c r="K122" s="199"/>
    </row>
    <row r="123" spans="2:11" customFormat="1" ht="17.25" customHeight="1">
      <c r="B123" s="200"/>
      <c r="C123" s="174" t="s">
        <v>1547</v>
      </c>
      <c r="D123" s="174"/>
      <c r="E123" s="174"/>
      <c r="F123" s="174" t="s">
        <v>1548</v>
      </c>
      <c r="G123" s="175"/>
      <c r="H123" s="174" t="s">
        <v>63</v>
      </c>
      <c r="I123" s="174" t="s">
        <v>66</v>
      </c>
      <c r="J123" s="174" t="s">
        <v>1549</v>
      </c>
      <c r="K123" s="201"/>
    </row>
    <row r="124" spans="2:11" customFormat="1" ht="17.25" customHeight="1">
      <c r="B124" s="200"/>
      <c r="C124" s="176" t="s">
        <v>1550</v>
      </c>
      <c r="D124" s="176"/>
      <c r="E124" s="176"/>
      <c r="F124" s="177" t="s">
        <v>1551</v>
      </c>
      <c r="G124" s="178"/>
      <c r="H124" s="176"/>
      <c r="I124" s="176"/>
      <c r="J124" s="176" t="s">
        <v>1552</v>
      </c>
      <c r="K124" s="201"/>
    </row>
    <row r="125" spans="2:11" customFormat="1" ht="5.25" customHeight="1">
      <c r="B125" s="202"/>
      <c r="C125" s="179"/>
      <c r="D125" s="179"/>
      <c r="E125" s="179"/>
      <c r="F125" s="179"/>
      <c r="G125" s="203"/>
      <c r="H125" s="179"/>
      <c r="I125" s="179"/>
      <c r="J125" s="179"/>
      <c r="K125" s="204"/>
    </row>
    <row r="126" spans="2:11" customFormat="1" ht="15" customHeight="1">
      <c r="B126" s="202"/>
      <c r="C126" s="161" t="s">
        <v>1556</v>
      </c>
      <c r="D126" s="181"/>
      <c r="E126" s="181"/>
      <c r="F126" s="182" t="s">
        <v>1553</v>
      </c>
      <c r="G126" s="161"/>
      <c r="H126" s="161" t="s">
        <v>1593</v>
      </c>
      <c r="I126" s="161" t="s">
        <v>1555</v>
      </c>
      <c r="J126" s="161">
        <v>120</v>
      </c>
      <c r="K126" s="205"/>
    </row>
    <row r="127" spans="2:11" customFormat="1" ht="15" customHeight="1">
      <c r="B127" s="202"/>
      <c r="C127" s="161" t="s">
        <v>1602</v>
      </c>
      <c r="D127" s="161"/>
      <c r="E127" s="161"/>
      <c r="F127" s="182" t="s">
        <v>1553</v>
      </c>
      <c r="G127" s="161"/>
      <c r="H127" s="161" t="s">
        <v>1603</v>
      </c>
      <c r="I127" s="161" t="s">
        <v>1555</v>
      </c>
      <c r="J127" s="161" t="s">
        <v>1604</v>
      </c>
      <c r="K127" s="205"/>
    </row>
    <row r="128" spans="2:11" customFormat="1" ht="15" customHeight="1">
      <c r="B128" s="202"/>
      <c r="C128" s="161" t="s">
        <v>1501</v>
      </c>
      <c r="D128" s="161"/>
      <c r="E128" s="161"/>
      <c r="F128" s="182" t="s">
        <v>1553</v>
      </c>
      <c r="G128" s="161"/>
      <c r="H128" s="161" t="s">
        <v>1605</v>
      </c>
      <c r="I128" s="161" t="s">
        <v>1555</v>
      </c>
      <c r="J128" s="161" t="s">
        <v>1604</v>
      </c>
      <c r="K128" s="205"/>
    </row>
    <row r="129" spans="2:11" customFormat="1" ht="15" customHeight="1">
      <c r="B129" s="202"/>
      <c r="C129" s="161" t="s">
        <v>1564</v>
      </c>
      <c r="D129" s="161"/>
      <c r="E129" s="161"/>
      <c r="F129" s="182" t="s">
        <v>1559</v>
      </c>
      <c r="G129" s="161"/>
      <c r="H129" s="161" t="s">
        <v>1565</v>
      </c>
      <c r="I129" s="161" t="s">
        <v>1555</v>
      </c>
      <c r="J129" s="161">
        <v>15</v>
      </c>
      <c r="K129" s="205"/>
    </row>
    <row r="130" spans="2:11" customFormat="1" ht="15" customHeight="1">
      <c r="B130" s="202"/>
      <c r="C130" s="161" t="s">
        <v>1566</v>
      </c>
      <c r="D130" s="161"/>
      <c r="E130" s="161"/>
      <c r="F130" s="182" t="s">
        <v>1559</v>
      </c>
      <c r="G130" s="161"/>
      <c r="H130" s="161" t="s">
        <v>1567</v>
      </c>
      <c r="I130" s="161" t="s">
        <v>1555</v>
      </c>
      <c r="J130" s="161">
        <v>15</v>
      </c>
      <c r="K130" s="205"/>
    </row>
    <row r="131" spans="2:11" customFormat="1" ht="15" customHeight="1">
      <c r="B131" s="202"/>
      <c r="C131" s="161" t="s">
        <v>1568</v>
      </c>
      <c r="D131" s="161"/>
      <c r="E131" s="161"/>
      <c r="F131" s="182" t="s">
        <v>1559</v>
      </c>
      <c r="G131" s="161"/>
      <c r="H131" s="161" t="s">
        <v>1569</v>
      </c>
      <c r="I131" s="161" t="s">
        <v>1555</v>
      </c>
      <c r="J131" s="161">
        <v>20</v>
      </c>
      <c r="K131" s="205"/>
    </row>
    <row r="132" spans="2:11" customFormat="1" ht="15" customHeight="1">
      <c r="B132" s="202"/>
      <c r="C132" s="161" t="s">
        <v>1570</v>
      </c>
      <c r="D132" s="161"/>
      <c r="E132" s="161"/>
      <c r="F132" s="182" t="s">
        <v>1559</v>
      </c>
      <c r="G132" s="161"/>
      <c r="H132" s="161" t="s">
        <v>1571</v>
      </c>
      <c r="I132" s="161" t="s">
        <v>1555</v>
      </c>
      <c r="J132" s="161">
        <v>20</v>
      </c>
      <c r="K132" s="205"/>
    </row>
    <row r="133" spans="2:11" customFormat="1" ht="15" customHeight="1">
      <c r="B133" s="202"/>
      <c r="C133" s="161" t="s">
        <v>1558</v>
      </c>
      <c r="D133" s="161"/>
      <c r="E133" s="161"/>
      <c r="F133" s="182" t="s">
        <v>1559</v>
      </c>
      <c r="G133" s="161"/>
      <c r="H133" s="161" t="s">
        <v>1593</v>
      </c>
      <c r="I133" s="161" t="s">
        <v>1555</v>
      </c>
      <c r="J133" s="161">
        <v>50</v>
      </c>
      <c r="K133" s="205"/>
    </row>
    <row r="134" spans="2:11" customFormat="1" ht="15" customHeight="1">
      <c r="B134" s="202"/>
      <c r="C134" s="161" t="s">
        <v>1572</v>
      </c>
      <c r="D134" s="161"/>
      <c r="E134" s="161"/>
      <c r="F134" s="182" t="s">
        <v>1559</v>
      </c>
      <c r="G134" s="161"/>
      <c r="H134" s="161" t="s">
        <v>1593</v>
      </c>
      <c r="I134" s="161" t="s">
        <v>1555</v>
      </c>
      <c r="J134" s="161">
        <v>50</v>
      </c>
      <c r="K134" s="205"/>
    </row>
    <row r="135" spans="2:11" customFormat="1" ht="15" customHeight="1">
      <c r="B135" s="202"/>
      <c r="C135" s="161" t="s">
        <v>1578</v>
      </c>
      <c r="D135" s="161"/>
      <c r="E135" s="161"/>
      <c r="F135" s="182" t="s">
        <v>1559</v>
      </c>
      <c r="G135" s="161"/>
      <c r="H135" s="161" t="s">
        <v>1593</v>
      </c>
      <c r="I135" s="161" t="s">
        <v>1555</v>
      </c>
      <c r="J135" s="161">
        <v>50</v>
      </c>
      <c r="K135" s="205"/>
    </row>
    <row r="136" spans="2:11" customFormat="1" ht="15" customHeight="1">
      <c r="B136" s="202"/>
      <c r="C136" s="161" t="s">
        <v>1580</v>
      </c>
      <c r="D136" s="161"/>
      <c r="E136" s="161"/>
      <c r="F136" s="182" t="s">
        <v>1559</v>
      </c>
      <c r="G136" s="161"/>
      <c r="H136" s="161" t="s">
        <v>1593</v>
      </c>
      <c r="I136" s="161" t="s">
        <v>1555</v>
      </c>
      <c r="J136" s="161">
        <v>50</v>
      </c>
      <c r="K136" s="205"/>
    </row>
    <row r="137" spans="2:11" customFormat="1" ht="15" customHeight="1">
      <c r="B137" s="202"/>
      <c r="C137" s="161" t="s">
        <v>1581</v>
      </c>
      <c r="D137" s="161"/>
      <c r="E137" s="161"/>
      <c r="F137" s="182" t="s">
        <v>1559</v>
      </c>
      <c r="G137" s="161"/>
      <c r="H137" s="161" t="s">
        <v>1606</v>
      </c>
      <c r="I137" s="161" t="s">
        <v>1555</v>
      </c>
      <c r="J137" s="161">
        <v>255</v>
      </c>
      <c r="K137" s="205"/>
    </row>
    <row r="138" spans="2:11" customFormat="1" ht="15" customHeight="1">
      <c r="B138" s="202"/>
      <c r="C138" s="161" t="s">
        <v>1583</v>
      </c>
      <c r="D138" s="161"/>
      <c r="E138" s="161"/>
      <c r="F138" s="182" t="s">
        <v>1553</v>
      </c>
      <c r="G138" s="161"/>
      <c r="H138" s="161" t="s">
        <v>1607</v>
      </c>
      <c r="I138" s="161" t="s">
        <v>1585</v>
      </c>
      <c r="J138" s="161"/>
      <c r="K138" s="205"/>
    </row>
    <row r="139" spans="2:11" customFormat="1" ht="15" customHeight="1">
      <c r="B139" s="202"/>
      <c r="C139" s="161" t="s">
        <v>1586</v>
      </c>
      <c r="D139" s="161"/>
      <c r="E139" s="161"/>
      <c r="F139" s="182" t="s">
        <v>1553</v>
      </c>
      <c r="G139" s="161"/>
      <c r="H139" s="161" t="s">
        <v>1608</v>
      </c>
      <c r="I139" s="161" t="s">
        <v>1588</v>
      </c>
      <c r="J139" s="161"/>
      <c r="K139" s="205"/>
    </row>
    <row r="140" spans="2:11" customFormat="1" ht="15" customHeight="1">
      <c r="B140" s="202"/>
      <c r="C140" s="161" t="s">
        <v>1589</v>
      </c>
      <c r="D140" s="161"/>
      <c r="E140" s="161"/>
      <c r="F140" s="182" t="s">
        <v>1553</v>
      </c>
      <c r="G140" s="161"/>
      <c r="H140" s="161" t="s">
        <v>1589</v>
      </c>
      <c r="I140" s="161" t="s">
        <v>1588</v>
      </c>
      <c r="J140" s="161"/>
      <c r="K140" s="205"/>
    </row>
    <row r="141" spans="2:11" customFormat="1" ht="15" customHeight="1">
      <c r="B141" s="202"/>
      <c r="C141" s="161" t="s">
        <v>47</v>
      </c>
      <c r="D141" s="161"/>
      <c r="E141" s="161"/>
      <c r="F141" s="182" t="s">
        <v>1553</v>
      </c>
      <c r="G141" s="161"/>
      <c r="H141" s="161" t="s">
        <v>1609</v>
      </c>
      <c r="I141" s="161" t="s">
        <v>1588</v>
      </c>
      <c r="J141" s="161"/>
      <c r="K141" s="205"/>
    </row>
    <row r="142" spans="2:11" customFormat="1" ht="15" customHeight="1">
      <c r="B142" s="202"/>
      <c r="C142" s="161" t="s">
        <v>1610</v>
      </c>
      <c r="D142" s="161"/>
      <c r="E142" s="161"/>
      <c r="F142" s="182" t="s">
        <v>1553</v>
      </c>
      <c r="G142" s="161"/>
      <c r="H142" s="161" t="s">
        <v>1611</v>
      </c>
      <c r="I142" s="161" t="s">
        <v>1588</v>
      </c>
      <c r="J142" s="161"/>
      <c r="K142" s="205"/>
    </row>
    <row r="143" spans="2:11" customFormat="1" ht="15" customHeight="1">
      <c r="B143" s="206"/>
      <c r="C143" s="207"/>
      <c r="D143" s="207"/>
      <c r="E143" s="207"/>
      <c r="F143" s="207"/>
      <c r="G143" s="207"/>
      <c r="H143" s="207"/>
      <c r="I143" s="207"/>
      <c r="J143" s="207"/>
      <c r="K143" s="208"/>
    </row>
    <row r="144" spans="2:11" customFormat="1" ht="18.75" customHeight="1">
      <c r="B144" s="193"/>
      <c r="C144" s="193"/>
      <c r="D144" s="193"/>
      <c r="E144" s="193"/>
      <c r="F144" s="194"/>
      <c r="G144" s="193"/>
      <c r="H144" s="193"/>
      <c r="I144" s="193"/>
      <c r="J144" s="193"/>
      <c r="K144" s="193"/>
    </row>
    <row r="145" spans="2:11" customFormat="1" ht="18.75" customHeight="1">
      <c r="B145" s="168"/>
      <c r="C145" s="168"/>
      <c r="D145" s="168"/>
      <c r="E145" s="168"/>
      <c r="F145" s="168"/>
      <c r="G145" s="168"/>
      <c r="H145" s="168"/>
      <c r="I145" s="168"/>
      <c r="J145" s="168"/>
      <c r="K145" s="168"/>
    </row>
    <row r="146" spans="2:11" customFormat="1" ht="7.5" customHeight="1">
      <c r="B146" s="169"/>
      <c r="C146" s="170"/>
      <c r="D146" s="170"/>
      <c r="E146" s="170"/>
      <c r="F146" s="170"/>
      <c r="G146" s="170"/>
      <c r="H146" s="170"/>
      <c r="I146" s="170"/>
      <c r="J146" s="170"/>
      <c r="K146" s="171"/>
    </row>
    <row r="147" spans="2:11" customFormat="1" ht="45" customHeight="1">
      <c r="B147" s="172"/>
      <c r="C147" s="315" t="s">
        <v>1612</v>
      </c>
      <c r="D147" s="315"/>
      <c r="E147" s="315"/>
      <c r="F147" s="315"/>
      <c r="G147" s="315"/>
      <c r="H147" s="315"/>
      <c r="I147" s="315"/>
      <c r="J147" s="315"/>
      <c r="K147" s="173"/>
    </row>
    <row r="148" spans="2:11" customFormat="1" ht="17.25" customHeight="1">
      <c r="B148" s="172"/>
      <c r="C148" s="174" t="s">
        <v>1547</v>
      </c>
      <c r="D148" s="174"/>
      <c r="E148" s="174"/>
      <c r="F148" s="174" t="s">
        <v>1548</v>
      </c>
      <c r="G148" s="175"/>
      <c r="H148" s="174" t="s">
        <v>63</v>
      </c>
      <c r="I148" s="174" t="s">
        <v>66</v>
      </c>
      <c r="J148" s="174" t="s">
        <v>1549</v>
      </c>
      <c r="K148" s="173"/>
    </row>
    <row r="149" spans="2:11" customFormat="1" ht="17.25" customHeight="1">
      <c r="B149" s="172"/>
      <c r="C149" s="176" t="s">
        <v>1550</v>
      </c>
      <c r="D149" s="176"/>
      <c r="E149" s="176"/>
      <c r="F149" s="177" t="s">
        <v>1551</v>
      </c>
      <c r="G149" s="178"/>
      <c r="H149" s="176"/>
      <c r="I149" s="176"/>
      <c r="J149" s="176" t="s">
        <v>1552</v>
      </c>
      <c r="K149" s="173"/>
    </row>
    <row r="150" spans="2:11" customFormat="1" ht="5.25" customHeight="1">
      <c r="B150" s="184"/>
      <c r="C150" s="179"/>
      <c r="D150" s="179"/>
      <c r="E150" s="179"/>
      <c r="F150" s="179"/>
      <c r="G150" s="180"/>
      <c r="H150" s="179"/>
      <c r="I150" s="179"/>
      <c r="J150" s="179"/>
      <c r="K150" s="205"/>
    </row>
    <row r="151" spans="2:11" customFormat="1" ht="15" customHeight="1">
      <c r="B151" s="184"/>
      <c r="C151" s="209" t="s">
        <v>1556</v>
      </c>
      <c r="D151" s="161"/>
      <c r="E151" s="161"/>
      <c r="F151" s="210" t="s">
        <v>1553</v>
      </c>
      <c r="G151" s="161"/>
      <c r="H151" s="209" t="s">
        <v>1593</v>
      </c>
      <c r="I151" s="209" t="s">
        <v>1555</v>
      </c>
      <c r="J151" s="209">
        <v>120</v>
      </c>
      <c r="K151" s="205"/>
    </row>
    <row r="152" spans="2:11" customFormat="1" ht="15" customHeight="1">
      <c r="B152" s="184"/>
      <c r="C152" s="209" t="s">
        <v>1602</v>
      </c>
      <c r="D152" s="161"/>
      <c r="E152" s="161"/>
      <c r="F152" s="210" t="s">
        <v>1553</v>
      </c>
      <c r="G152" s="161"/>
      <c r="H152" s="209" t="s">
        <v>1613</v>
      </c>
      <c r="I152" s="209" t="s">
        <v>1555</v>
      </c>
      <c r="J152" s="209" t="s">
        <v>1604</v>
      </c>
      <c r="K152" s="205"/>
    </row>
    <row r="153" spans="2:11" customFormat="1" ht="15" customHeight="1">
      <c r="B153" s="184"/>
      <c r="C153" s="209" t="s">
        <v>1501</v>
      </c>
      <c r="D153" s="161"/>
      <c r="E153" s="161"/>
      <c r="F153" s="210" t="s">
        <v>1553</v>
      </c>
      <c r="G153" s="161"/>
      <c r="H153" s="209" t="s">
        <v>1614</v>
      </c>
      <c r="I153" s="209" t="s">
        <v>1555</v>
      </c>
      <c r="J153" s="209" t="s">
        <v>1604</v>
      </c>
      <c r="K153" s="205"/>
    </row>
    <row r="154" spans="2:11" customFormat="1" ht="15" customHeight="1">
      <c r="B154" s="184"/>
      <c r="C154" s="209" t="s">
        <v>1558</v>
      </c>
      <c r="D154" s="161"/>
      <c r="E154" s="161"/>
      <c r="F154" s="210" t="s">
        <v>1559</v>
      </c>
      <c r="G154" s="161"/>
      <c r="H154" s="209" t="s">
        <v>1593</v>
      </c>
      <c r="I154" s="209" t="s">
        <v>1555</v>
      </c>
      <c r="J154" s="209">
        <v>50</v>
      </c>
      <c r="K154" s="205"/>
    </row>
    <row r="155" spans="2:11" customFormat="1" ht="15" customHeight="1">
      <c r="B155" s="184"/>
      <c r="C155" s="209" t="s">
        <v>1561</v>
      </c>
      <c r="D155" s="161"/>
      <c r="E155" s="161"/>
      <c r="F155" s="210" t="s">
        <v>1553</v>
      </c>
      <c r="G155" s="161"/>
      <c r="H155" s="209" t="s">
        <v>1593</v>
      </c>
      <c r="I155" s="209" t="s">
        <v>1563</v>
      </c>
      <c r="J155" s="209"/>
      <c r="K155" s="205"/>
    </row>
    <row r="156" spans="2:11" customFormat="1" ht="15" customHeight="1">
      <c r="B156" s="184"/>
      <c r="C156" s="209" t="s">
        <v>1572</v>
      </c>
      <c r="D156" s="161"/>
      <c r="E156" s="161"/>
      <c r="F156" s="210" t="s">
        <v>1559</v>
      </c>
      <c r="G156" s="161"/>
      <c r="H156" s="209" t="s">
        <v>1593</v>
      </c>
      <c r="I156" s="209" t="s">
        <v>1555</v>
      </c>
      <c r="J156" s="209">
        <v>50</v>
      </c>
      <c r="K156" s="205"/>
    </row>
    <row r="157" spans="2:11" customFormat="1" ht="15" customHeight="1">
      <c r="B157" s="184"/>
      <c r="C157" s="209" t="s">
        <v>1580</v>
      </c>
      <c r="D157" s="161"/>
      <c r="E157" s="161"/>
      <c r="F157" s="210" t="s">
        <v>1559</v>
      </c>
      <c r="G157" s="161"/>
      <c r="H157" s="209" t="s">
        <v>1593</v>
      </c>
      <c r="I157" s="209" t="s">
        <v>1555</v>
      </c>
      <c r="J157" s="209">
        <v>50</v>
      </c>
      <c r="K157" s="205"/>
    </row>
    <row r="158" spans="2:11" customFormat="1" ht="15" customHeight="1">
      <c r="B158" s="184"/>
      <c r="C158" s="209" t="s">
        <v>1578</v>
      </c>
      <c r="D158" s="161"/>
      <c r="E158" s="161"/>
      <c r="F158" s="210" t="s">
        <v>1559</v>
      </c>
      <c r="G158" s="161"/>
      <c r="H158" s="209" t="s">
        <v>1593</v>
      </c>
      <c r="I158" s="209" t="s">
        <v>1555</v>
      </c>
      <c r="J158" s="209">
        <v>50</v>
      </c>
      <c r="K158" s="205"/>
    </row>
    <row r="159" spans="2:11" customFormat="1" ht="15" customHeight="1">
      <c r="B159" s="184"/>
      <c r="C159" s="209" t="s">
        <v>98</v>
      </c>
      <c r="D159" s="161"/>
      <c r="E159" s="161"/>
      <c r="F159" s="210" t="s">
        <v>1553</v>
      </c>
      <c r="G159" s="161"/>
      <c r="H159" s="209" t="s">
        <v>1615</v>
      </c>
      <c r="I159" s="209" t="s">
        <v>1555</v>
      </c>
      <c r="J159" s="209" t="s">
        <v>1616</v>
      </c>
      <c r="K159" s="205"/>
    </row>
    <row r="160" spans="2:11" customFormat="1" ht="15" customHeight="1">
      <c r="B160" s="184"/>
      <c r="C160" s="209" t="s">
        <v>1617</v>
      </c>
      <c r="D160" s="161"/>
      <c r="E160" s="161"/>
      <c r="F160" s="210" t="s">
        <v>1553</v>
      </c>
      <c r="G160" s="161"/>
      <c r="H160" s="209" t="s">
        <v>1618</v>
      </c>
      <c r="I160" s="209" t="s">
        <v>1588</v>
      </c>
      <c r="J160" s="209"/>
      <c r="K160" s="205"/>
    </row>
    <row r="161" spans="2:11" customFormat="1" ht="15" customHeight="1">
      <c r="B161" s="211"/>
      <c r="C161" s="191"/>
      <c r="D161" s="191"/>
      <c r="E161" s="191"/>
      <c r="F161" s="191"/>
      <c r="G161" s="191"/>
      <c r="H161" s="191"/>
      <c r="I161" s="191"/>
      <c r="J161" s="191"/>
      <c r="K161" s="212"/>
    </row>
    <row r="162" spans="2:11" customFormat="1" ht="18.75" customHeight="1">
      <c r="B162" s="193"/>
      <c r="C162" s="203"/>
      <c r="D162" s="203"/>
      <c r="E162" s="203"/>
      <c r="F162" s="213"/>
      <c r="G162" s="203"/>
      <c r="H162" s="203"/>
      <c r="I162" s="203"/>
      <c r="J162" s="203"/>
      <c r="K162" s="193"/>
    </row>
    <row r="163" spans="2:11" customFormat="1" ht="18.75" customHeight="1">
      <c r="B163" s="168"/>
      <c r="C163" s="168"/>
      <c r="D163" s="168"/>
      <c r="E163" s="168"/>
      <c r="F163" s="168"/>
      <c r="G163" s="168"/>
      <c r="H163" s="168"/>
      <c r="I163" s="168"/>
      <c r="J163" s="168"/>
      <c r="K163" s="168"/>
    </row>
    <row r="164" spans="2:11" customFormat="1" ht="7.5" customHeight="1">
      <c r="B164" s="150"/>
      <c r="C164" s="151"/>
      <c r="D164" s="151"/>
      <c r="E164" s="151"/>
      <c r="F164" s="151"/>
      <c r="G164" s="151"/>
      <c r="H164" s="151"/>
      <c r="I164" s="151"/>
      <c r="J164" s="151"/>
      <c r="K164" s="152"/>
    </row>
    <row r="165" spans="2:11" customFormat="1" ht="45" customHeight="1">
      <c r="B165" s="153"/>
      <c r="C165" s="313" t="s">
        <v>1619</v>
      </c>
      <c r="D165" s="313"/>
      <c r="E165" s="313"/>
      <c r="F165" s="313"/>
      <c r="G165" s="313"/>
      <c r="H165" s="313"/>
      <c r="I165" s="313"/>
      <c r="J165" s="313"/>
      <c r="K165" s="154"/>
    </row>
    <row r="166" spans="2:11" customFormat="1" ht="17.25" customHeight="1">
      <c r="B166" s="153"/>
      <c r="C166" s="174" t="s">
        <v>1547</v>
      </c>
      <c r="D166" s="174"/>
      <c r="E166" s="174"/>
      <c r="F166" s="174" t="s">
        <v>1548</v>
      </c>
      <c r="G166" s="214"/>
      <c r="H166" s="215" t="s">
        <v>63</v>
      </c>
      <c r="I166" s="215" t="s">
        <v>66</v>
      </c>
      <c r="J166" s="174" t="s">
        <v>1549</v>
      </c>
      <c r="K166" s="154"/>
    </row>
    <row r="167" spans="2:11" customFormat="1" ht="17.25" customHeight="1">
      <c r="B167" s="155"/>
      <c r="C167" s="176" t="s">
        <v>1550</v>
      </c>
      <c r="D167" s="176"/>
      <c r="E167" s="176"/>
      <c r="F167" s="177" t="s">
        <v>1551</v>
      </c>
      <c r="G167" s="216"/>
      <c r="H167" s="217"/>
      <c r="I167" s="217"/>
      <c r="J167" s="176" t="s">
        <v>1552</v>
      </c>
      <c r="K167" s="156"/>
    </row>
    <row r="168" spans="2:11" customFormat="1" ht="5.25" customHeight="1">
      <c r="B168" s="184"/>
      <c r="C168" s="179"/>
      <c r="D168" s="179"/>
      <c r="E168" s="179"/>
      <c r="F168" s="179"/>
      <c r="G168" s="180"/>
      <c r="H168" s="179"/>
      <c r="I168" s="179"/>
      <c r="J168" s="179"/>
      <c r="K168" s="205"/>
    </row>
    <row r="169" spans="2:11" customFormat="1" ht="15" customHeight="1">
      <c r="B169" s="184"/>
      <c r="C169" s="161" t="s">
        <v>1556</v>
      </c>
      <c r="D169" s="161"/>
      <c r="E169" s="161"/>
      <c r="F169" s="182" t="s">
        <v>1553</v>
      </c>
      <c r="G169" s="161"/>
      <c r="H169" s="161" t="s">
        <v>1593</v>
      </c>
      <c r="I169" s="161" t="s">
        <v>1555</v>
      </c>
      <c r="J169" s="161">
        <v>120</v>
      </c>
      <c r="K169" s="205"/>
    </row>
    <row r="170" spans="2:11" customFormat="1" ht="15" customHeight="1">
      <c r="B170" s="184"/>
      <c r="C170" s="161" t="s">
        <v>1602</v>
      </c>
      <c r="D170" s="161"/>
      <c r="E170" s="161"/>
      <c r="F170" s="182" t="s">
        <v>1553</v>
      </c>
      <c r="G170" s="161"/>
      <c r="H170" s="161" t="s">
        <v>1603</v>
      </c>
      <c r="I170" s="161" t="s">
        <v>1555</v>
      </c>
      <c r="J170" s="161" t="s">
        <v>1604</v>
      </c>
      <c r="K170" s="205"/>
    </row>
    <row r="171" spans="2:11" customFormat="1" ht="15" customHeight="1">
      <c r="B171" s="184"/>
      <c r="C171" s="161" t="s">
        <v>1501</v>
      </c>
      <c r="D171" s="161"/>
      <c r="E171" s="161"/>
      <c r="F171" s="182" t="s">
        <v>1553</v>
      </c>
      <c r="G171" s="161"/>
      <c r="H171" s="161" t="s">
        <v>1620</v>
      </c>
      <c r="I171" s="161" t="s">
        <v>1555</v>
      </c>
      <c r="J171" s="161" t="s">
        <v>1604</v>
      </c>
      <c r="K171" s="205"/>
    </row>
    <row r="172" spans="2:11" customFormat="1" ht="15" customHeight="1">
      <c r="B172" s="184"/>
      <c r="C172" s="161" t="s">
        <v>1558</v>
      </c>
      <c r="D172" s="161"/>
      <c r="E172" s="161"/>
      <c r="F172" s="182" t="s">
        <v>1559</v>
      </c>
      <c r="G172" s="161"/>
      <c r="H172" s="161" t="s">
        <v>1620</v>
      </c>
      <c r="I172" s="161" t="s">
        <v>1555</v>
      </c>
      <c r="J172" s="161">
        <v>50</v>
      </c>
      <c r="K172" s="205"/>
    </row>
    <row r="173" spans="2:11" customFormat="1" ht="15" customHeight="1">
      <c r="B173" s="184"/>
      <c r="C173" s="161" t="s">
        <v>1561</v>
      </c>
      <c r="D173" s="161"/>
      <c r="E173" s="161"/>
      <c r="F173" s="182" t="s">
        <v>1553</v>
      </c>
      <c r="G173" s="161"/>
      <c r="H173" s="161" t="s">
        <v>1620</v>
      </c>
      <c r="I173" s="161" t="s">
        <v>1563</v>
      </c>
      <c r="J173" s="161"/>
      <c r="K173" s="205"/>
    </row>
    <row r="174" spans="2:11" customFormat="1" ht="15" customHeight="1">
      <c r="B174" s="184"/>
      <c r="C174" s="161" t="s">
        <v>1572</v>
      </c>
      <c r="D174" s="161"/>
      <c r="E174" s="161"/>
      <c r="F174" s="182" t="s">
        <v>1559</v>
      </c>
      <c r="G174" s="161"/>
      <c r="H174" s="161" t="s">
        <v>1620</v>
      </c>
      <c r="I174" s="161" t="s">
        <v>1555</v>
      </c>
      <c r="J174" s="161">
        <v>50</v>
      </c>
      <c r="K174" s="205"/>
    </row>
    <row r="175" spans="2:11" customFormat="1" ht="15" customHeight="1">
      <c r="B175" s="184"/>
      <c r="C175" s="161" t="s">
        <v>1580</v>
      </c>
      <c r="D175" s="161"/>
      <c r="E175" s="161"/>
      <c r="F175" s="182" t="s">
        <v>1559</v>
      </c>
      <c r="G175" s="161"/>
      <c r="H175" s="161" t="s">
        <v>1620</v>
      </c>
      <c r="I175" s="161" t="s">
        <v>1555</v>
      </c>
      <c r="J175" s="161">
        <v>50</v>
      </c>
      <c r="K175" s="205"/>
    </row>
    <row r="176" spans="2:11" customFormat="1" ht="15" customHeight="1">
      <c r="B176" s="184"/>
      <c r="C176" s="161" t="s">
        <v>1578</v>
      </c>
      <c r="D176" s="161"/>
      <c r="E176" s="161"/>
      <c r="F176" s="182" t="s">
        <v>1559</v>
      </c>
      <c r="G176" s="161"/>
      <c r="H176" s="161" t="s">
        <v>1620</v>
      </c>
      <c r="I176" s="161" t="s">
        <v>1555</v>
      </c>
      <c r="J176" s="161">
        <v>50</v>
      </c>
      <c r="K176" s="205"/>
    </row>
    <row r="177" spans="2:11" customFormat="1" ht="15" customHeight="1">
      <c r="B177" s="184"/>
      <c r="C177" s="161" t="s">
        <v>126</v>
      </c>
      <c r="D177" s="161"/>
      <c r="E177" s="161"/>
      <c r="F177" s="182" t="s">
        <v>1553</v>
      </c>
      <c r="G177" s="161"/>
      <c r="H177" s="161" t="s">
        <v>1621</v>
      </c>
      <c r="I177" s="161" t="s">
        <v>1622</v>
      </c>
      <c r="J177" s="161"/>
      <c r="K177" s="205"/>
    </row>
    <row r="178" spans="2:11" customFormat="1" ht="15" customHeight="1">
      <c r="B178" s="184"/>
      <c r="C178" s="161" t="s">
        <v>66</v>
      </c>
      <c r="D178" s="161"/>
      <c r="E178" s="161"/>
      <c r="F178" s="182" t="s">
        <v>1553</v>
      </c>
      <c r="G178" s="161"/>
      <c r="H178" s="161" t="s">
        <v>1623</v>
      </c>
      <c r="I178" s="161" t="s">
        <v>1624</v>
      </c>
      <c r="J178" s="161">
        <v>1</v>
      </c>
      <c r="K178" s="205"/>
    </row>
    <row r="179" spans="2:11" customFormat="1" ht="15" customHeight="1">
      <c r="B179" s="184"/>
      <c r="C179" s="161" t="s">
        <v>62</v>
      </c>
      <c r="D179" s="161"/>
      <c r="E179" s="161"/>
      <c r="F179" s="182" t="s">
        <v>1553</v>
      </c>
      <c r="G179" s="161"/>
      <c r="H179" s="161" t="s">
        <v>1625</v>
      </c>
      <c r="I179" s="161" t="s">
        <v>1555</v>
      </c>
      <c r="J179" s="161">
        <v>20</v>
      </c>
      <c r="K179" s="205"/>
    </row>
    <row r="180" spans="2:11" customFormat="1" ht="15" customHeight="1">
      <c r="B180" s="184"/>
      <c r="C180" s="161" t="s">
        <v>63</v>
      </c>
      <c r="D180" s="161"/>
      <c r="E180" s="161"/>
      <c r="F180" s="182" t="s">
        <v>1553</v>
      </c>
      <c r="G180" s="161"/>
      <c r="H180" s="161" t="s">
        <v>1626</v>
      </c>
      <c r="I180" s="161" t="s">
        <v>1555</v>
      </c>
      <c r="J180" s="161">
        <v>255</v>
      </c>
      <c r="K180" s="205"/>
    </row>
    <row r="181" spans="2:11" customFormat="1" ht="15" customHeight="1">
      <c r="B181" s="184"/>
      <c r="C181" s="161" t="s">
        <v>127</v>
      </c>
      <c r="D181" s="161"/>
      <c r="E181" s="161"/>
      <c r="F181" s="182" t="s">
        <v>1553</v>
      </c>
      <c r="G181" s="161"/>
      <c r="H181" s="161" t="s">
        <v>1517</v>
      </c>
      <c r="I181" s="161" t="s">
        <v>1555</v>
      </c>
      <c r="J181" s="161">
        <v>10</v>
      </c>
      <c r="K181" s="205"/>
    </row>
    <row r="182" spans="2:11" customFormat="1" ht="15" customHeight="1">
      <c r="B182" s="184"/>
      <c r="C182" s="161" t="s">
        <v>128</v>
      </c>
      <c r="D182" s="161"/>
      <c r="E182" s="161"/>
      <c r="F182" s="182" t="s">
        <v>1553</v>
      </c>
      <c r="G182" s="161"/>
      <c r="H182" s="161" t="s">
        <v>1627</v>
      </c>
      <c r="I182" s="161" t="s">
        <v>1588</v>
      </c>
      <c r="J182" s="161"/>
      <c r="K182" s="205"/>
    </row>
    <row r="183" spans="2:11" customFormat="1" ht="15" customHeight="1">
      <c r="B183" s="184"/>
      <c r="C183" s="161" t="s">
        <v>1628</v>
      </c>
      <c r="D183" s="161"/>
      <c r="E183" s="161"/>
      <c r="F183" s="182" t="s">
        <v>1553</v>
      </c>
      <c r="G183" s="161"/>
      <c r="H183" s="161" t="s">
        <v>1629</v>
      </c>
      <c r="I183" s="161" t="s">
        <v>1588</v>
      </c>
      <c r="J183" s="161"/>
      <c r="K183" s="205"/>
    </row>
    <row r="184" spans="2:11" customFormat="1" ht="15" customHeight="1">
      <c r="B184" s="184"/>
      <c r="C184" s="161" t="s">
        <v>1617</v>
      </c>
      <c r="D184" s="161"/>
      <c r="E184" s="161"/>
      <c r="F184" s="182" t="s">
        <v>1553</v>
      </c>
      <c r="G184" s="161"/>
      <c r="H184" s="161" t="s">
        <v>1630</v>
      </c>
      <c r="I184" s="161" t="s">
        <v>1588</v>
      </c>
      <c r="J184" s="161"/>
      <c r="K184" s="205"/>
    </row>
    <row r="185" spans="2:11" customFormat="1" ht="15" customHeight="1">
      <c r="B185" s="184"/>
      <c r="C185" s="161" t="s">
        <v>130</v>
      </c>
      <c r="D185" s="161"/>
      <c r="E185" s="161"/>
      <c r="F185" s="182" t="s">
        <v>1559</v>
      </c>
      <c r="G185" s="161"/>
      <c r="H185" s="161" t="s">
        <v>1631</v>
      </c>
      <c r="I185" s="161" t="s">
        <v>1555</v>
      </c>
      <c r="J185" s="161">
        <v>50</v>
      </c>
      <c r="K185" s="205"/>
    </row>
    <row r="186" spans="2:11" customFormat="1" ht="15" customHeight="1">
      <c r="B186" s="184"/>
      <c r="C186" s="161" t="s">
        <v>1632</v>
      </c>
      <c r="D186" s="161"/>
      <c r="E186" s="161"/>
      <c r="F186" s="182" t="s">
        <v>1559</v>
      </c>
      <c r="G186" s="161"/>
      <c r="H186" s="161" t="s">
        <v>1633</v>
      </c>
      <c r="I186" s="161" t="s">
        <v>1634</v>
      </c>
      <c r="J186" s="161"/>
      <c r="K186" s="205"/>
    </row>
    <row r="187" spans="2:11" customFormat="1" ht="15" customHeight="1">
      <c r="B187" s="184"/>
      <c r="C187" s="161" t="s">
        <v>1635</v>
      </c>
      <c r="D187" s="161"/>
      <c r="E187" s="161"/>
      <c r="F187" s="182" t="s">
        <v>1559</v>
      </c>
      <c r="G187" s="161"/>
      <c r="H187" s="161" t="s">
        <v>1636</v>
      </c>
      <c r="I187" s="161" t="s">
        <v>1634</v>
      </c>
      <c r="J187" s="161"/>
      <c r="K187" s="205"/>
    </row>
    <row r="188" spans="2:11" customFormat="1" ht="15" customHeight="1">
      <c r="B188" s="184"/>
      <c r="C188" s="161" t="s">
        <v>1637</v>
      </c>
      <c r="D188" s="161"/>
      <c r="E188" s="161"/>
      <c r="F188" s="182" t="s">
        <v>1559</v>
      </c>
      <c r="G188" s="161"/>
      <c r="H188" s="161" t="s">
        <v>1638</v>
      </c>
      <c r="I188" s="161" t="s">
        <v>1634</v>
      </c>
      <c r="J188" s="161"/>
      <c r="K188" s="205"/>
    </row>
    <row r="189" spans="2:11" customFormat="1" ht="15" customHeight="1">
      <c r="B189" s="184"/>
      <c r="C189" s="218" t="s">
        <v>1639</v>
      </c>
      <c r="D189" s="161"/>
      <c r="E189" s="161"/>
      <c r="F189" s="182" t="s">
        <v>1559</v>
      </c>
      <c r="G189" s="161"/>
      <c r="H189" s="161" t="s">
        <v>1640</v>
      </c>
      <c r="I189" s="161" t="s">
        <v>1641</v>
      </c>
      <c r="J189" s="219" t="s">
        <v>1642</v>
      </c>
      <c r="K189" s="205"/>
    </row>
    <row r="190" spans="2:11" customFormat="1" ht="15" customHeight="1">
      <c r="B190" s="184"/>
      <c r="C190" s="218" t="s">
        <v>51</v>
      </c>
      <c r="D190" s="161"/>
      <c r="E190" s="161"/>
      <c r="F190" s="182" t="s">
        <v>1553</v>
      </c>
      <c r="G190" s="161"/>
      <c r="H190" s="158" t="s">
        <v>1643</v>
      </c>
      <c r="I190" s="161" t="s">
        <v>1644</v>
      </c>
      <c r="J190" s="161"/>
      <c r="K190" s="205"/>
    </row>
    <row r="191" spans="2:11" customFormat="1" ht="15" customHeight="1">
      <c r="B191" s="184"/>
      <c r="C191" s="218" t="s">
        <v>1645</v>
      </c>
      <c r="D191" s="161"/>
      <c r="E191" s="161"/>
      <c r="F191" s="182" t="s">
        <v>1553</v>
      </c>
      <c r="G191" s="161"/>
      <c r="H191" s="161" t="s">
        <v>1646</v>
      </c>
      <c r="I191" s="161" t="s">
        <v>1588</v>
      </c>
      <c r="J191" s="161"/>
      <c r="K191" s="205"/>
    </row>
    <row r="192" spans="2:11" customFormat="1" ht="15" customHeight="1">
      <c r="B192" s="184"/>
      <c r="C192" s="218" t="s">
        <v>1647</v>
      </c>
      <c r="D192" s="161"/>
      <c r="E192" s="161"/>
      <c r="F192" s="182" t="s">
        <v>1553</v>
      </c>
      <c r="G192" s="161"/>
      <c r="H192" s="161" t="s">
        <v>1648</v>
      </c>
      <c r="I192" s="161" t="s">
        <v>1588</v>
      </c>
      <c r="J192" s="161"/>
      <c r="K192" s="205"/>
    </row>
    <row r="193" spans="2:11" customFormat="1" ht="15" customHeight="1">
      <c r="B193" s="184"/>
      <c r="C193" s="218" t="s">
        <v>1649</v>
      </c>
      <c r="D193" s="161"/>
      <c r="E193" s="161"/>
      <c r="F193" s="182" t="s">
        <v>1559</v>
      </c>
      <c r="G193" s="161"/>
      <c r="H193" s="161" t="s">
        <v>1650</v>
      </c>
      <c r="I193" s="161" t="s">
        <v>1588</v>
      </c>
      <c r="J193" s="161"/>
      <c r="K193" s="205"/>
    </row>
    <row r="194" spans="2:11" customFormat="1" ht="15" customHeight="1">
      <c r="B194" s="211"/>
      <c r="C194" s="220"/>
      <c r="D194" s="191"/>
      <c r="E194" s="191"/>
      <c r="F194" s="191"/>
      <c r="G194" s="191"/>
      <c r="H194" s="191"/>
      <c r="I194" s="191"/>
      <c r="J194" s="191"/>
      <c r="K194" s="212"/>
    </row>
    <row r="195" spans="2:11" customFormat="1" ht="18.75" customHeight="1">
      <c r="B195" s="193"/>
      <c r="C195" s="203"/>
      <c r="D195" s="203"/>
      <c r="E195" s="203"/>
      <c r="F195" s="213"/>
      <c r="G195" s="203"/>
      <c r="H195" s="203"/>
      <c r="I195" s="203"/>
      <c r="J195" s="203"/>
      <c r="K195" s="193"/>
    </row>
    <row r="196" spans="2:11" customFormat="1" ht="18.75" customHeight="1">
      <c r="B196" s="193"/>
      <c r="C196" s="203"/>
      <c r="D196" s="203"/>
      <c r="E196" s="203"/>
      <c r="F196" s="213"/>
      <c r="G196" s="203"/>
      <c r="H196" s="203"/>
      <c r="I196" s="203"/>
      <c r="J196" s="203"/>
      <c r="K196" s="193"/>
    </row>
    <row r="197" spans="2:11" customFormat="1" ht="18.75" customHeight="1">
      <c r="B197" s="168"/>
      <c r="C197" s="168"/>
      <c r="D197" s="168"/>
      <c r="E197" s="168"/>
      <c r="F197" s="168"/>
      <c r="G197" s="168"/>
      <c r="H197" s="168"/>
      <c r="I197" s="168"/>
      <c r="J197" s="168"/>
      <c r="K197" s="168"/>
    </row>
    <row r="198" spans="2:11" customFormat="1" ht="12">
      <c r="B198" s="150"/>
      <c r="C198" s="151"/>
      <c r="D198" s="151"/>
      <c r="E198" s="151"/>
      <c r="F198" s="151"/>
      <c r="G198" s="151"/>
      <c r="H198" s="151"/>
      <c r="I198" s="151"/>
      <c r="J198" s="151"/>
      <c r="K198" s="152"/>
    </row>
    <row r="199" spans="2:11" customFormat="1" ht="22.2">
      <c r="B199" s="153"/>
      <c r="C199" s="313" t="s">
        <v>1651</v>
      </c>
      <c r="D199" s="313"/>
      <c r="E199" s="313"/>
      <c r="F199" s="313"/>
      <c r="G199" s="313"/>
      <c r="H199" s="313"/>
      <c r="I199" s="313"/>
      <c r="J199" s="313"/>
      <c r="K199" s="154"/>
    </row>
    <row r="200" spans="2:11" customFormat="1" ht="25.5" customHeight="1">
      <c r="B200" s="153"/>
      <c r="C200" s="221" t="s">
        <v>1652</v>
      </c>
      <c r="D200" s="221"/>
      <c r="E200" s="221"/>
      <c r="F200" s="221" t="s">
        <v>1653</v>
      </c>
      <c r="G200" s="222"/>
      <c r="H200" s="319" t="s">
        <v>1654</v>
      </c>
      <c r="I200" s="319"/>
      <c r="J200" s="319"/>
      <c r="K200" s="154"/>
    </row>
    <row r="201" spans="2:11" customFormat="1" ht="5.25" customHeight="1">
      <c r="B201" s="184"/>
      <c r="C201" s="179"/>
      <c r="D201" s="179"/>
      <c r="E201" s="179"/>
      <c r="F201" s="179"/>
      <c r="G201" s="203"/>
      <c r="H201" s="179"/>
      <c r="I201" s="179"/>
      <c r="J201" s="179"/>
      <c r="K201" s="205"/>
    </row>
    <row r="202" spans="2:11" customFormat="1" ht="15" customHeight="1">
      <c r="B202" s="184"/>
      <c r="C202" s="161" t="s">
        <v>1644</v>
      </c>
      <c r="D202" s="161"/>
      <c r="E202" s="161"/>
      <c r="F202" s="182" t="s">
        <v>52</v>
      </c>
      <c r="G202" s="161"/>
      <c r="H202" s="318" t="s">
        <v>1655</v>
      </c>
      <c r="I202" s="318"/>
      <c r="J202" s="318"/>
      <c r="K202" s="205"/>
    </row>
    <row r="203" spans="2:11" customFormat="1" ht="15" customHeight="1">
      <c r="B203" s="184"/>
      <c r="C203" s="161"/>
      <c r="D203" s="161"/>
      <c r="E203" s="161"/>
      <c r="F203" s="182" t="s">
        <v>53</v>
      </c>
      <c r="G203" s="161"/>
      <c r="H203" s="318" t="s">
        <v>1656</v>
      </c>
      <c r="I203" s="318"/>
      <c r="J203" s="318"/>
      <c r="K203" s="205"/>
    </row>
    <row r="204" spans="2:11" customFormat="1" ht="15" customHeight="1">
      <c r="B204" s="184"/>
      <c r="C204" s="161"/>
      <c r="D204" s="161"/>
      <c r="E204" s="161"/>
      <c r="F204" s="182" t="s">
        <v>56</v>
      </c>
      <c r="G204" s="161"/>
      <c r="H204" s="318" t="s">
        <v>1657</v>
      </c>
      <c r="I204" s="318"/>
      <c r="J204" s="318"/>
      <c r="K204" s="205"/>
    </row>
    <row r="205" spans="2:11" customFormat="1" ht="15" customHeight="1">
      <c r="B205" s="184"/>
      <c r="C205" s="161"/>
      <c r="D205" s="161"/>
      <c r="E205" s="161"/>
      <c r="F205" s="182" t="s">
        <v>54</v>
      </c>
      <c r="G205" s="161"/>
      <c r="H205" s="318" t="s">
        <v>1658</v>
      </c>
      <c r="I205" s="318"/>
      <c r="J205" s="318"/>
      <c r="K205" s="205"/>
    </row>
    <row r="206" spans="2:11" customFormat="1" ht="15" customHeight="1">
      <c r="B206" s="184"/>
      <c r="C206" s="161"/>
      <c r="D206" s="161"/>
      <c r="E206" s="161"/>
      <c r="F206" s="182" t="s">
        <v>55</v>
      </c>
      <c r="G206" s="161"/>
      <c r="H206" s="318" t="s">
        <v>1659</v>
      </c>
      <c r="I206" s="318"/>
      <c r="J206" s="318"/>
      <c r="K206" s="205"/>
    </row>
    <row r="207" spans="2:11" customFormat="1" ht="15" customHeight="1">
      <c r="B207" s="184"/>
      <c r="C207" s="161"/>
      <c r="D207" s="161"/>
      <c r="E207" s="161"/>
      <c r="F207" s="182"/>
      <c r="G207" s="161"/>
      <c r="H207" s="161"/>
      <c r="I207" s="161"/>
      <c r="J207" s="161"/>
      <c r="K207" s="205"/>
    </row>
    <row r="208" spans="2:11" customFormat="1" ht="15" customHeight="1">
      <c r="B208" s="184"/>
      <c r="C208" s="161" t="s">
        <v>1600</v>
      </c>
      <c r="D208" s="161"/>
      <c r="E208" s="161"/>
      <c r="F208" s="182" t="s">
        <v>88</v>
      </c>
      <c r="G208" s="161"/>
      <c r="H208" s="318" t="s">
        <v>1660</v>
      </c>
      <c r="I208" s="318"/>
      <c r="J208" s="318"/>
      <c r="K208" s="205"/>
    </row>
    <row r="209" spans="2:11" customFormat="1" ht="15" customHeight="1">
      <c r="B209" s="184"/>
      <c r="C209" s="161"/>
      <c r="D209" s="161"/>
      <c r="E209" s="161"/>
      <c r="F209" s="182" t="s">
        <v>1497</v>
      </c>
      <c r="G209" s="161"/>
      <c r="H209" s="318" t="s">
        <v>1498</v>
      </c>
      <c r="I209" s="318"/>
      <c r="J209" s="318"/>
      <c r="K209" s="205"/>
    </row>
    <row r="210" spans="2:11" customFormat="1" ht="15" customHeight="1">
      <c r="B210" s="184"/>
      <c r="C210" s="161"/>
      <c r="D210" s="161"/>
      <c r="E210" s="161"/>
      <c r="F210" s="182" t="s">
        <v>1495</v>
      </c>
      <c r="G210" s="161"/>
      <c r="H210" s="318" t="s">
        <v>1661</v>
      </c>
      <c r="I210" s="318"/>
      <c r="J210" s="318"/>
      <c r="K210" s="205"/>
    </row>
    <row r="211" spans="2:11" customFormat="1" ht="15" customHeight="1">
      <c r="B211" s="223"/>
      <c r="C211" s="161"/>
      <c r="D211" s="161"/>
      <c r="E211" s="161"/>
      <c r="F211" s="182" t="s">
        <v>1499</v>
      </c>
      <c r="G211" s="218"/>
      <c r="H211" s="317" t="s">
        <v>1500</v>
      </c>
      <c r="I211" s="317"/>
      <c r="J211" s="317"/>
      <c r="K211" s="224"/>
    </row>
    <row r="212" spans="2:11" customFormat="1" ht="15" customHeight="1">
      <c r="B212" s="223"/>
      <c r="C212" s="161"/>
      <c r="D212" s="161"/>
      <c r="E212" s="161"/>
      <c r="F212" s="182" t="s">
        <v>1434</v>
      </c>
      <c r="G212" s="218"/>
      <c r="H212" s="317" t="s">
        <v>1662</v>
      </c>
      <c r="I212" s="317"/>
      <c r="J212" s="317"/>
      <c r="K212" s="224"/>
    </row>
    <row r="213" spans="2:11" customFormat="1" ht="15" customHeight="1">
      <c r="B213" s="223"/>
      <c r="C213" s="161"/>
      <c r="D213" s="161"/>
      <c r="E213" s="161"/>
      <c r="F213" s="182"/>
      <c r="G213" s="218"/>
      <c r="H213" s="209"/>
      <c r="I213" s="209"/>
      <c r="J213" s="209"/>
      <c r="K213" s="224"/>
    </row>
    <row r="214" spans="2:11" customFormat="1" ht="15" customHeight="1">
      <c r="B214" s="223"/>
      <c r="C214" s="161" t="s">
        <v>1624</v>
      </c>
      <c r="D214" s="161"/>
      <c r="E214" s="161"/>
      <c r="F214" s="182">
        <v>1</v>
      </c>
      <c r="G214" s="218"/>
      <c r="H214" s="317" t="s">
        <v>1663</v>
      </c>
      <c r="I214" s="317"/>
      <c r="J214" s="317"/>
      <c r="K214" s="224"/>
    </row>
    <row r="215" spans="2:11" customFormat="1" ht="15" customHeight="1">
      <c r="B215" s="223"/>
      <c r="C215" s="161"/>
      <c r="D215" s="161"/>
      <c r="E215" s="161"/>
      <c r="F215" s="182">
        <v>2</v>
      </c>
      <c r="G215" s="218"/>
      <c r="H215" s="317" t="s">
        <v>1664</v>
      </c>
      <c r="I215" s="317"/>
      <c r="J215" s="317"/>
      <c r="K215" s="224"/>
    </row>
    <row r="216" spans="2:11" customFormat="1" ht="15" customHeight="1">
      <c r="B216" s="223"/>
      <c r="C216" s="161"/>
      <c r="D216" s="161"/>
      <c r="E216" s="161"/>
      <c r="F216" s="182">
        <v>3</v>
      </c>
      <c r="G216" s="218"/>
      <c r="H216" s="317" t="s">
        <v>1665</v>
      </c>
      <c r="I216" s="317"/>
      <c r="J216" s="317"/>
      <c r="K216" s="224"/>
    </row>
    <row r="217" spans="2:11" customFormat="1" ht="15" customHeight="1">
      <c r="B217" s="223"/>
      <c r="C217" s="161"/>
      <c r="D217" s="161"/>
      <c r="E217" s="161"/>
      <c r="F217" s="182">
        <v>4</v>
      </c>
      <c r="G217" s="218"/>
      <c r="H217" s="317" t="s">
        <v>1666</v>
      </c>
      <c r="I217" s="317"/>
      <c r="J217" s="317"/>
      <c r="K217" s="224"/>
    </row>
    <row r="218" spans="2:11" customFormat="1" ht="12.75" customHeight="1">
      <c r="B218" s="225"/>
      <c r="C218" s="226"/>
      <c r="D218" s="226"/>
      <c r="E218" s="226"/>
      <c r="F218" s="226"/>
      <c r="G218" s="226"/>
      <c r="H218" s="226"/>
      <c r="I218" s="226"/>
      <c r="J218" s="226"/>
      <c r="K218" s="227"/>
    </row>
  </sheetData>
  <sheetProtection algorithmName="SHA-512" hashValue="ttYzwS9WCzye+I1rvwOjeepAMt6TK+fveFcaO/fKVKzxvB7LKI0CQNToauxB0iLW9qQy3ZxHG9mstIfHoppPew==" saltValue="908F34ykr/VgPY5snAgCFg==" spinCount="100000" sheet="1"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stavební položkový</vt:lpstr>
      <vt:lpstr>02 - vedlejší rozpočtové ...</vt:lpstr>
      <vt:lpstr>Pokyny pro vyplnění</vt:lpstr>
      <vt:lpstr>'01 - stavební položkový'!Názvy_tisku</vt:lpstr>
      <vt:lpstr>'02 - vedlejší rozpočtové ...'!Názvy_tisku</vt:lpstr>
      <vt:lpstr>'Rekapitulace stavby'!Názvy_tisku</vt:lpstr>
      <vt:lpstr>'01 - stavební položkový'!Oblast_tisku</vt:lpstr>
      <vt:lpstr>'02 - vedlejší rozpočtové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SB-MARTIN-NTB\SB-Martin</dc:creator>
  <cp:lastModifiedBy>Josef Alexander Matera</cp:lastModifiedBy>
  <dcterms:created xsi:type="dcterms:W3CDTF">2022-12-06T05:55:27Z</dcterms:created>
  <dcterms:modified xsi:type="dcterms:W3CDTF">2022-12-21T12:00:29Z</dcterms:modified>
</cp:coreProperties>
</file>