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425"/>
  <workbookPr/>
  <bookViews>
    <workbookView xWindow="65416" yWindow="65416" windowWidth="24240" windowHeight="13140" activeTab="0"/>
  </bookViews>
  <sheets>
    <sheet name="Rekapitulace stavby" sheetId="1" r:id="rId1"/>
    <sheet name="01 - Demolice" sheetId="2" r:id="rId2"/>
    <sheet name="02 - Výstavba" sheetId="3" r:id="rId3"/>
    <sheet name="03 - VON" sheetId="4" r:id="rId4"/>
    <sheet name="Pokyny pro vyplnění" sheetId="5" r:id="rId5"/>
  </sheets>
  <definedNames>
    <definedName name="_xlnm._FilterDatabase" localSheetId="1" hidden="1">'01 - Demolice'!$C$85:$K$168</definedName>
    <definedName name="_xlnm._FilterDatabase" localSheetId="2" hidden="1">'02 - Výstavba'!$C$92:$K$321</definedName>
    <definedName name="_xlnm._FilterDatabase" localSheetId="3" hidden="1">'03 - VON'!$C$79:$K$92</definedName>
    <definedName name="_xlnm.Print_Area" localSheetId="1">'01 - Demolice'!$C$4:$J$36,'01 - Demolice'!$C$42:$J$67,'01 - Demolice'!$C$73:$K$168</definedName>
    <definedName name="_xlnm.Print_Area" localSheetId="2">'02 - Výstavba'!$C$4:$J$36,'02 - Výstavba'!$C$42:$J$74,'02 - Výstavba'!$C$80:$K$321</definedName>
    <definedName name="_xlnm.Print_Area" localSheetId="3">'03 - VON'!$C$4:$J$36,'03 - VON'!$C$42:$J$61,'03 - VON'!$C$67:$K$92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'01 - Demolice'!$85:$85</definedName>
    <definedName name="_xlnm.Print_Titles" localSheetId="2">'02 - Výstavba'!$92:$92</definedName>
    <definedName name="_xlnm.Print_Titles" localSheetId="3">'03 - VON'!$79:$79</definedName>
  </definedNames>
  <calcPr calcId="181029"/>
</workbook>
</file>

<file path=xl/sharedStrings.xml><?xml version="1.0" encoding="utf-8"?>
<sst xmlns="http://schemas.openxmlformats.org/spreadsheetml/2006/main" count="3876" uniqueCount="904">
  <si>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</si>
  <si>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</si>
  <si>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</si>
  <si>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</si>
  <si>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</si>
  <si>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</si>
  <si>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</si>
  <si>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{06995750-7d1c-4ca8-8fc7-206be6ca980f}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</si>
  <si>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</si>
  <si>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</si>
  <si>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</si>
  <si>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</si>
  <si>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</si>
  <si>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</si>
  <si>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</si>
  <si>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</si>
  <si>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10/2018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</si>
  <si>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</si>
  <si>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</si>
  <si>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Nemocnice Odry - rekonstrukce skladu na pozemku parc. č. 1000, k. ú. Odry</t>
  </si>
  <si>
    <t>KSO:</t>
  </si>
  <si>
    <t/>
  </si>
  <si>
    <t>CC-CZ:</t>
  </si>
  <si>
    <t>Místo:</t>
  </si>
  <si>
    <t>Odry</t>
  </si>
  <si>
    <t>Datum:</t>
  </si>
  <si>
    <t>29. 10. 2018</t>
  </si>
  <si>
    <t>Zadavatel:</t>
  </si>
  <si>
    <t>IČ:</t>
  </si>
  <si>
    <t>Město Odry</t>
  </si>
  <si>
    <t>DIČ:</t>
  </si>
  <si>
    <t>Uchazeč:</t>
  </si>
  <si>
    <t>Vyplň údaj</t>
  </si>
  <si>
    <t>Projektant:</t>
  </si>
  <si>
    <t>Ing. Petr Elkner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</si>
  <si>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</si>
  <si>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</si>
  <si>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</si>
  <si>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</si>
  <si>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</si>
  <si>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</si>
  <si>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</si>
  <si>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</si>
  <si>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</si>
  <si>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</si>
  <si>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</si>
  <si>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</si>
  <si>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</si>
  <si>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</si>
  <si>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</si>
  <si>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</si>
  <si>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</si>
  <si>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</si>
  <si>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</si>
  <si>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</si>
  <si>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</si>
  <si>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</si>
  <si>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</si>
  <si>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</si>
  <si>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</si>
  <si>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</si>
  <si>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</si>
  <si>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</si>
  <si>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</si>
  <si>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</si>
  <si>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</si>
  <si>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</si>
  <si>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</si>
  <si>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</si>
  <si>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</si>
  <si>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</si>
  <si>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</si>
  <si>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</si>
  <si>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</si>
  <si>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</si>
  <si>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</si>
  <si>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</si>
  <si>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</si>
  <si>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Demolice</t>
  </si>
  <si>
    <t>STA</t>
  </si>
  <si>
    <t>1</t>
  </si>
  <si>
    <t>{da205550-434c-481e-b367-b13b68d8745f}</t>
  </si>
  <si>
    <t>2</t>
  </si>
  <si>
    <t>02</t>
  </si>
  <si>
    <t>Výstavba</t>
  </si>
  <si>
    <t>{876164e1-067a-40b5-b948-5292e9a7c29b}</t>
  </si>
  <si>
    <t>03</t>
  </si>
  <si>
    <t>VON</t>
  </si>
  <si>
    <t>{3f43dedc-a064-4662-8192-f7391b3ab3cc}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</si>
  <si>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</si>
  <si>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</si>
  <si>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</si>
  <si>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</si>
  <si>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</si>
  <si>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</si>
  <si>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</si>
  <si>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Demolice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</si>
  <si>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</si>
  <si>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</si>
  <si>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</si>
  <si>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</si>
  <si>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</si>
  <si>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</si>
  <si>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</si>
  <si>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</si>
  <si>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</si>
  <si>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</si>
  <si>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</si>
  <si>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</si>
  <si>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</si>
  <si>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</si>
  <si>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</si>
  <si>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</si>
  <si>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</si>
  <si>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</si>
  <si>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</si>
  <si>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</si>
  <si>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</si>
  <si>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</si>
  <si>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</si>
  <si>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</si>
  <si>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</si>
  <si>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</si>
  <si>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</si>
  <si>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</si>
  <si>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</si>
  <si>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</si>
  <si>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</si>
  <si>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</si>
  <si>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</si>
  <si>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</si>
  <si>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</si>
  <si>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</si>
  <si>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</si>
  <si>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2017 01</t>
  </si>
  <si>
    <t>4</t>
  </si>
  <si>
    <t>-535232636</t>
  </si>
  <si>
    <t>PP</t>
  </si>
  <si>
    <t>Rozebrání dlažeb a dílců komunikací pro pěší, vozovek a ploch s přemístěním hmot na skládku na vzdálenost do 3 m nebo s naložením na dopravní prostředek komunikací pro pěší s ložem z kameniva nebo živice a s výplní spár ze zámkové dlažby</t>
  </si>
  <si>
    <t>VV</t>
  </si>
  <si>
    <t>15+11,82</t>
  </si>
  <si>
    <t>113201111</t>
  </si>
  <si>
    <t>Vytrhání obrub chodníkových ležatých</t>
  </si>
  <si>
    <t>m</t>
  </si>
  <si>
    <t>969414226</t>
  </si>
  <si>
    <t>Vytrhání obrub s vybouráním lože, s přemístěním hmot na skládku na vzdálenost do 3 m nebo s naložením na dopravní prostředek chodníkových ležatých</t>
  </si>
  <si>
    <t>5,5</t>
  </si>
  <si>
    <t>9</t>
  </si>
  <si>
    <t>Ostatní konstrukce a práce, bourání</t>
  </si>
  <si>
    <t>3</t>
  </si>
  <si>
    <t>961044111</t>
  </si>
  <si>
    <t>Bourání základů z betonu prostého</t>
  </si>
  <si>
    <t>m3</t>
  </si>
  <si>
    <t>-1573673756</t>
  </si>
  <si>
    <t>0,8*0,8*1*2</t>
  </si>
  <si>
    <t>962084131</t>
  </si>
  <si>
    <t>Bourání příček deskových sádrových typu rabicka tl do 100 mm</t>
  </si>
  <si>
    <t>-1014234657</t>
  </si>
  <si>
    <t>Bourání zdiva příček nebo vybourání otvorů deskových a sádrových potažených rabicovým pletivem nebo bez pletiva sádrokartonových bez kovové konstrukce, umakartových, sololitových, tl. do 100 mm</t>
  </si>
  <si>
    <t>(3,805+5,5)*2,75</t>
  </si>
  <si>
    <t>5</t>
  </si>
  <si>
    <t>966071121</t>
  </si>
  <si>
    <t>Demontáž ocelových kcí hmotnosti do 5 t z profilů hmotnosti do 30 kg/m</t>
  </si>
  <si>
    <t>t</t>
  </si>
  <si>
    <t>-1370051537</t>
  </si>
  <si>
    <t>Demontáž ocelových konstrukcí profilů hmotnosti přes 13 do 30 kg/m, hmotnosti konstrukce do 5 t</t>
  </si>
  <si>
    <t>(2,9*21,21*2)/1000</t>
  </si>
  <si>
    <t>6</t>
  </si>
  <si>
    <t>966071131</t>
  </si>
  <si>
    <t>Demontáž ocelových kcí hmotnosti do 5 t z profilů hmotnosti přes 30 kg/m</t>
  </si>
  <si>
    <t>450655941</t>
  </si>
  <si>
    <t>Demontáž ocelových konstrukcí profilů hmotnosti přes 30 kg/m, hmotnosti konstrukce do 5 t</t>
  </si>
  <si>
    <t>(6,6*50,6)/1000</t>
  </si>
  <si>
    <t>7</t>
  </si>
  <si>
    <t>979054451</t>
  </si>
  <si>
    <t>Očištění vybouraných zámkových dlaždic s původním spárováním z kameniva těženého</t>
  </si>
  <si>
    <t>504511848</t>
  </si>
  <si>
    <t>Očištění vybouraných prvků komunikací od spojovacího materiálu s odklizením a uložením očištěných hmot a spojovacího materiálu na skládku na vzdálenost do 10 m zámkových dlaždic s vyplněním spár kamenivem</t>
  </si>
  <si>
    <t>997</t>
  </si>
  <si>
    <t>Přesun sutě</t>
  </si>
  <si>
    <t>8</t>
  </si>
  <si>
    <t>997013501</t>
  </si>
  <si>
    <t>Odvoz suti a vybouraných hmot na skládku nebo meziskládku do 1 km se složením</t>
  </si>
  <si>
    <t>-671495599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</si>
  <si>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</si>
  <si>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</si>
  <si>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</si>
  <si>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-1939483439</t>
  </si>
  <si>
    <t>Odvoz suti a vybouraných hmot na skládku nebo meziskládku se složením, na vzdálenost Příplatek k ceně za každý další i započatý 1 km přes 1 km</t>
  </si>
  <si>
    <t>15,658*14 'Přepočtené koeficientem množství</t>
  </si>
  <si>
    <t>10</t>
  </si>
  <si>
    <t>997013831</t>
  </si>
  <si>
    <t>Poplatek za uložení stavebního směsného odpadu na skládce (skládkovné)</t>
  </si>
  <si>
    <t>1708759495</t>
  </si>
  <si>
    <t>Poplatek za uložení stavebního odpadu na skládce (skládkovné) směsného</t>
  </si>
  <si>
    <t>11</t>
  </si>
  <si>
    <t>997321611</t>
  </si>
  <si>
    <t>Nakládání nebo překládání suti a vybouraných hmot</t>
  </si>
  <si>
    <t>1297403102</t>
  </si>
  <si>
    <t>Vodorovná doprava suti a vybouraných hmot bez naložení, s vyložením a hrubým urovnáním nakládání nebo překládání na dopravní prostředek při vodorovné dopravě suti a vybouraných hmot</t>
  </si>
  <si>
    <t>PSV</t>
  </si>
  <si>
    <t>Práce a dodávky PSV</t>
  </si>
  <si>
    <t>762</t>
  </si>
  <si>
    <t>Konstrukce tesařské</t>
  </si>
  <si>
    <t>12</t>
  </si>
  <si>
    <t>762331812</t>
  </si>
  <si>
    <t>Demontáž vázaných kcí krovů z hranolů průřezové plochy do 224 cm2</t>
  </si>
  <si>
    <t>16</t>
  </si>
  <si>
    <t>1192797733</t>
  </si>
  <si>
    <t>Demontáž vázaných konstrukcí krovů sklonu do 60 st. z hranolů, hranolků, fošen, průřezové plochy přes 120 do 224 cm2</t>
  </si>
  <si>
    <t>5,9*3+3,72*3+3,7*3</t>
  </si>
  <si>
    <t>13</t>
  </si>
  <si>
    <t>762335812</t>
  </si>
  <si>
    <t>Demontáž krokví rovnoběžných s okapem průřezové plochy do 224 cm2 na dřevěný podklad</t>
  </si>
  <si>
    <t>293438466</t>
  </si>
  <si>
    <t>Demontáž vázaných konstrukcí krovů sklonu do 60 st. krokví rovnoběžných s okapem (vlašských) na dřevěný podklad, průřezové plochy přes 120 do 224 cm2</t>
  </si>
  <si>
    <t>2,5+2,5</t>
  </si>
  <si>
    <t>14</t>
  </si>
  <si>
    <t>762341811</t>
  </si>
  <si>
    <t>Demontáž bednění střech z prken</t>
  </si>
  <si>
    <t>1201305372</t>
  </si>
  <si>
    <t>Demontáž bednění a laťování bednění střech rovných, obloukových, sklonu do 60 st. se všemi nadstřešními konstrukcemi z prken hrubých, hoblovaných tl. do 32 mm</t>
  </si>
  <si>
    <t>5,9*2,5+3,72*2,5</t>
  </si>
  <si>
    <t>762342812</t>
  </si>
  <si>
    <t>Demontáž laťování střech z latí osové vzdálenosti do 0,50 m</t>
  </si>
  <si>
    <t>178978525</t>
  </si>
  <si>
    <t>Demontáž bednění a laťování laťování střech sklonu do 60 st. se všemi nadstřešními konstrukcemi, z latí průřezové plochy do 25 cm2 při osové vzdálenosti přes 0,22 do 0,50 m</t>
  </si>
  <si>
    <t>762343811</t>
  </si>
  <si>
    <t>Demontáž bednění okapů a štítových říms z prken</t>
  </si>
  <si>
    <t>955551109</t>
  </si>
  <si>
    <t>Demontáž bednění a laťování bednění okapů a štítových říms, včetně kostry, krajnice a závětrného prkna, pevných žaluzií a bednění z dílců, z prken hrubých, hoblovaných tl. do 32 mm</t>
  </si>
  <si>
    <t>0,3*2,5</t>
  </si>
  <si>
    <t>764</t>
  </si>
  <si>
    <t>Konstrukce klempířské</t>
  </si>
  <si>
    <t>17</t>
  </si>
  <si>
    <t>764002801</t>
  </si>
  <si>
    <t>Demontáž závětrné lišty do suti</t>
  </si>
  <si>
    <t>-1228320256</t>
  </si>
  <si>
    <t>Demontáž klempířských konstrukcí závětrné lišty do suti</t>
  </si>
  <si>
    <t>5,9+3,72</t>
  </si>
  <si>
    <t>18</t>
  </si>
  <si>
    <t>764004801</t>
  </si>
  <si>
    <t>Demontáž podokapního žlabu do suti</t>
  </si>
  <si>
    <t>1148954905</t>
  </si>
  <si>
    <t>Demontáž klempířských konstrukcí žlabu podokapního do suti</t>
  </si>
  <si>
    <t>2,5*2</t>
  </si>
  <si>
    <t>19</t>
  </si>
  <si>
    <t>764004803</t>
  </si>
  <si>
    <t>Demontáž podokapního žlabu k dalšímu použití</t>
  </si>
  <si>
    <t>786082328</t>
  </si>
  <si>
    <t>Demontáž klempířských konstrukcí žlabu podokapního k dalšímu použití</t>
  </si>
  <si>
    <t>6,75</t>
  </si>
  <si>
    <t>20</t>
  </si>
  <si>
    <t>764004861</t>
  </si>
  <si>
    <t>Demontáž svodu do suti</t>
  </si>
  <si>
    <t>-869390143</t>
  </si>
  <si>
    <t>Demontáž klempířských konstrukcí svodu do suti</t>
  </si>
  <si>
    <t>1,5</t>
  </si>
  <si>
    <t>765</t>
  </si>
  <si>
    <t>Krytina skládaná</t>
  </si>
  <si>
    <t>765121801</t>
  </si>
  <si>
    <t>Demontáž krytiny betonové sklonu do 30° na sucho do suti</t>
  </si>
  <si>
    <t>1908505308</t>
  </si>
  <si>
    <t>Demontáž krytiny betonové na sucho, sklonu do 30 st. do suti</t>
  </si>
  <si>
    <t>5,9*2,5</t>
  </si>
  <si>
    <t>22</t>
  </si>
  <si>
    <t>765121821</t>
  </si>
  <si>
    <t>Příplatek k demontáži krytiny betonové do suti za sklon přes 30°</t>
  </si>
  <si>
    <t>-1124754003</t>
  </si>
  <si>
    <t>Demontáž krytiny betonové Příplatek k cenám za sklon přes 30 st. do suti</t>
  </si>
  <si>
    <t>3,72*2,5</t>
  </si>
  <si>
    <t>766</t>
  </si>
  <si>
    <t>Konstrukce truhlářské</t>
  </si>
  <si>
    <t>23</t>
  </si>
  <si>
    <t>766622862</t>
  </si>
  <si>
    <t>Vyvěšení nebo zavěšení křídel dřevěných nebo plastových okenních přes 1,5 m2</t>
  </si>
  <si>
    <t>kus</t>
  </si>
  <si>
    <t>-289682851</t>
  </si>
  <si>
    <t>Demontáž okenních konstrukcí k opětovnému použití vyvěšení křídel dřevěných nebo plastových okenních, plochy otvoru přes 1,5 m2</t>
  </si>
  <si>
    <t>24</t>
  </si>
  <si>
    <t>766662811</t>
  </si>
  <si>
    <t>Demontáž truhlářských prahů dveří jednokřídlových</t>
  </si>
  <si>
    <t>-1553374411</t>
  </si>
  <si>
    <t>Demontáž dveřních konstrukcí prahů dveří jednokřídlových</t>
  </si>
  <si>
    <t>767</t>
  </si>
  <si>
    <t>Konstrukce zámečnické</t>
  </si>
  <si>
    <t>25</t>
  </si>
  <si>
    <t>767641800</t>
  </si>
  <si>
    <t>Demontáž zárubní dveří odřezáním plochy do 2,5 m2</t>
  </si>
  <si>
    <t>-58933545</t>
  </si>
  <si>
    <t>Demontáž dveřních zárubní odřezáním od upevnění, plochy dveří do 2,5 m2</t>
  </si>
  <si>
    <t>02 - Výstavba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</si>
  <si>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</si>
  <si>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</si>
  <si>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</si>
  <si>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</si>
  <si>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</si>
  <si>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</si>
  <si>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</si>
  <si>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741 - Elektroinstalace - silnoproud</t>
  </si>
  <si>
    <t>132212101</t>
  </si>
  <si>
    <t>Hloubení rýh š do 600 mm ručním nebo pneum nářadím v soudržných horninách tř. 3</t>
  </si>
  <si>
    <t>1949581334</t>
  </si>
  <si>
    <t>Hloubení zapažených i nezapažených rýh šířky do 600 mm ručním nebo pneumatickým nářadím s urovnáním dna do předepsaného profilu a spádu v horninách tř. 3 soudržných</t>
  </si>
  <si>
    <t>3,56*0,6*1+2,9*0,6*1+(3,6+0,5)*0,9*0,6</t>
  </si>
  <si>
    <t>132212109</t>
  </si>
  <si>
    <t>Příplatek za lepivost u hloubení rýh š do 600 mm ručním nebo pneum nářadím v hornině tř. 3</t>
  </si>
  <si>
    <t>-853158393</t>
  </si>
  <si>
    <t>Hloubení zapažených i nezapažených rýh šířky do 600 mm ručním nebo pneumatickým nářadím s urovnáním dna do předepsaného profilu a spádu v horninách tř. 3 Příplatek k cenám za lepivost horniny tř. 3</t>
  </si>
  <si>
    <t>175111101</t>
  </si>
  <si>
    <t>Obsypání potrubí ručně sypaninou bez prohození, uloženou do 3 m</t>
  </si>
  <si>
    <t>64605442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</si>
  <si>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</si>
  <si>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(2,6+0,5)*0,6*(0,1+0,3+0,5-0,2)</t>
  </si>
  <si>
    <t>M</t>
  </si>
  <si>
    <t>583312000</t>
  </si>
  <si>
    <t>štěrkopísek (Bratčice) netříděný zásypový materiál</t>
  </si>
  <si>
    <t>1462089692</t>
  </si>
  <si>
    <t>štěrkopísek netříděný zásypový materiál</t>
  </si>
  <si>
    <t>1,302*2 'Přepočtené koeficientem množství</t>
  </si>
  <si>
    <t>Zakládání</t>
  </si>
  <si>
    <t>274313611</t>
  </si>
  <si>
    <t>Základové pásy z betonu tř. C 16/20</t>
  </si>
  <si>
    <t>-1109297014</t>
  </si>
  <si>
    <t>Základy z betonu prostého pasy betonu kamenem neprokládaného tř. C 16/20</t>
  </si>
  <si>
    <t>(2,9+3,56)*0,6*0,9</t>
  </si>
  <si>
    <t>279113134</t>
  </si>
  <si>
    <t>Základová zeď tl do 300 mm z tvárnic ztraceného bednění včetně výplně z betonu tř. C 16/20</t>
  </si>
  <si>
    <t>-1870493802</t>
  </si>
  <si>
    <t>Základové zdi z tvárnic ztraceného bednění včetně výplně z betonu bez zvláštních nároků na vliv prostředí třídy C 16/20, tloušťky zdiva přes 250 do 300 mm</t>
  </si>
  <si>
    <t>(2,9+3,56)*0,25</t>
  </si>
  <si>
    <t>279361221</t>
  </si>
  <si>
    <t>Výztuž základových zdí nosných betonářskou ocelí 10 216</t>
  </si>
  <si>
    <t>1663626933</t>
  </si>
  <si>
    <t>Výztuž základových zdí nosných svislých nebo odkloněných od svislice, rovinných nebo oblých, deskových nebo žebrových, včetně výztuže jejich žeber z betonářské oceli 10 216 (E)</t>
  </si>
  <si>
    <t>(((2,9+3,5)/2)*0,398*0,001)+(((2,9+5,5)*2)*0,617*0,001)</t>
  </si>
  <si>
    <t>Svislé a kompletní konstrukce</t>
  </si>
  <si>
    <t>311272323</t>
  </si>
  <si>
    <t>Zdivo nosné tl 300 mm z pórobetonových přesných hladkých tvárnic Ytong hmotnosti 500 kg/m3</t>
  </si>
  <si>
    <t>1015795866</t>
  </si>
  <si>
    <t>Zdivo z pórobetonových přesných tvárnic nosné z tvárnic hladkých jakékoli pevnosti na tenké maltové lože, tloušťka zdiva 300 mm, objemová hmotnost 500 kg/m3</t>
  </si>
  <si>
    <t>(2,9+3,5)*2,5-2,05*1,05+19,8</t>
  </si>
  <si>
    <t>317143621</t>
  </si>
  <si>
    <t>Překlady nosné z pórobetonu Ytong ve zdech tl 300 mm pro světlost otvoru do 1100 mm</t>
  </si>
  <si>
    <t>193671694</t>
  </si>
  <si>
    <t>Překlady nosné prefabrikované z pórobetonu osazené do tenkého maltového lože, ve zdech tloušťky 300 mm, pro světlost otvoru přes 900 do 1100 mm</t>
  </si>
  <si>
    <t>Vodorovné konstrukce</t>
  </si>
  <si>
    <t>417321414</t>
  </si>
  <si>
    <t>Ztužující pásy a věnce ze ŽB tř. C 20/25</t>
  </si>
  <si>
    <t>-1548412568</t>
  </si>
  <si>
    <t>Ztužující pásy a věnce z betonu železového (bez výztuže) tř. C 20/25</t>
  </si>
  <si>
    <t>3,3*0,3+(0,25*0,25)*(2,9*5,5)</t>
  </si>
  <si>
    <t>417352311</t>
  </si>
  <si>
    <t>Ztracené bednění věnců z pórobetonových U-profilů Ytong ve zdech tl 300 mm</t>
  </si>
  <si>
    <t>-649827328</t>
  </si>
  <si>
    <t>Ztracené bednění věnců z pórobetonových U-profilů osazených do maltového lože, objemová hmotnost 500 kg/m3, délka dílce 599 mm, ve zdech tloušťky 300 mm</t>
  </si>
  <si>
    <t>2,9+5,5</t>
  </si>
  <si>
    <t>417361221</t>
  </si>
  <si>
    <t>Výztuž ztužujících pásů a věnců betonářskou ocelí 10 216</t>
  </si>
  <si>
    <t>2137043636</t>
  </si>
  <si>
    <t>Výztuž ztužujících pásů a věnců z betonářské oceli 10 216 (E)</t>
  </si>
  <si>
    <t>((32,4)*0,398*0,001)+(((2,9+1)*4+(3,5+1)*4)*0,617*0,001)</t>
  </si>
  <si>
    <t>451572111</t>
  </si>
  <si>
    <t>Lože pod potrubí otevřený výkop z kameniva drobného těženého</t>
  </si>
  <si>
    <t>1242755310</t>
  </si>
  <si>
    <t>Lože pod potrubí, stoky a drobné objekty v otevřeném výkopu z kameniva drobného těženého 0 až 4 mm</t>
  </si>
  <si>
    <t>(2,6+0,5)*0,6*0,1</t>
  </si>
  <si>
    <t>Komunikace pozemní</t>
  </si>
  <si>
    <t>566201111</t>
  </si>
  <si>
    <t>Úprava krytu z kameniva drceného pro nový kryt s doplněním kameniva drceného do 0,04 m3/m2</t>
  </si>
  <si>
    <t>-1766036276</t>
  </si>
  <si>
    <t>Úprava dosavadního krytu z kameniva drceného jako podklad pro nový kryt s vyrovnáním profilu v příčném i podélném směru, s vlhčením a zhutněním, s doplněním kamenivem drceným, jeho rozprostřením a zhutněním, v množství do 0,04 m3/m2</t>
  </si>
  <si>
    <t>15,1+11,06</t>
  </si>
  <si>
    <t>566901233</t>
  </si>
  <si>
    <t>Vyspravení podkladu po překopech ing sítí plochy přes 15 m2 štěrkodrtí tl. 200 mm</t>
  </si>
  <si>
    <t>-1450413396</t>
  </si>
  <si>
    <t>Vyspravení podkladu po překopech inženýrských sítí plochy přes 15 m2 s rozprostřením a zhutněním štěrkodrtí tl. 200 mm</t>
  </si>
  <si>
    <t>(2,6+0,5)*0,6</t>
  </si>
  <si>
    <t>596211110</t>
  </si>
  <si>
    <t>Kladení zámkové dlažby komunikací pro pěší tl 60 mm skupiny A pl do 50 m2</t>
  </si>
  <si>
    <t>-1496570946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</si>
  <si>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50 m2</t>
  </si>
  <si>
    <t>592452180</t>
  </si>
  <si>
    <t>dlažba zámková PARKETA přírodní 19,6x9,6x6 cm</t>
  </si>
  <si>
    <t>198746619</t>
  </si>
  <si>
    <t>dlažba skladebná betonová základní 19,6x9,6x6 cm přírodní</t>
  </si>
  <si>
    <t>(15+11,82)*0,2</t>
  </si>
  <si>
    <t>Úpravy povrchů, podlahy a osazování výplní</t>
  </si>
  <si>
    <t>612142001</t>
  </si>
  <si>
    <t>Potažení vnitřních stěn sklovláknitým pletivem vtlačeným do tenkovrstvé hmoty</t>
  </si>
  <si>
    <t>443910619</t>
  </si>
  <si>
    <t>Potažení vnitřních ploch pletivem v ploše nebo pruzích, na plném podkladu sklovláknitým vtlačením do tmelu stěn</t>
  </si>
  <si>
    <t>2,75*(3,2+3,9+0,5+0,5)+2,75*(2,9+3,555+0,5+0,5)-1*2</t>
  </si>
  <si>
    <t>622321121</t>
  </si>
  <si>
    <t>Vápenocementová omítka hladká jednovrstvá vnějších stěn nanášená ručně</t>
  </si>
  <si>
    <t>-713257046</t>
  </si>
  <si>
    <t>Omítka vápenocementová vnějších ploch nanášená ručně jednovrstvá, tloušťky do 15 mm hladká stěn</t>
  </si>
  <si>
    <t>622325101</t>
  </si>
  <si>
    <t>Oprava vnější vápenocementové hladké omítky složitosti 1 stěn v rozsahu do 10%</t>
  </si>
  <si>
    <t>515585225</t>
  </si>
  <si>
    <t>Oprava vápenocementové omítky vnějších ploch stupně členitosti 1 hladké stěn, v rozsahu opravované plochy do 10%</t>
  </si>
  <si>
    <t>(5,9+2,7)*0,5+2,8*0,5*2+2,75*0,5+2,75*0,5</t>
  </si>
  <si>
    <t>622325201</t>
  </si>
  <si>
    <t>Oprava vnější vápenocementové štukové omítky složitosti 1 stěn v rozsahu do 10%</t>
  </si>
  <si>
    <t>-1694551035</t>
  </si>
  <si>
    <t>Oprava vápenocementové omítky vnějších ploch stupně členitosti 1 štukové stěn, v rozsahu opravované plochy do 10%</t>
  </si>
  <si>
    <t>(5,9+2,7)*1,0+2,8*1,0*2+2,75*1,0+2,75*1,0</t>
  </si>
  <si>
    <t>642942111</t>
  </si>
  <si>
    <t>Osazování zárubní nebo rámů dveřních kovových do 2,5 m2 na MC</t>
  </si>
  <si>
    <t>-334052400</t>
  </si>
  <si>
    <t>Osazování zárubní nebo rámů kovových dveřních lisovaných nebo z úhelníků bez dveřních křídel, na cementovou maltu, plochy otvoru do 2,5 m2</t>
  </si>
  <si>
    <t>553313860</t>
  </si>
  <si>
    <t>zárubeň ocelová pro porobeton YH 150 900 L/P</t>
  </si>
  <si>
    <t>1781536552</t>
  </si>
  <si>
    <t>zárubeň ocelová pro porobeton 150 900 L/P</t>
  </si>
  <si>
    <t>916231113</t>
  </si>
  <si>
    <t>Osazení chodníkového obrubníku betonového ležatého s boční opěrou do lože z betonu prostého</t>
  </si>
  <si>
    <t>-214957671</t>
  </si>
  <si>
    <t>Osazení chodníkového obrubníku betonového se zřízením lože, s vyplněním a zatřením spár cementovou maltou ležatého s boční opěrou z betonu prostého tř. C 12/15, do lože z betonu prostého téže značky</t>
  </si>
  <si>
    <t>2,25*2</t>
  </si>
  <si>
    <t>592174130</t>
  </si>
  <si>
    <t>obrubník betonový chodníkový Standard 25x10x25 cm</t>
  </si>
  <si>
    <t>1748959391</t>
  </si>
  <si>
    <t>obrubník betonový chodníkový vibrolisovaný 25x10x25 cm</t>
  </si>
  <si>
    <t>26</t>
  </si>
  <si>
    <t>592174170</t>
  </si>
  <si>
    <t>obrubník betonový chodníkový Standard 100x10x25 cm</t>
  </si>
  <si>
    <t>-841396472</t>
  </si>
  <si>
    <t>obrubník betonový chodníkový vibrolisovaný 100x10x25 cm</t>
  </si>
  <si>
    <t>27</t>
  </si>
  <si>
    <t>973011191</t>
  </si>
  <si>
    <t>Vysekání kapes ve stěnách nebo stropech z betonu lehkého do 15x15x100 mm</t>
  </si>
  <si>
    <t>-2036630226</t>
  </si>
  <si>
    <t>Vysekání kapes ve stěnách a stropech z lehkých betonů do 150x150x100 mm</t>
  </si>
  <si>
    <t>28</t>
  </si>
  <si>
    <t>985675111</t>
  </si>
  <si>
    <t>Bednění ztužujících věnců - zřízení</t>
  </si>
  <si>
    <t>932686364</t>
  </si>
  <si>
    <t>Bednění ztužujících věnců zřízení</t>
  </si>
  <si>
    <t>3,3</t>
  </si>
  <si>
    <t>29</t>
  </si>
  <si>
    <t>985675121</t>
  </si>
  <si>
    <t>Bednění ztužujících věnců - odstranění</t>
  </si>
  <si>
    <t>341390137</t>
  </si>
  <si>
    <t>Bednění ztužujících věnců odstranění</t>
  </si>
  <si>
    <t>30</t>
  </si>
  <si>
    <t>985676111</t>
  </si>
  <si>
    <t>Výztuž ztužujících věnců z oceli 10 216</t>
  </si>
  <si>
    <t>-1151470499</t>
  </si>
  <si>
    <t>Výztuž ztužujících věnců z oceli 10 216 (E)</t>
  </si>
  <si>
    <t>((54,3)*0,398*0,001)+(((3,8+5,9)*4)*0,617*0,001)</t>
  </si>
  <si>
    <t>31</t>
  </si>
  <si>
    <t>2089970805</t>
  </si>
  <si>
    <t>32</t>
  </si>
  <si>
    <t>-990107505</t>
  </si>
  <si>
    <t>0,02*14 'Přepočtené koeficientem množství</t>
  </si>
  <si>
    <t>33</t>
  </si>
  <si>
    <t>930124481</t>
  </si>
  <si>
    <t>34</t>
  </si>
  <si>
    <t>787612271</t>
  </si>
  <si>
    <t>998</t>
  </si>
  <si>
    <t>Přesun hmot</t>
  </si>
  <si>
    <t>35</t>
  </si>
  <si>
    <t>998011001</t>
  </si>
  <si>
    <t>Přesun hmot pro budovy zděné v do 6 m</t>
  </si>
  <si>
    <t>-1177509123</t>
  </si>
  <si>
    <t>Přesun hmot pro budovy občanské výstavby, bydlení, výrobu a služby s nosnou svislou konstrukcí zděnou z cihel, tvárnic nebo kamene vodorovná dopravní vzdálenost do 100 m pro budovy výšky do 6 m</t>
  </si>
  <si>
    <t>711</t>
  </si>
  <si>
    <t>Izolace proti vodě, vlhkosti a plynům</t>
  </si>
  <si>
    <t>36</t>
  </si>
  <si>
    <t>711141559</t>
  </si>
  <si>
    <t>Provedení izolace proti zemní vlhkosti pásy přitavením vodorovné NAIP</t>
  </si>
  <si>
    <t>-2014964742</t>
  </si>
  <si>
    <t>Provedení izolace proti zemní vlhkosti pásy přitavením NAIP na ploše vodorovné V</t>
  </si>
  <si>
    <t>(2,9+3,56)*0,5</t>
  </si>
  <si>
    <t>37</t>
  </si>
  <si>
    <t>628321340</t>
  </si>
  <si>
    <t>pás těžký asfaltovaný BITAGIT 40 MINERÁL (V60S40)</t>
  </si>
  <si>
    <t>2121952204</t>
  </si>
  <si>
    <t>pás těžký asfaltovaný V60 S40</t>
  </si>
  <si>
    <t>3,23*1,15 'Přepočtené koeficientem množství</t>
  </si>
  <si>
    <t>38</t>
  </si>
  <si>
    <t>998711101</t>
  </si>
  <si>
    <t>Přesun hmot tonážní pro izolace proti vodě, vlhkosti a plynům v objektech výšky do 6 m</t>
  </si>
  <si>
    <t>2064701677</t>
  </si>
  <si>
    <t>Přesun hmot pro izolace proti vodě, vlhkosti a plynům stanovený z hmotnosti přesunovaného materiálu vodorovná dopravní vzdálenost do 50 m v objektech výšky do 6 m</t>
  </si>
  <si>
    <t>39</t>
  </si>
  <si>
    <t>998711181</t>
  </si>
  <si>
    <t>Příplatek k přesunu hmot tonážní 711 prováděný bez použití mechanizace</t>
  </si>
  <si>
    <t>-1907194186</t>
  </si>
  <si>
    <t>Přesun hmot pro izolace proti vodě, vlhkosti a plynům stanovený z hmotnosti přesunovaného materiálu Příplatek k cenám za přesun prováděný bez použití mechanizace pro jakoukoliv výšku objektu</t>
  </si>
  <si>
    <t>741</t>
  </si>
  <si>
    <t>Elektroinstalace - silnoproud</t>
  </si>
  <si>
    <t>40</t>
  </si>
  <si>
    <t>741110053</t>
  </si>
  <si>
    <t>Montáž trubka plastová ohebná D přes 35 mm uložená volně</t>
  </si>
  <si>
    <t>-398393388</t>
  </si>
  <si>
    <t>Montáž trubek elektroinstalačních s nasunutím nebo našroubováním do krabic plastových ohebných, uložených volně, vnější D přes 35 mm</t>
  </si>
  <si>
    <t>3*3</t>
  </si>
  <si>
    <t>41</t>
  </si>
  <si>
    <t>345713550-R</t>
  </si>
  <si>
    <t>Půlená chránička</t>
  </si>
  <si>
    <t>3309692</t>
  </si>
  <si>
    <t>42</t>
  </si>
  <si>
    <t>998741101</t>
  </si>
  <si>
    <t>Přesun hmot tonážní pro silnoproud v objektech v do 6 m</t>
  </si>
  <si>
    <t>-240476213</t>
  </si>
  <si>
    <t>Přesun hmot pro silnoproud stanovený z hmotnosti přesunovaného materiálu vodorovná dopravní vzdálenost do 50 m v objektech výšky do 6 m</t>
  </si>
  <si>
    <t>43</t>
  </si>
  <si>
    <t>R02</t>
  </si>
  <si>
    <t xml:space="preserve">Montáž žlabů samonosných,  kovových s podpěrkami a příslušenstvím  s víkem víka, šířky  500 mm. Vč. kotvení na stěny. Vč. kompletníh materiálu. </t>
  </si>
  <si>
    <t>-2057430835</t>
  </si>
  <si>
    <t xml:space="preserve">Montáž žlabů samonosných, kovových s podpěrkami a příslušenstvím s víkem víka, šířky 500 mm. Vč. kotvení na stěny. Vč. kompletníh materiálu a monstáže. </t>
  </si>
  <si>
    <t>44</t>
  </si>
  <si>
    <t>762332142</t>
  </si>
  <si>
    <t>Montáž vázaných kcí krovů pravidelných z hraněného řeziva plochy do 224 cm2 s ocelovými spojkami</t>
  </si>
  <si>
    <t>-523801184</t>
  </si>
  <si>
    <t>Montáž vázaných konstrukcí krovů střech pultových, sedlových, valbových, stanových čtvercového nebo obdélníkového půdorysu, z řeziva hraněného s použitím ocelových spojek (spojky ve specifikaci), přes 120 do 224 cm2 průřezové plochy</t>
  </si>
  <si>
    <t>5,9+2,75+3,7</t>
  </si>
  <si>
    <t>45</t>
  </si>
  <si>
    <t>605111660</t>
  </si>
  <si>
    <t>řezivo jehličnaté hranol délka 4 - 6 m jakost I.</t>
  </si>
  <si>
    <t>1947416476</t>
  </si>
  <si>
    <t>řezivo jehličnaté hranol dl 4 - 6 m jakost I.</t>
  </si>
  <si>
    <t>(0,1*0,14)*(5,9+3,75)+(0,08*0,16)*3,7</t>
  </si>
  <si>
    <t>46</t>
  </si>
  <si>
    <t>762812140</t>
  </si>
  <si>
    <t>Montáž vrchního záklopu z hoblovaných prken na sraz spáry nekryté</t>
  </si>
  <si>
    <t>806035186</t>
  </si>
  <si>
    <t>Záklop stropů montáž (materiál ve specifikaci) z prken hoblovaných s olištováním kolem zdí vrchního na sraz, spáry nekryté</t>
  </si>
  <si>
    <t>(3,75+5,9)*1</t>
  </si>
  <si>
    <t>47</t>
  </si>
  <si>
    <t>605151110</t>
  </si>
  <si>
    <t>řezivo jehličnaté boční prkno jakost I.-II. 2 - 3 cm</t>
  </si>
  <si>
    <t>-1019910707</t>
  </si>
  <si>
    <t>(3,75*5,9)*1*0,025</t>
  </si>
  <si>
    <t>48</t>
  </si>
  <si>
    <t>998762101</t>
  </si>
  <si>
    <t>Přesun hmot tonážní pro kce tesařské v objektech v do 6 m</t>
  </si>
  <si>
    <t>68075465</t>
  </si>
  <si>
    <t>Přesun hmot pro konstrukce tesařské stanovený z hmotnosti přesunovaného materiálu vodorovná dopravní vzdálenost do 50 m v objektech výšky do 6 m</t>
  </si>
  <si>
    <t>49</t>
  </si>
  <si>
    <t>998762181</t>
  </si>
  <si>
    <t>Příplatek k přesunu hmot tonážní 762 prováděný bez použití mechanizace</t>
  </si>
  <si>
    <t>310452264</t>
  </si>
  <si>
    <t>Přesun hmot pro konstrukce tesařské stanovený z hmotnosti přesunovaného materiálu Příplatek k cenám za přesun prováděný bez použití mechanizace pro jakoukoliv výšku objektu</t>
  </si>
  <si>
    <t>50</t>
  </si>
  <si>
    <t>998764101</t>
  </si>
  <si>
    <t>Přesun hmot tonážní pro konstrukce klempířské v objektech v do 6 m</t>
  </si>
  <si>
    <t>-302013236</t>
  </si>
  <si>
    <t>Přesun hmot pro konstrukce klempířské stanovený z hmotnosti přesunovaného materiálu vodorovná dopravní vzdálenost do 50 m v objektech výšky do 6 m</t>
  </si>
  <si>
    <t>51</t>
  </si>
  <si>
    <t>998764181</t>
  </si>
  <si>
    <t>Příplatek k přesunu hmot tonážní 764 prováděný bez použití mechanizace</t>
  </si>
  <si>
    <t>-2081824237</t>
  </si>
  <si>
    <t>Přesun hmot pro konstrukce klempířské stanovený z hmotnosti přesunovaného materiálu Příplatek k cenám za přesun prováděný bez použití mechanizace pro jakoukoliv výšku objektu</t>
  </si>
  <si>
    <t>52</t>
  </si>
  <si>
    <t>R01</t>
  </si>
  <si>
    <t>Zábrana proti přelezení, střešení, pozinkovaná, kotvěná do betonové atiky.</t>
  </si>
  <si>
    <t>-793294143</t>
  </si>
  <si>
    <t xml:space="preserve">Zábrana proti přelezení, střešení, pozinkovaná, kotvěná do betonové atiky. </t>
  </si>
  <si>
    <t>53</t>
  </si>
  <si>
    <t>764214404</t>
  </si>
  <si>
    <t>Oplechování horních ploch a nadezdívek (atik) bez rohů z Pz plechu mechanicky kotvené rš 330 mm</t>
  </si>
  <si>
    <t>783707662</t>
  </si>
  <si>
    <t>Oplechování horních ploch zdí a nadezdívek (atik) z pozinkovaného plechu mechanicky kotvené rš 330 mm</t>
  </si>
  <si>
    <t>3,8+6</t>
  </si>
  <si>
    <t>54</t>
  </si>
  <si>
    <t>764311416</t>
  </si>
  <si>
    <t>Lemování rovných zdí střech s krytinou skládanou  z Pz plechu rš 500 mm</t>
  </si>
  <si>
    <t>1970336087</t>
  </si>
  <si>
    <t>Lemování zdí z pozinkovaného plechu boční nebo horní rovné, střech s krytinou skládanou mimo prejzovou rš 500 mm</t>
  </si>
  <si>
    <t>55</t>
  </si>
  <si>
    <t>764501104</t>
  </si>
  <si>
    <t>Montáž čela pro podokapní půlkulatý žlab</t>
  </si>
  <si>
    <t>2027625772</t>
  </si>
  <si>
    <t>Montáž žlabu podokapního půlkruhového čela</t>
  </si>
  <si>
    <t>56</t>
  </si>
  <si>
    <t>553445460</t>
  </si>
  <si>
    <t>čelo  půlkulatého žlabu 250 mm pozink</t>
  </si>
  <si>
    <t>-1208273356</t>
  </si>
  <si>
    <t>57</t>
  </si>
  <si>
    <t>764501105</t>
  </si>
  <si>
    <t>Montáž háku pro podokapní půlkulatý žlab</t>
  </si>
  <si>
    <t>-155820155</t>
  </si>
  <si>
    <t>Montáž žlabu podokapního půlkruhového háku</t>
  </si>
  <si>
    <t>58</t>
  </si>
  <si>
    <t>553445760</t>
  </si>
  <si>
    <t>hák žlabový 250/450 mm pozink</t>
  </si>
  <si>
    <t>1326807860</t>
  </si>
  <si>
    <t>59</t>
  </si>
  <si>
    <t>764501113</t>
  </si>
  <si>
    <t>Montáž žlabu podokapního hranatého</t>
  </si>
  <si>
    <t>551125348</t>
  </si>
  <si>
    <t>Montáž žlabu podokapního hranatého žlabu</t>
  </si>
  <si>
    <t>6,5</t>
  </si>
  <si>
    <t>60</t>
  </si>
  <si>
    <t>553449210</t>
  </si>
  <si>
    <t>žlab okapový hranatý pozink, délka 4 a 6 m, 280 mm</t>
  </si>
  <si>
    <t>1816333765</t>
  </si>
  <si>
    <t>61</t>
  </si>
  <si>
    <t>764501114</t>
  </si>
  <si>
    <t>Montáž čela pro podokapní hranatý žlab</t>
  </si>
  <si>
    <t>-1445518423</t>
  </si>
  <si>
    <t>Montáž žlabu podokapního hranatého čela</t>
  </si>
  <si>
    <t>62</t>
  </si>
  <si>
    <t>553449350</t>
  </si>
  <si>
    <t>ukončení hranatého žlabu, pozink 250 mm</t>
  </si>
  <si>
    <t>-1793386921</t>
  </si>
  <si>
    <t>63</t>
  </si>
  <si>
    <t>764501118</t>
  </si>
  <si>
    <t>Montáž kotlíku hranatého pro podokapní žlab</t>
  </si>
  <si>
    <t>-483825586</t>
  </si>
  <si>
    <t>Montáž žlabu podokapního hranatého kotlíku</t>
  </si>
  <si>
    <t>64</t>
  </si>
  <si>
    <t>553449400</t>
  </si>
  <si>
    <t>kotlík závěsný hranatý pozink 250 x 80 mm</t>
  </si>
  <si>
    <t>-1660933042</t>
  </si>
  <si>
    <t>65</t>
  </si>
  <si>
    <t>764508101</t>
  </si>
  <si>
    <t>Montáž hranatého svodu</t>
  </si>
  <si>
    <t>-367258767</t>
  </si>
  <si>
    <t>Montáž svodu hranatého svodu</t>
  </si>
  <si>
    <t>4,8</t>
  </si>
  <si>
    <t>66</t>
  </si>
  <si>
    <t>553449250</t>
  </si>
  <si>
    <t>svod okapový hranatý pozink, délka 3 m, 80 mm</t>
  </si>
  <si>
    <t>1411217168</t>
  </si>
  <si>
    <t>67</t>
  </si>
  <si>
    <t>764508102</t>
  </si>
  <si>
    <t>Montáž objímky hranatého svodu</t>
  </si>
  <si>
    <t>-1972873620</t>
  </si>
  <si>
    <t>Montáž svodu hranatého objímek</t>
  </si>
  <si>
    <t>68</t>
  </si>
  <si>
    <t>553449450</t>
  </si>
  <si>
    <t>objímka hranatého svodu pozink - trn 200 mm zatloukací, 80 mm</t>
  </si>
  <si>
    <t>-1510475496</t>
  </si>
  <si>
    <t>69</t>
  </si>
  <si>
    <t>764508104</t>
  </si>
  <si>
    <t>Montáž horního dvojitého kolena hranatého svodu</t>
  </si>
  <si>
    <t>-798231304</t>
  </si>
  <si>
    <t>Montáž svodu hranatého kolen horních dvojitých</t>
  </si>
  <si>
    <t>70</t>
  </si>
  <si>
    <t>553449550</t>
  </si>
  <si>
    <t>koleno "S" svodové hranaté, pozink  80 mm</t>
  </si>
  <si>
    <t>-257364558</t>
  </si>
  <si>
    <t>71</t>
  </si>
  <si>
    <t>764508105</t>
  </si>
  <si>
    <t>Montáž výtokového kolena hranatého svodu</t>
  </si>
  <si>
    <t>1519472505</t>
  </si>
  <si>
    <t>Montáž svodu hranatého kolen výtokových</t>
  </si>
  <si>
    <t>72</t>
  </si>
  <si>
    <t>553449500</t>
  </si>
  <si>
    <t>koleno svodové hranaté 72°, pozink  80 mm</t>
  </si>
  <si>
    <t>-1156206548</t>
  </si>
  <si>
    <t>73</t>
  </si>
  <si>
    <t>766660022</t>
  </si>
  <si>
    <t>Montáž dveřních křídel otvíravých 1křídlových š přes 0,8 m požárních do ocelové zárubně</t>
  </si>
  <si>
    <t>-10055203</t>
  </si>
  <si>
    <t>Montáž dveřních křídel dřevěných nebo plastových otevíravých do ocelové zárubně protipožárních jednokřídlových, šířky přes 800 mm</t>
  </si>
  <si>
    <t>74</t>
  </si>
  <si>
    <t>611653330</t>
  </si>
  <si>
    <t>dveře vnitřní protipožární hladké foliované 1křídlé 90x197 cm</t>
  </si>
  <si>
    <t>-737806349</t>
  </si>
  <si>
    <t>75</t>
  </si>
  <si>
    <t>998766101</t>
  </si>
  <si>
    <t>Přesun hmot tonážní pro konstrukce truhlářské v objektech v do 6 m</t>
  </si>
  <si>
    <t>1864411196</t>
  </si>
  <si>
    <t>Přesun hmot pro konstrukce truhlářské stanovený z hmotnosti přesunovaného materiálu vodorovná dopravní vzdálenost do 50 m v objektech výšky do 6 m</t>
  </si>
  <si>
    <t>76</t>
  </si>
  <si>
    <t>998766181</t>
  </si>
  <si>
    <t>Příplatek k přesunu hmot tonážní 766 prováděný bez použití mechanizace</t>
  </si>
  <si>
    <t>1595246879</t>
  </si>
  <si>
    <t>Přesun hmot pro konstrukce truhlářské stanovený z hmotnosti přesunovaného materiálu Příplatek k ceně za přesun prováděný bez použití mechanizace pro jakoukoliv výšku objektu</t>
  </si>
  <si>
    <t>77</t>
  </si>
  <si>
    <t>767646510</t>
  </si>
  <si>
    <t>Montáž dveří protipožárního uzávěru jednokřídlového</t>
  </si>
  <si>
    <t>502060522</t>
  </si>
  <si>
    <t>Montáž dveří ocelových protipožárních uzávěrů jednokřídlových</t>
  </si>
  <si>
    <t>78</t>
  </si>
  <si>
    <t>549172600</t>
  </si>
  <si>
    <t>samozavírač dveří hydraulický K214 č.13 zlatá bronz</t>
  </si>
  <si>
    <t>-651111547</t>
  </si>
  <si>
    <t>79</t>
  </si>
  <si>
    <t>998767101</t>
  </si>
  <si>
    <t>Přesun hmot tonážní pro zámečnické konstrukce v objektech v do 6 m</t>
  </si>
  <si>
    <t>1157649129</t>
  </si>
  <si>
    <t>Přesun hmot pro zámečnické konstrukce stanovený z hmotnosti přesunovaného materiálu vodorovná dopravní vzdálenost do 50 m v objektech výšky do 6 m</t>
  </si>
  <si>
    <t>80</t>
  </si>
  <si>
    <t>998767181</t>
  </si>
  <si>
    <t>Příplatek k přesunu hmot tonážní 767 prováděný bez použití mechanizace</t>
  </si>
  <si>
    <t>787231324</t>
  </si>
  <si>
    <t>Přesun hmot pro zámečnické konstrukce stanovený z hmotnosti přesunovaného materiálu Příplatek k cenám za přesun prováděný bez použití mechanizace pro jakoukoliv výšku objektu</t>
  </si>
  <si>
    <t>03 -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</si>
  <si>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</si>
  <si>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</si>
  <si>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</si>
  <si>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</si>
  <si>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VRN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</si>
  <si>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</si>
  <si>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</si>
  <si>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</si>
  <si>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</si>
  <si>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</si>
  <si>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…</t>
  </si>
  <si>
    <t>1024</t>
  </si>
  <si>
    <t>354315441</t>
  </si>
  <si>
    <t>Průzkumné, geodetické a projektové práce geodetické práce po výstavbě</t>
  </si>
  <si>
    <t>013254000</t>
  </si>
  <si>
    <t>Dokumentace skutečného provedení stavby</t>
  </si>
  <si>
    <t>-907090541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</si>
  <si>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</si>
  <si>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</si>
  <si>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</si>
  <si>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</si>
  <si>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1916811788</t>
  </si>
  <si>
    <t>Základní rozdělení průvodních činností a nákladů zařízení staveniště</t>
  </si>
  <si>
    <t>VRN6</t>
  </si>
  <si>
    <t>Územní vlivy</t>
  </si>
  <si>
    <t>060001000</t>
  </si>
  <si>
    <t>-1156321910</t>
  </si>
  <si>
    <t>Základní rozdělení průvodních činností a nákladů územní vlivy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</si>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</sst>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6"/>
  <sheetViews>
    <sheetView showGridLines="0" tabSelected="1" workbookViewId="0" topLeftCell="A1">
      <pane ySplit="1" topLeftCell="A43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44" t="s">
        <v>16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26"/>
      <c r="AQ5" s="28"/>
      <c r="BE5" s="342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46" t="s">
        <v>19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26"/>
      <c r="AQ6" s="28"/>
      <c r="BE6" s="343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43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43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43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43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43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43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43"/>
      <c r="BS13" s="21" t="s">
        <v>8</v>
      </c>
    </row>
    <row r="14" spans="2:71" ht="15">
      <c r="B14" s="25"/>
      <c r="C14" s="26"/>
      <c r="D14" s="26"/>
      <c r="E14" s="347" t="s">
        <v>32</v>
      </c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43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43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43"/>
      <c r="BS16" s="21" t="s">
        <v>6</v>
      </c>
    </row>
    <row r="17" spans="2:71" ht="18.4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43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43"/>
      <c r="BS18" s="21" t="s">
        <v>8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43"/>
      <c r="BS19" s="21" t="s">
        <v>8</v>
      </c>
    </row>
    <row r="20" spans="2:71" ht="48.75" customHeight="1">
      <c r="B20" s="25"/>
      <c r="C20" s="26"/>
      <c r="D20" s="26"/>
      <c r="E20" s="349" t="s">
        <v>37</v>
      </c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26"/>
      <c r="AP20" s="26"/>
      <c r="AQ20" s="28"/>
      <c r="BE20" s="343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43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43"/>
    </row>
    <row r="23" spans="2:57" s="1" customFormat="1" ht="25.9" customHeight="1">
      <c r="B23" s="38"/>
      <c r="C23" s="39"/>
      <c r="D23" s="40" t="s">
        <v>38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50">
        <f>ROUND(AG51,2)</f>
        <v>0</v>
      </c>
      <c r="AL23" s="351"/>
      <c r="AM23" s="351"/>
      <c r="AN23" s="351"/>
      <c r="AO23" s="351"/>
      <c r="AP23" s="39"/>
      <c r="AQ23" s="42"/>
      <c r="BE23" s="343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43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52" t="s">
        <v>39</v>
      </c>
      <c r="M25" s="352"/>
      <c r="N25" s="352"/>
      <c r="O25" s="352"/>
      <c r="P25" s="39"/>
      <c r="Q25" s="39"/>
      <c r="R25" s="39"/>
      <c r="S25" s="39"/>
      <c r="T25" s="39"/>
      <c r="U25" s="39"/>
      <c r="V25" s="39"/>
      <c r="W25" s="352" t="s">
        <v>40</v>
      </c>
      <c r="X25" s="352"/>
      <c r="Y25" s="352"/>
      <c r="Z25" s="352"/>
      <c r="AA25" s="352"/>
      <c r="AB25" s="352"/>
      <c r="AC25" s="352"/>
      <c r="AD25" s="352"/>
      <c r="AE25" s="352"/>
      <c r="AF25" s="39"/>
      <c r="AG25" s="39"/>
      <c r="AH25" s="39"/>
      <c r="AI25" s="39"/>
      <c r="AJ25" s="39"/>
      <c r="AK25" s="352" t="s">
        <v>41</v>
      </c>
      <c r="AL25" s="352"/>
      <c r="AM25" s="352"/>
      <c r="AN25" s="352"/>
      <c r="AO25" s="352"/>
      <c r="AP25" s="39"/>
      <c r="AQ25" s="42"/>
      <c r="BE25" s="343"/>
    </row>
    <row r="26" spans="2:57" s="2" customFormat="1" ht="14.45" customHeight="1">
      <c r="B26" s="44"/>
      <c r="C26" s="45"/>
      <c r="D26" s="46" t="s">
        <v>42</v>
      </c>
      <c r="E26" s="45"/>
      <c r="F26" s="46" t="s">
        <v>43</v>
      </c>
      <c r="G26" s="45"/>
      <c r="H26" s="45"/>
      <c r="I26" s="45"/>
      <c r="J26" s="45"/>
      <c r="K26" s="45"/>
      <c r="L26" s="335">
        <v>0.21</v>
      </c>
      <c r="M26" s="336"/>
      <c r="N26" s="336"/>
      <c r="O26" s="336"/>
      <c r="P26" s="45"/>
      <c r="Q26" s="45"/>
      <c r="R26" s="45"/>
      <c r="S26" s="45"/>
      <c r="T26" s="45"/>
      <c r="U26" s="45"/>
      <c r="V26" s="45"/>
      <c r="W26" s="337">
        <f>ROUND(AZ51,2)</f>
        <v>0</v>
      </c>
      <c r="X26" s="336"/>
      <c r="Y26" s="336"/>
      <c r="Z26" s="336"/>
      <c r="AA26" s="336"/>
      <c r="AB26" s="336"/>
      <c r="AC26" s="336"/>
      <c r="AD26" s="336"/>
      <c r="AE26" s="336"/>
      <c r="AF26" s="45"/>
      <c r="AG26" s="45"/>
      <c r="AH26" s="45"/>
      <c r="AI26" s="45"/>
      <c r="AJ26" s="45"/>
      <c r="AK26" s="337">
        <f>ROUND(AV51,2)</f>
        <v>0</v>
      </c>
      <c r="AL26" s="336"/>
      <c r="AM26" s="336"/>
      <c r="AN26" s="336"/>
      <c r="AO26" s="336"/>
      <c r="AP26" s="45"/>
      <c r="AQ26" s="47"/>
      <c r="BE26" s="343"/>
    </row>
    <row r="27" spans="2:57" s="2" customFormat="1" ht="14.45" customHeight="1">
      <c r="B27" s="44"/>
      <c r="C27" s="45"/>
      <c r="D27" s="45"/>
      <c r="E27" s="45"/>
      <c r="F27" s="46" t="s">
        <v>44</v>
      </c>
      <c r="G27" s="45"/>
      <c r="H27" s="45"/>
      <c r="I27" s="45"/>
      <c r="J27" s="45"/>
      <c r="K27" s="45"/>
      <c r="L27" s="335">
        <v>0.15</v>
      </c>
      <c r="M27" s="336"/>
      <c r="N27" s="336"/>
      <c r="O27" s="336"/>
      <c r="P27" s="45"/>
      <c r="Q27" s="45"/>
      <c r="R27" s="45"/>
      <c r="S27" s="45"/>
      <c r="T27" s="45"/>
      <c r="U27" s="45"/>
      <c r="V27" s="45"/>
      <c r="W27" s="337">
        <f>ROUND(BA51,2)</f>
        <v>0</v>
      </c>
      <c r="X27" s="336"/>
      <c r="Y27" s="336"/>
      <c r="Z27" s="336"/>
      <c r="AA27" s="336"/>
      <c r="AB27" s="336"/>
      <c r="AC27" s="336"/>
      <c r="AD27" s="336"/>
      <c r="AE27" s="336"/>
      <c r="AF27" s="45"/>
      <c r="AG27" s="45"/>
      <c r="AH27" s="45"/>
      <c r="AI27" s="45"/>
      <c r="AJ27" s="45"/>
      <c r="AK27" s="337">
        <f>ROUND(AW51,2)</f>
        <v>0</v>
      </c>
      <c r="AL27" s="336"/>
      <c r="AM27" s="336"/>
      <c r="AN27" s="336"/>
      <c r="AO27" s="336"/>
      <c r="AP27" s="45"/>
      <c r="AQ27" s="47"/>
      <c r="BE27" s="343"/>
    </row>
    <row r="28" spans="2:57" s="2" customFormat="1" ht="14.45" customHeight="1" hidden="1">
      <c r="B28" s="44"/>
      <c r="C28" s="45"/>
      <c r="D28" s="45"/>
      <c r="E28" s="45"/>
      <c r="F28" s="46" t="s">
        <v>45</v>
      </c>
      <c r="G28" s="45"/>
      <c r="H28" s="45"/>
      <c r="I28" s="45"/>
      <c r="J28" s="45"/>
      <c r="K28" s="45"/>
      <c r="L28" s="335">
        <v>0.21</v>
      </c>
      <c r="M28" s="336"/>
      <c r="N28" s="336"/>
      <c r="O28" s="336"/>
      <c r="P28" s="45"/>
      <c r="Q28" s="45"/>
      <c r="R28" s="45"/>
      <c r="S28" s="45"/>
      <c r="T28" s="45"/>
      <c r="U28" s="45"/>
      <c r="V28" s="45"/>
      <c r="W28" s="337">
        <f>ROUND(BB51,2)</f>
        <v>0</v>
      </c>
      <c r="X28" s="336"/>
      <c r="Y28" s="336"/>
      <c r="Z28" s="336"/>
      <c r="AA28" s="336"/>
      <c r="AB28" s="336"/>
      <c r="AC28" s="336"/>
      <c r="AD28" s="336"/>
      <c r="AE28" s="336"/>
      <c r="AF28" s="45"/>
      <c r="AG28" s="45"/>
      <c r="AH28" s="45"/>
      <c r="AI28" s="45"/>
      <c r="AJ28" s="45"/>
      <c r="AK28" s="337">
        <v>0</v>
      </c>
      <c r="AL28" s="336"/>
      <c r="AM28" s="336"/>
      <c r="AN28" s="336"/>
      <c r="AO28" s="336"/>
      <c r="AP28" s="45"/>
      <c r="AQ28" s="47"/>
      <c r="BE28" s="343"/>
    </row>
    <row r="29" spans="2:57" s="2" customFormat="1" ht="14.45" customHeight="1" hidden="1">
      <c r="B29" s="44"/>
      <c r="C29" s="45"/>
      <c r="D29" s="45"/>
      <c r="E29" s="45"/>
      <c r="F29" s="46" t="s">
        <v>46</v>
      </c>
      <c r="G29" s="45"/>
      <c r="H29" s="45"/>
      <c r="I29" s="45"/>
      <c r="J29" s="45"/>
      <c r="K29" s="45"/>
      <c r="L29" s="335">
        <v>0.15</v>
      </c>
      <c r="M29" s="336"/>
      <c r="N29" s="336"/>
      <c r="O29" s="336"/>
      <c r="P29" s="45"/>
      <c r="Q29" s="45"/>
      <c r="R29" s="45"/>
      <c r="S29" s="45"/>
      <c r="T29" s="45"/>
      <c r="U29" s="45"/>
      <c r="V29" s="45"/>
      <c r="W29" s="337">
        <f>ROUND(BC51,2)</f>
        <v>0</v>
      </c>
      <c r="X29" s="336"/>
      <c r="Y29" s="336"/>
      <c r="Z29" s="336"/>
      <c r="AA29" s="336"/>
      <c r="AB29" s="336"/>
      <c r="AC29" s="336"/>
      <c r="AD29" s="336"/>
      <c r="AE29" s="336"/>
      <c r="AF29" s="45"/>
      <c r="AG29" s="45"/>
      <c r="AH29" s="45"/>
      <c r="AI29" s="45"/>
      <c r="AJ29" s="45"/>
      <c r="AK29" s="337">
        <v>0</v>
      </c>
      <c r="AL29" s="336"/>
      <c r="AM29" s="336"/>
      <c r="AN29" s="336"/>
      <c r="AO29" s="336"/>
      <c r="AP29" s="45"/>
      <c r="AQ29" s="47"/>
      <c r="BE29" s="343"/>
    </row>
    <row r="30" spans="2:57" s="2" customFormat="1" ht="14.45" customHeight="1" hidden="1">
      <c r="B30" s="44"/>
      <c r="C30" s="45"/>
      <c r="D30" s="45"/>
      <c r="E30" s="45"/>
      <c r="F30" s="46" t="s">
        <v>47</v>
      </c>
      <c r="G30" s="45"/>
      <c r="H30" s="45"/>
      <c r="I30" s="45"/>
      <c r="J30" s="45"/>
      <c r="K30" s="45"/>
      <c r="L30" s="335">
        <v>0</v>
      </c>
      <c r="M30" s="336"/>
      <c r="N30" s="336"/>
      <c r="O30" s="336"/>
      <c r="P30" s="45"/>
      <c r="Q30" s="45"/>
      <c r="R30" s="45"/>
      <c r="S30" s="45"/>
      <c r="T30" s="45"/>
      <c r="U30" s="45"/>
      <c r="V30" s="45"/>
      <c r="W30" s="337">
        <f>ROUND(BD51,2)</f>
        <v>0</v>
      </c>
      <c r="X30" s="336"/>
      <c r="Y30" s="336"/>
      <c r="Z30" s="336"/>
      <c r="AA30" s="336"/>
      <c r="AB30" s="336"/>
      <c r="AC30" s="336"/>
      <c r="AD30" s="336"/>
      <c r="AE30" s="336"/>
      <c r="AF30" s="45"/>
      <c r="AG30" s="45"/>
      <c r="AH30" s="45"/>
      <c r="AI30" s="45"/>
      <c r="AJ30" s="45"/>
      <c r="AK30" s="337">
        <v>0</v>
      </c>
      <c r="AL30" s="336"/>
      <c r="AM30" s="336"/>
      <c r="AN30" s="336"/>
      <c r="AO30" s="336"/>
      <c r="AP30" s="45"/>
      <c r="AQ30" s="47"/>
      <c r="BE30" s="343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43"/>
    </row>
    <row r="32" spans="2:57" s="1" customFormat="1" ht="25.9" customHeight="1">
      <c r="B32" s="38"/>
      <c r="C32" s="48"/>
      <c r="D32" s="49" t="s">
        <v>48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49</v>
      </c>
      <c r="U32" s="50"/>
      <c r="V32" s="50"/>
      <c r="W32" s="50"/>
      <c r="X32" s="338" t="s">
        <v>50</v>
      </c>
      <c r="Y32" s="339"/>
      <c r="Z32" s="339"/>
      <c r="AA32" s="339"/>
      <c r="AB32" s="339"/>
      <c r="AC32" s="50"/>
      <c r="AD32" s="50"/>
      <c r="AE32" s="50"/>
      <c r="AF32" s="50"/>
      <c r="AG32" s="50"/>
      <c r="AH32" s="50"/>
      <c r="AI32" s="50"/>
      <c r="AJ32" s="50"/>
      <c r="AK32" s="340">
        <f>SUM(AK23:AK30)</f>
        <v>0</v>
      </c>
      <c r="AL32" s="339"/>
      <c r="AM32" s="339"/>
      <c r="AN32" s="339"/>
      <c r="AO32" s="341"/>
      <c r="AP32" s="48"/>
      <c r="AQ32" s="52"/>
      <c r="BE32" s="343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10/2018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1" t="str">
        <f>K6</f>
        <v>Nemocnice Odry - rekonstrukce skladu na pozemku parc. č. 1000, k. ú. Odry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Odry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3" t="str">
        <f>IF(AN8="","",AN8)</f>
        <v>29. 10. 2018</v>
      </c>
      <c r="AN44" s="323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Město Odry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24" t="str">
        <f>IF(E17="","",E17)</f>
        <v>Ing. Petr Elkner</v>
      </c>
      <c r="AN46" s="324"/>
      <c r="AO46" s="324"/>
      <c r="AP46" s="324"/>
      <c r="AQ46" s="60"/>
      <c r="AR46" s="58"/>
      <c r="AS46" s="325" t="s">
        <v>52</v>
      </c>
      <c r="AT46" s="326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7"/>
      <c r="AT47" s="328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9"/>
      <c r="AT48" s="330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31" t="s">
        <v>53</v>
      </c>
      <c r="D49" s="332"/>
      <c r="E49" s="332"/>
      <c r="F49" s="332"/>
      <c r="G49" s="332"/>
      <c r="H49" s="76"/>
      <c r="I49" s="333" t="s">
        <v>54</v>
      </c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4" t="s">
        <v>55</v>
      </c>
      <c r="AH49" s="332"/>
      <c r="AI49" s="332"/>
      <c r="AJ49" s="332"/>
      <c r="AK49" s="332"/>
      <c r="AL49" s="332"/>
      <c r="AM49" s="332"/>
      <c r="AN49" s="333" t="s">
        <v>56</v>
      </c>
      <c r="AO49" s="332"/>
      <c r="AP49" s="332"/>
      <c r="AQ49" s="77" t="s">
        <v>57</v>
      </c>
      <c r="AR49" s="58"/>
      <c r="AS49" s="78" t="s">
        <v>58</v>
      </c>
      <c r="AT49" s="79" t="s">
        <v>59</v>
      </c>
      <c r="AU49" s="79" t="s">
        <v>60</v>
      </c>
      <c r="AV49" s="79" t="s">
        <v>61</v>
      </c>
      <c r="AW49" s="79" t="s">
        <v>62</v>
      </c>
      <c r="AX49" s="79" t="s">
        <v>63</v>
      </c>
      <c r="AY49" s="79" t="s">
        <v>64</v>
      </c>
      <c r="AZ49" s="79" t="s">
        <v>65</v>
      </c>
      <c r="BA49" s="79" t="s">
        <v>66</v>
      </c>
      <c r="BB49" s="79" t="s">
        <v>67</v>
      </c>
      <c r="BC49" s="79" t="s">
        <v>68</v>
      </c>
      <c r="BD49" s="80" t="s">
        <v>69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70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19">
        <f>ROUND(SUM(AG52:AG54),2)</f>
        <v>0</v>
      </c>
      <c r="AH51" s="319"/>
      <c r="AI51" s="319"/>
      <c r="AJ51" s="319"/>
      <c r="AK51" s="319"/>
      <c r="AL51" s="319"/>
      <c r="AM51" s="319"/>
      <c r="AN51" s="320">
        <f>SUM(AG51,AT51)</f>
        <v>0</v>
      </c>
      <c r="AO51" s="320"/>
      <c r="AP51" s="320"/>
      <c r="AQ51" s="86" t="s">
        <v>21</v>
      </c>
      <c r="AR51" s="68"/>
      <c r="AS51" s="87">
        <f>ROUND(SUM(AS52:AS54),2)</f>
        <v>0</v>
      </c>
      <c r="AT51" s="88">
        <f>ROUND(SUM(AV51:AW51),2)</f>
        <v>0</v>
      </c>
      <c r="AU51" s="89">
        <f>ROUND(SUM(AU52:AU54),5)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ROUND(SUM(AZ52:AZ54),2)</f>
        <v>0</v>
      </c>
      <c r="BA51" s="88">
        <f>ROUND(SUM(BA52:BA54),2)</f>
        <v>0</v>
      </c>
      <c r="BB51" s="88">
        <f>ROUND(SUM(BB52:BB54),2)</f>
        <v>0</v>
      </c>
      <c r="BC51" s="88">
        <f>ROUND(SUM(BC52:BC54),2)</f>
        <v>0</v>
      </c>
      <c r="BD51" s="90">
        <f>ROUND(SUM(BD52:BD54),2)</f>
        <v>0</v>
      </c>
      <c r="BS51" s="91" t="s">
        <v>71</v>
      </c>
      <c r="BT51" s="91" t="s">
        <v>72</v>
      </c>
      <c r="BU51" s="92" t="s">
        <v>73</v>
      </c>
      <c r="BV51" s="91" t="s">
        <v>74</v>
      </c>
      <c r="BW51" s="91" t="s">
        <v>7</v>
      </c>
      <c r="BX51" s="91" t="s">
        <v>75</v>
      </c>
      <c r="CL51" s="91" t="s">
        <v>21</v>
      </c>
    </row>
    <row r="52" spans="1:91" s="5" customFormat="1" ht="22.5" customHeight="1">
      <c r="A52" s="93" t="s">
        <v>76</v>
      </c>
      <c r="B52" s="94"/>
      <c r="C52" s="95"/>
      <c r="D52" s="318" t="s">
        <v>77</v>
      </c>
      <c r="E52" s="318"/>
      <c r="F52" s="318"/>
      <c r="G52" s="318"/>
      <c r="H52" s="318"/>
      <c r="I52" s="96"/>
      <c r="J52" s="318" t="s">
        <v>78</v>
      </c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6">
        <f>'01 - Demolice'!J27</f>
        <v>0</v>
      </c>
      <c r="AH52" s="317"/>
      <c r="AI52" s="317"/>
      <c r="AJ52" s="317"/>
      <c r="AK52" s="317"/>
      <c r="AL52" s="317"/>
      <c r="AM52" s="317"/>
      <c r="AN52" s="316">
        <f>SUM(AG52,AT52)</f>
        <v>0</v>
      </c>
      <c r="AO52" s="317"/>
      <c r="AP52" s="317"/>
      <c r="AQ52" s="97" t="s">
        <v>79</v>
      </c>
      <c r="AR52" s="98"/>
      <c r="AS52" s="99">
        <v>0</v>
      </c>
      <c r="AT52" s="100">
        <f>ROUND(SUM(AV52:AW52),2)</f>
        <v>0</v>
      </c>
      <c r="AU52" s="101">
        <f>'01 - Demolice'!P86</f>
        <v>0</v>
      </c>
      <c r="AV52" s="100">
        <f>'01 - Demolice'!J30</f>
        <v>0</v>
      </c>
      <c r="AW52" s="100">
        <f>'01 - Demolice'!J31</f>
        <v>0</v>
      </c>
      <c r="AX52" s="100">
        <f>'01 - Demolice'!J32</f>
        <v>0</v>
      </c>
      <c r="AY52" s="100">
        <f>'01 - Demolice'!J33</f>
        <v>0</v>
      </c>
      <c r="AZ52" s="100">
        <f>'01 - Demolice'!F30</f>
        <v>0</v>
      </c>
      <c r="BA52" s="100">
        <f>'01 - Demolice'!F31</f>
        <v>0</v>
      </c>
      <c r="BB52" s="100">
        <f>'01 - Demolice'!F32</f>
        <v>0</v>
      </c>
      <c r="BC52" s="100">
        <f>'01 - Demolice'!F33</f>
        <v>0</v>
      </c>
      <c r="BD52" s="102">
        <f>'01 - Demolice'!F34</f>
        <v>0</v>
      </c>
      <c r="BT52" s="103" t="s">
        <v>80</v>
      </c>
      <c r="BV52" s="103" t="s">
        <v>74</v>
      </c>
      <c r="BW52" s="103" t="s">
        <v>81</v>
      </c>
      <c r="BX52" s="103" t="s">
        <v>7</v>
      </c>
      <c r="CL52" s="103" t="s">
        <v>21</v>
      </c>
      <c r="CM52" s="103" t="s">
        <v>82</v>
      </c>
    </row>
    <row r="53" spans="1:91" s="5" customFormat="1" ht="22.5" customHeight="1">
      <c r="A53" s="93" t="s">
        <v>76</v>
      </c>
      <c r="B53" s="94"/>
      <c r="C53" s="95"/>
      <c r="D53" s="318" t="s">
        <v>83</v>
      </c>
      <c r="E53" s="318"/>
      <c r="F53" s="318"/>
      <c r="G53" s="318"/>
      <c r="H53" s="318"/>
      <c r="I53" s="96"/>
      <c r="J53" s="318" t="s">
        <v>84</v>
      </c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6">
        <f>'02 - Výstavba'!J27</f>
        <v>0</v>
      </c>
      <c r="AH53" s="317"/>
      <c r="AI53" s="317"/>
      <c r="AJ53" s="317"/>
      <c r="AK53" s="317"/>
      <c r="AL53" s="317"/>
      <c r="AM53" s="317"/>
      <c r="AN53" s="316">
        <f>SUM(AG53,AT53)</f>
        <v>0</v>
      </c>
      <c r="AO53" s="317"/>
      <c r="AP53" s="317"/>
      <c r="AQ53" s="97" t="s">
        <v>79</v>
      </c>
      <c r="AR53" s="98"/>
      <c r="AS53" s="99">
        <v>0</v>
      </c>
      <c r="AT53" s="100">
        <f>ROUND(SUM(AV53:AW53),2)</f>
        <v>0</v>
      </c>
      <c r="AU53" s="101">
        <f>'02 - Výstavba'!P93</f>
        <v>0</v>
      </c>
      <c r="AV53" s="100">
        <f>'02 - Výstavba'!J30</f>
        <v>0</v>
      </c>
      <c r="AW53" s="100">
        <f>'02 - Výstavba'!J31</f>
        <v>0</v>
      </c>
      <c r="AX53" s="100">
        <f>'02 - Výstavba'!J32</f>
        <v>0</v>
      </c>
      <c r="AY53" s="100">
        <f>'02 - Výstavba'!J33</f>
        <v>0</v>
      </c>
      <c r="AZ53" s="100">
        <f>'02 - Výstavba'!F30</f>
        <v>0</v>
      </c>
      <c r="BA53" s="100">
        <f>'02 - Výstavba'!F31</f>
        <v>0</v>
      </c>
      <c r="BB53" s="100">
        <f>'02 - Výstavba'!F32</f>
        <v>0</v>
      </c>
      <c r="BC53" s="100">
        <f>'02 - Výstavba'!F33</f>
        <v>0</v>
      </c>
      <c r="BD53" s="102">
        <f>'02 - Výstavba'!F34</f>
        <v>0</v>
      </c>
      <c r="BT53" s="103" t="s">
        <v>80</v>
      </c>
      <c r="BV53" s="103" t="s">
        <v>74</v>
      </c>
      <c r="BW53" s="103" t="s">
        <v>85</v>
      </c>
      <c r="BX53" s="103" t="s">
        <v>7</v>
      </c>
      <c r="CL53" s="103" t="s">
        <v>21</v>
      </c>
      <c r="CM53" s="103" t="s">
        <v>82</v>
      </c>
    </row>
    <row r="54" spans="1:91" s="5" customFormat="1" ht="22.5" customHeight="1">
      <c r="A54" s="93" t="s">
        <v>76</v>
      </c>
      <c r="B54" s="94"/>
      <c r="C54" s="95"/>
      <c r="D54" s="318" t="s">
        <v>86</v>
      </c>
      <c r="E54" s="318"/>
      <c r="F54" s="318"/>
      <c r="G54" s="318"/>
      <c r="H54" s="318"/>
      <c r="I54" s="96"/>
      <c r="J54" s="318" t="s">
        <v>87</v>
      </c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6">
        <f>'03 - VON'!J27</f>
        <v>0</v>
      </c>
      <c r="AH54" s="317"/>
      <c r="AI54" s="317"/>
      <c r="AJ54" s="317"/>
      <c r="AK54" s="317"/>
      <c r="AL54" s="317"/>
      <c r="AM54" s="317"/>
      <c r="AN54" s="316">
        <f>SUM(AG54,AT54)</f>
        <v>0</v>
      </c>
      <c r="AO54" s="317"/>
      <c r="AP54" s="317"/>
      <c r="AQ54" s="97" t="s">
        <v>79</v>
      </c>
      <c r="AR54" s="98"/>
      <c r="AS54" s="104">
        <v>0</v>
      </c>
      <c r="AT54" s="105">
        <f>ROUND(SUM(AV54:AW54),2)</f>
        <v>0</v>
      </c>
      <c r="AU54" s="106">
        <f>'03 - VON'!P80</f>
        <v>0</v>
      </c>
      <c r="AV54" s="105">
        <f>'03 - VON'!J30</f>
        <v>0</v>
      </c>
      <c r="AW54" s="105">
        <f>'03 - VON'!J31</f>
        <v>0</v>
      </c>
      <c r="AX54" s="105">
        <f>'03 - VON'!J32</f>
        <v>0</v>
      </c>
      <c r="AY54" s="105">
        <f>'03 - VON'!J33</f>
        <v>0</v>
      </c>
      <c r="AZ54" s="105">
        <f>'03 - VON'!F30</f>
        <v>0</v>
      </c>
      <c r="BA54" s="105">
        <f>'03 - VON'!F31</f>
        <v>0</v>
      </c>
      <c r="BB54" s="105">
        <f>'03 - VON'!F32</f>
        <v>0</v>
      </c>
      <c r="BC54" s="105">
        <f>'03 - VON'!F33</f>
        <v>0</v>
      </c>
      <c r="BD54" s="107">
        <f>'03 - VON'!F34</f>
        <v>0</v>
      </c>
      <c r="BT54" s="103" t="s">
        <v>80</v>
      </c>
      <c r="BV54" s="103" t="s">
        <v>74</v>
      </c>
      <c r="BW54" s="103" t="s">
        <v>88</v>
      </c>
      <c r="BX54" s="103" t="s">
        <v>7</v>
      </c>
      <c r="CL54" s="103" t="s">
        <v>21</v>
      </c>
      <c r="CM54" s="103" t="s">
        <v>82</v>
      </c>
    </row>
    <row r="55" spans="2:44" s="1" customFormat="1" ht="30" customHeight="1">
      <c r="B55" s="3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58"/>
    </row>
    <row r="56" spans="2:44" s="1" customFormat="1" ht="6.95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8"/>
    </row>
  </sheetData>
  <sheetProtection password="CC35" sheet="1" objects="1" scenarios="1" formatCells="0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01 - Demolice'!C2" display="/"/>
    <hyperlink ref="A53" location="'02 - Výstavba'!C2" display="/"/>
    <hyperlink ref="A54" location="'03 - VO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1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89</v>
      </c>
      <c r="G1" s="356" t="s">
        <v>90</v>
      </c>
      <c r="H1" s="356"/>
      <c r="I1" s="112"/>
      <c r="J1" s="111" t="s">
        <v>91</v>
      </c>
      <c r="K1" s="110" t="s">
        <v>92</v>
      </c>
      <c r="L1" s="111" t="s">
        <v>93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21" t="s">
        <v>81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94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7" t="str">
        <f>'Rekapitulace stavby'!K6</f>
        <v>Nemocnice Odry - rekonstrukce skladu na pozemku parc. č. 1000, k. ú. Odry</v>
      </c>
      <c r="F7" s="358"/>
      <c r="G7" s="358"/>
      <c r="H7" s="358"/>
      <c r="I7" s="114"/>
      <c r="J7" s="26"/>
      <c r="K7" s="28"/>
    </row>
    <row r="8" spans="2:11" s="1" customFormat="1" ht="15">
      <c r="B8" s="38"/>
      <c r="C8" s="39"/>
      <c r="D8" s="34" t="s">
        <v>95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9" t="s">
        <v>96</v>
      </c>
      <c r="F9" s="360"/>
      <c r="G9" s="360"/>
      <c r="H9" s="36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29. 10. 2018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49" t="s">
        <v>21</v>
      </c>
      <c r="F24" s="349"/>
      <c r="G24" s="349"/>
      <c r="H24" s="349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ROUND(J86,2)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ROUND(SUM(BE86:BE168),2)</f>
        <v>0</v>
      </c>
      <c r="G30" s="39"/>
      <c r="H30" s="39"/>
      <c r="I30" s="128">
        <v>0.21</v>
      </c>
      <c r="J30" s="127">
        <f>ROUND(ROUND((SUM(BE86:BE168)),2)*I30,2)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ROUND(SUM(BF86:BF168),2)</f>
        <v>0</v>
      </c>
      <c r="G31" s="39"/>
      <c r="H31" s="39"/>
      <c r="I31" s="128">
        <v>0.15</v>
      </c>
      <c r="J31" s="127">
        <f>ROUND(ROUND((SUM(BF86:BF168)),2)*I31,2)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ROUND(SUM(BG86:BG168),2)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ROUND(SUM(BH86:BH168),2)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ROUND(SUM(BI86:BI168),2)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97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7" t="str">
        <f>E7</f>
        <v>Nemocnice Odry - rekonstrukce skladu na pozemku parc. č. 1000, k. ú. Odry</v>
      </c>
      <c r="F45" s="358"/>
      <c r="G45" s="358"/>
      <c r="H45" s="358"/>
      <c r="I45" s="115"/>
      <c r="J45" s="39"/>
      <c r="K45" s="42"/>
    </row>
    <row r="46" spans="2:11" s="1" customFormat="1" ht="14.45" customHeight="1">
      <c r="B46" s="38"/>
      <c r="C46" s="34" t="s">
        <v>95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9" t="str">
        <f>E9</f>
        <v>01 - Demolice</v>
      </c>
      <c r="F47" s="360"/>
      <c r="G47" s="360"/>
      <c r="H47" s="36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Odry</v>
      </c>
      <c r="G49" s="39"/>
      <c r="H49" s="39"/>
      <c r="I49" s="116" t="s">
        <v>25</v>
      </c>
      <c r="J49" s="117" t="str">
        <f>IF(J12="","",J12)</f>
        <v>29. 10. 2018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Město Odry</v>
      </c>
      <c r="G51" s="39"/>
      <c r="H51" s="39"/>
      <c r="I51" s="116" t="s">
        <v>33</v>
      </c>
      <c r="J51" s="32" t="str">
        <f>E21</f>
        <v>Ing. Petr Elkner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98</v>
      </c>
      <c r="D54" s="129"/>
      <c r="E54" s="129"/>
      <c r="F54" s="129"/>
      <c r="G54" s="129"/>
      <c r="H54" s="129"/>
      <c r="I54" s="142"/>
      <c r="J54" s="143" t="s">
        <v>99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100</v>
      </c>
      <c r="D56" s="39"/>
      <c r="E56" s="39"/>
      <c r="F56" s="39"/>
      <c r="G56" s="39"/>
      <c r="H56" s="39"/>
      <c r="I56" s="115"/>
      <c r="J56" s="125">
        <f>J86</f>
        <v>0</v>
      </c>
      <c r="K56" s="42"/>
      <c r="AU56" s="21" t="s">
        <v>101</v>
      </c>
    </row>
    <row r="57" spans="2:11" s="7" customFormat="1" ht="24.95" customHeight="1">
      <c r="B57" s="146"/>
      <c r="C57" s="147"/>
      <c r="D57" s="148" t="s">
        <v>102</v>
      </c>
      <c r="E57" s="149"/>
      <c r="F57" s="149"/>
      <c r="G57" s="149"/>
      <c r="H57" s="149"/>
      <c r="I57" s="150"/>
      <c r="J57" s="151">
        <f>J87</f>
        <v>0</v>
      </c>
      <c r="K57" s="152"/>
    </row>
    <row r="58" spans="2:11" s="8" customFormat="1" ht="19.9" customHeight="1">
      <c r="B58" s="153"/>
      <c r="C58" s="154"/>
      <c r="D58" s="155" t="s">
        <v>103</v>
      </c>
      <c r="E58" s="156"/>
      <c r="F58" s="156"/>
      <c r="G58" s="156"/>
      <c r="H58" s="156"/>
      <c r="I58" s="157"/>
      <c r="J58" s="158">
        <f>J88</f>
        <v>0</v>
      </c>
      <c r="K58" s="159"/>
    </row>
    <row r="59" spans="2:11" s="8" customFormat="1" ht="19.9" customHeight="1">
      <c r="B59" s="153"/>
      <c r="C59" s="154"/>
      <c r="D59" s="155" t="s">
        <v>104</v>
      </c>
      <c r="E59" s="156"/>
      <c r="F59" s="156"/>
      <c r="G59" s="156"/>
      <c r="H59" s="156"/>
      <c r="I59" s="157"/>
      <c r="J59" s="158">
        <f>J95</f>
        <v>0</v>
      </c>
      <c r="K59" s="159"/>
    </row>
    <row r="60" spans="2:11" s="8" customFormat="1" ht="19.9" customHeight="1">
      <c r="B60" s="153"/>
      <c r="C60" s="154"/>
      <c r="D60" s="155" t="s">
        <v>105</v>
      </c>
      <c r="E60" s="156"/>
      <c r="F60" s="156"/>
      <c r="G60" s="156"/>
      <c r="H60" s="156"/>
      <c r="I60" s="157"/>
      <c r="J60" s="158">
        <f>J111</f>
        <v>0</v>
      </c>
      <c r="K60" s="159"/>
    </row>
    <row r="61" spans="2:11" s="7" customFormat="1" ht="24.95" customHeight="1">
      <c r="B61" s="146"/>
      <c r="C61" s="147"/>
      <c r="D61" s="148" t="s">
        <v>106</v>
      </c>
      <c r="E61" s="149"/>
      <c r="F61" s="149"/>
      <c r="G61" s="149"/>
      <c r="H61" s="149"/>
      <c r="I61" s="150"/>
      <c r="J61" s="151">
        <f>J121</f>
        <v>0</v>
      </c>
      <c r="K61" s="152"/>
    </row>
    <row r="62" spans="2:11" s="8" customFormat="1" ht="19.9" customHeight="1">
      <c r="B62" s="153"/>
      <c r="C62" s="154"/>
      <c r="D62" s="155" t="s">
        <v>107</v>
      </c>
      <c r="E62" s="156"/>
      <c r="F62" s="156"/>
      <c r="G62" s="156"/>
      <c r="H62" s="156"/>
      <c r="I62" s="157"/>
      <c r="J62" s="158">
        <f>J122</f>
        <v>0</v>
      </c>
      <c r="K62" s="159"/>
    </row>
    <row r="63" spans="2:11" s="8" customFormat="1" ht="19.9" customHeight="1">
      <c r="B63" s="153"/>
      <c r="C63" s="154"/>
      <c r="D63" s="155" t="s">
        <v>108</v>
      </c>
      <c r="E63" s="156"/>
      <c r="F63" s="156"/>
      <c r="G63" s="156"/>
      <c r="H63" s="156"/>
      <c r="I63" s="157"/>
      <c r="J63" s="158">
        <f>J138</f>
        <v>0</v>
      </c>
      <c r="K63" s="159"/>
    </row>
    <row r="64" spans="2:11" s="8" customFormat="1" ht="19.9" customHeight="1">
      <c r="B64" s="153"/>
      <c r="C64" s="154"/>
      <c r="D64" s="155" t="s">
        <v>109</v>
      </c>
      <c r="E64" s="156"/>
      <c r="F64" s="156"/>
      <c r="G64" s="156"/>
      <c r="H64" s="156"/>
      <c r="I64" s="157"/>
      <c r="J64" s="158">
        <f>J151</f>
        <v>0</v>
      </c>
      <c r="K64" s="159"/>
    </row>
    <row r="65" spans="2:11" s="8" customFormat="1" ht="19.9" customHeight="1">
      <c r="B65" s="153"/>
      <c r="C65" s="154"/>
      <c r="D65" s="155" t="s">
        <v>110</v>
      </c>
      <c r="E65" s="156"/>
      <c r="F65" s="156"/>
      <c r="G65" s="156"/>
      <c r="H65" s="156"/>
      <c r="I65" s="157"/>
      <c r="J65" s="158">
        <f>J158</f>
        <v>0</v>
      </c>
      <c r="K65" s="159"/>
    </row>
    <row r="66" spans="2:11" s="8" customFormat="1" ht="19.9" customHeight="1">
      <c r="B66" s="153"/>
      <c r="C66" s="154"/>
      <c r="D66" s="155" t="s">
        <v>111</v>
      </c>
      <c r="E66" s="156"/>
      <c r="F66" s="156"/>
      <c r="G66" s="156"/>
      <c r="H66" s="156"/>
      <c r="I66" s="157"/>
      <c r="J66" s="158">
        <f>J165</f>
        <v>0</v>
      </c>
      <c r="K66" s="159"/>
    </row>
    <row r="67" spans="2:11" s="1" customFormat="1" ht="21.75" customHeight="1">
      <c r="B67" s="38"/>
      <c r="C67" s="39"/>
      <c r="D67" s="39"/>
      <c r="E67" s="39"/>
      <c r="F67" s="39"/>
      <c r="G67" s="39"/>
      <c r="H67" s="39"/>
      <c r="I67" s="115"/>
      <c r="J67" s="39"/>
      <c r="K67" s="42"/>
    </row>
    <row r="68" spans="2:11" s="1" customFormat="1" ht="6.95" customHeight="1">
      <c r="B68" s="53"/>
      <c r="C68" s="54"/>
      <c r="D68" s="54"/>
      <c r="E68" s="54"/>
      <c r="F68" s="54"/>
      <c r="G68" s="54"/>
      <c r="H68" s="54"/>
      <c r="I68" s="136"/>
      <c r="J68" s="54"/>
      <c r="K68" s="55"/>
    </row>
    <row r="72" spans="2:12" s="1" customFormat="1" ht="6.95" customHeight="1">
      <c r="B72" s="56"/>
      <c r="C72" s="57"/>
      <c r="D72" s="57"/>
      <c r="E72" s="57"/>
      <c r="F72" s="57"/>
      <c r="G72" s="57"/>
      <c r="H72" s="57"/>
      <c r="I72" s="139"/>
      <c r="J72" s="57"/>
      <c r="K72" s="57"/>
      <c r="L72" s="58"/>
    </row>
    <row r="73" spans="2:12" s="1" customFormat="1" ht="36.95" customHeight="1">
      <c r="B73" s="38"/>
      <c r="C73" s="59" t="s">
        <v>112</v>
      </c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4.45" customHeight="1">
      <c r="B75" s="38"/>
      <c r="C75" s="62" t="s">
        <v>18</v>
      </c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22.5" customHeight="1">
      <c r="B76" s="38"/>
      <c r="C76" s="60"/>
      <c r="D76" s="60"/>
      <c r="E76" s="353" t="str">
        <f>E7</f>
        <v>Nemocnice Odry - rekonstrukce skladu na pozemku parc. č. 1000, k. ú. Odry</v>
      </c>
      <c r="F76" s="354"/>
      <c r="G76" s="354"/>
      <c r="H76" s="354"/>
      <c r="I76" s="160"/>
      <c r="J76" s="60"/>
      <c r="K76" s="60"/>
      <c r="L76" s="58"/>
    </row>
    <row r="77" spans="2:12" s="1" customFormat="1" ht="14.45" customHeight="1">
      <c r="B77" s="38"/>
      <c r="C77" s="62" t="s">
        <v>95</v>
      </c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23.25" customHeight="1">
      <c r="B78" s="38"/>
      <c r="C78" s="60"/>
      <c r="D78" s="60"/>
      <c r="E78" s="321" t="str">
        <f>E9</f>
        <v>01 - Demolice</v>
      </c>
      <c r="F78" s="355"/>
      <c r="G78" s="355"/>
      <c r="H78" s="355"/>
      <c r="I78" s="160"/>
      <c r="J78" s="60"/>
      <c r="K78" s="60"/>
      <c r="L78" s="58"/>
    </row>
    <row r="79" spans="2:12" s="1" customFormat="1" ht="6.95" customHeight="1">
      <c r="B79" s="38"/>
      <c r="C79" s="60"/>
      <c r="D79" s="60"/>
      <c r="E79" s="60"/>
      <c r="F79" s="60"/>
      <c r="G79" s="60"/>
      <c r="H79" s="60"/>
      <c r="I79" s="160"/>
      <c r="J79" s="60"/>
      <c r="K79" s="60"/>
      <c r="L79" s="58"/>
    </row>
    <row r="80" spans="2:12" s="1" customFormat="1" ht="18" customHeight="1">
      <c r="B80" s="38"/>
      <c r="C80" s="62" t="s">
        <v>23</v>
      </c>
      <c r="D80" s="60"/>
      <c r="E80" s="60"/>
      <c r="F80" s="161" t="str">
        <f>F12</f>
        <v>Odry</v>
      </c>
      <c r="G80" s="60"/>
      <c r="H80" s="60"/>
      <c r="I80" s="162" t="s">
        <v>25</v>
      </c>
      <c r="J80" s="70" t="str">
        <f>IF(J12="","",J12)</f>
        <v>29. 10. 2018</v>
      </c>
      <c r="K80" s="60"/>
      <c r="L80" s="58"/>
    </row>
    <row r="81" spans="2:12" s="1" customFormat="1" ht="6.9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12" s="1" customFormat="1" ht="15">
      <c r="B82" s="38"/>
      <c r="C82" s="62" t="s">
        <v>27</v>
      </c>
      <c r="D82" s="60"/>
      <c r="E82" s="60"/>
      <c r="F82" s="161" t="str">
        <f>E15</f>
        <v>Město Odry</v>
      </c>
      <c r="G82" s="60"/>
      <c r="H82" s="60"/>
      <c r="I82" s="162" t="s">
        <v>33</v>
      </c>
      <c r="J82" s="161" t="str">
        <f>E21</f>
        <v>Ing. Petr Elkner</v>
      </c>
      <c r="K82" s="60"/>
      <c r="L82" s="58"/>
    </row>
    <row r="83" spans="2:12" s="1" customFormat="1" ht="14.45" customHeight="1">
      <c r="B83" s="38"/>
      <c r="C83" s="62" t="s">
        <v>31</v>
      </c>
      <c r="D83" s="60"/>
      <c r="E83" s="60"/>
      <c r="F83" s="161" t="str">
        <f>IF(E18="","",E18)</f>
        <v/>
      </c>
      <c r="G83" s="60"/>
      <c r="H83" s="60"/>
      <c r="I83" s="160"/>
      <c r="J83" s="60"/>
      <c r="K83" s="60"/>
      <c r="L83" s="58"/>
    </row>
    <row r="84" spans="2:12" s="1" customFormat="1" ht="10.35" customHeight="1">
      <c r="B84" s="38"/>
      <c r="C84" s="60"/>
      <c r="D84" s="60"/>
      <c r="E84" s="60"/>
      <c r="F84" s="60"/>
      <c r="G84" s="60"/>
      <c r="H84" s="60"/>
      <c r="I84" s="160"/>
      <c r="J84" s="60"/>
      <c r="K84" s="60"/>
      <c r="L84" s="58"/>
    </row>
    <row r="85" spans="2:20" s="9" customFormat="1" ht="29.25" customHeight="1">
      <c r="B85" s="163"/>
      <c r="C85" s="164" t="s">
        <v>113</v>
      </c>
      <c r="D85" s="165" t="s">
        <v>57</v>
      </c>
      <c r="E85" s="165" t="s">
        <v>53</v>
      </c>
      <c r="F85" s="165" t="s">
        <v>114</v>
      </c>
      <c r="G85" s="165" t="s">
        <v>115</v>
      </c>
      <c r="H85" s="165" t="s">
        <v>116</v>
      </c>
      <c r="I85" s="166" t="s">
        <v>117</v>
      </c>
      <c r="J85" s="165" t="s">
        <v>99</v>
      </c>
      <c r="K85" s="167" t="s">
        <v>118</v>
      </c>
      <c r="L85" s="168"/>
      <c r="M85" s="78" t="s">
        <v>119</v>
      </c>
      <c r="N85" s="79" t="s">
        <v>42</v>
      </c>
      <c r="O85" s="79" t="s">
        <v>120</v>
      </c>
      <c r="P85" s="79" t="s">
        <v>121</v>
      </c>
      <c r="Q85" s="79" t="s">
        <v>122</v>
      </c>
      <c r="R85" s="79" t="s">
        <v>123</v>
      </c>
      <c r="S85" s="79" t="s">
        <v>124</v>
      </c>
      <c r="T85" s="80" t="s">
        <v>125</v>
      </c>
    </row>
    <row r="86" spans="2:63" s="1" customFormat="1" ht="29.25" customHeight="1">
      <c r="B86" s="38"/>
      <c r="C86" s="84" t="s">
        <v>100</v>
      </c>
      <c r="D86" s="60"/>
      <c r="E86" s="60"/>
      <c r="F86" s="60"/>
      <c r="G86" s="60"/>
      <c r="H86" s="60"/>
      <c r="I86" s="160"/>
      <c r="J86" s="169">
        <f>BK86</f>
        <v>0</v>
      </c>
      <c r="K86" s="60"/>
      <c r="L86" s="58"/>
      <c r="M86" s="81"/>
      <c r="N86" s="82"/>
      <c r="O86" s="82"/>
      <c r="P86" s="170">
        <f>P87+P121</f>
        <v>0</v>
      </c>
      <c r="Q86" s="82"/>
      <c r="R86" s="170">
        <f>R87+R121</f>
        <v>0</v>
      </c>
      <c r="S86" s="82"/>
      <c r="T86" s="171">
        <f>T87+T121</f>
        <v>15.658334</v>
      </c>
      <c r="AT86" s="21" t="s">
        <v>71</v>
      </c>
      <c r="AU86" s="21" t="s">
        <v>101</v>
      </c>
      <c r="BK86" s="172">
        <f>BK87+BK121</f>
        <v>0</v>
      </c>
    </row>
    <row r="87" spans="2:63" s="10" customFormat="1" ht="37.35" customHeight="1">
      <c r="B87" s="173"/>
      <c r="C87" s="174"/>
      <c r="D87" s="175" t="s">
        <v>71</v>
      </c>
      <c r="E87" s="176" t="s">
        <v>126</v>
      </c>
      <c r="F87" s="176" t="s">
        <v>127</v>
      </c>
      <c r="G87" s="174"/>
      <c r="H87" s="174"/>
      <c r="I87" s="177"/>
      <c r="J87" s="178">
        <f>BK87</f>
        <v>0</v>
      </c>
      <c r="K87" s="174"/>
      <c r="L87" s="179"/>
      <c r="M87" s="180"/>
      <c r="N87" s="181"/>
      <c r="O87" s="181"/>
      <c r="P87" s="182">
        <f>P88+P95+P111</f>
        <v>0</v>
      </c>
      <c r="Q87" s="181"/>
      <c r="R87" s="182">
        <f>R88+R95+R111</f>
        <v>0</v>
      </c>
      <c r="S87" s="181"/>
      <c r="T87" s="183">
        <f>T88+T95+T111</f>
        <v>13.8141</v>
      </c>
      <c r="AR87" s="184" t="s">
        <v>80</v>
      </c>
      <c r="AT87" s="185" t="s">
        <v>71</v>
      </c>
      <c r="AU87" s="185" t="s">
        <v>72</v>
      </c>
      <c r="AY87" s="184" t="s">
        <v>128</v>
      </c>
      <c r="BK87" s="186">
        <f>BK88+BK95+BK111</f>
        <v>0</v>
      </c>
    </row>
    <row r="88" spans="2:63" s="10" customFormat="1" ht="19.9" customHeight="1">
      <c r="B88" s="173"/>
      <c r="C88" s="174"/>
      <c r="D88" s="187" t="s">
        <v>71</v>
      </c>
      <c r="E88" s="188" t="s">
        <v>80</v>
      </c>
      <c r="F88" s="188" t="s">
        <v>129</v>
      </c>
      <c r="G88" s="174"/>
      <c r="H88" s="174"/>
      <c r="I88" s="177"/>
      <c r="J88" s="189">
        <f>BK88</f>
        <v>0</v>
      </c>
      <c r="K88" s="174"/>
      <c r="L88" s="179"/>
      <c r="M88" s="180"/>
      <c r="N88" s="181"/>
      <c r="O88" s="181"/>
      <c r="P88" s="182">
        <f>SUM(P89:P94)</f>
        <v>0</v>
      </c>
      <c r="Q88" s="181"/>
      <c r="R88" s="182">
        <f>SUM(R89:R94)</f>
        <v>0</v>
      </c>
      <c r="S88" s="181"/>
      <c r="T88" s="183">
        <f>SUM(T89:T94)</f>
        <v>8.2382</v>
      </c>
      <c r="AR88" s="184" t="s">
        <v>80</v>
      </c>
      <c r="AT88" s="185" t="s">
        <v>71</v>
      </c>
      <c r="AU88" s="185" t="s">
        <v>80</v>
      </c>
      <c r="AY88" s="184" t="s">
        <v>128</v>
      </c>
      <c r="BK88" s="186">
        <f>SUM(BK89:BK94)</f>
        <v>0</v>
      </c>
    </row>
    <row r="89" spans="2:65" s="1" customFormat="1" ht="22.5" customHeight="1">
      <c r="B89" s="38"/>
      <c r="C89" s="190" t="s">
        <v>80</v>
      </c>
      <c r="D89" s="190" t="s">
        <v>130</v>
      </c>
      <c r="E89" s="191" t="s">
        <v>131</v>
      </c>
      <c r="F89" s="192" t="s">
        <v>132</v>
      </c>
      <c r="G89" s="193" t="s">
        <v>133</v>
      </c>
      <c r="H89" s="194">
        <v>26.82</v>
      </c>
      <c r="I89" s="195"/>
      <c r="J89" s="196">
        <f>ROUND(I89*H89,2)</f>
        <v>0</v>
      </c>
      <c r="K89" s="192" t="s">
        <v>134</v>
      </c>
      <c r="L89" s="58"/>
      <c r="M89" s="197" t="s">
        <v>21</v>
      </c>
      <c r="N89" s="198" t="s">
        <v>43</v>
      </c>
      <c r="O89" s="39"/>
      <c r="P89" s="199">
        <f>O89*H89</f>
        <v>0</v>
      </c>
      <c r="Q89" s="199">
        <v>0</v>
      </c>
      <c r="R89" s="199">
        <f>Q89*H89</f>
        <v>0</v>
      </c>
      <c r="S89" s="199">
        <v>0.26</v>
      </c>
      <c r="T89" s="200">
        <f>S89*H89</f>
        <v>6.9732</v>
      </c>
      <c r="AR89" s="21" t="s">
        <v>135</v>
      </c>
      <c r="AT89" s="21" t="s">
        <v>130</v>
      </c>
      <c r="AU89" s="21" t="s">
        <v>82</v>
      </c>
      <c r="AY89" s="21" t="s">
        <v>128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1" t="s">
        <v>80</v>
      </c>
      <c r="BK89" s="201">
        <f>ROUND(I89*H89,2)</f>
        <v>0</v>
      </c>
      <c r="BL89" s="21" t="s">
        <v>135</v>
      </c>
      <c r="BM89" s="21" t="s">
        <v>136</v>
      </c>
    </row>
    <row r="90" spans="2:47" s="1" customFormat="1" ht="40.5">
      <c r="B90" s="38"/>
      <c r="C90" s="60"/>
      <c r="D90" s="202" t="s">
        <v>137</v>
      </c>
      <c r="E90" s="60"/>
      <c r="F90" s="203" t="s">
        <v>138</v>
      </c>
      <c r="G90" s="60"/>
      <c r="H90" s="60"/>
      <c r="I90" s="160"/>
      <c r="J90" s="60"/>
      <c r="K90" s="60"/>
      <c r="L90" s="58"/>
      <c r="M90" s="204"/>
      <c r="N90" s="39"/>
      <c r="O90" s="39"/>
      <c r="P90" s="39"/>
      <c r="Q90" s="39"/>
      <c r="R90" s="39"/>
      <c r="S90" s="39"/>
      <c r="T90" s="75"/>
      <c r="AT90" s="21" t="s">
        <v>137</v>
      </c>
      <c r="AU90" s="21" t="s">
        <v>82</v>
      </c>
    </row>
    <row r="91" spans="2:51" s="11" customFormat="1" ht="13.5">
      <c r="B91" s="205"/>
      <c r="C91" s="206"/>
      <c r="D91" s="207" t="s">
        <v>139</v>
      </c>
      <c r="E91" s="208" t="s">
        <v>21</v>
      </c>
      <c r="F91" s="209" t="s">
        <v>140</v>
      </c>
      <c r="G91" s="206"/>
      <c r="H91" s="210">
        <v>26.82</v>
      </c>
      <c r="I91" s="211"/>
      <c r="J91" s="206"/>
      <c r="K91" s="206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139</v>
      </c>
      <c r="AU91" s="216" t="s">
        <v>82</v>
      </c>
      <c r="AV91" s="11" t="s">
        <v>82</v>
      </c>
      <c r="AW91" s="11" t="s">
        <v>35</v>
      </c>
      <c r="AX91" s="11" t="s">
        <v>80</v>
      </c>
      <c r="AY91" s="216" t="s">
        <v>128</v>
      </c>
    </row>
    <row r="92" spans="2:65" s="1" customFormat="1" ht="22.5" customHeight="1">
      <c r="B92" s="38"/>
      <c r="C92" s="190" t="s">
        <v>82</v>
      </c>
      <c r="D92" s="190" t="s">
        <v>130</v>
      </c>
      <c r="E92" s="191" t="s">
        <v>141</v>
      </c>
      <c r="F92" s="192" t="s">
        <v>142</v>
      </c>
      <c r="G92" s="193" t="s">
        <v>143</v>
      </c>
      <c r="H92" s="194">
        <v>5.5</v>
      </c>
      <c r="I92" s="195"/>
      <c r="J92" s="196">
        <f>ROUND(I92*H92,2)</f>
        <v>0</v>
      </c>
      <c r="K92" s="192" t="s">
        <v>134</v>
      </c>
      <c r="L92" s="58"/>
      <c r="M92" s="197" t="s">
        <v>21</v>
      </c>
      <c r="N92" s="198" t="s">
        <v>43</v>
      </c>
      <c r="O92" s="39"/>
      <c r="P92" s="199">
        <f>O92*H92</f>
        <v>0</v>
      </c>
      <c r="Q92" s="199">
        <v>0</v>
      </c>
      <c r="R92" s="199">
        <f>Q92*H92</f>
        <v>0</v>
      </c>
      <c r="S92" s="199">
        <v>0.23</v>
      </c>
      <c r="T92" s="200">
        <f>S92*H92</f>
        <v>1.2650000000000001</v>
      </c>
      <c r="AR92" s="21" t="s">
        <v>135</v>
      </c>
      <c r="AT92" s="21" t="s">
        <v>130</v>
      </c>
      <c r="AU92" s="21" t="s">
        <v>82</v>
      </c>
      <c r="AY92" s="21" t="s">
        <v>128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1" t="s">
        <v>80</v>
      </c>
      <c r="BK92" s="201">
        <f>ROUND(I92*H92,2)</f>
        <v>0</v>
      </c>
      <c r="BL92" s="21" t="s">
        <v>135</v>
      </c>
      <c r="BM92" s="21" t="s">
        <v>144</v>
      </c>
    </row>
    <row r="93" spans="2:47" s="1" customFormat="1" ht="27">
      <c r="B93" s="38"/>
      <c r="C93" s="60"/>
      <c r="D93" s="202" t="s">
        <v>137</v>
      </c>
      <c r="E93" s="60"/>
      <c r="F93" s="203" t="s">
        <v>145</v>
      </c>
      <c r="G93" s="60"/>
      <c r="H93" s="60"/>
      <c r="I93" s="160"/>
      <c r="J93" s="60"/>
      <c r="K93" s="60"/>
      <c r="L93" s="58"/>
      <c r="M93" s="204"/>
      <c r="N93" s="39"/>
      <c r="O93" s="39"/>
      <c r="P93" s="39"/>
      <c r="Q93" s="39"/>
      <c r="R93" s="39"/>
      <c r="S93" s="39"/>
      <c r="T93" s="75"/>
      <c r="AT93" s="21" t="s">
        <v>137</v>
      </c>
      <c r="AU93" s="21" t="s">
        <v>82</v>
      </c>
    </row>
    <row r="94" spans="2:51" s="11" customFormat="1" ht="13.5">
      <c r="B94" s="205"/>
      <c r="C94" s="206"/>
      <c r="D94" s="202" t="s">
        <v>139</v>
      </c>
      <c r="E94" s="217" t="s">
        <v>21</v>
      </c>
      <c r="F94" s="218" t="s">
        <v>146</v>
      </c>
      <c r="G94" s="206"/>
      <c r="H94" s="219">
        <v>5.5</v>
      </c>
      <c r="I94" s="211"/>
      <c r="J94" s="206"/>
      <c r="K94" s="206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139</v>
      </c>
      <c r="AU94" s="216" t="s">
        <v>82</v>
      </c>
      <c r="AV94" s="11" t="s">
        <v>82</v>
      </c>
      <c r="AW94" s="11" t="s">
        <v>35</v>
      </c>
      <c r="AX94" s="11" t="s">
        <v>80</v>
      </c>
      <c r="AY94" s="216" t="s">
        <v>128</v>
      </c>
    </row>
    <row r="95" spans="2:63" s="10" customFormat="1" ht="29.85" customHeight="1">
      <c r="B95" s="173"/>
      <c r="C95" s="174"/>
      <c r="D95" s="187" t="s">
        <v>71</v>
      </c>
      <c r="E95" s="188" t="s">
        <v>147</v>
      </c>
      <c r="F95" s="188" t="s">
        <v>148</v>
      </c>
      <c r="G95" s="174"/>
      <c r="H95" s="174"/>
      <c r="I95" s="177"/>
      <c r="J95" s="189">
        <f>BK95</f>
        <v>0</v>
      </c>
      <c r="K95" s="174"/>
      <c r="L95" s="179"/>
      <c r="M95" s="180"/>
      <c r="N95" s="181"/>
      <c r="O95" s="181"/>
      <c r="P95" s="182">
        <f>SUM(P96:P110)</f>
        <v>0</v>
      </c>
      <c r="Q95" s="181"/>
      <c r="R95" s="182">
        <f>SUM(R96:R110)</f>
        <v>0</v>
      </c>
      <c r="S95" s="181"/>
      <c r="T95" s="183">
        <f>SUM(T96:T110)</f>
        <v>5.5759</v>
      </c>
      <c r="AR95" s="184" t="s">
        <v>80</v>
      </c>
      <c r="AT95" s="185" t="s">
        <v>71</v>
      </c>
      <c r="AU95" s="185" t="s">
        <v>80</v>
      </c>
      <c r="AY95" s="184" t="s">
        <v>128</v>
      </c>
      <c r="BK95" s="186">
        <f>SUM(BK96:BK110)</f>
        <v>0</v>
      </c>
    </row>
    <row r="96" spans="2:65" s="1" customFormat="1" ht="22.5" customHeight="1">
      <c r="B96" s="38"/>
      <c r="C96" s="190" t="s">
        <v>149</v>
      </c>
      <c r="D96" s="190" t="s">
        <v>130</v>
      </c>
      <c r="E96" s="191" t="s">
        <v>150</v>
      </c>
      <c r="F96" s="192" t="s">
        <v>151</v>
      </c>
      <c r="G96" s="193" t="s">
        <v>152</v>
      </c>
      <c r="H96" s="194">
        <v>1.28</v>
      </c>
      <c r="I96" s="195"/>
      <c r="J96" s="196">
        <f>ROUND(I96*H96,2)</f>
        <v>0</v>
      </c>
      <c r="K96" s="192" t="s">
        <v>134</v>
      </c>
      <c r="L96" s="58"/>
      <c r="M96" s="197" t="s">
        <v>21</v>
      </c>
      <c r="N96" s="198" t="s">
        <v>43</v>
      </c>
      <c r="O96" s="39"/>
      <c r="P96" s="199">
        <f>O96*H96</f>
        <v>0</v>
      </c>
      <c r="Q96" s="199">
        <v>0</v>
      </c>
      <c r="R96" s="199">
        <f>Q96*H96</f>
        <v>0</v>
      </c>
      <c r="S96" s="199">
        <v>2</v>
      </c>
      <c r="T96" s="200">
        <f>S96*H96</f>
        <v>2.56</v>
      </c>
      <c r="AR96" s="21" t="s">
        <v>135</v>
      </c>
      <c r="AT96" s="21" t="s">
        <v>130</v>
      </c>
      <c r="AU96" s="21" t="s">
        <v>82</v>
      </c>
      <c r="AY96" s="21" t="s">
        <v>128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1" t="s">
        <v>80</v>
      </c>
      <c r="BK96" s="201">
        <f>ROUND(I96*H96,2)</f>
        <v>0</v>
      </c>
      <c r="BL96" s="21" t="s">
        <v>135</v>
      </c>
      <c r="BM96" s="21" t="s">
        <v>153</v>
      </c>
    </row>
    <row r="97" spans="2:47" s="1" customFormat="1" ht="13.5">
      <c r="B97" s="38"/>
      <c r="C97" s="60"/>
      <c r="D97" s="202" t="s">
        <v>137</v>
      </c>
      <c r="E97" s="60"/>
      <c r="F97" s="203" t="s">
        <v>151</v>
      </c>
      <c r="G97" s="60"/>
      <c r="H97" s="60"/>
      <c r="I97" s="160"/>
      <c r="J97" s="60"/>
      <c r="K97" s="60"/>
      <c r="L97" s="58"/>
      <c r="M97" s="204"/>
      <c r="N97" s="39"/>
      <c r="O97" s="39"/>
      <c r="P97" s="39"/>
      <c r="Q97" s="39"/>
      <c r="R97" s="39"/>
      <c r="S97" s="39"/>
      <c r="T97" s="75"/>
      <c r="AT97" s="21" t="s">
        <v>137</v>
      </c>
      <c r="AU97" s="21" t="s">
        <v>82</v>
      </c>
    </row>
    <row r="98" spans="2:51" s="11" customFormat="1" ht="13.5">
      <c r="B98" s="205"/>
      <c r="C98" s="206"/>
      <c r="D98" s="207" t="s">
        <v>139</v>
      </c>
      <c r="E98" s="208" t="s">
        <v>21</v>
      </c>
      <c r="F98" s="209" t="s">
        <v>154</v>
      </c>
      <c r="G98" s="206"/>
      <c r="H98" s="210">
        <v>1.28</v>
      </c>
      <c r="I98" s="211"/>
      <c r="J98" s="206"/>
      <c r="K98" s="206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139</v>
      </c>
      <c r="AU98" s="216" t="s">
        <v>82</v>
      </c>
      <c r="AV98" s="11" t="s">
        <v>82</v>
      </c>
      <c r="AW98" s="11" t="s">
        <v>35</v>
      </c>
      <c r="AX98" s="11" t="s">
        <v>80</v>
      </c>
      <c r="AY98" s="216" t="s">
        <v>128</v>
      </c>
    </row>
    <row r="99" spans="2:65" s="1" customFormat="1" ht="22.5" customHeight="1">
      <c r="B99" s="38"/>
      <c r="C99" s="190" t="s">
        <v>135</v>
      </c>
      <c r="D99" s="190" t="s">
        <v>130</v>
      </c>
      <c r="E99" s="191" t="s">
        <v>155</v>
      </c>
      <c r="F99" s="192" t="s">
        <v>156</v>
      </c>
      <c r="G99" s="193" t="s">
        <v>133</v>
      </c>
      <c r="H99" s="194">
        <v>25.589</v>
      </c>
      <c r="I99" s="195"/>
      <c r="J99" s="196">
        <f>ROUND(I99*H99,2)</f>
        <v>0</v>
      </c>
      <c r="K99" s="192" t="s">
        <v>134</v>
      </c>
      <c r="L99" s="58"/>
      <c r="M99" s="197" t="s">
        <v>21</v>
      </c>
      <c r="N99" s="198" t="s">
        <v>43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0.1</v>
      </c>
      <c r="T99" s="200">
        <f>S99*H99</f>
        <v>2.5589</v>
      </c>
      <c r="AR99" s="21" t="s">
        <v>135</v>
      </c>
      <c r="AT99" s="21" t="s">
        <v>130</v>
      </c>
      <c r="AU99" s="21" t="s">
        <v>82</v>
      </c>
      <c r="AY99" s="21" t="s">
        <v>128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80</v>
      </c>
      <c r="BK99" s="201">
        <f>ROUND(I99*H99,2)</f>
        <v>0</v>
      </c>
      <c r="BL99" s="21" t="s">
        <v>135</v>
      </c>
      <c r="BM99" s="21" t="s">
        <v>157</v>
      </c>
    </row>
    <row r="100" spans="2:47" s="1" customFormat="1" ht="40.5">
      <c r="B100" s="38"/>
      <c r="C100" s="60"/>
      <c r="D100" s="202" t="s">
        <v>137</v>
      </c>
      <c r="E100" s="60"/>
      <c r="F100" s="203" t="s">
        <v>158</v>
      </c>
      <c r="G100" s="60"/>
      <c r="H100" s="60"/>
      <c r="I100" s="160"/>
      <c r="J100" s="60"/>
      <c r="K100" s="60"/>
      <c r="L100" s="58"/>
      <c r="M100" s="204"/>
      <c r="N100" s="39"/>
      <c r="O100" s="39"/>
      <c r="P100" s="39"/>
      <c r="Q100" s="39"/>
      <c r="R100" s="39"/>
      <c r="S100" s="39"/>
      <c r="T100" s="75"/>
      <c r="AT100" s="21" t="s">
        <v>137</v>
      </c>
      <c r="AU100" s="21" t="s">
        <v>82</v>
      </c>
    </row>
    <row r="101" spans="2:51" s="11" customFormat="1" ht="13.5">
      <c r="B101" s="205"/>
      <c r="C101" s="206"/>
      <c r="D101" s="207" t="s">
        <v>139</v>
      </c>
      <c r="E101" s="208" t="s">
        <v>21</v>
      </c>
      <c r="F101" s="209" t="s">
        <v>159</v>
      </c>
      <c r="G101" s="206"/>
      <c r="H101" s="210">
        <v>25.589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139</v>
      </c>
      <c r="AU101" s="216" t="s">
        <v>82</v>
      </c>
      <c r="AV101" s="11" t="s">
        <v>82</v>
      </c>
      <c r="AW101" s="11" t="s">
        <v>35</v>
      </c>
      <c r="AX101" s="11" t="s">
        <v>80</v>
      </c>
      <c r="AY101" s="216" t="s">
        <v>128</v>
      </c>
    </row>
    <row r="102" spans="2:65" s="1" customFormat="1" ht="22.5" customHeight="1">
      <c r="B102" s="38"/>
      <c r="C102" s="190" t="s">
        <v>160</v>
      </c>
      <c r="D102" s="190" t="s">
        <v>130</v>
      </c>
      <c r="E102" s="191" t="s">
        <v>161</v>
      </c>
      <c r="F102" s="192" t="s">
        <v>162</v>
      </c>
      <c r="G102" s="193" t="s">
        <v>163</v>
      </c>
      <c r="H102" s="194">
        <v>0.123</v>
      </c>
      <c r="I102" s="195"/>
      <c r="J102" s="196">
        <f>ROUND(I102*H102,2)</f>
        <v>0</v>
      </c>
      <c r="K102" s="192" t="s">
        <v>134</v>
      </c>
      <c r="L102" s="58"/>
      <c r="M102" s="197" t="s">
        <v>21</v>
      </c>
      <c r="N102" s="198" t="s">
        <v>43</v>
      </c>
      <c r="O102" s="39"/>
      <c r="P102" s="199">
        <f>O102*H102</f>
        <v>0</v>
      </c>
      <c r="Q102" s="199">
        <v>0</v>
      </c>
      <c r="R102" s="199">
        <f>Q102*H102</f>
        <v>0</v>
      </c>
      <c r="S102" s="199">
        <v>1</v>
      </c>
      <c r="T102" s="200">
        <f>S102*H102</f>
        <v>0.123</v>
      </c>
      <c r="AR102" s="21" t="s">
        <v>135</v>
      </c>
      <c r="AT102" s="21" t="s">
        <v>130</v>
      </c>
      <c r="AU102" s="21" t="s">
        <v>82</v>
      </c>
      <c r="AY102" s="21" t="s">
        <v>128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1" t="s">
        <v>80</v>
      </c>
      <c r="BK102" s="201">
        <f>ROUND(I102*H102,2)</f>
        <v>0</v>
      </c>
      <c r="BL102" s="21" t="s">
        <v>135</v>
      </c>
      <c r="BM102" s="21" t="s">
        <v>164</v>
      </c>
    </row>
    <row r="103" spans="2:47" s="1" customFormat="1" ht="13.5">
      <c r="B103" s="38"/>
      <c r="C103" s="60"/>
      <c r="D103" s="202" t="s">
        <v>137</v>
      </c>
      <c r="E103" s="60"/>
      <c r="F103" s="203" t="s">
        <v>165</v>
      </c>
      <c r="G103" s="60"/>
      <c r="H103" s="60"/>
      <c r="I103" s="160"/>
      <c r="J103" s="60"/>
      <c r="K103" s="60"/>
      <c r="L103" s="58"/>
      <c r="M103" s="204"/>
      <c r="N103" s="39"/>
      <c r="O103" s="39"/>
      <c r="P103" s="39"/>
      <c r="Q103" s="39"/>
      <c r="R103" s="39"/>
      <c r="S103" s="39"/>
      <c r="T103" s="75"/>
      <c r="AT103" s="21" t="s">
        <v>137</v>
      </c>
      <c r="AU103" s="21" t="s">
        <v>82</v>
      </c>
    </row>
    <row r="104" spans="2:51" s="11" customFormat="1" ht="13.5">
      <c r="B104" s="205"/>
      <c r="C104" s="206"/>
      <c r="D104" s="207" t="s">
        <v>139</v>
      </c>
      <c r="E104" s="208" t="s">
        <v>21</v>
      </c>
      <c r="F104" s="209" t="s">
        <v>166</v>
      </c>
      <c r="G104" s="206"/>
      <c r="H104" s="210">
        <v>0.123</v>
      </c>
      <c r="I104" s="211"/>
      <c r="J104" s="206"/>
      <c r="K104" s="206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139</v>
      </c>
      <c r="AU104" s="216" t="s">
        <v>82</v>
      </c>
      <c r="AV104" s="11" t="s">
        <v>82</v>
      </c>
      <c r="AW104" s="11" t="s">
        <v>35</v>
      </c>
      <c r="AX104" s="11" t="s">
        <v>80</v>
      </c>
      <c r="AY104" s="216" t="s">
        <v>128</v>
      </c>
    </row>
    <row r="105" spans="2:65" s="1" customFormat="1" ht="22.5" customHeight="1">
      <c r="B105" s="38"/>
      <c r="C105" s="190" t="s">
        <v>167</v>
      </c>
      <c r="D105" s="190" t="s">
        <v>130</v>
      </c>
      <c r="E105" s="191" t="s">
        <v>168</v>
      </c>
      <c r="F105" s="192" t="s">
        <v>169</v>
      </c>
      <c r="G105" s="193" t="s">
        <v>163</v>
      </c>
      <c r="H105" s="194">
        <v>0.334</v>
      </c>
      <c r="I105" s="195"/>
      <c r="J105" s="196">
        <f>ROUND(I105*H105,2)</f>
        <v>0</v>
      </c>
      <c r="K105" s="192" t="s">
        <v>134</v>
      </c>
      <c r="L105" s="58"/>
      <c r="M105" s="197" t="s">
        <v>21</v>
      </c>
      <c r="N105" s="198" t="s">
        <v>43</v>
      </c>
      <c r="O105" s="39"/>
      <c r="P105" s="199">
        <f>O105*H105</f>
        <v>0</v>
      </c>
      <c r="Q105" s="199">
        <v>0</v>
      </c>
      <c r="R105" s="199">
        <f>Q105*H105</f>
        <v>0</v>
      </c>
      <c r="S105" s="199">
        <v>1</v>
      </c>
      <c r="T105" s="200">
        <f>S105*H105</f>
        <v>0.334</v>
      </c>
      <c r="AR105" s="21" t="s">
        <v>135</v>
      </c>
      <c r="AT105" s="21" t="s">
        <v>130</v>
      </c>
      <c r="AU105" s="21" t="s">
        <v>82</v>
      </c>
      <c r="AY105" s="21" t="s">
        <v>128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1" t="s">
        <v>80</v>
      </c>
      <c r="BK105" s="201">
        <f>ROUND(I105*H105,2)</f>
        <v>0</v>
      </c>
      <c r="BL105" s="21" t="s">
        <v>135</v>
      </c>
      <c r="BM105" s="21" t="s">
        <v>170</v>
      </c>
    </row>
    <row r="106" spans="2:47" s="1" customFormat="1" ht="13.5">
      <c r="B106" s="38"/>
      <c r="C106" s="60"/>
      <c r="D106" s="202" t="s">
        <v>137</v>
      </c>
      <c r="E106" s="60"/>
      <c r="F106" s="203" t="s">
        <v>171</v>
      </c>
      <c r="G106" s="60"/>
      <c r="H106" s="60"/>
      <c r="I106" s="160"/>
      <c r="J106" s="60"/>
      <c r="K106" s="60"/>
      <c r="L106" s="58"/>
      <c r="M106" s="204"/>
      <c r="N106" s="39"/>
      <c r="O106" s="39"/>
      <c r="P106" s="39"/>
      <c r="Q106" s="39"/>
      <c r="R106" s="39"/>
      <c r="S106" s="39"/>
      <c r="T106" s="75"/>
      <c r="AT106" s="21" t="s">
        <v>137</v>
      </c>
      <c r="AU106" s="21" t="s">
        <v>82</v>
      </c>
    </row>
    <row r="107" spans="2:51" s="11" customFormat="1" ht="13.5">
      <c r="B107" s="205"/>
      <c r="C107" s="206"/>
      <c r="D107" s="207" t="s">
        <v>139</v>
      </c>
      <c r="E107" s="208" t="s">
        <v>21</v>
      </c>
      <c r="F107" s="209" t="s">
        <v>172</v>
      </c>
      <c r="G107" s="206"/>
      <c r="H107" s="210">
        <v>0.334</v>
      </c>
      <c r="I107" s="211"/>
      <c r="J107" s="206"/>
      <c r="K107" s="206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139</v>
      </c>
      <c r="AU107" s="216" t="s">
        <v>82</v>
      </c>
      <c r="AV107" s="11" t="s">
        <v>82</v>
      </c>
      <c r="AW107" s="11" t="s">
        <v>35</v>
      </c>
      <c r="AX107" s="11" t="s">
        <v>80</v>
      </c>
      <c r="AY107" s="216" t="s">
        <v>128</v>
      </c>
    </row>
    <row r="108" spans="2:65" s="1" customFormat="1" ht="22.5" customHeight="1">
      <c r="B108" s="38"/>
      <c r="C108" s="190" t="s">
        <v>173</v>
      </c>
      <c r="D108" s="190" t="s">
        <v>130</v>
      </c>
      <c r="E108" s="191" t="s">
        <v>174</v>
      </c>
      <c r="F108" s="192" t="s">
        <v>175</v>
      </c>
      <c r="G108" s="193" t="s">
        <v>133</v>
      </c>
      <c r="H108" s="194">
        <v>26.82</v>
      </c>
      <c r="I108" s="195"/>
      <c r="J108" s="196">
        <f>ROUND(I108*H108,2)</f>
        <v>0</v>
      </c>
      <c r="K108" s="192" t="s">
        <v>134</v>
      </c>
      <c r="L108" s="58"/>
      <c r="M108" s="197" t="s">
        <v>21</v>
      </c>
      <c r="N108" s="198" t="s">
        <v>43</v>
      </c>
      <c r="O108" s="39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1" t="s">
        <v>135</v>
      </c>
      <c r="AT108" s="21" t="s">
        <v>130</v>
      </c>
      <c r="AU108" s="21" t="s">
        <v>82</v>
      </c>
      <c r="AY108" s="21" t="s">
        <v>128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1" t="s">
        <v>80</v>
      </c>
      <c r="BK108" s="201">
        <f>ROUND(I108*H108,2)</f>
        <v>0</v>
      </c>
      <c r="BL108" s="21" t="s">
        <v>135</v>
      </c>
      <c r="BM108" s="21" t="s">
        <v>176</v>
      </c>
    </row>
    <row r="109" spans="2:47" s="1" customFormat="1" ht="40.5">
      <c r="B109" s="38"/>
      <c r="C109" s="60"/>
      <c r="D109" s="202" t="s">
        <v>137</v>
      </c>
      <c r="E109" s="60"/>
      <c r="F109" s="203" t="s">
        <v>177</v>
      </c>
      <c r="G109" s="60"/>
      <c r="H109" s="60"/>
      <c r="I109" s="160"/>
      <c r="J109" s="60"/>
      <c r="K109" s="60"/>
      <c r="L109" s="58"/>
      <c r="M109" s="204"/>
      <c r="N109" s="39"/>
      <c r="O109" s="39"/>
      <c r="P109" s="39"/>
      <c r="Q109" s="39"/>
      <c r="R109" s="39"/>
      <c r="S109" s="39"/>
      <c r="T109" s="75"/>
      <c r="AT109" s="21" t="s">
        <v>137</v>
      </c>
      <c r="AU109" s="21" t="s">
        <v>82</v>
      </c>
    </row>
    <row r="110" spans="2:51" s="11" customFormat="1" ht="13.5">
      <c r="B110" s="205"/>
      <c r="C110" s="206"/>
      <c r="D110" s="202" t="s">
        <v>139</v>
      </c>
      <c r="E110" s="217" t="s">
        <v>21</v>
      </c>
      <c r="F110" s="218" t="s">
        <v>140</v>
      </c>
      <c r="G110" s="206"/>
      <c r="H110" s="219">
        <v>26.82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139</v>
      </c>
      <c r="AU110" s="216" t="s">
        <v>82</v>
      </c>
      <c r="AV110" s="11" t="s">
        <v>82</v>
      </c>
      <c r="AW110" s="11" t="s">
        <v>35</v>
      </c>
      <c r="AX110" s="11" t="s">
        <v>80</v>
      </c>
      <c r="AY110" s="216" t="s">
        <v>128</v>
      </c>
    </row>
    <row r="111" spans="2:63" s="10" customFormat="1" ht="29.85" customHeight="1">
      <c r="B111" s="173"/>
      <c r="C111" s="174"/>
      <c r="D111" s="187" t="s">
        <v>71</v>
      </c>
      <c r="E111" s="188" t="s">
        <v>178</v>
      </c>
      <c r="F111" s="188" t="s">
        <v>179</v>
      </c>
      <c r="G111" s="174"/>
      <c r="H111" s="174"/>
      <c r="I111" s="177"/>
      <c r="J111" s="189">
        <f>BK111</f>
        <v>0</v>
      </c>
      <c r="K111" s="174"/>
      <c r="L111" s="179"/>
      <c r="M111" s="180"/>
      <c r="N111" s="181"/>
      <c r="O111" s="181"/>
      <c r="P111" s="182">
        <f>SUM(P112:P120)</f>
        <v>0</v>
      </c>
      <c r="Q111" s="181"/>
      <c r="R111" s="182">
        <f>SUM(R112:R120)</f>
        <v>0</v>
      </c>
      <c r="S111" s="181"/>
      <c r="T111" s="183">
        <f>SUM(T112:T120)</f>
        <v>0</v>
      </c>
      <c r="AR111" s="184" t="s">
        <v>80</v>
      </c>
      <c r="AT111" s="185" t="s">
        <v>71</v>
      </c>
      <c r="AU111" s="185" t="s">
        <v>80</v>
      </c>
      <c r="AY111" s="184" t="s">
        <v>128</v>
      </c>
      <c r="BK111" s="186">
        <f>SUM(BK112:BK120)</f>
        <v>0</v>
      </c>
    </row>
    <row r="112" spans="2:65" s="1" customFormat="1" ht="22.5" customHeight="1">
      <c r="B112" s="38"/>
      <c r="C112" s="190" t="s">
        <v>180</v>
      </c>
      <c r="D112" s="190" t="s">
        <v>130</v>
      </c>
      <c r="E112" s="191" t="s">
        <v>181</v>
      </c>
      <c r="F112" s="192" t="s">
        <v>182</v>
      </c>
      <c r="G112" s="193" t="s">
        <v>163</v>
      </c>
      <c r="H112" s="194">
        <v>15.658</v>
      </c>
      <c r="I112" s="195"/>
      <c r="J112" s="196">
        <f>ROUND(I112*H112,2)</f>
        <v>0</v>
      </c>
      <c r="K112" s="192" t="s">
        <v>134</v>
      </c>
      <c r="L112" s="58"/>
      <c r="M112" s="197" t="s">
        <v>21</v>
      </c>
      <c r="N112" s="198" t="s">
        <v>43</v>
      </c>
      <c r="O112" s="39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1" t="s">
        <v>135</v>
      </c>
      <c r="AT112" s="21" t="s">
        <v>130</v>
      </c>
      <c r="AU112" s="21" t="s">
        <v>82</v>
      </c>
      <c r="AY112" s="21" t="s">
        <v>128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1" t="s">
        <v>80</v>
      </c>
      <c r="BK112" s="201">
        <f>ROUND(I112*H112,2)</f>
        <v>0</v>
      </c>
      <c r="BL112" s="21" t="s">
        <v>135</v>
      </c>
      <c r="BM112" s="21" t="s">
        <v>183</v>
      </c>
    </row>
    <row r="113" spans="2:47" s="1" customFormat="1" ht="13.5">
      <c r="B113" s="38"/>
      <c r="C113" s="60"/>
      <c r="D113" s="207" t="s">
        <v>137</v>
      </c>
      <c r="E113" s="60"/>
      <c r="F113" s="220" t="s">
        <v>184</v>
      </c>
      <c r="G113" s="60"/>
      <c r="H113" s="60"/>
      <c r="I113" s="160"/>
      <c r="J113" s="60"/>
      <c r="K113" s="60"/>
      <c r="L113" s="58"/>
      <c r="M113" s="204"/>
      <c r="N113" s="39"/>
      <c r="O113" s="39"/>
      <c r="P113" s="39"/>
      <c r="Q113" s="39"/>
      <c r="R113" s="39"/>
      <c r="S113" s="39"/>
      <c r="T113" s="75"/>
      <c r="AT113" s="21" t="s">
        <v>137</v>
      </c>
      <c r="AU113" s="21" t="s">
        <v>82</v>
      </c>
    </row>
    <row r="114" spans="2:65" s="1" customFormat="1" ht="22.5" customHeight="1">
      <c r="B114" s="38"/>
      <c r="C114" s="190" t="s">
        <v>147</v>
      </c>
      <c r="D114" s="190" t="s">
        <v>130</v>
      </c>
      <c r="E114" s="191" t="s">
        <v>185</v>
      </c>
      <c r="F114" s="192" t="s">
        <v>186</v>
      </c>
      <c r="G114" s="193" t="s">
        <v>163</v>
      </c>
      <c r="H114" s="194">
        <v>219.212</v>
      </c>
      <c r="I114" s="195"/>
      <c r="J114" s="196">
        <f>ROUND(I114*H114,2)</f>
        <v>0</v>
      </c>
      <c r="K114" s="192" t="s">
        <v>134</v>
      </c>
      <c r="L114" s="58"/>
      <c r="M114" s="197" t="s">
        <v>21</v>
      </c>
      <c r="N114" s="198" t="s">
        <v>43</v>
      </c>
      <c r="O114" s="39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1" t="s">
        <v>135</v>
      </c>
      <c r="AT114" s="21" t="s">
        <v>130</v>
      </c>
      <c r="AU114" s="21" t="s">
        <v>82</v>
      </c>
      <c r="AY114" s="21" t="s">
        <v>128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1" t="s">
        <v>80</v>
      </c>
      <c r="BK114" s="201">
        <f>ROUND(I114*H114,2)</f>
        <v>0</v>
      </c>
      <c r="BL114" s="21" t="s">
        <v>135</v>
      </c>
      <c r="BM114" s="21" t="s">
        <v>187</v>
      </c>
    </row>
    <row r="115" spans="2:47" s="1" customFormat="1" ht="27">
      <c r="B115" s="38"/>
      <c r="C115" s="60"/>
      <c r="D115" s="202" t="s">
        <v>137</v>
      </c>
      <c r="E115" s="60"/>
      <c r="F115" s="203" t="s">
        <v>188</v>
      </c>
      <c r="G115" s="60"/>
      <c r="H115" s="60"/>
      <c r="I115" s="160"/>
      <c r="J115" s="60"/>
      <c r="K115" s="60"/>
      <c r="L115" s="58"/>
      <c r="M115" s="204"/>
      <c r="N115" s="39"/>
      <c r="O115" s="39"/>
      <c r="P115" s="39"/>
      <c r="Q115" s="39"/>
      <c r="R115" s="39"/>
      <c r="S115" s="39"/>
      <c r="T115" s="75"/>
      <c r="AT115" s="21" t="s">
        <v>137</v>
      </c>
      <c r="AU115" s="21" t="s">
        <v>82</v>
      </c>
    </row>
    <row r="116" spans="2:51" s="11" customFormat="1" ht="13.5">
      <c r="B116" s="205"/>
      <c r="C116" s="206"/>
      <c r="D116" s="207" t="s">
        <v>139</v>
      </c>
      <c r="E116" s="206"/>
      <c r="F116" s="209" t="s">
        <v>189</v>
      </c>
      <c r="G116" s="206"/>
      <c r="H116" s="210">
        <v>219.212</v>
      </c>
      <c r="I116" s="211"/>
      <c r="J116" s="206"/>
      <c r="K116" s="206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139</v>
      </c>
      <c r="AU116" s="216" t="s">
        <v>82</v>
      </c>
      <c r="AV116" s="11" t="s">
        <v>82</v>
      </c>
      <c r="AW116" s="11" t="s">
        <v>6</v>
      </c>
      <c r="AX116" s="11" t="s">
        <v>80</v>
      </c>
      <c r="AY116" s="216" t="s">
        <v>128</v>
      </c>
    </row>
    <row r="117" spans="2:65" s="1" customFormat="1" ht="22.5" customHeight="1">
      <c r="B117" s="38"/>
      <c r="C117" s="190" t="s">
        <v>190</v>
      </c>
      <c r="D117" s="190" t="s">
        <v>130</v>
      </c>
      <c r="E117" s="191" t="s">
        <v>191</v>
      </c>
      <c r="F117" s="192" t="s">
        <v>192</v>
      </c>
      <c r="G117" s="193" t="s">
        <v>163</v>
      </c>
      <c r="H117" s="194">
        <v>15.658</v>
      </c>
      <c r="I117" s="195"/>
      <c r="J117" s="196">
        <f>ROUND(I117*H117,2)</f>
        <v>0</v>
      </c>
      <c r="K117" s="192" t="s">
        <v>134</v>
      </c>
      <c r="L117" s="58"/>
      <c r="M117" s="197" t="s">
        <v>21</v>
      </c>
      <c r="N117" s="198" t="s">
        <v>43</v>
      </c>
      <c r="O117" s="39"/>
      <c r="P117" s="199">
        <f>O117*H117</f>
        <v>0</v>
      </c>
      <c r="Q117" s="199">
        <v>0</v>
      </c>
      <c r="R117" s="199">
        <f>Q117*H117</f>
        <v>0</v>
      </c>
      <c r="S117" s="199">
        <v>0</v>
      </c>
      <c r="T117" s="200">
        <f>S117*H117</f>
        <v>0</v>
      </c>
      <c r="AR117" s="21" t="s">
        <v>135</v>
      </c>
      <c r="AT117" s="21" t="s">
        <v>130</v>
      </c>
      <c r="AU117" s="21" t="s">
        <v>82</v>
      </c>
      <c r="AY117" s="21" t="s">
        <v>128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1" t="s">
        <v>80</v>
      </c>
      <c r="BK117" s="201">
        <f>ROUND(I117*H117,2)</f>
        <v>0</v>
      </c>
      <c r="BL117" s="21" t="s">
        <v>135</v>
      </c>
      <c r="BM117" s="21" t="s">
        <v>193</v>
      </c>
    </row>
    <row r="118" spans="2:47" s="1" customFormat="1" ht="13.5">
      <c r="B118" s="38"/>
      <c r="C118" s="60"/>
      <c r="D118" s="207" t="s">
        <v>137</v>
      </c>
      <c r="E118" s="60"/>
      <c r="F118" s="220" t="s">
        <v>194</v>
      </c>
      <c r="G118" s="60"/>
      <c r="H118" s="60"/>
      <c r="I118" s="160"/>
      <c r="J118" s="60"/>
      <c r="K118" s="60"/>
      <c r="L118" s="58"/>
      <c r="M118" s="204"/>
      <c r="N118" s="39"/>
      <c r="O118" s="39"/>
      <c r="P118" s="39"/>
      <c r="Q118" s="39"/>
      <c r="R118" s="39"/>
      <c r="S118" s="39"/>
      <c r="T118" s="75"/>
      <c r="AT118" s="21" t="s">
        <v>137</v>
      </c>
      <c r="AU118" s="21" t="s">
        <v>82</v>
      </c>
    </row>
    <row r="119" spans="2:65" s="1" customFormat="1" ht="22.5" customHeight="1">
      <c r="B119" s="38"/>
      <c r="C119" s="190" t="s">
        <v>195</v>
      </c>
      <c r="D119" s="190" t="s">
        <v>130</v>
      </c>
      <c r="E119" s="191" t="s">
        <v>196</v>
      </c>
      <c r="F119" s="192" t="s">
        <v>197</v>
      </c>
      <c r="G119" s="193" t="s">
        <v>163</v>
      </c>
      <c r="H119" s="194">
        <v>15.658</v>
      </c>
      <c r="I119" s="195"/>
      <c r="J119" s="196">
        <f>ROUND(I119*H119,2)</f>
        <v>0</v>
      </c>
      <c r="K119" s="192" t="s">
        <v>134</v>
      </c>
      <c r="L119" s="58"/>
      <c r="M119" s="197" t="s">
        <v>21</v>
      </c>
      <c r="N119" s="198" t="s">
        <v>43</v>
      </c>
      <c r="O119" s="39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1" t="s">
        <v>135</v>
      </c>
      <c r="AT119" s="21" t="s">
        <v>130</v>
      </c>
      <c r="AU119" s="21" t="s">
        <v>82</v>
      </c>
      <c r="AY119" s="21" t="s">
        <v>128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1" t="s">
        <v>80</v>
      </c>
      <c r="BK119" s="201">
        <f>ROUND(I119*H119,2)</f>
        <v>0</v>
      </c>
      <c r="BL119" s="21" t="s">
        <v>135</v>
      </c>
      <c r="BM119" s="21" t="s">
        <v>198</v>
      </c>
    </row>
    <row r="120" spans="2:47" s="1" customFormat="1" ht="27">
      <c r="B120" s="38"/>
      <c r="C120" s="60"/>
      <c r="D120" s="202" t="s">
        <v>137</v>
      </c>
      <c r="E120" s="60"/>
      <c r="F120" s="203" t="s">
        <v>199</v>
      </c>
      <c r="G120" s="60"/>
      <c r="H120" s="60"/>
      <c r="I120" s="160"/>
      <c r="J120" s="60"/>
      <c r="K120" s="60"/>
      <c r="L120" s="58"/>
      <c r="M120" s="204"/>
      <c r="N120" s="39"/>
      <c r="O120" s="39"/>
      <c r="P120" s="39"/>
      <c r="Q120" s="39"/>
      <c r="R120" s="39"/>
      <c r="S120" s="39"/>
      <c r="T120" s="75"/>
      <c r="AT120" s="21" t="s">
        <v>137</v>
      </c>
      <c r="AU120" s="21" t="s">
        <v>82</v>
      </c>
    </row>
    <row r="121" spans="2:63" s="10" customFormat="1" ht="37.35" customHeight="1">
      <c r="B121" s="173"/>
      <c r="C121" s="174"/>
      <c r="D121" s="175" t="s">
        <v>71</v>
      </c>
      <c r="E121" s="176" t="s">
        <v>200</v>
      </c>
      <c r="F121" s="176" t="s">
        <v>201</v>
      </c>
      <c r="G121" s="174"/>
      <c r="H121" s="174"/>
      <c r="I121" s="177"/>
      <c r="J121" s="178">
        <f>BK121</f>
        <v>0</v>
      </c>
      <c r="K121" s="174"/>
      <c r="L121" s="179"/>
      <c r="M121" s="180"/>
      <c r="N121" s="181"/>
      <c r="O121" s="181"/>
      <c r="P121" s="182">
        <f>P122+P138+P151+P158+P165</f>
        <v>0</v>
      </c>
      <c r="Q121" s="181"/>
      <c r="R121" s="182">
        <f>R122+R138+R151+R158+R165</f>
        <v>0</v>
      </c>
      <c r="S121" s="181"/>
      <c r="T121" s="183">
        <f>T122+T138+T151+T158+T165</f>
        <v>1.844234</v>
      </c>
      <c r="AR121" s="184" t="s">
        <v>82</v>
      </c>
      <c r="AT121" s="185" t="s">
        <v>71</v>
      </c>
      <c r="AU121" s="185" t="s">
        <v>72</v>
      </c>
      <c r="AY121" s="184" t="s">
        <v>128</v>
      </c>
      <c r="BK121" s="186">
        <f>BK122+BK138+BK151+BK158+BK165</f>
        <v>0</v>
      </c>
    </row>
    <row r="122" spans="2:63" s="10" customFormat="1" ht="19.9" customHeight="1">
      <c r="B122" s="173"/>
      <c r="C122" s="174"/>
      <c r="D122" s="187" t="s">
        <v>71</v>
      </c>
      <c r="E122" s="188" t="s">
        <v>202</v>
      </c>
      <c r="F122" s="188" t="s">
        <v>203</v>
      </c>
      <c r="G122" s="174"/>
      <c r="H122" s="174"/>
      <c r="I122" s="177"/>
      <c r="J122" s="189">
        <f>BK122</f>
        <v>0</v>
      </c>
      <c r="K122" s="174"/>
      <c r="L122" s="179"/>
      <c r="M122" s="180"/>
      <c r="N122" s="181"/>
      <c r="O122" s="181"/>
      <c r="P122" s="182">
        <f>SUM(P123:P137)</f>
        <v>0</v>
      </c>
      <c r="Q122" s="181"/>
      <c r="R122" s="182">
        <f>SUM(R123:R137)</f>
        <v>0</v>
      </c>
      <c r="S122" s="181"/>
      <c r="T122" s="183">
        <f>SUM(T123:T137)</f>
        <v>1.11169</v>
      </c>
      <c r="AR122" s="184" t="s">
        <v>82</v>
      </c>
      <c r="AT122" s="185" t="s">
        <v>71</v>
      </c>
      <c r="AU122" s="185" t="s">
        <v>80</v>
      </c>
      <c r="AY122" s="184" t="s">
        <v>128</v>
      </c>
      <c r="BK122" s="186">
        <f>SUM(BK123:BK137)</f>
        <v>0</v>
      </c>
    </row>
    <row r="123" spans="2:65" s="1" customFormat="1" ht="22.5" customHeight="1">
      <c r="B123" s="38"/>
      <c r="C123" s="190" t="s">
        <v>204</v>
      </c>
      <c r="D123" s="190" t="s">
        <v>130</v>
      </c>
      <c r="E123" s="191" t="s">
        <v>205</v>
      </c>
      <c r="F123" s="192" t="s">
        <v>206</v>
      </c>
      <c r="G123" s="193" t="s">
        <v>143</v>
      </c>
      <c r="H123" s="194">
        <v>39.96</v>
      </c>
      <c r="I123" s="195"/>
      <c r="J123" s="196">
        <f>ROUND(I123*H123,2)</f>
        <v>0</v>
      </c>
      <c r="K123" s="192" t="s">
        <v>134</v>
      </c>
      <c r="L123" s="58"/>
      <c r="M123" s="197" t="s">
        <v>21</v>
      </c>
      <c r="N123" s="198" t="s">
        <v>43</v>
      </c>
      <c r="O123" s="39"/>
      <c r="P123" s="199">
        <f>O123*H123</f>
        <v>0</v>
      </c>
      <c r="Q123" s="199">
        <v>0</v>
      </c>
      <c r="R123" s="199">
        <f>Q123*H123</f>
        <v>0</v>
      </c>
      <c r="S123" s="199">
        <v>0.014</v>
      </c>
      <c r="T123" s="200">
        <f>S123*H123</f>
        <v>0.55944</v>
      </c>
      <c r="AR123" s="21" t="s">
        <v>207</v>
      </c>
      <c r="AT123" s="21" t="s">
        <v>130</v>
      </c>
      <c r="AU123" s="21" t="s">
        <v>82</v>
      </c>
      <c r="AY123" s="21" t="s">
        <v>128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1" t="s">
        <v>80</v>
      </c>
      <c r="BK123" s="201">
        <f>ROUND(I123*H123,2)</f>
        <v>0</v>
      </c>
      <c r="BL123" s="21" t="s">
        <v>207</v>
      </c>
      <c r="BM123" s="21" t="s">
        <v>208</v>
      </c>
    </row>
    <row r="124" spans="2:47" s="1" customFormat="1" ht="27">
      <c r="B124" s="38"/>
      <c r="C124" s="60"/>
      <c r="D124" s="202" t="s">
        <v>137</v>
      </c>
      <c r="E124" s="60"/>
      <c r="F124" s="203" t="s">
        <v>209</v>
      </c>
      <c r="G124" s="60"/>
      <c r="H124" s="60"/>
      <c r="I124" s="160"/>
      <c r="J124" s="60"/>
      <c r="K124" s="60"/>
      <c r="L124" s="58"/>
      <c r="M124" s="204"/>
      <c r="N124" s="39"/>
      <c r="O124" s="39"/>
      <c r="P124" s="39"/>
      <c r="Q124" s="39"/>
      <c r="R124" s="39"/>
      <c r="S124" s="39"/>
      <c r="T124" s="75"/>
      <c r="AT124" s="21" t="s">
        <v>137</v>
      </c>
      <c r="AU124" s="21" t="s">
        <v>82</v>
      </c>
    </row>
    <row r="125" spans="2:51" s="11" customFormat="1" ht="13.5">
      <c r="B125" s="205"/>
      <c r="C125" s="206"/>
      <c r="D125" s="207" t="s">
        <v>139</v>
      </c>
      <c r="E125" s="208" t="s">
        <v>21</v>
      </c>
      <c r="F125" s="209" t="s">
        <v>210</v>
      </c>
      <c r="G125" s="206"/>
      <c r="H125" s="210">
        <v>39.96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139</v>
      </c>
      <c r="AU125" s="216" t="s">
        <v>82</v>
      </c>
      <c r="AV125" s="11" t="s">
        <v>82</v>
      </c>
      <c r="AW125" s="11" t="s">
        <v>35</v>
      </c>
      <c r="AX125" s="11" t="s">
        <v>80</v>
      </c>
      <c r="AY125" s="216" t="s">
        <v>128</v>
      </c>
    </row>
    <row r="126" spans="2:65" s="1" customFormat="1" ht="31.5" customHeight="1">
      <c r="B126" s="38"/>
      <c r="C126" s="190" t="s">
        <v>211</v>
      </c>
      <c r="D126" s="190" t="s">
        <v>130</v>
      </c>
      <c r="E126" s="191" t="s">
        <v>212</v>
      </c>
      <c r="F126" s="192" t="s">
        <v>213</v>
      </c>
      <c r="G126" s="193" t="s">
        <v>143</v>
      </c>
      <c r="H126" s="194">
        <v>5</v>
      </c>
      <c r="I126" s="195"/>
      <c r="J126" s="196">
        <f>ROUND(I126*H126,2)</f>
        <v>0</v>
      </c>
      <c r="K126" s="192" t="s">
        <v>134</v>
      </c>
      <c r="L126" s="58"/>
      <c r="M126" s="197" t="s">
        <v>21</v>
      </c>
      <c r="N126" s="198" t="s">
        <v>43</v>
      </c>
      <c r="O126" s="39"/>
      <c r="P126" s="199">
        <f>O126*H126</f>
        <v>0</v>
      </c>
      <c r="Q126" s="199">
        <v>0</v>
      </c>
      <c r="R126" s="199">
        <f>Q126*H126</f>
        <v>0</v>
      </c>
      <c r="S126" s="199">
        <v>0.012</v>
      </c>
      <c r="T126" s="200">
        <f>S126*H126</f>
        <v>0.06</v>
      </c>
      <c r="AR126" s="21" t="s">
        <v>207</v>
      </c>
      <c r="AT126" s="21" t="s">
        <v>130</v>
      </c>
      <c r="AU126" s="21" t="s">
        <v>82</v>
      </c>
      <c r="AY126" s="21" t="s">
        <v>128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1" t="s">
        <v>80</v>
      </c>
      <c r="BK126" s="201">
        <f>ROUND(I126*H126,2)</f>
        <v>0</v>
      </c>
      <c r="BL126" s="21" t="s">
        <v>207</v>
      </c>
      <c r="BM126" s="21" t="s">
        <v>214</v>
      </c>
    </row>
    <row r="127" spans="2:47" s="1" customFormat="1" ht="27">
      <c r="B127" s="38"/>
      <c r="C127" s="60"/>
      <c r="D127" s="202" t="s">
        <v>137</v>
      </c>
      <c r="E127" s="60"/>
      <c r="F127" s="203" t="s">
        <v>215</v>
      </c>
      <c r="G127" s="60"/>
      <c r="H127" s="60"/>
      <c r="I127" s="160"/>
      <c r="J127" s="60"/>
      <c r="K127" s="60"/>
      <c r="L127" s="58"/>
      <c r="M127" s="204"/>
      <c r="N127" s="39"/>
      <c r="O127" s="39"/>
      <c r="P127" s="39"/>
      <c r="Q127" s="39"/>
      <c r="R127" s="39"/>
      <c r="S127" s="39"/>
      <c r="T127" s="75"/>
      <c r="AT127" s="21" t="s">
        <v>137</v>
      </c>
      <c r="AU127" s="21" t="s">
        <v>82</v>
      </c>
    </row>
    <row r="128" spans="2:51" s="11" customFormat="1" ht="13.5">
      <c r="B128" s="205"/>
      <c r="C128" s="206"/>
      <c r="D128" s="207" t="s">
        <v>139</v>
      </c>
      <c r="E128" s="208" t="s">
        <v>21</v>
      </c>
      <c r="F128" s="209" t="s">
        <v>216</v>
      </c>
      <c r="G128" s="206"/>
      <c r="H128" s="210">
        <v>5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139</v>
      </c>
      <c r="AU128" s="216" t="s">
        <v>82</v>
      </c>
      <c r="AV128" s="11" t="s">
        <v>82</v>
      </c>
      <c r="AW128" s="11" t="s">
        <v>35</v>
      </c>
      <c r="AX128" s="11" t="s">
        <v>80</v>
      </c>
      <c r="AY128" s="216" t="s">
        <v>128</v>
      </c>
    </row>
    <row r="129" spans="2:65" s="1" customFormat="1" ht="22.5" customHeight="1">
      <c r="B129" s="38"/>
      <c r="C129" s="190" t="s">
        <v>217</v>
      </c>
      <c r="D129" s="190" t="s">
        <v>130</v>
      </c>
      <c r="E129" s="191" t="s">
        <v>218</v>
      </c>
      <c r="F129" s="192" t="s">
        <v>219</v>
      </c>
      <c r="G129" s="193" t="s">
        <v>133</v>
      </c>
      <c r="H129" s="194">
        <v>24.05</v>
      </c>
      <c r="I129" s="195"/>
      <c r="J129" s="196">
        <f>ROUND(I129*H129,2)</f>
        <v>0</v>
      </c>
      <c r="K129" s="192" t="s">
        <v>134</v>
      </c>
      <c r="L129" s="58"/>
      <c r="M129" s="197" t="s">
        <v>21</v>
      </c>
      <c r="N129" s="198" t="s">
        <v>43</v>
      </c>
      <c r="O129" s="39"/>
      <c r="P129" s="199">
        <f>O129*H129</f>
        <v>0</v>
      </c>
      <c r="Q129" s="199">
        <v>0</v>
      </c>
      <c r="R129" s="199">
        <f>Q129*H129</f>
        <v>0</v>
      </c>
      <c r="S129" s="199">
        <v>0.015</v>
      </c>
      <c r="T129" s="200">
        <f>S129*H129</f>
        <v>0.36075</v>
      </c>
      <c r="AR129" s="21" t="s">
        <v>207</v>
      </c>
      <c r="AT129" s="21" t="s">
        <v>130</v>
      </c>
      <c r="AU129" s="21" t="s">
        <v>82</v>
      </c>
      <c r="AY129" s="21" t="s">
        <v>128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1" t="s">
        <v>80</v>
      </c>
      <c r="BK129" s="201">
        <f>ROUND(I129*H129,2)</f>
        <v>0</v>
      </c>
      <c r="BL129" s="21" t="s">
        <v>207</v>
      </c>
      <c r="BM129" s="21" t="s">
        <v>220</v>
      </c>
    </row>
    <row r="130" spans="2:47" s="1" customFormat="1" ht="27">
      <c r="B130" s="38"/>
      <c r="C130" s="60"/>
      <c r="D130" s="202" t="s">
        <v>137</v>
      </c>
      <c r="E130" s="60"/>
      <c r="F130" s="203" t="s">
        <v>221</v>
      </c>
      <c r="G130" s="60"/>
      <c r="H130" s="60"/>
      <c r="I130" s="160"/>
      <c r="J130" s="60"/>
      <c r="K130" s="60"/>
      <c r="L130" s="58"/>
      <c r="M130" s="204"/>
      <c r="N130" s="39"/>
      <c r="O130" s="39"/>
      <c r="P130" s="39"/>
      <c r="Q130" s="39"/>
      <c r="R130" s="39"/>
      <c r="S130" s="39"/>
      <c r="T130" s="75"/>
      <c r="AT130" s="21" t="s">
        <v>137</v>
      </c>
      <c r="AU130" s="21" t="s">
        <v>82</v>
      </c>
    </row>
    <row r="131" spans="2:51" s="11" customFormat="1" ht="13.5">
      <c r="B131" s="205"/>
      <c r="C131" s="206"/>
      <c r="D131" s="207" t="s">
        <v>139</v>
      </c>
      <c r="E131" s="208" t="s">
        <v>21</v>
      </c>
      <c r="F131" s="209" t="s">
        <v>222</v>
      </c>
      <c r="G131" s="206"/>
      <c r="H131" s="210">
        <v>24.05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139</v>
      </c>
      <c r="AU131" s="216" t="s">
        <v>82</v>
      </c>
      <c r="AV131" s="11" t="s">
        <v>82</v>
      </c>
      <c r="AW131" s="11" t="s">
        <v>35</v>
      </c>
      <c r="AX131" s="11" t="s">
        <v>80</v>
      </c>
      <c r="AY131" s="216" t="s">
        <v>128</v>
      </c>
    </row>
    <row r="132" spans="2:65" s="1" customFormat="1" ht="22.5" customHeight="1">
      <c r="B132" s="38"/>
      <c r="C132" s="190" t="s">
        <v>10</v>
      </c>
      <c r="D132" s="190" t="s">
        <v>130</v>
      </c>
      <c r="E132" s="191" t="s">
        <v>223</v>
      </c>
      <c r="F132" s="192" t="s">
        <v>224</v>
      </c>
      <c r="G132" s="193" t="s">
        <v>133</v>
      </c>
      <c r="H132" s="194">
        <v>24.05</v>
      </c>
      <c r="I132" s="195"/>
      <c r="J132" s="196">
        <f>ROUND(I132*H132,2)</f>
        <v>0</v>
      </c>
      <c r="K132" s="192" t="s">
        <v>134</v>
      </c>
      <c r="L132" s="58"/>
      <c r="M132" s="197" t="s">
        <v>21</v>
      </c>
      <c r="N132" s="198" t="s">
        <v>43</v>
      </c>
      <c r="O132" s="39"/>
      <c r="P132" s="199">
        <f>O132*H132</f>
        <v>0</v>
      </c>
      <c r="Q132" s="199">
        <v>0</v>
      </c>
      <c r="R132" s="199">
        <f>Q132*H132</f>
        <v>0</v>
      </c>
      <c r="S132" s="199">
        <v>0.005</v>
      </c>
      <c r="T132" s="200">
        <f>S132*H132</f>
        <v>0.12025000000000001</v>
      </c>
      <c r="AR132" s="21" t="s">
        <v>207</v>
      </c>
      <c r="AT132" s="21" t="s">
        <v>130</v>
      </c>
      <c r="AU132" s="21" t="s">
        <v>82</v>
      </c>
      <c r="AY132" s="21" t="s">
        <v>128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1" t="s">
        <v>80</v>
      </c>
      <c r="BK132" s="201">
        <f>ROUND(I132*H132,2)</f>
        <v>0</v>
      </c>
      <c r="BL132" s="21" t="s">
        <v>207</v>
      </c>
      <c r="BM132" s="21" t="s">
        <v>225</v>
      </c>
    </row>
    <row r="133" spans="2:47" s="1" customFormat="1" ht="27">
      <c r="B133" s="38"/>
      <c r="C133" s="60"/>
      <c r="D133" s="202" t="s">
        <v>137</v>
      </c>
      <c r="E133" s="60"/>
      <c r="F133" s="203" t="s">
        <v>226</v>
      </c>
      <c r="G133" s="60"/>
      <c r="H133" s="60"/>
      <c r="I133" s="160"/>
      <c r="J133" s="60"/>
      <c r="K133" s="60"/>
      <c r="L133" s="58"/>
      <c r="M133" s="204"/>
      <c r="N133" s="39"/>
      <c r="O133" s="39"/>
      <c r="P133" s="39"/>
      <c r="Q133" s="39"/>
      <c r="R133" s="39"/>
      <c r="S133" s="39"/>
      <c r="T133" s="75"/>
      <c r="AT133" s="21" t="s">
        <v>137</v>
      </c>
      <c r="AU133" s="21" t="s">
        <v>82</v>
      </c>
    </row>
    <row r="134" spans="2:51" s="11" customFormat="1" ht="13.5">
      <c r="B134" s="205"/>
      <c r="C134" s="206"/>
      <c r="D134" s="207" t="s">
        <v>139</v>
      </c>
      <c r="E134" s="208" t="s">
        <v>21</v>
      </c>
      <c r="F134" s="209" t="s">
        <v>222</v>
      </c>
      <c r="G134" s="206"/>
      <c r="H134" s="210">
        <v>24.05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139</v>
      </c>
      <c r="AU134" s="216" t="s">
        <v>82</v>
      </c>
      <c r="AV134" s="11" t="s">
        <v>82</v>
      </c>
      <c r="AW134" s="11" t="s">
        <v>35</v>
      </c>
      <c r="AX134" s="11" t="s">
        <v>80</v>
      </c>
      <c r="AY134" s="216" t="s">
        <v>128</v>
      </c>
    </row>
    <row r="135" spans="2:65" s="1" customFormat="1" ht="22.5" customHeight="1">
      <c r="B135" s="38"/>
      <c r="C135" s="190" t="s">
        <v>207</v>
      </c>
      <c r="D135" s="190" t="s">
        <v>130</v>
      </c>
      <c r="E135" s="191" t="s">
        <v>227</v>
      </c>
      <c r="F135" s="192" t="s">
        <v>228</v>
      </c>
      <c r="G135" s="193" t="s">
        <v>133</v>
      </c>
      <c r="H135" s="194">
        <v>0.75</v>
      </c>
      <c r="I135" s="195"/>
      <c r="J135" s="196">
        <f>ROUND(I135*H135,2)</f>
        <v>0</v>
      </c>
      <c r="K135" s="192" t="s">
        <v>134</v>
      </c>
      <c r="L135" s="58"/>
      <c r="M135" s="197" t="s">
        <v>21</v>
      </c>
      <c r="N135" s="198" t="s">
        <v>43</v>
      </c>
      <c r="O135" s="39"/>
      <c r="P135" s="199">
        <f>O135*H135</f>
        <v>0</v>
      </c>
      <c r="Q135" s="199">
        <v>0</v>
      </c>
      <c r="R135" s="199">
        <f>Q135*H135</f>
        <v>0</v>
      </c>
      <c r="S135" s="199">
        <v>0.015</v>
      </c>
      <c r="T135" s="200">
        <f>S135*H135</f>
        <v>0.01125</v>
      </c>
      <c r="AR135" s="21" t="s">
        <v>207</v>
      </c>
      <c r="AT135" s="21" t="s">
        <v>130</v>
      </c>
      <c r="AU135" s="21" t="s">
        <v>82</v>
      </c>
      <c r="AY135" s="21" t="s">
        <v>128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1" t="s">
        <v>80</v>
      </c>
      <c r="BK135" s="201">
        <f>ROUND(I135*H135,2)</f>
        <v>0</v>
      </c>
      <c r="BL135" s="21" t="s">
        <v>207</v>
      </c>
      <c r="BM135" s="21" t="s">
        <v>229</v>
      </c>
    </row>
    <row r="136" spans="2:47" s="1" customFormat="1" ht="27">
      <c r="B136" s="38"/>
      <c r="C136" s="60"/>
      <c r="D136" s="202" t="s">
        <v>137</v>
      </c>
      <c r="E136" s="60"/>
      <c r="F136" s="203" t="s">
        <v>230</v>
      </c>
      <c r="G136" s="60"/>
      <c r="H136" s="60"/>
      <c r="I136" s="160"/>
      <c r="J136" s="60"/>
      <c r="K136" s="60"/>
      <c r="L136" s="58"/>
      <c r="M136" s="204"/>
      <c r="N136" s="39"/>
      <c r="O136" s="39"/>
      <c r="P136" s="39"/>
      <c r="Q136" s="39"/>
      <c r="R136" s="39"/>
      <c r="S136" s="39"/>
      <c r="T136" s="75"/>
      <c r="AT136" s="21" t="s">
        <v>137</v>
      </c>
      <c r="AU136" s="21" t="s">
        <v>82</v>
      </c>
    </row>
    <row r="137" spans="2:51" s="11" customFormat="1" ht="13.5">
      <c r="B137" s="205"/>
      <c r="C137" s="206"/>
      <c r="D137" s="202" t="s">
        <v>139</v>
      </c>
      <c r="E137" s="217" t="s">
        <v>21</v>
      </c>
      <c r="F137" s="218" t="s">
        <v>231</v>
      </c>
      <c r="G137" s="206"/>
      <c r="H137" s="219">
        <v>0.75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139</v>
      </c>
      <c r="AU137" s="216" t="s">
        <v>82</v>
      </c>
      <c r="AV137" s="11" t="s">
        <v>82</v>
      </c>
      <c r="AW137" s="11" t="s">
        <v>35</v>
      </c>
      <c r="AX137" s="11" t="s">
        <v>80</v>
      </c>
      <c r="AY137" s="216" t="s">
        <v>128</v>
      </c>
    </row>
    <row r="138" spans="2:63" s="10" customFormat="1" ht="29.85" customHeight="1">
      <c r="B138" s="173"/>
      <c r="C138" s="174"/>
      <c r="D138" s="187" t="s">
        <v>71</v>
      </c>
      <c r="E138" s="188" t="s">
        <v>232</v>
      </c>
      <c r="F138" s="188" t="s">
        <v>233</v>
      </c>
      <c r="G138" s="174"/>
      <c r="H138" s="174"/>
      <c r="I138" s="177"/>
      <c r="J138" s="189">
        <f>BK138</f>
        <v>0</v>
      </c>
      <c r="K138" s="174"/>
      <c r="L138" s="179"/>
      <c r="M138" s="180"/>
      <c r="N138" s="181"/>
      <c r="O138" s="181"/>
      <c r="P138" s="182">
        <f>SUM(P139:P150)</f>
        <v>0</v>
      </c>
      <c r="Q138" s="181"/>
      <c r="R138" s="182">
        <f>SUM(R139:R150)</f>
        <v>0</v>
      </c>
      <c r="S138" s="181"/>
      <c r="T138" s="183">
        <f>SUM(T139:T150)</f>
        <v>0.052814</v>
      </c>
      <c r="AR138" s="184" t="s">
        <v>82</v>
      </c>
      <c r="AT138" s="185" t="s">
        <v>71</v>
      </c>
      <c r="AU138" s="185" t="s">
        <v>80</v>
      </c>
      <c r="AY138" s="184" t="s">
        <v>128</v>
      </c>
      <c r="BK138" s="186">
        <f>SUM(BK139:BK150)</f>
        <v>0</v>
      </c>
    </row>
    <row r="139" spans="2:65" s="1" customFormat="1" ht="22.5" customHeight="1">
      <c r="B139" s="38"/>
      <c r="C139" s="190" t="s">
        <v>234</v>
      </c>
      <c r="D139" s="190" t="s">
        <v>130</v>
      </c>
      <c r="E139" s="191" t="s">
        <v>235</v>
      </c>
      <c r="F139" s="192" t="s">
        <v>236</v>
      </c>
      <c r="G139" s="193" t="s">
        <v>143</v>
      </c>
      <c r="H139" s="194">
        <v>9.62</v>
      </c>
      <c r="I139" s="195"/>
      <c r="J139" s="196">
        <f>ROUND(I139*H139,2)</f>
        <v>0</v>
      </c>
      <c r="K139" s="192" t="s">
        <v>134</v>
      </c>
      <c r="L139" s="58"/>
      <c r="M139" s="197" t="s">
        <v>21</v>
      </c>
      <c r="N139" s="198" t="s">
        <v>43</v>
      </c>
      <c r="O139" s="39"/>
      <c r="P139" s="199">
        <f>O139*H139</f>
        <v>0</v>
      </c>
      <c r="Q139" s="199">
        <v>0</v>
      </c>
      <c r="R139" s="199">
        <f>Q139*H139</f>
        <v>0</v>
      </c>
      <c r="S139" s="199">
        <v>0.0017</v>
      </c>
      <c r="T139" s="200">
        <f>S139*H139</f>
        <v>0.016353999999999997</v>
      </c>
      <c r="AR139" s="21" t="s">
        <v>207</v>
      </c>
      <c r="AT139" s="21" t="s">
        <v>130</v>
      </c>
      <c r="AU139" s="21" t="s">
        <v>82</v>
      </c>
      <c r="AY139" s="21" t="s">
        <v>128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1" t="s">
        <v>80</v>
      </c>
      <c r="BK139" s="201">
        <f>ROUND(I139*H139,2)</f>
        <v>0</v>
      </c>
      <c r="BL139" s="21" t="s">
        <v>207</v>
      </c>
      <c r="BM139" s="21" t="s">
        <v>237</v>
      </c>
    </row>
    <row r="140" spans="2:47" s="1" customFormat="1" ht="13.5">
      <c r="B140" s="38"/>
      <c r="C140" s="60"/>
      <c r="D140" s="202" t="s">
        <v>137</v>
      </c>
      <c r="E140" s="60"/>
      <c r="F140" s="203" t="s">
        <v>238</v>
      </c>
      <c r="G140" s="60"/>
      <c r="H140" s="60"/>
      <c r="I140" s="160"/>
      <c r="J140" s="60"/>
      <c r="K140" s="60"/>
      <c r="L140" s="58"/>
      <c r="M140" s="204"/>
      <c r="N140" s="39"/>
      <c r="O140" s="39"/>
      <c r="P140" s="39"/>
      <c r="Q140" s="39"/>
      <c r="R140" s="39"/>
      <c r="S140" s="39"/>
      <c r="T140" s="75"/>
      <c r="AT140" s="21" t="s">
        <v>137</v>
      </c>
      <c r="AU140" s="21" t="s">
        <v>82</v>
      </c>
    </row>
    <row r="141" spans="2:51" s="11" customFormat="1" ht="13.5">
      <c r="B141" s="205"/>
      <c r="C141" s="206"/>
      <c r="D141" s="207" t="s">
        <v>139</v>
      </c>
      <c r="E141" s="208" t="s">
        <v>21</v>
      </c>
      <c r="F141" s="209" t="s">
        <v>239</v>
      </c>
      <c r="G141" s="206"/>
      <c r="H141" s="210">
        <v>9.62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139</v>
      </c>
      <c r="AU141" s="216" t="s">
        <v>82</v>
      </c>
      <c r="AV141" s="11" t="s">
        <v>82</v>
      </c>
      <c r="AW141" s="11" t="s">
        <v>35</v>
      </c>
      <c r="AX141" s="11" t="s">
        <v>80</v>
      </c>
      <c r="AY141" s="216" t="s">
        <v>128</v>
      </c>
    </row>
    <row r="142" spans="2:65" s="1" customFormat="1" ht="22.5" customHeight="1">
      <c r="B142" s="38"/>
      <c r="C142" s="190" t="s">
        <v>240</v>
      </c>
      <c r="D142" s="190" t="s">
        <v>130</v>
      </c>
      <c r="E142" s="191" t="s">
        <v>241</v>
      </c>
      <c r="F142" s="192" t="s">
        <v>242</v>
      </c>
      <c r="G142" s="193" t="s">
        <v>143</v>
      </c>
      <c r="H142" s="194">
        <v>5</v>
      </c>
      <c r="I142" s="195"/>
      <c r="J142" s="196">
        <f>ROUND(I142*H142,2)</f>
        <v>0</v>
      </c>
      <c r="K142" s="192" t="s">
        <v>134</v>
      </c>
      <c r="L142" s="58"/>
      <c r="M142" s="197" t="s">
        <v>21</v>
      </c>
      <c r="N142" s="198" t="s">
        <v>43</v>
      </c>
      <c r="O142" s="39"/>
      <c r="P142" s="199">
        <f>O142*H142</f>
        <v>0</v>
      </c>
      <c r="Q142" s="199">
        <v>0</v>
      </c>
      <c r="R142" s="199">
        <f>Q142*H142</f>
        <v>0</v>
      </c>
      <c r="S142" s="199">
        <v>0.0026</v>
      </c>
      <c r="T142" s="200">
        <f>S142*H142</f>
        <v>0.013</v>
      </c>
      <c r="AR142" s="21" t="s">
        <v>207</v>
      </c>
      <c r="AT142" s="21" t="s">
        <v>130</v>
      </c>
      <c r="AU142" s="21" t="s">
        <v>82</v>
      </c>
      <c r="AY142" s="21" t="s">
        <v>128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1" t="s">
        <v>80</v>
      </c>
      <c r="BK142" s="201">
        <f>ROUND(I142*H142,2)</f>
        <v>0</v>
      </c>
      <c r="BL142" s="21" t="s">
        <v>207</v>
      </c>
      <c r="BM142" s="21" t="s">
        <v>243</v>
      </c>
    </row>
    <row r="143" spans="2:47" s="1" customFormat="1" ht="13.5">
      <c r="B143" s="38"/>
      <c r="C143" s="60"/>
      <c r="D143" s="202" t="s">
        <v>137</v>
      </c>
      <c r="E143" s="60"/>
      <c r="F143" s="203" t="s">
        <v>244</v>
      </c>
      <c r="G143" s="60"/>
      <c r="H143" s="60"/>
      <c r="I143" s="160"/>
      <c r="J143" s="60"/>
      <c r="K143" s="60"/>
      <c r="L143" s="58"/>
      <c r="M143" s="204"/>
      <c r="N143" s="39"/>
      <c r="O143" s="39"/>
      <c r="P143" s="39"/>
      <c r="Q143" s="39"/>
      <c r="R143" s="39"/>
      <c r="S143" s="39"/>
      <c r="T143" s="75"/>
      <c r="AT143" s="21" t="s">
        <v>137</v>
      </c>
      <c r="AU143" s="21" t="s">
        <v>82</v>
      </c>
    </row>
    <row r="144" spans="2:51" s="11" customFormat="1" ht="13.5">
      <c r="B144" s="205"/>
      <c r="C144" s="206"/>
      <c r="D144" s="207" t="s">
        <v>139</v>
      </c>
      <c r="E144" s="208" t="s">
        <v>21</v>
      </c>
      <c r="F144" s="209" t="s">
        <v>245</v>
      </c>
      <c r="G144" s="206"/>
      <c r="H144" s="210">
        <v>5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139</v>
      </c>
      <c r="AU144" s="216" t="s">
        <v>82</v>
      </c>
      <c r="AV144" s="11" t="s">
        <v>82</v>
      </c>
      <c r="AW144" s="11" t="s">
        <v>35</v>
      </c>
      <c r="AX144" s="11" t="s">
        <v>80</v>
      </c>
      <c r="AY144" s="216" t="s">
        <v>128</v>
      </c>
    </row>
    <row r="145" spans="2:65" s="1" customFormat="1" ht="22.5" customHeight="1">
      <c r="B145" s="38"/>
      <c r="C145" s="190" t="s">
        <v>246</v>
      </c>
      <c r="D145" s="190" t="s">
        <v>130</v>
      </c>
      <c r="E145" s="191" t="s">
        <v>247</v>
      </c>
      <c r="F145" s="192" t="s">
        <v>248</v>
      </c>
      <c r="G145" s="193" t="s">
        <v>143</v>
      </c>
      <c r="H145" s="194">
        <v>6.75</v>
      </c>
      <c r="I145" s="195"/>
      <c r="J145" s="196">
        <f>ROUND(I145*H145,2)</f>
        <v>0</v>
      </c>
      <c r="K145" s="192" t="s">
        <v>134</v>
      </c>
      <c r="L145" s="58"/>
      <c r="M145" s="197" t="s">
        <v>21</v>
      </c>
      <c r="N145" s="198" t="s">
        <v>43</v>
      </c>
      <c r="O145" s="39"/>
      <c r="P145" s="199">
        <f>O145*H145</f>
        <v>0</v>
      </c>
      <c r="Q145" s="199">
        <v>0</v>
      </c>
      <c r="R145" s="199">
        <f>Q145*H145</f>
        <v>0</v>
      </c>
      <c r="S145" s="199">
        <v>0.0026</v>
      </c>
      <c r="T145" s="200">
        <f>S145*H145</f>
        <v>0.01755</v>
      </c>
      <c r="AR145" s="21" t="s">
        <v>207</v>
      </c>
      <c r="AT145" s="21" t="s">
        <v>130</v>
      </c>
      <c r="AU145" s="21" t="s">
        <v>82</v>
      </c>
      <c r="AY145" s="21" t="s">
        <v>128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1" t="s">
        <v>80</v>
      </c>
      <c r="BK145" s="201">
        <f>ROUND(I145*H145,2)</f>
        <v>0</v>
      </c>
      <c r="BL145" s="21" t="s">
        <v>207</v>
      </c>
      <c r="BM145" s="21" t="s">
        <v>249</v>
      </c>
    </row>
    <row r="146" spans="2:47" s="1" customFormat="1" ht="13.5">
      <c r="B146" s="38"/>
      <c r="C146" s="60"/>
      <c r="D146" s="202" t="s">
        <v>137</v>
      </c>
      <c r="E146" s="60"/>
      <c r="F146" s="203" t="s">
        <v>250</v>
      </c>
      <c r="G146" s="60"/>
      <c r="H146" s="60"/>
      <c r="I146" s="160"/>
      <c r="J146" s="60"/>
      <c r="K146" s="60"/>
      <c r="L146" s="58"/>
      <c r="M146" s="204"/>
      <c r="N146" s="39"/>
      <c r="O146" s="39"/>
      <c r="P146" s="39"/>
      <c r="Q146" s="39"/>
      <c r="R146" s="39"/>
      <c r="S146" s="39"/>
      <c r="T146" s="75"/>
      <c r="AT146" s="21" t="s">
        <v>137</v>
      </c>
      <c r="AU146" s="21" t="s">
        <v>82</v>
      </c>
    </row>
    <row r="147" spans="2:51" s="11" customFormat="1" ht="13.5">
      <c r="B147" s="205"/>
      <c r="C147" s="206"/>
      <c r="D147" s="207" t="s">
        <v>139</v>
      </c>
      <c r="E147" s="208" t="s">
        <v>21</v>
      </c>
      <c r="F147" s="209" t="s">
        <v>251</v>
      </c>
      <c r="G147" s="206"/>
      <c r="H147" s="210">
        <v>6.75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139</v>
      </c>
      <c r="AU147" s="216" t="s">
        <v>82</v>
      </c>
      <c r="AV147" s="11" t="s">
        <v>82</v>
      </c>
      <c r="AW147" s="11" t="s">
        <v>35</v>
      </c>
      <c r="AX147" s="11" t="s">
        <v>80</v>
      </c>
      <c r="AY147" s="216" t="s">
        <v>128</v>
      </c>
    </row>
    <row r="148" spans="2:65" s="1" customFormat="1" ht="22.5" customHeight="1">
      <c r="B148" s="38"/>
      <c r="C148" s="190" t="s">
        <v>252</v>
      </c>
      <c r="D148" s="190" t="s">
        <v>130</v>
      </c>
      <c r="E148" s="191" t="s">
        <v>253</v>
      </c>
      <c r="F148" s="192" t="s">
        <v>254</v>
      </c>
      <c r="G148" s="193" t="s">
        <v>143</v>
      </c>
      <c r="H148" s="194">
        <v>1.5</v>
      </c>
      <c r="I148" s="195"/>
      <c r="J148" s="196">
        <f>ROUND(I148*H148,2)</f>
        <v>0</v>
      </c>
      <c r="K148" s="192" t="s">
        <v>134</v>
      </c>
      <c r="L148" s="58"/>
      <c r="M148" s="197" t="s">
        <v>21</v>
      </c>
      <c r="N148" s="198" t="s">
        <v>43</v>
      </c>
      <c r="O148" s="39"/>
      <c r="P148" s="199">
        <f>O148*H148</f>
        <v>0</v>
      </c>
      <c r="Q148" s="199">
        <v>0</v>
      </c>
      <c r="R148" s="199">
        <f>Q148*H148</f>
        <v>0</v>
      </c>
      <c r="S148" s="199">
        <v>0.00394</v>
      </c>
      <c r="T148" s="200">
        <f>S148*H148</f>
        <v>0.00591</v>
      </c>
      <c r="AR148" s="21" t="s">
        <v>207</v>
      </c>
      <c r="AT148" s="21" t="s">
        <v>130</v>
      </c>
      <c r="AU148" s="21" t="s">
        <v>82</v>
      </c>
      <c r="AY148" s="21" t="s">
        <v>128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1" t="s">
        <v>80</v>
      </c>
      <c r="BK148" s="201">
        <f>ROUND(I148*H148,2)</f>
        <v>0</v>
      </c>
      <c r="BL148" s="21" t="s">
        <v>207</v>
      </c>
      <c r="BM148" s="21" t="s">
        <v>255</v>
      </c>
    </row>
    <row r="149" spans="2:47" s="1" customFormat="1" ht="13.5">
      <c r="B149" s="38"/>
      <c r="C149" s="60"/>
      <c r="D149" s="202" t="s">
        <v>137</v>
      </c>
      <c r="E149" s="60"/>
      <c r="F149" s="203" t="s">
        <v>256</v>
      </c>
      <c r="G149" s="60"/>
      <c r="H149" s="60"/>
      <c r="I149" s="160"/>
      <c r="J149" s="60"/>
      <c r="K149" s="60"/>
      <c r="L149" s="58"/>
      <c r="M149" s="204"/>
      <c r="N149" s="39"/>
      <c r="O149" s="39"/>
      <c r="P149" s="39"/>
      <c r="Q149" s="39"/>
      <c r="R149" s="39"/>
      <c r="S149" s="39"/>
      <c r="T149" s="75"/>
      <c r="AT149" s="21" t="s">
        <v>137</v>
      </c>
      <c r="AU149" s="21" t="s">
        <v>82</v>
      </c>
    </row>
    <row r="150" spans="2:51" s="11" customFormat="1" ht="13.5">
      <c r="B150" s="205"/>
      <c r="C150" s="206"/>
      <c r="D150" s="202" t="s">
        <v>139</v>
      </c>
      <c r="E150" s="217" t="s">
        <v>21</v>
      </c>
      <c r="F150" s="218" t="s">
        <v>257</v>
      </c>
      <c r="G150" s="206"/>
      <c r="H150" s="219">
        <v>1.5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139</v>
      </c>
      <c r="AU150" s="216" t="s">
        <v>82</v>
      </c>
      <c r="AV150" s="11" t="s">
        <v>82</v>
      </c>
      <c r="AW150" s="11" t="s">
        <v>35</v>
      </c>
      <c r="AX150" s="11" t="s">
        <v>80</v>
      </c>
      <c r="AY150" s="216" t="s">
        <v>128</v>
      </c>
    </row>
    <row r="151" spans="2:63" s="10" customFormat="1" ht="29.85" customHeight="1">
      <c r="B151" s="173"/>
      <c r="C151" s="174"/>
      <c r="D151" s="187" t="s">
        <v>71</v>
      </c>
      <c r="E151" s="188" t="s">
        <v>258</v>
      </c>
      <c r="F151" s="188" t="s">
        <v>259</v>
      </c>
      <c r="G151" s="174"/>
      <c r="H151" s="174"/>
      <c r="I151" s="177"/>
      <c r="J151" s="189">
        <f>BK151</f>
        <v>0</v>
      </c>
      <c r="K151" s="174"/>
      <c r="L151" s="179"/>
      <c r="M151" s="180"/>
      <c r="N151" s="181"/>
      <c r="O151" s="181"/>
      <c r="P151" s="182">
        <f>SUM(P152:P157)</f>
        <v>0</v>
      </c>
      <c r="Q151" s="181"/>
      <c r="R151" s="182">
        <f>SUM(R152:R157)</f>
        <v>0</v>
      </c>
      <c r="S151" s="181"/>
      <c r="T151" s="183">
        <f>SUM(T152:T157)</f>
        <v>0.66493</v>
      </c>
      <c r="AR151" s="184" t="s">
        <v>82</v>
      </c>
      <c r="AT151" s="185" t="s">
        <v>71</v>
      </c>
      <c r="AU151" s="185" t="s">
        <v>80</v>
      </c>
      <c r="AY151" s="184" t="s">
        <v>128</v>
      </c>
      <c r="BK151" s="186">
        <f>SUM(BK152:BK157)</f>
        <v>0</v>
      </c>
    </row>
    <row r="152" spans="2:65" s="1" customFormat="1" ht="22.5" customHeight="1">
      <c r="B152" s="38"/>
      <c r="C152" s="190" t="s">
        <v>9</v>
      </c>
      <c r="D152" s="190" t="s">
        <v>130</v>
      </c>
      <c r="E152" s="191" t="s">
        <v>260</v>
      </c>
      <c r="F152" s="192" t="s">
        <v>261</v>
      </c>
      <c r="G152" s="193" t="s">
        <v>133</v>
      </c>
      <c r="H152" s="194">
        <v>14.75</v>
      </c>
      <c r="I152" s="195"/>
      <c r="J152" s="196">
        <f>ROUND(I152*H152,2)</f>
        <v>0</v>
      </c>
      <c r="K152" s="192" t="s">
        <v>134</v>
      </c>
      <c r="L152" s="58"/>
      <c r="M152" s="197" t="s">
        <v>21</v>
      </c>
      <c r="N152" s="198" t="s">
        <v>43</v>
      </c>
      <c r="O152" s="39"/>
      <c r="P152" s="199">
        <f>O152*H152</f>
        <v>0</v>
      </c>
      <c r="Q152" s="199">
        <v>0</v>
      </c>
      <c r="R152" s="199">
        <f>Q152*H152</f>
        <v>0</v>
      </c>
      <c r="S152" s="199">
        <v>0.04508</v>
      </c>
      <c r="T152" s="200">
        <f>S152*H152</f>
        <v>0.66493</v>
      </c>
      <c r="AR152" s="21" t="s">
        <v>207</v>
      </c>
      <c r="AT152" s="21" t="s">
        <v>130</v>
      </c>
      <c r="AU152" s="21" t="s">
        <v>82</v>
      </c>
      <c r="AY152" s="21" t="s">
        <v>128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1" t="s">
        <v>80</v>
      </c>
      <c r="BK152" s="201">
        <f>ROUND(I152*H152,2)</f>
        <v>0</v>
      </c>
      <c r="BL152" s="21" t="s">
        <v>207</v>
      </c>
      <c r="BM152" s="21" t="s">
        <v>262</v>
      </c>
    </row>
    <row r="153" spans="2:47" s="1" customFormat="1" ht="13.5">
      <c r="B153" s="38"/>
      <c r="C153" s="60"/>
      <c r="D153" s="202" t="s">
        <v>137</v>
      </c>
      <c r="E153" s="60"/>
      <c r="F153" s="203" t="s">
        <v>263</v>
      </c>
      <c r="G153" s="60"/>
      <c r="H153" s="60"/>
      <c r="I153" s="160"/>
      <c r="J153" s="60"/>
      <c r="K153" s="60"/>
      <c r="L153" s="58"/>
      <c r="M153" s="204"/>
      <c r="N153" s="39"/>
      <c r="O153" s="39"/>
      <c r="P153" s="39"/>
      <c r="Q153" s="39"/>
      <c r="R153" s="39"/>
      <c r="S153" s="39"/>
      <c r="T153" s="75"/>
      <c r="AT153" s="21" t="s">
        <v>137</v>
      </c>
      <c r="AU153" s="21" t="s">
        <v>82</v>
      </c>
    </row>
    <row r="154" spans="2:51" s="11" customFormat="1" ht="13.5">
      <c r="B154" s="205"/>
      <c r="C154" s="206"/>
      <c r="D154" s="207" t="s">
        <v>139</v>
      </c>
      <c r="E154" s="208" t="s">
        <v>21</v>
      </c>
      <c r="F154" s="209" t="s">
        <v>264</v>
      </c>
      <c r="G154" s="206"/>
      <c r="H154" s="210">
        <v>14.75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139</v>
      </c>
      <c r="AU154" s="216" t="s">
        <v>82</v>
      </c>
      <c r="AV154" s="11" t="s">
        <v>82</v>
      </c>
      <c r="AW154" s="11" t="s">
        <v>35</v>
      </c>
      <c r="AX154" s="11" t="s">
        <v>80</v>
      </c>
      <c r="AY154" s="216" t="s">
        <v>128</v>
      </c>
    </row>
    <row r="155" spans="2:65" s="1" customFormat="1" ht="22.5" customHeight="1">
      <c r="B155" s="38"/>
      <c r="C155" s="190" t="s">
        <v>265</v>
      </c>
      <c r="D155" s="190" t="s">
        <v>130</v>
      </c>
      <c r="E155" s="191" t="s">
        <v>266</v>
      </c>
      <c r="F155" s="192" t="s">
        <v>267</v>
      </c>
      <c r="G155" s="193" t="s">
        <v>133</v>
      </c>
      <c r="H155" s="194">
        <v>9.3</v>
      </c>
      <c r="I155" s="195"/>
      <c r="J155" s="196">
        <f>ROUND(I155*H155,2)</f>
        <v>0</v>
      </c>
      <c r="K155" s="192" t="s">
        <v>134</v>
      </c>
      <c r="L155" s="58"/>
      <c r="M155" s="197" t="s">
        <v>21</v>
      </c>
      <c r="N155" s="198" t="s">
        <v>43</v>
      </c>
      <c r="O155" s="39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1" t="s">
        <v>207</v>
      </c>
      <c r="AT155" s="21" t="s">
        <v>130</v>
      </c>
      <c r="AU155" s="21" t="s">
        <v>82</v>
      </c>
      <c r="AY155" s="21" t="s">
        <v>128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1" t="s">
        <v>80</v>
      </c>
      <c r="BK155" s="201">
        <f>ROUND(I155*H155,2)</f>
        <v>0</v>
      </c>
      <c r="BL155" s="21" t="s">
        <v>207</v>
      </c>
      <c r="BM155" s="21" t="s">
        <v>268</v>
      </c>
    </row>
    <row r="156" spans="2:47" s="1" customFormat="1" ht="13.5">
      <c r="B156" s="38"/>
      <c r="C156" s="60"/>
      <c r="D156" s="202" t="s">
        <v>137</v>
      </c>
      <c r="E156" s="60"/>
      <c r="F156" s="203" t="s">
        <v>269</v>
      </c>
      <c r="G156" s="60"/>
      <c r="H156" s="60"/>
      <c r="I156" s="160"/>
      <c r="J156" s="60"/>
      <c r="K156" s="60"/>
      <c r="L156" s="58"/>
      <c r="M156" s="204"/>
      <c r="N156" s="39"/>
      <c r="O156" s="39"/>
      <c r="P156" s="39"/>
      <c r="Q156" s="39"/>
      <c r="R156" s="39"/>
      <c r="S156" s="39"/>
      <c r="T156" s="75"/>
      <c r="AT156" s="21" t="s">
        <v>137</v>
      </c>
      <c r="AU156" s="21" t="s">
        <v>82</v>
      </c>
    </row>
    <row r="157" spans="2:51" s="11" customFormat="1" ht="13.5">
      <c r="B157" s="205"/>
      <c r="C157" s="206"/>
      <c r="D157" s="202" t="s">
        <v>139</v>
      </c>
      <c r="E157" s="217" t="s">
        <v>21</v>
      </c>
      <c r="F157" s="218" t="s">
        <v>270</v>
      </c>
      <c r="G157" s="206"/>
      <c r="H157" s="219">
        <v>9.3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139</v>
      </c>
      <c r="AU157" s="216" t="s">
        <v>82</v>
      </c>
      <c r="AV157" s="11" t="s">
        <v>82</v>
      </c>
      <c r="AW157" s="11" t="s">
        <v>35</v>
      </c>
      <c r="AX157" s="11" t="s">
        <v>80</v>
      </c>
      <c r="AY157" s="216" t="s">
        <v>128</v>
      </c>
    </row>
    <row r="158" spans="2:63" s="10" customFormat="1" ht="29.85" customHeight="1">
      <c r="B158" s="173"/>
      <c r="C158" s="174"/>
      <c r="D158" s="187" t="s">
        <v>71</v>
      </c>
      <c r="E158" s="188" t="s">
        <v>271</v>
      </c>
      <c r="F158" s="188" t="s">
        <v>272</v>
      </c>
      <c r="G158" s="174"/>
      <c r="H158" s="174"/>
      <c r="I158" s="177"/>
      <c r="J158" s="189">
        <f>BK158</f>
        <v>0</v>
      </c>
      <c r="K158" s="174"/>
      <c r="L158" s="179"/>
      <c r="M158" s="180"/>
      <c r="N158" s="181"/>
      <c r="O158" s="181"/>
      <c r="P158" s="182">
        <f>SUM(P159:P164)</f>
        <v>0</v>
      </c>
      <c r="Q158" s="181"/>
      <c r="R158" s="182">
        <f>SUM(R159:R164)</f>
        <v>0</v>
      </c>
      <c r="S158" s="181"/>
      <c r="T158" s="183">
        <f>SUM(T159:T164)</f>
        <v>0.0018</v>
      </c>
      <c r="AR158" s="184" t="s">
        <v>82</v>
      </c>
      <c r="AT158" s="185" t="s">
        <v>71</v>
      </c>
      <c r="AU158" s="185" t="s">
        <v>80</v>
      </c>
      <c r="AY158" s="184" t="s">
        <v>128</v>
      </c>
      <c r="BK158" s="186">
        <f>SUM(BK159:BK164)</f>
        <v>0</v>
      </c>
    </row>
    <row r="159" spans="2:65" s="1" customFormat="1" ht="22.5" customHeight="1">
      <c r="B159" s="38"/>
      <c r="C159" s="190" t="s">
        <v>273</v>
      </c>
      <c r="D159" s="190" t="s">
        <v>130</v>
      </c>
      <c r="E159" s="191" t="s">
        <v>274</v>
      </c>
      <c r="F159" s="192" t="s">
        <v>275</v>
      </c>
      <c r="G159" s="193" t="s">
        <v>276</v>
      </c>
      <c r="H159" s="194">
        <v>1</v>
      </c>
      <c r="I159" s="195"/>
      <c r="J159" s="196">
        <f>ROUND(I159*H159,2)</f>
        <v>0</v>
      </c>
      <c r="K159" s="192" t="s">
        <v>134</v>
      </c>
      <c r="L159" s="58"/>
      <c r="M159" s="197" t="s">
        <v>21</v>
      </c>
      <c r="N159" s="198" t="s">
        <v>43</v>
      </c>
      <c r="O159" s="39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1" t="s">
        <v>207</v>
      </c>
      <c r="AT159" s="21" t="s">
        <v>130</v>
      </c>
      <c r="AU159" s="21" t="s">
        <v>82</v>
      </c>
      <c r="AY159" s="21" t="s">
        <v>128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1" t="s">
        <v>80</v>
      </c>
      <c r="BK159" s="201">
        <f>ROUND(I159*H159,2)</f>
        <v>0</v>
      </c>
      <c r="BL159" s="21" t="s">
        <v>207</v>
      </c>
      <c r="BM159" s="21" t="s">
        <v>277</v>
      </c>
    </row>
    <row r="160" spans="2:47" s="1" customFormat="1" ht="27">
      <c r="B160" s="38"/>
      <c r="C160" s="60"/>
      <c r="D160" s="202" t="s">
        <v>137</v>
      </c>
      <c r="E160" s="60"/>
      <c r="F160" s="203" t="s">
        <v>278</v>
      </c>
      <c r="G160" s="60"/>
      <c r="H160" s="60"/>
      <c r="I160" s="160"/>
      <c r="J160" s="60"/>
      <c r="K160" s="60"/>
      <c r="L160" s="58"/>
      <c r="M160" s="204"/>
      <c r="N160" s="39"/>
      <c r="O160" s="39"/>
      <c r="P160" s="39"/>
      <c r="Q160" s="39"/>
      <c r="R160" s="39"/>
      <c r="S160" s="39"/>
      <c r="T160" s="75"/>
      <c r="AT160" s="21" t="s">
        <v>137</v>
      </c>
      <c r="AU160" s="21" t="s">
        <v>82</v>
      </c>
    </row>
    <row r="161" spans="2:51" s="11" customFormat="1" ht="13.5">
      <c r="B161" s="205"/>
      <c r="C161" s="206"/>
      <c r="D161" s="207" t="s">
        <v>139</v>
      </c>
      <c r="E161" s="208" t="s">
        <v>21</v>
      </c>
      <c r="F161" s="209" t="s">
        <v>80</v>
      </c>
      <c r="G161" s="206"/>
      <c r="H161" s="210">
        <v>1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139</v>
      </c>
      <c r="AU161" s="216" t="s">
        <v>82</v>
      </c>
      <c r="AV161" s="11" t="s">
        <v>82</v>
      </c>
      <c r="AW161" s="11" t="s">
        <v>35</v>
      </c>
      <c r="AX161" s="11" t="s">
        <v>80</v>
      </c>
      <c r="AY161" s="216" t="s">
        <v>128</v>
      </c>
    </row>
    <row r="162" spans="2:65" s="1" customFormat="1" ht="22.5" customHeight="1">
      <c r="B162" s="38"/>
      <c r="C162" s="190" t="s">
        <v>279</v>
      </c>
      <c r="D162" s="190" t="s">
        <v>130</v>
      </c>
      <c r="E162" s="191" t="s">
        <v>280</v>
      </c>
      <c r="F162" s="192" t="s">
        <v>281</v>
      </c>
      <c r="G162" s="193" t="s">
        <v>276</v>
      </c>
      <c r="H162" s="194">
        <v>1</v>
      </c>
      <c r="I162" s="195"/>
      <c r="J162" s="196">
        <f>ROUND(I162*H162,2)</f>
        <v>0</v>
      </c>
      <c r="K162" s="192" t="s">
        <v>134</v>
      </c>
      <c r="L162" s="58"/>
      <c r="M162" s="197" t="s">
        <v>21</v>
      </c>
      <c r="N162" s="198" t="s">
        <v>43</v>
      </c>
      <c r="O162" s="39"/>
      <c r="P162" s="199">
        <f>O162*H162</f>
        <v>0</v>
      </c>
      <c r="Q162" s="199">
        <v>0</v>
      </c>
      <c r="R162" s="199">
        <f>Q162*H162</f>
        <v>0</v>
      </c>
      <c r="S162" s="199">
        <v>0.0018</v>
      </c>
      <c r="T162" s="200">
        <f>S162*H162</f>
        <v>0.0018</v>
      </c>
      <c r="AR162" s="21" t="s">
        <v>207</v>
      </c>
      <c r="AT162" s="21" t="s">
        <v>130</v>
      </c>
      <c r="AU162" s="21" t="s">
        <v>82</v>
      </c>
      <c r="AY162" s="21" t="s">
        <v>128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1" t="s">
        <v>80</v>
      </c>
      <c r="BK162" s="201">
        <f>ROUND(I162*H162,2)</f>
        <v>0</v>
      </c>
      <c r="BL162" s="21" t="s">
        <v>207</v>
      </c>
      <c r="BM162" s="21" t="s">
        <v>282</v>
      </c>
    </row>
    <row r="163" spans="2:47" s="1" customFormat="1" ht="13.5">
      <c r="B163" s="38"/>
      <c r="C163" s="60"/>
      <c r="D163" s="202" t="s">
        <v>137</v>
      </c>
      <c r="E163" s="60"/>
      <c r="F163" s="203" t="s">
        <v>283</v>
      </c>
      <c r="G163" s="60"/>
      <c r="H163" s="60"/>
      <c r="I163" s="160"/>
      <c r="J163" s="60"/>
      <c r="K163" s="60"/>
      <c r="L163" s="58"/>
      <c r="M163" s="204"/>
      <c r="N163" s="39"/>
      <c r="O163" s="39"/>
      <c r="P163" s="39"/>
      <c r="Q163" s="39"/>
      <c r="R163" s="39"/>
      <c r="S163" s="39"/>
      <c r="T163" s="75"/>
      <c r="AT163" s="21" t="s">
        <v>137</v>
      </c>
      <c r="AU163" s="21" t="s">
        <v>82</v>
      </c>
    </row>
    <row r="164" spans="2:51" s="11" customFormat="1" ht="13.5">
      <c r="B164" s="205"/>
      <c r="C164" s="206"/>
      <c r="D164" s="202" t="s">
        <v>139</v>
      </c>
      <c r="E164" s="217" t="s">
        <v>21</v>
      </c>
      <c r="F164" s="218" t="s">
        <v>80</v>
      </c>
      <c r="G164" s="206"/>
      <c r="H164" s="219">
        <v>1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139</v>
      </c>
      <c r="AU164" s="216" t="s">
        <v>82</v>
      </c>
      <c r="AV164" s="11" t="s">
        <v>82</v>
      </c>
      <c r="AW164" s="11" t="s">
        <v>35</v>
      </c>
      <c r="AX164" s="11" t="s">
        <v>80</v>
      </c>
      <c r="AY164" s="216" t="s">
        <v>128</v>
      </c>
    </row>
    <row r="165" spans="2:63" s="10" customFormat="1" ht="29.85" customHeight="1">
      <c r="B165" s="173"/>
      <c r="C165" s="174"/>
      <c r="D165" s="187" t="s">
        <v>71</v>
      </c>
      <c r="E165" s="188" t="s">
        <v>284</v>
      </c>
      <c r="F165" s="188" t="s">
        <v>285</v>
      </c>
      <c r="G165" s="174"/>
      <c r="H165" s="174"/>
      <c r="I165" s="177"/>
      <c r="J165" s="189">
        <f>BK165</f>
        <v>0</v>
      </c>
      <c r="K165" s="174"/>
      <c r="L165" s="179"/>
      <c r="M165" s="180"/>
      <c r="N165" s="181"/>
      <c r="O165" s="181"/>
      <c r="P165" s="182">
        <f>SUM(P166:P168)</f>
        <v>0</v>
      </c>
      <c r="Q165" s="181"/>
      <c r="R165" s="182">
        <f>SUM(R166:R168)</f>
        <v>0</v>
      </c>
      <c r="S165" s="181"/>
      <c r="T165" s="183">
        <f>SUM(T166:T168)</f>
        <v>0.013</v>
      </c>
      <c r="AR165" s="184" t="s">
        <v>82</v>
      </c>
      <c r="AT165" s="185" t="s">
        <v>71</v>
      </c>
      <c r="AU165" s="185" t="s">
        <v>80</v>
      </c>
      <c r="AY165" s="184" t="s">
        <v>128</v>
      </c>
      <c r="BK165" s="186">
        <f>SUM(BK166:BK168)</f>
        <v>0</v>
      </c>
    </row>
    <row r="166" spans="2:65" s="1" customFormat="1" ht="22.5" customHeight="1">
      <c r="B166" s="38"/>
      <c r="C166" s="190" t="s">
        <v>286</v>
      </c>
      <c r="D166" s="190" t="s">
        <v>130</v>
      </c>
      <c r="E166" s="191" t="s">
        <v>287</v>
      </c>
      <c r="F166" s="192" t="s">
        <v>288</v>
      </c>
      <c r="G166" s="193" t="s">
        <v>276</v>
      </c>
      <c r="H166" s="194">
        <v>1</v>
      </c>
      <c r="I166" s="195"/>
      <c r="J166" s="196">
        <f>ROUND(I166*H166,2)</f>
        <v>0</v>
      </c>
      <c r="K166" s="192" t="s">
        <v>134</v>
      </c>
      <c r="L166" s="58"/>
      <c r="M166" s="197" t="s">
        <v>21</v>
      </c>
      <c r="N166" s="198" t="s">
        <v>43</v>
      </c>
      <c r="O166" s="39"/>
      <c r="P166" s="199">
        <f>O166*H166</f>
        <v>0</v>
      </c>
      <c r="Q166" s="199">
        <v>0</v>
      </c>
      <c r="R166" s="199">
        <f>Q166*H166</f>
        <v>0</v>
      </c>
      <c r="S166" s="199">
        <v>0.013</v>
      </c>
      <c r="T166" s="200">
        <f>S166*H166</f>
        <v>0.013</v>
      </c>
      <c r="AR166" s="21" t="s">
        <v>207</v>
      </c>
      <c r="AT166" s="21" t="s">
        <v>130</v>
      </c>
      <c r="AU166" s="21" t="s">
        <v>82</v>
      </c>
      <c r="AY166" s="21" t="s">
        <v>128</v>
      </c>
      <c r="BE166" s="201">
        <f>IF(N166="základní",J166,0)</f>
        <v>0</v>
      </c>
      <c r="BF166" s="201">
        <f>IF(N166="snížená",J166,0)</f>
        <v>0</v>
      </c>
      <c r="BG166" s="201">
        <f>IF(N166="zákl. přenesená",J166,0)</f>
        <v>0</v>
      </c>
      <c r="BH166" s="201">
        <f>IF(N166="sníž. přenesená",J166,0)</f>
        <v>0</v>
      </c>
      <c r="BI166" s="201">
        <f>IF(N166="nulová",J166,0)</f>
        <v>0</v>
      </c>
      <c r="BJ166" s="21" t="s">
        <v>80</v>
      </c>
      <c r="BK166" s="201">
        <f>ROUND(I166*H166,2)</f>
        <v>0</v>
      </c>
      <c r="BL166" s="21" t="s">
        <v>207</v>
      </c>
      <c r="BM166" s="21" t="s">
        <v>289</v>
      </c>
    </row>
    <row r="167" spans="2:47" s="1" customFormat="1" ht="13.5">
      <c r="B167" s="38"/>
      <c r="C167" s="60"/>
      <c r="D167" s="202" t="s">
        <v>137</v>
      </c>
      <c r="E167" s="60"/>
      <c r="F167" s="203" t="s">
        <v>290</v>
      </c>
      <c r="G167" s="60"/>
      <c r="H167" s="60"/>
      <c r="I167" s="160"/>
      <c r="J167" s="60"/>
      <c r="K167" s="60"/>
      <c r="L167" s="58"/>
      <c r="M167" s="204"/>
      <c r="N167" s="39"/>
      <c r="O167" s="39"/>
      <c r="P167" s="39"/>
      <c r="Q167" s="39"/>
      <c r="R167" s="39"/>
      <c r="S167" s="39"/>
      <c r="T167" s="75"/>
      <c r="AT167" s="21" t="s">
        <v>137</v>
      </c>
      <c r="AU167" s="21" t="s">
        <v>82</v>
      </c>
    </row>
    <row r="168" spans="2:51" s="11" customFormat="1" ht="13.5">
      <c r="B168" s="205"/>
      <c r="C168" s="206"/>
      <c r="D168" s="202" t="s">
        <v>139</v>
      </c>
      <c r="E168" s="217" t="s">
        <v>21</v>
      </c>
      <c r="F168" s="218" t="s">
        <v>80</v>
      </c>
      <c r="G168" s="206"/>
      <c r="H168" s="219">
        <v>1</v>
      </c>
      <c r="I168" s="211"/>
      <c r="J168" s="206"/>
      <c r="K168" s="206"/>
      <c r="L168" s="212"/>
      <c r="M168" s="221"/>
      <c r="N168" s="222"/>
      <c r="O168" s="222"/>
      <c r="P168" s="222"/>
      <c r="Q168" s="222"/>
      <c r="R168" s="222"/>
      <c r="S168" s="222"/>
      <c r="T168" s="223"/>
      <c r="AT168" s="216" t="s">
        <v>139</v>
      </c>
      <c r="AU168" s="216" t="s">
        <v>82</v>
      </c>
      <c r="AV168" s="11" t="s">
        <v>82</v>
      </c>
      <c r="AW168" s="11" t="s">
        <v>35</v>
      </c>
      <c r="AX168" s="11" t="s">
        <v>80</v>
      </c>
      <c r="AY168" s="216" t="s">
        <v>128</v>
      </c>
    </row>
    <row r="169" spans="2:12" s="1" customFormat="1" ht="6.95" customHeight="1">
      <c r="B169" s="53"/>
      <c r="C169" s="54"/>
      <c r="D169" s="54"/>
      <c r="E169" s="54"/>
      <c r="F169" s="54"/>
      <c r="G169" s="54"/>
      <c r="H169" s="54"/>
      <c r="I169" s="136"/>
      <c r="J169" s="54"/>
      <c r="K169" s="54"/>
      <c r="L169" s="58"/>
    </row>
  </sheetData>
  <sheetProtection password="CC35" sheet="1" objects="1" scenarios="1" formatCells="0" formatColumns="0" formatRows="0" sort="0" autoFilter="0"/>
  <autoFilter ref="C85:K168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322"/>
  <sheetViews>
    <sheetView showGridLines="0" workbookViewId="0" topLeftCell="A1">
      <pane ySplit="1" topLeftCell="A3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89</v>
      </c>
      <c r="G1" s="356" t="s">
        <v>90</v>
      </c>
      <c r="H1" s="356"/>
      <c r="I1" s="112"/>
      <c r="J1" s="111" t="s">
        <v>91</v>
      </c>
      <c r="K1" s="110" t="s">
        <v>92</v>
      </c>
      <c r="L1" s="111" t="s">
        <v>93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21" t="s">
        <v>85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94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7" t="str">
        <f>'Rekapitulace stavby'!K6</f>
        <v>Nemocnice Odry - rekonstrukce skladu na pozemku parc. č. 1000, k. ú. Odry</v>
      </c>
      <c r="F7" s="358"/>
      <c r="G7" s="358"/>
      <c r="H7" s="358"/>
      <c r="I7" s="114"/>
      <c r="J7" s="26"/>
      <c r="K7" s="28"/>
    </row>
    <row r="8" spans="2:11" s="1" customFormat="1" ht="15">
      <c r="B8" s="38"/>
      <c r="C8" s="39"/>
      <c r="D8" s="34" t="s">
        <v>95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9" t="s">
        <v>291</v>
      </c>
      <c r="F9" s="360"/>
      <c r="G9" s="360"/>
      <c r="H9" s="36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29. 10. 2018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49" t="s">
        <v>21</v>
      </c>
      <c r="F24" s="349"/>
      <c r="G24" s="349"/>
      <c r="H24" s="349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ROUND(J93,2)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ROUND(SUM(BE93:BE321),2)</f>
        <v>0</v>
      </c>
      <c r="G30" s="39"/>
      <c r="H30" s="39"/>
      <c r="I30" s="128">
        <v>0.21</v>
      </c>
      <c r="J30" s="127">
        <f>ROUND(ROUND((SUM(BE93:BE321)),2)*I30,2)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ROUND(SUM(BF93:BF321),2)</f>
        <v>0</v>
      </c>
      <c r="G31" s="39"/>
      <c r="H31" s="39"/>
      <c r="I31" s="128">
        <v>0.15</v>
      </c>
      <c r="J31" s="127">
        <f>ROUND(ROUND((SUM(BF93:BF321)),2)*I31,2)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ROUND(SUM(BG93:BG321),2)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ROUND(SUM(BH93:BH321),2)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ROUND(SUM(BI93:BI321),2)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97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7" t="str">
        <f>E7</f>
        <v>Nemocnice Odry - rekonstrukce skladu na pozemku parc. č. 1000, k. ú. Odry</v>
      </c>
      <c r="F45" s="358"/>
      <c r="G45" s="358"/>
      <c r="H45" s="358"/>
      <c r="I45" s="115"/>
      <c r="J45" s="39"/>
      <c r="K45" s="42"/>
    </row>
    <row r="46" spans="2:11" s="1" customFormat="1" ht="14.45" customHeight="1">
      <c r="B46" s="38"/>
      <c r="C46" s="34" t="s">
        <v>95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9" t="str">
        <f>E9</f>
        <v>02 - Výstavba</v>
      </c>
      <c r="F47" s="360"/>
      <c r="G47" s="360"/>
      <c r="H47" s="36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Odry</v>
      </c>
      <c r="G49" s="39"/>
      <c r="H49" s="39"/>
      <c r="I49" s="116" t="s">
        <v>25</v>
      </c>
      <c r="J49" s="117" t="str">
        <f>IF(J12="","",J12)</f>
        <v>29. 10. 2018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Město Odry</v>
      </c>
      <c r="G51" s="39"/>
      <c r="H51" s="39"/>
      <c r="I51" s="116" t="s">
        <v>33</v>
      </c>
      <c r="J51" s="32" t="str">
        <f>E21</f>
        <v>Ing. Petr Elkner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98</v>
      </c>
      <c r="D54" s="129"/>
      <c r="E54" s="129"/>
      <c r="F54" s="129"/>
      <c r="G54" s="129"/>
      <c r="H54" s="129"/>
      <c r="I54" s="142"/>
      <c r="J54" s="143" t="s">
        <v>99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100</v>
      </c>
      <c r="D56" s="39"/>
      <c r="E56" s="39"/>
      <c r="F56" s="39"/>
      <c r="G56" s="39"/>
      <c r="H56" s="39"/>
      <c r="I56" s="115"/>
      <c r="J56" s="125">
        <f>J93</f>
        <v>0</v>
      </c>
      <c r="K56" s="42"/>
      <c r="AU56" s="21" t="s">
        <v>101</v>
      </c>
    </row>
    <row r="57" spans="2:11" s="7" customFormat="1" ht="24.95" customHeight="1">
      <c r="B57" s="146"/>
      <c r="C57" s="147"/>
      <c r="D57" s="148" t="s">
        <v>102</v>
      </c>
      <c r="E57" s="149"/>
      <c r="F57" s="149"/>
      <c r="G57" s="149"/>
      <c r="H57" s="149"/>
      <c r="I57" s="150"/>
      <c r="J57" s="151">
        <f>J94</f>
        <v>0</v>
      </c>
      <c r="K57" s="152"/>
    </row>
    <row r="58" spans="2:11" s="8" customFormat="1" ht="19.9" customHeight="1">
      <c r="B58" s="153"/>
      <c r="C58" s="154"/>
      <c r="D58" s="155" t="s">
        <v>103</v>
      </c>
      <c r="E58" s="156"/>
      <c r="F58" s="156"/>
      <c r="G58" s="156"/>
      <c r="H58" s="156"/>
      <c r="I58" s="157"/>
      <c r="J58" s="158">
        <f>J95</f>
        <v>0</v>
      </c>
      <c r="K58" s="159"/>
    </row>
    <row r="59" spans="2:11" s="8" customFormat="1" ht="19.9" customHeight="1">
      <c r="B59" s="153"/>
      <c r="C59" s="154"/>
      <c r="D59" s="155" t="s">
        <v>292</v>
      </c>
      <c r="E59" s="156"/>
      <c r="F59" s="156"/>
      <c r="G59" s="156"/>
      <c r="H59" s="156"/>
      <c r="I59" s="157"/>
      <c r="J59" s="158">
        <f>J108</f>
        <v>0</v>
      </c>
      <c r="K59" s="159"/>
    </row>
    <row r="60" spans="2:11" s="8" customFormat="1" ht="19.9" customHeight="1">
      <c r="B60" s="153"/>
      <c r="C60" s="154"/>
      <c r="D60" s="155" t="s">
        <v>293</v>
      </c>
      <c r="E60" s="156"/>
      <c r="F60" s="156"/>
      <c r="G60" s="156"/>
      <c r="H60" s="156"/>
      <c r="I60" s="157"/>
      <c r="J60" s="158">
        <f>J118</f>
        <v>0</v>
      </c>
      <c r="K60" s="159"/>
    </row>
    <row r="61" spans="2:11" s="8" customFormat="1" ht="19.9" customHeight="1">
      <c r="B61" s="153"/>
      <c r="C61" s="154"/>
      <c r="D61" s="155" t="s">
        <v>294</v>
      </c>
      <c r="E61" s="156"/>
      <c r="F61" s="156"/>
      <c r="G61" s="156"/>
      <c r="H61" s="156"/>
      <c r="I61" s="157"/>
      <c r="J61" s="158">
        <f>J125</f>
        <v>0</v>
      </c>
      <c r="K61" s="159"/>
    </row>
    <row r="62" spans="2:11" s="8" customFormat="1" ht="19.9" customHeight="1">
      <c r="B62" s="153"/>
      <c r="C62" s="154"/>
      <c r="D62" s="155" t="s">
        <v>295</v>
      </c>
      <c r="E62" s="156"/>
      <c r="F62" s="156"/>
      <c r="G62" s="156"/>
      <c r="H62" s="156"/>
      <c r="I62" s="157"/>
      <c r="J62" s="158">
        <f>J138</f>
        <v>0</v>
      </c>
      <c r="K62" s="159"/>
    </row>
    <row r="63" spans="2:11" s="8" customFormat="1" ht="19.9" customHeight="1">
      <c r="B63" s="153"/>
      <c r="C63" s="154"/>
      <c r="D63" s="155" t="s">
        <v>296</v>
      </c>
      <c r="E63" s="156"/>
      <c r="F63" s="156"/>
      <c r="G63" s="156"/>
      <c r="H63" s="156"/>
      <c r="I63" s="157"/>
      <c r="J63" s="158">
        <f>J151</f>
        <v>0</v>
      </c>
      <c r="K63" s="159"/>
    </row>
    <row r="64" spans="2:11" s="8" customFormat="1" ht="19.9" customHeight="1">
      <c r="B64" s="153"/>
      <c r="C64" s="154"/>
      <c r="D64" s="155" t="s">
        <v>104</v>
      </c>
      <c r="E64" s="156"/>
      <c r="F64" s="156"/>
      <c r="G64" s="156"/>
      <c r="H64" s="156"/>
      <c r="I64" s="157"/>
      <c r="J64" s="158">
        <f>J169</f>
        <v>0</v>
      </c>
      <c r="K64" s="159"/>
    </row>
    <row r="65" spans="2:11" s="8" customFormat="1" ht="19.9" customHeight="1">
      <c r="B65" s="153"/>
      <c r="C65" s="154"/>
      <c r="D65" s="155" t="s">
        <v>105</v>
      </c>
      <c r="E65" s="156"/>
      <c r="F65" s="156"/>
      <c r="G65" s="156"/>
      <c r="H65" s="156"/>
      <c r="I65" s="157"/>
      <c r="J65" s="158">
        <f>J190</f>
        <v>0</v>
      </c>
      <c r="K65" s="159"/>
    </row>
    <row r="66" spans="2:11" s="8" customFormat="1" ht="19.9" customHeight="1">
      <c r="B66" s="153"/>
      <c r="C66" s="154"/>
      <c r="D66" s="155" t="s">
        <v>297</v>
      </c>
      <c r="E66" s="156"/>
      <c r="F66" s="156"/>
      <c r="G66" s="156"/>
      <c r="H66" s="156"/>
      <c r="I66" s="157"/>
      <c r="J66" s="158">
        <f>J200</f>
        <v>0</v>
      </c>
      <c r="K66" s="159"/>
    </row>
    <row r="67" spans="2:11" s="7" customFormat="1" ht="24.95" customHeight="1">
      <c r="B67" s="146"/>
      <c r="C67" s="147"/>
      <c r="D67" s="148" t="s">
        <v>106</v>
      </c>
      <c r="E67" s="149"/>
      <c r="F67" s="149"/>
      <c r="G67" s="149"/>
      <c r="H67" s="149"/>
      <c r="I67" s="150"/>
      <c r="J67" s="151">
        <f>J203</f>
        <v>0</v>
      </c>
      <c r="K67" s="152"/>
    </row>
    <row r="68" spans="2:11" s="8" customFormat="1" ht="19.9" customHeight="1">
      <c r="B68" s="153"/>
      <c r="C68" s="154"/>
      <c r="D68" s="155" t="s">
        <v>298</v>
      </c>
      <c r="E68" s="156"/>
      <c r="F68" s="156"/>
      <c r="G68" s="156"/>
      <c r="H68" s="156"/>
      <c r="I68" s="157"/>
      <c r="J68" s="158">
        <f>J204</f>
        <v>0</v>
      </c>
      <c r="K68" s="159"/>
    </row>
    <row r="69" spans="2:11" s="8" customFormat="1" ht="19.9" customHeight="1">
      <c r="B69" s="153"/>
      <c r="C69" s="154"/>
      <c r="D69" s="155" t="s">
        <v>299</v>
      </c>
      <c r="E69" s="156"/>
      <c r="F69" s="156"/>
      <c r="G69" s="156"/>
      <c r="H69" s="156"/>
      <c r="I69" s="157"/>
      <c r="J69" s="158">
        <f>J215</f>
        <v>0</v>
      </c>
      <c r="K69" s="159"/>
    </row>
    <row r="70" spans="2:11" s="8" customFormat="1" ht="19.9" customHeight="1">
      <c r="B70" s="153"/>
      <c r="C70" s="154"/>
      <c r="D70" s="155" t="s">
        <v>107</v>
      </c>
      <c r="E70" s="156"/>
      <c r="F70" s="156"/>
      <c r="G70" s="156"/>
      <c r="H70" s="156"/>
      <c r="I70" s="157"/>
      <c r="J70" s="158">
        <f>J227</f>
        <v>0</v>
      </c>
      <c r="K70" s="159"/>
    </row>
    <row r="71" spans="2:11" s="8" customFormat="1" ht="19.9" customHeight="1">
      <c r="B71" s="153"/>
      <c r="C71" s="154"/>
      <c r="D71" s="155" t="s">
        <v>108</v>
      </c>
      <c r="E71" s="156"/>
      <c r="F71" s="156"/>
      <c r="G71" s="156"/>
      <c r="H71" s="156"/>
      <c r="I71" s="157"/>
      <c r="J71" s="158">
        <f>J244</f>
        <v>0</v>
      </c>
      <c r="K71" s="159"/>
    </row>
    <row r="72" spans="2:11" s="8" customFormat="1" ht="19.9" customHeight="1">
      <c r="B72" s="153"/>
      <c r="C72" s="154"/>
      <c r="D72" s="155" t="s">
        <v>110</v>
      </c>
      <c r="E72" s="156"/>
      <c r="F72" s="156"/>
      <c r="G72" s="156"/>
      <c r="H72" s="156"/>
      <c r="I72" s="157"/>
      <c r="J72" s="158">
        <f>J303</f>
        <v>0</v>
      </c>
      <c r="K72" s="159"/>
    </row>
    <row r="73" spans="2:11" s="8" customFormat="1" ht="19.9" customHeight="1">
      <c r="B73" s="153"/>
      <c r="C73" s="154"/>
      <c r="D73" s="155" t="s">
        <v>111</v>
      </c>
      <c r="E73" s="156"/>
      <c r="F73" s="156"/>
      <c r="G73" s="156"/>
      <c r="H73" s="156"/>
      <c r="I73" s="157"/>
      <c r="J73" s="158">
        <f>J312</f>
        <v>0</v>
      </c>
      <c r="K73" s="159"/>
    </row>
    <row r="74" spans="2:11" s="1" customFormat="1" ht="21.75" customHeight="1">
      <c r="B74" s="38"/>
      <c r="C74" s="39"/>
      <c r="D74" s="39"/>
      <c r="E74" s="39"/>
      <c r="F74" s="39"/>
      <c r="G74" s="39"/>
      <c r="H74" s="39"/>
      <c r="I74" s="115"/>
      <c r="J74" s="39"/>
      <c r="K74" s="42"/>
    </row>
    <row r="75" spans="2:11" s="1" customFormat="1" ht="6.95" customHeight="1">
      <c r="B75" s="53"/>
      <c r="C75" s="54"/>
      <c r="D75" s="54"/>
      <c r="E75" s="54"/>
      <c r="F75" s="54"/>
      <c r="G75" s="54"/>
      <c r="H75" s="54"/>
      <c r="I75" s="136"/>
      <c r="J75" s="54"/>
      <c r="K75" s="55"/>
    </row>
    <row r="79" spans="2:12" s="1" customFormat="1" ht="6.95" customHeight="1">
      <c r="B79" s="56"/>
      <c r="C79" s="57"/>
      <c r="D79" s="57"/>
      <c r="E79" s="57"/>
      <c r="F79" s="57"/>
      <c r="G79" s="57"/>
      <c r="H79" s="57"/>
      <c r="I79" s="139"/>
      <c r="J79" s="57"/>
      <c r="K79" s="57"/>
      <c r="L79" s="58"/>
    </row>
    <row r="80" spans="2:12" s="1" customFormat="1" ht="36.95" customHeight="1">
      <c r="B80" s="38"/>
      <c r="C80" s="59" t="s">
        <v>112</v>
      </c>
      <c r="D80" s="60"/>
      <c r="E80" s="60"/>
      <c r="F80" s="60"/>
      <c r="G80" s="60"/>
      <c r="H80" s="60"/>
      <c r="I80" s="160"/>
      <c r="J80" s="60"/>
      <c r="K80" s="60"/>
      <c r="L80" s="58"/>
    </row>
    <row r="81" spans="2:12" s="1" customFormat="1" ht="6.9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12" s="1" customFormat="1" ht="14.45" customHeight="1">
      <c r="B82" s="38"/>
      <c r="C82" s="62" t="s">
        <v>18</v>
      </c>
      <c r="D82" s="60"/>
      <c r="E82" s="60"/>
      <c r="F82" s="60"/>
      <c r="G82" s="60"/>
      <c r="H82" s="60"/>
      <c r="I82" s="160"/>
      <c r="J82" s="60"/>
      <c r="K82" s="60"/>
      <c r="L82" s="58"/>
    </row>
    <row r="83" spans="2:12" s="1" customFormat="1" ht="22.5" customHeight="1">
      <c r="B83" s="38"/>
      <c r="C83" s="60"/>
      <c r="D83" s="60"/>
      <c r="E83" s="353" t="str">
        <f>E7</f>
        <v>Nemocnice Odry - rekonstrukce skladu na pozemku parc. č. 1000, k. ú. Odry</v>
      </c>
      <c r="F83" s="354"/>
      <c r="G83" s="354"/>
      <c r="H83" s="354"/>
      <c r="I83" s="160"/>
      <c r="J83" s="60"/>
      <c r="K83" s="60"/>
      <c r="L83" s="58"/>
    </row>
    <row r="84" spans="2:12" s="1" customFormat="1" ht="14.45" customHeight="1">
      <c r="B84" s="38"/>
      <c r="C84" s="62" t="s">
        <v>95</v>
      </c>
      <c r="D84" s="60"/>
      <c r="E84" s="60"/>
      <c r="F84" s="60"/>
      <c r="G84" s="60"/>
      <c r="H84" s="60"/>
      <c r="I84" s="160"/>
      <c r="J84" s="60"/>
      <c r="K84" s="60"/>
      <c r="L84" s="58"/>
    </row>
    <row r="85" spans="2:12" s="1" customFormat="1" ht="23.25" customHeight="1">
      <c r="B85" s="38"/>
      <c r="C85" s="60"/>
      <c r="D85" s="60"/>
      <c r="E85" s="321" t="str">
        <f>E9</f>
        <v>02 - Výstavba</v>
      </c>
      <c r="F85" s="355"/>
      <c r="G85" s="355"/>
      <c r="H85" s="355"/>
      <c r="I85" s="160"/>
      <c r="J85" s="60"/>
      <c r="K85" s="60"/>
      <c r="L85" s="58"/>
    </row>
    <row r="86" spans="2:12" s="1" customFormat="1" ht="6.95" customHeight="1">
      <c r="B86" s="38"/>
      <c r="C86" s="60"/>
      <c r="D86" s="60"/>
      <c r="E86" s="60"/>
      <c r="F86" s="60"/>
      <c r="G86" s="60"/>
      <c r="H86" s="60"/>
      <c r="I86" s="160"/>
      <c r="J86" s="60"/>
      <c r="K86" s="60"/>
      <c r="L86" s="58"/>
    </row>
    <row r="87" spans="2:12" s="1" customFormat="1" ht="18" customHeight="1">
      <c r="B87" s="38"/>
      <c r="C87" s="62" t="s">
        <v>23</v>
      </c>
      <c r="D87" s="60"/>
      <c r="E87" s="60"/>
      <c r="F87" s="161" t="str">
        <f>F12</f>
        <v>Odry</v>
      </c>
      <c r="G87" s="60"/>
      <c r="H87" s="60"/>
      <c r="I87" s="162" t="s">
        <v>25</v>
      </c>
      <c r="J87" s="70" t="str">
        <f>IF(J12="","",J12)</f>
        <v>29. 10. 2018</v>
      </c>
      <c r="K87" s="60"/>
      <c r="L87" s="58"/>
    </row>
    <row r="88" spans="2:12" s="1" customFormat="1" ht="6.95" customHeight="1">
      <c r="B88" s="38"/>
      <c r="C88" s="60"/>
      <c r="D88" s="60"/>
      <c r="E88" s="60"/>
      <c r="F88" s="60"/>
      <c r="G88" s="60"/>
      <c r="H88" s="60"/>
      <c r="I88" s="160"/>
      <c r="J88" s="60"/>
      <c r="K88" s="60"/>
      <c r="L88" s="58"/>
    </row>
    <row r="89" spans="2:12" s="1" customFormat="1" ht="15">
      <c r="B89" s="38"/>
      <c r="C89" s="62" t="s">
        <v>27</v>
      </c>
      <c r="D89" s="60"/>
      <c r="E89" s="60"/>
      <c r="F89" s="161" t="str">
        <f>E15</f>
        <v>Město Odry</v>
      </c>
      <c r="G89" s="60"/>
      <c r="H89" s="60"/>
      <c r="I89" s="162" t="s">
        <v>33</v>
      </c>
      <c r="J89" s="161" t="str">
        <f>E21</f>
        <v>Ing. Petr Elkner</v>
      </c>
      <c r="K89" s="60"/>
      <c r="L89" s="58"/>
    </row>
    <row r="90" spans="2:12" s="1" customFormat="1" ht="14.45" customHeight="1">
      <c r="B90" s="38"/>
      <c r="C90" s="62" t="s">
        <v>31</v>
      </c>
      <c r="D90" s="60"/>
      <c r="E90" s="60"/>
      <c r="F90" s="161" t="str">
        <f>IF(E18="","",E18)</f>
        <v/>
      </c>
      <c r="G90" s="60"/>
      <c r="H90" s="60"/>
      <c r="I90" s="160"/>
      <c r="J90" s="60"/>
      <c r="K90" s="60"/>
      <c r="L90" s="58"/>
    </row>
    <row r="91" spans="2:12" s="1" customFormat="1" ht="10.35" customHeight="1">
      <c r="B91" s="38"/>
      <c r="C91" s="60"/>
      <c r="D91" s="60"/>
      <c r="E91" s="60"/>
      <c r="F91" s="60"/>
      <c r="G91" s="60"/>
      <c r="H91" s="60"/>
      <c r="I91" s="160"/>
      <c r="J91" s="60"/>
      <c r="K91" s="60"/>
      <c r="L91" s="58"/>
    </row>
    <row r="92" spans="2:20" s="9" customFormat="1" ht="29.25" customHeight="1">
      <c r="B92" s="163"/>
      <c r="C92" s="164" t="s">
        <v>113</v>
      </c>
      <c r="D92" s="165" t="s">
        <v>57</v>
      </c>
      <c r="E92" s="165" t="s">
        <v>53</v>
      </c>
      <c r="F92" s="165" t="s">
        <v>114</v>
      </c>
      <c r="G92" s="165" t="s">
        <v>115</v>
      </c>
      <c r="H92" s="165" t="s">
        <v>116</v>
      </c>
      <c r="I92" s="166" t="s">
        <v>117</v>
      </c>
      <c r="J92" s="165" t="s">
        <v>99</v>
      </c>
      <c r="K92" s="167" t="s">
        <v>118</v>
      </c>
      <c r="L92" s="168"/>
      <c r="M92" s="78" t="s">
        <v>119</v>
      </c>
      <c r="N92" s="79" t="s">
        <v>42</v>
      </c>
      <c r="O92" s="79" t="s">
        <v>120</v>
      </c>
      <c r="P92" s="79" t="s">
        <v>121</v>
      </c>
      <c r="Q92" s="79" t="s">
        <v>122</v>
      </c>
      <c r="R92" s="79" t="s">
        <v>123</v>
      </c>
      <c r="S92" s="79" t="s">
        <v>124</v>
      </c>
      <c r="T92" s="80" t="s">
        <v>125</v>
      </c>
    </row>
    <row r="93" spans="2:63" s="1" customFormat="1" ht="29.25" customHeight="1">
      <c r="B93" s="38"/>
      <c r="C93" s="84" t="s">
        <v>100</v>
      </c>
      <c r="D93" s="60"/>
      <c r="E93" s="60"/>
      <c r="F93" s="60"/>
      <c r="G93" s="60"/>
      <c r="H93" s="60"/>
      <c r="I93" s="160"/>
      <c r="J93" s="169">
        <f>BK93</f>
        <v>0</v>
      </c>
      <c r="K93" s="60"/>
      <c r="L93" s="58"/>
      <c r="M93" s="81"/>
      <c r="N93" s="82"/>
      <c r="O93" s="82"/>
      <c r="P93" s="170">
        <f>P94+P203</f>
        <v>0</v>
      </c>
      <c r="Q93" s="82"/>
      <c r="R93" s="170">
        <f>R94+R203</f>
        <v>48.97384963000001</v>
      </c>
      <c r="S93" s="82"/>
      <c r="T93" s="171">
        <f>T94+T203</f>
        <v>0.02</v>
      </c>
      <c r="AT93" s="21" t="s">
        <v>71</v>
      </c>
      <c r="AU93" s="21" t="s">
        <v>101</v>
      </c>
      <c r="BK93" s="172">
        <f>BK94+BK203</f>
        <v>0</v>
      </c>
    </row>
    <row r="94" spans="2:63" s="10" customFormat="1" ht="37.35" customHeight="1">
      <c r="B94" s="173"/>
      <c r="C94" s="174"/>
      <c r="D94" s="175" t="s">
        <v>71</v>
      </c>
      <c r="E94" s="176" t="s">
        <v>126</v>
      </c>
      <c r="F94" s="176" t="s">
        <v>127</v>
      </c>
      <c r="G94" s="174"/>
      <c r="H94" s="174"/>
      <c r="I94" s="177"/>
      <c r="J94" s="178">
        <f>BK94</f>
        <v>0</v>
      </c>
      <c r="K94" s="174"/>
      <c r="L94" s="179"/>
      <c r="M94" s="180"/>
      <c r="N94" s="181"/>
      <c r="O94" s="181"/>
      <c r="P94" s="182">
        <f>P95+P108+P118+P125+P138+P151+P169+P190+P200</f>
        <v>0</v>
      </c>
      <c r="Q94" s="181"/>
      <c r="R94" s="182">
        <f>R95+R108+R118+R125+R138+R151+R169+R190+R200</f>
        <v>48.43730843000001</v>
      </c>
      <c r="S94" s="181"/>
      <c r="T94" s="183">
        <f>T95+T108+T118+T125+T138+T151+T169+T190+T200</f>
        <v>0.02</v>
      </c>
      <c r="AR94" s="184" t="s">
        <v>80</v>
      </c>
      <c r="AT94" s="185" t="s">
        <v>71</v>
      </c>
      <c r="AU94" s="185" t="s">
        <v>72</v>
      </c>
      <c r="AY94" s="184" t="s">
        <v>128</v>
      </c>
      <c r="BK94" s="186">
        <f>BK95+BK108+BK118+BK125+BK138+BK151+BK169+BK190+BK200</f>
        <v>0</v>
      </c>
    </row>
    <row r="95" spans="2:63" s="10" customFormat="1" ht="19.9" customHeight="1">
      <c r="B95" s="173"/>
      <c r="C95" s="174"/>
      <c r="D95" s="187" t="s">
        <v>71</v>
      </c>
      <c r="E95" s="188" t="s">
        <v>80</v>
      </c>
      <c r="F95" s="188" t="s">
        <v>129</v>
      </c>
      <c r="G95" s="174"/>
      <c r="H95" s="174"/>
      <c r="I95" s="177"/>
      <c r="J95" s="189">
        <f>BK95</f>
        <v>0</v>
      </c>
      <c r="K95" s="174"/>
      <c r="L95" s="179"/>
      <c r="M95" s="180"/>
      <c r="N95" s="181"/>
      <c r="O95" s="181"/>
      <c r="P95" s="182">
        <f>SUM(P96:P107)</f>
        <v>0</v>
      </c>
      <c r="Q95" s="181"/>
      <c r="R95" s="182">
        <f>SUM(R96:R107)</f>
        <v>2.604</v>
      </c>
      <c r="S95" s="181"/>
      <c r="T95" s="183">
        <f>SUM(T96:T107)</f>
        <v>0</v>
      </c>
      <c r="AR95" s="184" t="s">
        <v>80</v>
      </c>
      <c r="AT95" s="185" t="s">
        <v>71</v>
      </c>
      <c r="AU95" s="185" t="s">
        <v>80</v>
      </c>
      <c r="AY95" s="184" t="s">
        <v>128</v>
      </c>
      <c r="BK95" s="186">
        <f>SUM(BK96:BK107)</f>
        <v>0</v>
      </c>
    </row>
    <row r="96" spans="2:65" s="1" customFormat="1" ht="22.5" customHeight="1">
      <c r="B96" s="38"/>
      <c r="C96" s="190" t="s">
        <v>80</v>
      </c>
      <c r="D96" s="190" t="s">
        <v>130</v>
      </c>
      <c r="E96" s="191" t="s">
        <v>300</v>
      </c>
      <c r="F96" s="192" t="s">
        <v>301</v>
      </c>
      <c r="G96" s="193" t="s">
        <v>152</v>
      </c>
      <c r="H96" s="194">
        <v>6.09</v>
      </c>
      <c r="I96" s="195"/>
      <c r="J96" s="196">
        <f>ROUND(I96*H96,2)</f>
        <v>0</v>
      </c>
      <c r="K96" s="192" t="s">
        <v>134</v>
      </c>
      <c r="L96" s="58"/>
      <c r="M96" s="197" t="s">
        <v>21</v>
      </c>
      <c r="N96" s="198" t="s">
        <v>43</v>
      </c>
      <c r="O96" s="39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1" t="s">
        <v>135</v>
      </c>
      <c r="AT96" s="21" t="s">
        <v>130</v>
      </c>
      <c r="AU96" s="21" t="s">
        <v>82</v>
      </c>
      <c r="AY96" s="21" t="s">
        <v>128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1" t="s">
        <v>80</v>
      </c>
      <c r="BK96" s="201">
        <f>ROUND(I96*H96,2)</f>
        <v>0</v>
      </c>
      <c r="BL96" s="21" t="s">
        <v>135</v>
      </c>
      <c r="BM96" s="21" t="s">
        <v>302</v>
      </c>
    </row>
    <row r="97" spans="2:47" s="1" customFormat="1" ht="27">
      <c r="B97" s="38"/>
      <c r="C97" s="60"/>
      <c r="D97" s="202" t="s">
        <v>137</v>
      </c>
      <c r="E97" s="60"/>
      <c r="F97" s="203" t="s">
        <v>303</v>
      </c>
      <c r="G97" s="60"/>
      <c r="H97" s="60"/>
      <c r="I97" s="160"/>
      <c r="J97" s="60"/>
      <c r="K97" s="60"/>
      <c r="L97" s="58"/>
      <c r="M97" s="204"/>
      <c r="N97" s="39"/>
      <c r="O97" s="39"/>
      <c r="P97" s="39"/>
      <c r="Q97" s="39"/>
      <c r="R97" s="39"/>
      <c r="S97" s="39"/>
      <c r="T97" s="75"/>
      <c r="AT97" s="21" t="s">
        <v>137</v>
      </c>
      <c r="AU97" s="21" t="s">
        <v>82</v>
      </c>
    </row>
    <row r="98" spans="2:51" s="11" customFormat="1" ht="13.5">
      <c r="B98" s="205"/>
      <c r="C98" s="206"/>
      <c r="D98" s="207" t="s">
        <v>139</v>
      </c>
      <c r="E98" s="208" t="s">
        <v>21</v>
      </c>
      <c r="F98" s="209" t="s">
        <v>304</v>
      </c>
      <c r="G98" s="206"/>
      <c r="H98" s="210">
        <v>6.09</v>
      </c>
      <c r="I98" s="211"/>
      <c r="J98" s="206"/>
      <c r="K98" s="206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139</v>
      </c>
      <c r="AU98" s="216" t="s">
        <v>82</v>
      </c>
      <c r="AV98" s="11" t="s">
        <v>82</v>
      </c>
      <c r="AW98" s="11" t="s">
        <v>35</v>
      </c>
      <c r="AX98" s="11" t="s">
        <v>80</v>
      </c>
      <c r="AY98" s="216" t="s">
        <v>128</v>
      </c>
    </row>
    <row r="99" spans="2:65" s="1" customFormat="1" ht="31.5" customHeight="1">
      <c r="B99" s="38"/>
      <c r="C99" s="190" t="s">
        <v>82</v>
      </c>
      <c r="D99" s="190" t="s">
        <v>130</v>
      </c>
      <c r="E99" s="191" t="s">
        <v>305</v>
      </c>
      <c r="F99" s="192" t="s">
        <v>306</v>
      </c>
      <c r="G99" s="193" t="s">
        <v>152</v>
      </c>
      <c r="H99" s="194">
        <v>6.09</v>
      </c>
      <c r="I99" s="195"/>
      <c r="J99" s="196">
        <f>ROUND(I99*H99,2)</f>
        <v>0</v>
      </c>
      <c r="K99" s="192" t="s">
        <v>134</v>
      </c>
      <c r="L99" s="58"/>
      <c r="M99" s="197" t="s">
        <v>21</v>
      </c>
      <c r="N99" s="198" t="s">
        <v>43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1" t="s">
        <v>135</v>
      </c>
      <c r="AT99" s="21" t="s">
        <v>130</v>
      </c>
      <c r="AU99" s="21" t="s">
        <v>82</v>
      </c>
      <c r="AY99" s="21" t="s">
        <v>128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80</v>
      </c>
      <c r="BK99" s="201">
        <f>ROUND(I99*H99,2)</f>
        <v>0</v>
      </c>
      <c r="BL99" s="21" t="s">
        <v>135</v>
      </c>
      <c r="BM99" s="21" t="s">
        <v>307</v>
      </c>
    </row>
    <row r="100" spans="2:47" s="1" customFormat="1" ht="40.5">
      <c r="B100" s="38"/>
      <c r="C100" s="60"/>
      <c r="D100" s="202" t="s">
        <v>137</v>
      </c>
      <c r="E100" s="60"/>
      <c r="F100" s="203" t="s">
        <v>308</v>
      </c>
      <c r="G100" s="60"/>
      <c r="H100" s="60"/>
      <c r="I100" s="160"/>
      <c r="J100" s="60"/>
      <c r="K100" s="60"/>
      <c r="L100" s="58"/>
      <c r="M100" s="204"/>
      <c r="N100" s="39"/>
      <c r="O100" s="39"/>
      <c r="P100" s="39"/>
      <c r="Q100" s="39"/>
      <c r="R100" s="39"/>
      <c r="S100" s="39"/>
      <c r="T100" s="75"/>
      <c r="AT100" s="21" t="s">
        <v>137</v>
      </c>
      <c r="AU100" s="21" t="s">
        <v>82</v>
      </c>
    </row>
    <row r="101" spans="2:51" s="11" customFormat="1" ht="13.5">
      <c r="B101" s="205"/>
      <c r="C101" s="206"/>
      <c r="D101" s="207" t="s">
        <v>139</v>
      </c>
      <c r="E101" s="208" t="s">
        <v>21</v>
      </c>
      <c r="F101" s="209" t="s">
        <v>304</v>
      </c>
      <c r="G101" s="206"/>
      <c r="H101" s="210">
        <v>6.09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139</v>
      </c>
      <c r="AU101" s="216" t="s">
        <v>82</v>
      </c>
      <c r="AV101" s="11" t="s">
        <v>82</v>
      </c>
      <c r="AW101" s="11" t="s">
        <v>35</v>
      </c>
      <c r="AX101" s="11" t="s">
        <v>80</v>
      </c>
      <c r="AY101" s="216" t="s">
        <v>128</v>
      </c>
    </row>
    <row r="102" spans="2:65" s="1" customFormat="1" ht="22.5" customHeight="1">
      <c r="B102" s="38"/>
      <c r="C102" s="190" t="s">
        <v>149</v>
      </c>
      <c r="D102" s="190" t="s">
        <v>130</v>
      </c>
      <c r="E102" s="191" t="s">
        <v>309</v>
      </c>
      <c r="F102" s="192" t="s">
        <v>310</v>
      </c>
      <c r="G102" s="193" t="s">
        <v>152</v>
      </c>
      <c r="H102" s="194">
        <v>1.302</v>
      </c>
      <c r="I102" s="195"/>
      <c r="J102" s="196">
        <f>ROUND(I102*H102,2)</f>
        <v>0</v>
      </c>
      <c r="K102" s="192" t="s">
        <v>134</v>
      </c>
      <c r="L102" s="58"/>
      <c r="M102" s="197" t="s">
        <v>21</v>
      </c>
      <c r="N102" s="198" t="s">
        <v>43</v>
      </c>
      <c r="O102" s="39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1" t="s">
        <v>135</v>
      </c>
      <c r="AT102" s="21" t="s">
        <v>130</v>
      </c>
      <c r="AU102" s="21" t="s">
        <v>82</v>
      </c>
      <c r="AY102" s="21" t="s">
        <v>128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1" t="s">
        <v>80</v>
      </c>
      <c r="BK102" s="201">
        <f>ROUND(I102*H102,2)</f>
        <v>0</v>
      </c>
      <c r="BL102" s="21" t="s">
        <v>135</v>
      </c>
      <c r="BM102" s="21" t="s">
        <v>311</v>
      </c>
    </row>
    <row r="103" spans="2:47" s="1" customFormat="1" ht="40.5">
      <c r="B103" s="38"/>
      <c r="C103" s="60"/>
      <c r="D103" s="202" t="s">
        <v>137</v>
      </c>
      <c r="E103" s="60"/>
      <c r="F103" s="203" t="s">
        <v>312</v>
      </c>
      <c r="G103" s="60"/>
      <c r="H103" s="60"/>
      <c r="I103" s="160"/>
      <c r="J103" s="60"/>
      <c r="K103" s="60"/>
      <c r="L103" s="58"/>
      <c r="M103" s="204"/>
      <c r="N103" s="39"/>
      <c r="O103" s="39"/>
      <c r="P103" s="39"/>
      <c r="Q103" s="39"/>
      <c r="R103" s="39"/>
      <c r="S103" s="39"/>
      <c r="T103" s="75"/>
      <c r="AT103" s="21" t="s">
        <v>137</v>
      </c>
      <c r="AU103" s="21" t="s">
        <v>82</v>
      </c>
    </row>
    <row r="104" spans="2:51" s="11" customFormat="1" ht="13.5">
      <c r="B104" s="205"/>
      <c r="C104" s="206"/>
      <c r="D104" s="207" t="s">
        <v>139</v>
      </c>
      <c r="E104" s="208" t="s">
        <v>21</v>
      </c>
      <c r="F104" s="209" t="s">
        <v>313</v>
      </c>
      <c r="G104" s="206"/>
      <c r="H104" s="210">
        <v>1.302</v>
      </c>
      <c r="I104" s="211"/>
      <c r="J104" s="206"/>
      <c r="K104" s="206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139</v>
      </c>
      <c r="AU104" s="216" t="s">
        <v>82</v>
      </c>
      <c r="AV104" s="11" t="s">
        <v>82</v>
      </c>
      <c r="AW104" s="11" t="s">
        <v>35</v>
      </c>
      <c r="AX104" s="11" t="s">
        <v>80</v>
      </c>
      <c r="AY104" s="216" t="s">
        <v>128</v>
      </c>
    </row>
    <row r="105" spans="2:65" s="1" customFormat="1" ht="22.5" customHeight="1">
      <c r="B105" s="38"/>
      <c r="C105" s="224" t="s">
        <v>135</v>
      </c>
      <c r="D105" s="224" t="s">
        <v>314</v>
      </c>
      <c r="E105" s="225" t="s">
        <v>315</v>
      </c>
      <c r="F105" s="226" t="s">
        <v>316</v>
      </c>
      <c r="G105" s="227" t="s">
        <v>163</v>
      </c>
      <c r="H105" s="228">
        <v>2.604</v>
      </c>
      <c r="I105" s="229"/>
      <c r="J105" s="230">
        <f>ROUND(I105*H105,2)</f>
        <v>0</v>
      </c>
      <c r="K105" s="226" t="s">
        <v>134</v>
      </c>
      <c r="L105" s="231"/>
      <c r="M105" s="232" t="s">
        <v>21</v>
      </c>
      <c r="N105" s="233" t="s">
        <v>43</v>
      </c>
      <c r="O105" s="39"/>
      <c r="P105" s="199">
        <f>O105*H105</f>
        <v>0</v>
      </c>
      <c r="Q105" s="199">
        <v>1</v>
      </c>
      <c r="R105" s="199">
        <f>Q105*H105</f>
        <v>2.604</v>
      </c>
      <c r="S105" s="199">
        <v>0</v>
      </c>
      <c r="T105" s="200">
        <f>S105*H105</f>
        <v>0</v>
      </c>
      <c r="AR105" s="21" t="s">
        <v>180</v>
      </c>
      <c r="AT105" s="21" t="s">
        <v>314</v>
      </c>
      <c r="AU105" s="21" t="s">
        <v>82</v>
      </c>
      <c r="AY105" s="21" t="s">
        <v>128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1" t="s">
        <v>80</v>
      </c>
      <c r="BK105" s="201">
        <f>ROUND(I105*H105,2)</f>
        <v>0</v>
      </c>
      <c r="BL105" s="21" t="s">
        <v>135</v>
      </c>
      <c r="BM105" s="21" t="s">
        <v>317</v>
      </c>
    </row>
    <row r="106" spans="2:47" s="1" customFormat="1" ht="13.5">
      <c r="B106" s="38"/>
      <c r="C106" s="60"/>
      <c r="D106" s="202" t="s">
        <v>137</v>
      </c>
      <c r="E106" s="60"/>
      <c r="F106" s="203" t="s">
        <v>318</v>
      </c>
      <c r="G106" s="60"/>
      <c r="H106" s="60"/>
      <c r="I106" s="160"/>
      <c r="J106" s="60"/>
      <c r="K106" s="60"/>
      <c r="L106" s="58"/>
      <c r="M106" s="204"/>
      <c r="N106" s="39"/>
      <c r="O106" s="39"/>
      <c r="P106" s="39"/>
      <c r="Q106" s="39"/>
      <c r="R106" s="39"/>
      <c r="S106" s="39"/>
      <c r="T106" s="75"/>
      <c r="AT106" s="21" t="s">
        <v>137</v>
      </c>
      <c r="AU106" s="21" t="s">
        <v>82</v>
      </c>
    </row>
    <row r="107" spans="2:51" s="11" customFormat="1" ht="13.5">
      <c r="B107" s="205"/>
      <c r="C107" s="206"/>
      <c r="D107" s="202" t="s">
        <v>139</v>
      </c>
      <c r="E107" s="206"/>
      <c r="F107" s="218" t="s">
        <v>319</v>
      </c>
      <c r="G107" s="206"/>
      <c r="H107" s="219">
        <v>2.604</v>
      </c>
      <c r="I107" s="211"/>
      <c r="J107" s="206"/>
      <c r="K107" s="206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139</v>
      </c>
      <c r="AU107" s="216" t="s">
        <v>82</v>
      </c>
      <c r="AV107" s="11" t="s">
        <v>82</v>
      </c>
      <c r="AW107" s="11" t="s">
        <v>6</v>
      </c>
      <c r="AX107" s="11" t="s">
        <v>80</v>
      </c>
      <c r="AY107" s="216" t="s">
        <v>128</v>
      </c>
    </row>
    <row r="108" spans="2:63" s="10" customFormat="1" ht="29.85" customHeight="1">
      <c r="B108" s="173"/>
      <c r="C108" s="174"/>
      <c r="D108" s="187" t="s">
        <v>71</v>
      </c>
      <c r="E108" s="188" t="s">
        <v>82</v>
      </c>
      <c r="F108" s="188" t="s">
        <v>320</v>
      </c>
      <c r="G108" s="174"/>
      <c r="H108" s="174"/>
      <c r="I108" s="177"/>
      <c r="J108" s="189">
        <f>BK108</f>
        <v>0</v>
      </c>
      <c r="K108" s="174"/>
      <c r="L108" s="179"/>
      <c r="M108" s="180"/>
      <c r="N108" s="181"/>
      <c r="O108" s="181"/>
      <c r="P108" s="182">
        <f>SUM(P109:P117)</f>
        <v>0</v>
      </c>
      <c r="Q108" s="181"/>
      <c r="R108" s="182">
        <f>SUM(R109:R117)</f>
        <v>8.972753789999999</v>
      </c>
      <c r="S108" s="181"/>
      <c r="T108" s="183">
        <f>SUM(T109:T117)</f>
        <v>0</v>
      </c>
      <c r="AR108" s="184" t="s">
        <v>80</v>
      </c>
      <c r="AT108" s="185" t="s">
        <v>71</v>
      </c>
      <c r="AU108" s="185" t="s">
        <v>80</v>
      </c>
      <c r="AY108" s="184" t="s">
        <v>128</v>
      </c>
      <c r="BK108" s="186">
        <f>SUM(BK109:BK117)</f>
        <v>0</v>
      </c>
    </row>
    <row r="109" spans="2:65" s="1" customFormat="1" ht="22.5" customHeight="1">
      <c r="B109" s="38"/>
      <c r="C109" s="190" t="s">
        <v>160</v>
      </c>
      <c r="D109" s="190" t="s">
        <v>130</v>
      </c>
      <c r="E109" s="191" t="s">
        <v>321</v>
      </c>
      <c r="F109" s="192" t="s">
        <v>322</v>
      </c>
      <c r="G109" s="193" t="s">
        <v>152</v>
      </c>
      <c r="H109" s="194">
        <v>3.488</v>
      </c>
      <c r="I109" s="195"/>
      <c r="J109" s="196">
        <f>ROUND(I109*H109,2)</f>
        <v>0</v>
      </c>
      <c r="K109" s="192" t="s">
        <v>134</v>
      </c>
      <c r="L109" s="58"/>
      <c r="M109" s="197" t="s">
        <v>21</v>
      </c>
      <c r="N109" s="198" t="s">
        <v>43</v>
      </c>
      <c r="O109" s="39"/>
      <c r="P109" s="199">
        <f>O109*H109</f>
        <v>0</v>
      </c>
      <c r="Q109" s="199">
        <v>2.25634</v>
      </c>
      <c r="R109" s="199">
        <f>Q109*H109</f>
        <v>7.87011392</v>
      </c>
      <c r="S109" s="199">
        <v>0</v>
      </c>
      <c r="T109" s="200">
        <f>S109*H109</f>
        <v>0</v>
      </c>
      <c r="AR109" s="21" t="s">
        <v>135</v>
      </c>
      <c r="AT109" s="21" t="s">
        <v>130</v>
      </c>
      <c r="AU109" s="21" t="s">
        <v>82</v>
      </c>
      <c r="AY109" s="21" t="s">
        <v>128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1" t="s">
        <v>80</v>
      </c>
      <c r="BK109" s="201">
        <f>ROUND(I109*H109,2)</f>
        <v>0</v>
      </c>
      <c r="BL109" s="21" t="s">
        <v>135</v>
      </c>
      <c r="BM109" s="21" t="s">
        <v>323</v>
      </c>
    </row>
    <row r="110" spans="2:47" s="1" customFormat="1" ht="13.5">
      <c r="B110" s="38"/>
      <c r="C110" s="60"/>
      <c r="D110" s="202" t="s">
        <v>137</v>
      </c>
      <c r="E110" s="60"/>
      <c r="F110" s="203" t="s">
        <v>324</v>
      </c>
      <c r="G110" s="60"/>
      <c r="H110" s="60"/>
      <c r="I110" s="160"/>
      <c r="J110" s="60"/>
      <c r="K110" s="60"/>
      <c r="L110" s="58"/>
      <c r="M110" s="204"/>
      <c r="N110" s="39"/>
      <c r="O110" s="39"/>
      <c r="P110" s="39"/>
      <c r="Q110" s="39"/>
      <c r="R110" s="39"/>
      <c r="S110" s="39"/>
      <c r="T110" s="75"/>
      <c r="AT110" s="21" t="s">
        <v>137</v>
      </c>
      <c r="AU110" s="21" t="s">
        <v>82</v>
      </c>
    </row>
    <row r="111" spans="2:51" s="11" customFormat="1" ht="13.5">
      <c r="B111" s="205"/>
      <c r="C111" s="206"/>
      <c r="D111" s="207" t="s">
        <v>139</v>
      </c>
      <c r="E111" s="208" t="s">
        <v>21</v>
      </c>
      <c r="F111" s="209" t="s">
        <v>325</v>
      </c>
      <c r="G111" s="206"/>
      <c r="H111" s="210">
        <v>3.488</v>
      </c>
      <c r="I111" s="211"/>
      <c r="J111" s="206"/>
      <c r="K111" s="206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139</v>
      </c>
      <c r="AU111" s="216" t="s">
        <v>82</v>
      </c>
      <c r="AV111" s="11" t="s">
        <v>82</v>
      </c>
      <c r="AW111" s="11" t="s">
        <v>35</v>
      </c>
      <c r="AX111" s="11" t="s">
        <v>80</v>
      </c>
      <c r="AY111" s="216" t="s">
        <v>128</v>
      </c>
    </row>
    <row r="112" spans="2:65" s="1" customFormat="1" ht="31.5" customHeight="1">
      <c r="B112" s="38"/>
      <c r="C112" s="190" t="s">
        <v>167</v>
      </c>
      <c r="D112" s="190" t="s">
        <v>130</v>
      </c>
      <c r="E112" s="191" t="s">
        <v>326</v>
      </c>
      <c r="F112" s="192" t="s">
        <v>327</v>
      </c>
      <c r="G112" s="193" t="s">
        <v>133</v>
      </c>
      <c r="H112" s="194">
        <v>1.615</v>
      </c>
      <c r="I112" s="195"/>
      <c r="J112" s="196">
        <f>ROUND(I112*H112,2)</f>
        <v>0</v>
      </c>
      <c r="K112" s="192" t="s">
        <v>134</v>
      </c>
      <c r="L112" s="58"/>
      <c r="M112" s="197" t="s">
        <v>21</v>
      </c>
      <c r="N112" s="198" t="s">
        <v>43</v>
      </c>
      <c r="O112" s="39"/>
      <c r="P112" s="199">
        <f>O112*H112</f>
        <v>0</v>
      </c>
      <c r="Q112" s="199">
        <v>0.67489</v>
      </c>
      <c r="R112" s="199">
        <f>Q112*H112</f>
        <v>1.0899473499999999</v>
      </c>
      <c r="S112" s="199">
        <v>0</v>
      </c>
      <c r="T112" s="200">
        <f>S112*H112</f>
        <v>0</v>
      </c>
      <c r="AR112" s="21" t="s">
        <v>135</v>
      </c>
      <c r="AT112" s="21" t="s">
        <v>130</v>
      </c>
      <c r="AU112" s="21" t="s">
        <v>82</v>
      </c>
      <c r="AY112" s="21" t="s">
        <v>128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1" t="s">
        <v>80</v>
      </c>
      <c r="BK112" s="201">
        <f>ROUND(I112*H112,2)</f>
        <v>0</v>
      </c>
      <c r="BL112" s="21" t="s">
        <v>135</v>
      </c>
      <c r="BM112" s="21" t="s">
        <v>328</v>
      </c>
    </row>
    <row r="113" spans="2:47" s="1" customFormat="1" ht="27">
      <c r="B113" s="38"/>
      <c r="C113" s="60"/>
      <c r="D113" s="202" t="s">
        <v>137</v>
      </c>
      <c r="E113" s="60"/>
      <c r="F113" s="203" t="s">
        <v>329</v>
      </c>
      <c r="G113" s="60"/>
      <c r="H113" s="60"/>
      <c r="I113" s="160"/>
      <c r="J113" s="60"/>
      <c r="K113" s="60"/>
      <c r="L113" s="58"/>
      <c r="M113" s="204"/>
      <c r="N113" s="39"/>
      <c r="O113" s="39"/>
      <c r="P113" s="39"/>
      <c r="Q113" s="39"/>
      <c r="R113" s="39"/>
      <c r="S113" s="39"/>
      <c r="T113" s="75"/>
      <c r="AT113" s="21" t="s">
        <v>137</v>
      </c>
      <c r="AU113" s="21" t="s">
        <v>82</v>
      </c>
    </row>
    <row r="114" spans="2:51" s="11" customFormat="1" ht="13.5">
      <c r="B114" s="205"/>
      <c r="C114" s="206"/>
      <c r="D114" s="207" t="s">
        <v>139</v>
      </c>
      <c r="E114" s="208" t="s">
        <v>21</v>
      </c>
      <c r="F114" s="209" t="s">
        <v>330</v>
      </c>
      <c r="G114" s="206"/>
      <c r="H114" s="210">
        <v>1.615</v>
      </c>
      <c r="I114" s="211"/>
      <c r="J114" s="206"/>
      <c r="K114" s="206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139</v>
      </c>
      <c r="AU114" s="216" t="s">
        <v>82</v>
      </c>
      <c r="AV114" s="11" t="s">
        <v>82</v>
      </c>
      <c r="AW114" s="11" t="s">
        <v>35</v>
      </c>
      <c r="AX114" s="11" t="s">
        <v>80</v>
      </c>
      <c r="AY114" s="216" t="s">
        <v>128</v>
      </c>
    </row>
    <row r="115" spans="2:65" s="1" customFormat="1" ht="22.5" customHeight="1">
      <c r="B115" s="38"/>
      <c r="C115" s="190" t="s">
        <v>173</v>
      </c>
      <c r="D115" s="190" t="s">
        <v>130</v>
      </c>
      <c r="E115" s="191" t="s">
        <v>331</v>
      </c>
      <c r="F115" s="192" t="s">
        <v>332</v>
      </c>
      <c r="G115" s="193" t="s">
        <v>163</v>
      </c>
      <c r="H115" s="194">
        <v>0.012</v>
      </c>
      <c r="I115" s="195"/>
      <c r="J115" s="196">
        <f>ROUND(I115*H115,2)</f>
        <v>0</v>
      </c>
      <c r="K115" s="192" t="s">
        <v>134</v>
      </c>
      <c r="L115" s="58"/>
      <c r="M115" s="197" t="s">
        <v>21</v>
      </c>
      <c r="N115" s="198" t="s">
        <v>43</v>
      </c>
      <c r="O115" s="39"/>
      <c r="P115" s="199">
        <f>O115*H115</f>
        <v>0</v>
      </c>
      <c r="Q115" s="199">
        <v>1.05771</v>
      </c>
      <c r="R115" s="199">
        <f>Q115*H115</f>
        <v>0.012692519999999999</v>
      </c>
      <c r="S115" s="199">
        <v>0</v>
      </c>
      <c r="T115" s="200">
        <f>S115*H115</f>
        <v>0</v>
      </c>
      <c r="AR115" s="21" t="s">
        <v>135</v>
      </c>
      <c r="AT115" s="21" t="s">
        <v>130</v>
      </c>
      <c r="AU115" s="21" t="s">
        <v>82</v>
      </c>
      <c r="AY115" s="21" t="s">
        <v>128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1" t="s">
        <v>80</v>
      </c>
      <c r="BK115" s="201">
        <f>ROUND(I115*H115,2)</f>
        <v>0</v>
      </c>
      <c r="BL115" s="21" t="s">
        <v>135</v>
      </c>
      <c r="BM115" s="21" t="s">
        <v>333</v>
      </c>
    </row>
    <row r="116" spans="2:47" s="1" customFormat="1" ht="27">
      <c r="B116" s="38"/>
      <c r="C116" s="60"/>
      <c r="D116" s="202" t="s">
        <v>137</v>
      </c>
      <c r="E116" s="60"/>
      <c r="F116" s="203" t="s">
        <v>334</v>
      </c>
      <c r="G116" s="60"/>
      <c r="H116" s="60"/>
      <c r="I116" s="160"/>
      <c r="J116" s="60"/>
      <c r="K116" s="60"/>
      <c r="L116" s="58"/>
      <c r="M116" s="204"/>
      <c r="N116" s="39"/>
      <c r="O116" s="39"/>
      <c r="P116" s="39"/>
      <c r="Q116" s="39"/>
      <c r="R116" s="39"/>
      <c r="S116" s="39"/>
      <c r="T116" s="75"/>
      <c r="AT116" s="21" t="s">
        <v>137</v>
      </c>
      <c r="AU116" s="21" t="s">
        <v>82</v>
      </c>
    </row>
    <row r="117" spans="2:51" s="11" customFormat="1" ht="13.5">
      <c r="B117" s="205"/>
      <c r="C117" s="206"/>
      <c r="D117" s="202" t="s">
        <v>139</v>
      </c>
      <c r="E117" s="217" t="s">
        <v>21</v>
      </c>
      <c r="F117" s="218" t="s">
        <v>335</v>
      </c>
      <c r="G117" s="206"/>
      <c r="H117" s="219">
        <v>0.012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139</v>
      </c>
      <c r="AU117" s="216" t="s">
        <v>82</v>
      </c>
      <c r="AV117" s="11" t="s">
        <v>82</v>
      </c>
      <c r="AW117" s="11" t="s">
        <v>35</v>
      </c>
      <c r="AX117" s="11" t="s">
        <v>80</v>
      </c>
      <c r="AY117" s="216" t="s">
        <v>128</v>
      </c>
    </row>
    <row r="118" spans="2:63" s="10" customFormat="1" ht="29.85" customHeight="1">
      <c r="B118" s="173"/>
      <c r="C118" s="174"/>
      <c r="D118" s="187" t="s">
        <v>71</v>
      </c>
      <c r="E118" s="188" t="s">
        <v>149</v>
      </c>
      <c r="F118" s="188" t="s">
        <v>336</v>
      </c>
      <c r="G118" s="174"/>
      <c r="H118" s="174"/>
      <c r="I118" s="177"/>
      <c r="J118" s="189">
        <f>BK118</f>
        <v>0</v>
      </c>
      <c r="K118" s="174"/>
      <c r="L118" s="179"/>
      <c r="M118" s="180"/>
      <c r="N118" s="181"/>
      <c r="O118" s="181"/>
      <c r="P118" s="182">
        <f>SUM(P119:P124)</f>
        <v>0</v>
      </c>
      <c r="Q118" s="181"/>
      <c r="R118" s="182">
        <f>SUM(R119:R124)</f>
        <v>23.75066456</v>
      </c>
      <c r="S118" s="181"/>
      <c r="T118" s="183">
        <f>SUM(T119:T124)</f>
        <v>0</v>
      </c>
      <c r="AR118" s="184" t="s">
        <v>80</v>
      </c>
      <c r="AT118" s="185" t="s">
        <v>71</v>
      </c>
      <c r="AU118" s="185" t="s">
        <v>80</v>
      </c>
      <c r="AY118" s="184" t="s">
        <v>128</v>
      </c>
      <c r="BK118" s="186">
        <f>SUM(BK119:BK124)</f>
        <v>0</v>
      </c>
    </row>
    <row r="119" spans="2:65" s="1" customFormat="1" ht="31.5" customHeight="1">
      <c r="B119" s="38"/>
      <c r="C119" s="190" t="s">
        <v>180</v>
      </c>
      <c r="D119" s="190" t="s">
        <v>130</v>
      </c>
      <c r="E119" s="191" t="s">
        <v>337</v>
      </c>
      <c r="F119" s="192" t="s">
        <v>338</v>
      </c>
      <c r="G119" s="193" t="s">
        <v>152</v>
      </c>
      <c r="H119" s="194">
        <v>33.648</v>
      </c>
      <c r="I119" s="195"/>
      <c r="J119" s="196">
        <f>ROUND(I119*H119,2)</f>
        <v>0</v>
      </c>
      <c r="K119" s="192" t="s">
        <v>134</v>
      </c>
      <c r="L119" s="58"/>
      <c r="M119" s="197" t="s">
        <v>21</v>
      </c>
      <c r="N119" s="198" t="s">
        <v>43</v>
      </c>
      <c r="O119" s="39"/>
      <c r="P119" s="199">
        <f>O119*H119</f>
        <v>0</v>
      </c>
      <c r="Q119" s="199">
        <v>0.70297</v>
      </c>
      <c r="R119" s="199">
        <f>Q119*H119</f>
        <v>23.65353456</v>
      </c>
      <c r="S119" s="199">
        <v>0</v>
      </c>
      <c r="T119" s="200">
        <f>S119*H119</f>
        <v>0</v>
      </c>
      <c r="AR119" s="21" t="s">
        <v>135</v>
      </c>
      <c r="AT119" s="21" t="s">
        <v>130</v>
      </c>
      <c r="AU119" s="21" t="s">
        <v>82</v>
      </c>
      <c r="AY119" s="21" t="s">
        <v>128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1" t="s">
        <v>80</v>
      </c>
      <c r="BK119" s="201">
        <f>ROUND(I119*H119,2)</f>
        <v>0</v>
      </c>
      <c r="BL119" s="21" t="s">
        <v>135</v>
      </c>
      <c r="BM119" s="21" t="s">
        <v>339</v>
      </c>
    </row>
    <row r="120" spans="2:47" s="1" customFormat="1" ht="27">
      <c r="B120" s="38"/>
      <c r="C120" s="60"/>
      <c r="D120" s="202" t="s">
        <v>137</v>
      </c>
      <c r="E120" s="60"/>
      <c r="F120" s="203" t="s">
        <v>340</v>
      </c>
      <c r="G120" s="60"/>
      <c r="H120" s="60"/>
      <c r="I120" s="160"/>
      <c r="J120" s="60"/>
      <c r="K120" s="60"/>
      <c r="L120" s="58"/>
      <c r="M120" s="204"/>
      <c r="N120" s="39"/>
      <c r="O120" s="39"/>
      <c r="P120" s="39"/>
      <c r="Q120" s="39"/>
      <c r="R120" s="39"/>
      <c r="S120" s="39"/>
      <c r="T120" s="75"/>
      <c r="AT120" s="21" t="s">
        <v>137</v>
      </c>
      <c r="AU120" s="21" t="s">
        <v>82</v>
      </c>
    </row>
    <row r="121" spans="2:51" s="11" customFormat="1" ht="13.5">
      <c r="B121" s="205"/>
      <c r="C121" s="206"/>
      <c r="D121" s="207" t="s">
        <v>139</v>
      </c>
      <c r="E121" s="208" t="s">
        <v>21</v>
      </c>
      <c r="F121" s="209" t="s">
        <v>341</v>
      </c>
      <c r="G121" s="206"/>
      <c r="H121" s="210">
        <v>33.648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139</v>
      </c>
      <c r="AU121" s="216" t="s">
        <v>82</v>
      </c>
      <c r="AV121" s="11" t="s">
        <v>82</v>
      </c>
      <c r="AW121" s="11" t="s">
        <v>35</v>
      </c>
      <c r="AX121" s="11" t="s">
        <v>80</v>
      </c>
      <c r="AY121" s="216" t="s">
        <v>128</v>
      </c>
    </row>
    <row r="122" spans="2:65" s="1" customFormat="1" ht="22.5" customHeight="1">
      <c r="B122" s="38"/>
      <c r="C122" s="190" t="s">
        <v>147</v>
      </c>
      <c r="D122" s="190" t="s">
        <v>130</v>
      </c>
      <c r="E122" s="191" t="s">
        <v>342</v>
      </c>
      <c r="F122" s="192" t="s">
        <v>343</v>
      </c>
      <c r="G122" s="193" t="s">
        <v>276</v>
      </c>
      <c r="H122" s="194">
        <v>1</v>
      </c>
      <c r="I122" s="195"/>
      <c r="J122" s="196">
        <f>ROUND(I122*H122,2)</f>
        <v>0</v>
      </c>
      <c r="K122" s="192" t="s">
        <v>134</v>
      </c>
      <c r="L122" s="58"/>
      <c r="M122" s="197" t="s">
        <v>21</v>
      </c>
      <c r="N122" s="198" t="s">
        <v>43</v>
      </c>
      <c r="O122" s="39"/>
      <c r="P122" s="199">
        <f>O122*H122</f>
        <v>0</v>
      </c>
      <c r="Q122" s="199">
        <v>0.09713</v>
      </c>
      <c r="R122" s="199">
        <f>Q122*H122</f>
        <v>0.09713</v>
      </c>
      <c r="S122" s="199">
        <v>0</v>
      </c>
      <c r="T122" s="200">
        <f>S122*H122</f>
        <v>0</v>
      </c>
      <c r="AR122" s="21" t="s">
        <v>135</v>
      </c>
      <c r="AT122" s="21" t="s">
        <v>130</v>
      </c>
      <c r="AU122" s="21" t="s">
        <v>82</v>
      </c>
      <c r="AY122" s="21" t="s">
        <v>128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1" t="s">
        <v>80</v>
      </c>
      <c r="BK122" s="201">
        <f>ROUND(I122*H122,2)</f>
        <v>0</v>
      </c>
      <c r="BL122" s="21" t="s">
        <v>135</v>
      </c>
      <c r="BM122" s="21" t="s">
        <v>344</v>
      </c>
    </row>
    <row r="123" spans="2:47" s="1" customFormat="1" ht="27">
      <c r="B123" s="38"/>
      <c r="C123" s="60"/>
      <c r="D123" s="202" t="s">
        <v>137</v>
      </c>
      <c r="E123" s="60"/>
      <c r="F123" s="203" t="s">
        <v>345</v>
      </c>
      <c r="G123" s="60"/>
      <c r="H123" s="60"/>
      <c r="I123" s="160"/>
      <c r="J123" s="60"/>
      <c r="K123" s="60"/>
      <c r="L123" s="58"/>
      <c r="M123" s="204"/>
      <c r="N123" s="39"/>
      <c r="O123" s="39"/>
      <c r="P123" s="39"/>
      <c r="Q123" s="39"/>
      <c r="R123" s="39"/>
      <c r="S123" s="39"/>
      <c r="T123" s="75"/>
      <c r="AT123" s="21" t="s">
        <v>137</v>
      </c>
      <c r="AU123" s="21" t="s">
        <v>82</v>
      </c>
    </row>
    <row r="124" spans="2:51" s="11" customFormat="1" ht="13.5">
      <c r="B124" s="205"/>
      <c r="C124" s="206"/>
      <c r="D124" s="202" t="s">
        <v>139</v>
      </c>
      <c r="E124" s="217" t="s">
        <v>21</v>
      </c>
      <c r="F124" s="218" t="s">
        <v>80</v>
      </c>
      <c r="G124" s="206"/>
      <c r="H124" s="219">
        <v>1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139</v>
      </c>
      <c r="AU124" s="216" t="s">
        <v>82</v>
      </c>
      <c r="AV124" s="11" t="s">
        <v>82</v>
      </c>
      <c r="AW124" s="11" t="s">
        <v>35</v>
      </c>
      <c r="AX124" s="11" t="s">
        <v>80</v>
      </c>
      <c r="AY124" s="216" t="s">
        <v>128</v>
      </c>
    </row>
    <row r="125" spans="2:63" s="10" customFormat="1" ht="29.85" customHeight="1">
      <c r="B125" s="173"/>
      <c r="C125" s="174"/>
      <c r="D125" s="187" t="s">
        <v>71</v>
      </c>
      <c r="E125" s="188" t="s">
        <v>135</v>
      </c>
      <c r="F125" s="188" t="s">
        <v>346</v>
      </c>
      <c r="G125" s="174"/>
      <c r="H125" s="174"/>
      <c r="I125" s="177"/>
      <c r="J125" s="189">
        <f>BK125</f>
        <v>0</v>
      </c>
      <c r="K125" s="174"/>
      <c r="L125" s="179"/>
      <c r="M125" s="180"/>
      <c r="N125" s="181"/>
      <c r="O125" s="181"/>
      <c r="P125" s="182">
        <f>SUM(P126:P137)</f>
        <v>0</v>
      </c>
      <c r="Q125" s="181"/>
      <c r="R125" s="182">
        <f>SUM(R126:R137)</f>
        <v>5.54550606</v>
      </c>
      <c r="S125" s="181"/>
      <c r="T125" s="183">
        <f>SUM(T126:T137)</f>
        <v>0</v>
      </c>
      <c r="AR125" s="184" t="s">
        <v>80</v>
      </c>
      <c r="AT125" s="185" t="s">
        <v>71</v>
      </c>
      <c r="AU125" s="185" t="s">
        <v>80</v>
      </c>
      <c r="AY125" s="184" t="s">
        <v>128</v>
      </c>
      <c r="BK125" s="186">
        <f>SUM(BK126:BK137)</f>
        <v>0</v>
      </c>
    </row>
    <row r="126" spans="2:65" s="1" customFormat="1" ht="22.5" customHeight="1">
      <c r="B126" s="38"/>
      <c r="C126" s="190" t="s">
        <v>190</v>
      </c>
      <c r="D126" s="190" t="s">
        <v>130</v>
      </c>
      <c r="E126" s="191" t="s">
        <v>347</v>
      </c>
      <c r="F126" s="192" t="s">
        <v>348</v>
      </c>
      <c r="G126" s="193" t="s">
        <v>152</v>
      </c>
      <c r="H126" s="194">
        <v>1.987</v>
      </c>
      <c r="I126" s="195"/>
      <c r="J126" s="196">
        <f>ROUND(I126*H126,2)</f>
        <v>0</v>
      </c>
      <c r="K126" s="192" t="s">
        <v>134</v>
      </c>
      <c r="L126" s="58"/>
      <c r="M126" s="197" t="s">
        <v>21</v>
      </c>
      <c r="N126" s="198" t="s">
        <v>43</v>
      </c>
      <c r="O126" s="39"/>
      <c r="P126" s="199">
        <f>O126*H126</f>
        <v>0</v>
      </c>
      <c r="Q126" s="199">
        <v>2.4534</v>
      </c>
      <c r="R126" s="199">
        <f>Q126*H126</f>
        <v>4.8749058</v>
      </c>
      <c r="S126" s="199">
        <v>0</v>
      </c>
      <c r="T126" s="200">
        <f>S126*H126</f>
        <v>0</v>
      </c>
      <c r="AR126" s="21" t="s">
        <v>135</v>
      </c>
      <c r="AT126" s="21" t="s">
        <v>130</v>
      </c>
      <c r="AU126" s="21" t="s">
        <v>82</v>
      </c>
      <c r="AY126" s="21" t="s">
        <v>128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1" t="s">
        <v>80</v>
      </c>
      <c r="BK126" s="201">
        <f>ROUND(I126*H126,2)</f>
        <v>0</v>
      </c>
      <c r="BL126" s="21" t="s">
        <v>135</v>
      </c>
      <c r="BM126" s="21" t="s">
        <v>349</v>
      </c>
    </row>
    <row r="127" spans="2:47" s="1" customFormat="1" ht="13.5">
      <c r="B127" s="38"/>
      <c r="C127" s="60"/>
      <c r="D127" s="202" t="s">
        <v>137</v>
      </c>
      <c r="E127" s="60"/>
      <c r="F127" s="203" t="s">
        <v>350</v>
      </c>
      <c r="G127" s="60"/>
      <c r="H127" s="60"/>
      <c r="I127" s="160"/>
      <c r="J127" s="60"/>
      <c r="K127" s="60"/>
      <c r="L127" s="58"/>
      <c r="M127" s="204"/>
      <c r="N127" s="39"/>
      <c r="O127" s="39"/>
      <c r="P127" s="39"/>
      <c r="Q127" s="39"/>
      <c r="R127" s="39"/>
      <c r="S127" s="39"/>
      <c r="T127" s="75"/>
      <c r="AT127" s="21" t="s">
        <v>137</v>
      </c>
      <c r="AU127" s="21" t="s">
        <v>82</v>
      </c>
    </row>
    <row r="128" spans="2:51" s="11" customFormat="1" ht="13.5">
      <c r="B128" s="205"/>
      <c r="C128" s="206"/>
      <c r="D128" s="207" t="s">
        <v>139</v>
      </c>
      <c r="E128" s="208" t="s">
        <v>21</v>
      </c>
      <c r="F128" s="209" t="s">
        <v>351</v>
      </c>
      <c r="G128" s="206"/>
      <c r="H128" s="210">
        <v>1.987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139</v>
      </c>
      <c r="AU128" s="216" t="s">
        <v>82</v>
      </c>
      <c r="AV128" s="11" t="s">
        <v>82</v>
      </c>
      <c r="AW128" s="11" t="s">
        <v>35</v>
      </c>
      <c r="AX128" s="11" t="s">
        <v>80</v>
      </c>
      <c r="AY128" s="216" t="s">
        <v>128</v>
      </c>
    </row>
    <row r="129" spans="2:65" s="1" customFormat="1" ht="22.5" customHeight="1">
      <c r="B129" s="38"/>
      <c r="C129" s="190" t="s">
        <v>195</v>
      </c>
      <c r="D129" s="190" t="s">
        <v>130</v>
      </c>
      <c r="E129" s="191" t="s">
        <v>352</v>
      </c>
      <c r="F129" s="192" t="s">
        <v>353</v>
      </c>
      <c r="G129" s="193" t="s">
        <v>143</v>
      </c>
      <c r="H129" s="194">
        <v>8.4</v>
      </c>
      <c r="I129" s="195"/>
      <c r="J129" s="196">
        <f>ROUND(I129*H129,2)</f>
        <v>0</v>
      </c>
      <c r="K129" s="192" t="s">
        <v>134</v>
      </c>
      <c r="L129" s="58"/>
      <c r="M129" s="197" t="s">
        <v>21</v>
      </c>
      <c r="N129" s="198" t="s">
        <v>43</v>
      </c>
      <c r="O129" s="39"/>
      <c r="P129" s="199">
        <f>O129*H129</f>
        <v>0</v>
      </c>
      <c r="Q129" s="199">
        <v>0.03371</v>
      </c>
      <c r="R129" s="199">
        <f>Q129*H129</f>
        <v>0.28316399999999997</v>
      </c>
      <c r="S129" s="199">
        <v>0</v>
      </c>
      <c r="T129" s="200">
        <f>S129*H129</f>
        <v>0</v>
      </c>
      <c r="AR129" s="21" t="s">
        <v>135</v>
      </c>
      <c r="AT129" s="21" t="s">
        <v>130</v>
      </c>
      <c r="AU129" s="21" t="s">
        <v>82</v>
      </c>
      <c r="AY129" s="21" t="s">
        <v>128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1" t="s">
        <v>80</v>
      </c>
      <c r="BK129" s="201">
        <f>ROUND(I129*H129,2)</f>
        <v>0</v>
      </c>
      <c r="BL129" s="21" t="s">
        <v>135</v>
      </c>
      <c r="BM129" s="21" t="s">
        <v>354</v>
      </c>
    </row>
    <row r="130" spans="2:47" s="1" customFormat="1" ht="27">
      <c r="B130" s="38"/>
      <c r="C130" s="60"/>
      <c r="D130" s="202" t="s">
        <v>137</v>
      </c>
      <c r="E130" s="60"/>
      <c r="F130" s="203" t="s">
        <v>355</v>
      </c>
      <c r="G130" s="60"/>
      <c r="H130" s="60"/>
      <c r="I130" s="160"/>
      <c r="J130" s="60"/>
      <c r="K130" s="60"/>
      <c r="L130" s="58"/>
      <c r="M130" s="204"/>
      <c r="N130" s="39"/>
      <c r="O130" s="39"/>
      <c r="P130" s="39"/>
      <c r="Q130" s="39"/>
      <c r="R130" s="39"/>
      <c r="S130" s="39"/>
      <c r="T130" s="75"/>
      <c r="AT130" s="21" t="s">
        <v>137</v>
      </c>
      <c r="AU130" s="21" t="s">
        <v>82</v>
      </c>
    </row>
    <row r="131" spans="2:51" s="11" customFormat="1" ht="13.5">
      <c r="B131" s="205"/>
      <c r="C131" s="206"/>
      <c r="D131" s="207" t="s">
        <v>139</v>
      </c>
      <c r="E131" s="208" t="s">
        <v>21</v>
      </c>
      <c r="F131" s="209" t="s">
        <v>356</v>
      </c>
      <c r="G131" s="206"/>
      <c r="H131" s="210">
        <v>8.4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139</v>
      </c>
      <c r="AU131" s="216" t="s">
        <v>82</v>
      </c>
      <c r="AV131" s="11" t="s">
        <v>82</v>
      </c>
      <c r="AW131" s="11" t="s">
        <v>35</v>
      </c>
      <c r="AX131" s="11" t="s">
        <v>80</v>
      </c>
      <c r="AY131" s="216" t="s">
        <v>128</v>
      </c>
    </row>
    <row r="132" spans="2:65" s="1" customFormat="1" ht="22.5" customHeight="1">
      <c r="B132" s="38"/>
      <c r="C132" s="190" t="s">
        <v>204</v>
      </c>
      <c r="D132" s="190" t="s">
        <v>130</v>
      </c>
      <c r="E132" s="191" t="s">
        <v>357</v>
      </c>
      <c r="F132" s="192" t="s">
        <v>358</v>
      </c>
      <c r="G132" s="193" t="s">
        <v>163</v>
      </c>
      <c r="H132" s="194">
        <v>0.034</v>
      </c>
      <c r="I132" s="195"/>
      <c r="J132" s="196">
        <f>ROUND(I132*H132,2)</f>
        <v>0</v>
      </c>
      <c r="K132" s="192" t="s">
        <v>134</v>
      </c>
      <c r="L132" s="58"/>
      <c r="M132" s="197" t="s">
        <v>21</v>
      </c>
      <c r="N132" s="198" t="s">
        <v>43</v>
      </c>
      <c r="O132" s="39"/>
      <c r="P132" s="199">
        <f>O132*H132</f>
        <v>0</v>
      </c>
      <c r="Q132" s="199">
        <v>1.05156</v>
      </c>
      <c r="R132" s="199">
        <f>Q132*H132</f>
        <v>0.03575304000000001</v>
      </c>
      <c r="S132" s="199">
        <v>0</v>
      </c>
      <c r="T132" s="200">
        <f>S132*H132</f>
        <v>0</v>
      </c>
      <c r="AR132" s="21" t="s">
        <v>135</v>
      </c>
      <c r="AT132" s="21" t="s">
        <v>130</v>
      </c>
      <c r="AU132" s="21" t="s">
        <v>82</v>
      </c>
      <c r="AY132" s="21" t="s">
        <v>128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1" t="s">
        <v>80</v>
      </c>
      <c r="BK132" s="201">
        <f>ROUND(I132*H132,2)</f>
        <v>0</v>
      </c>
      <c r="BL132" s="21" t="s">
        <v>135</v>
      </c>
      <c r="BM132" s="21" t="s">
        <v>359</v>
      </c>
    </row>
    <row r="133" spans="2:47" s="1" customFormat="1" ht="13.5">
      <c r="B133" s="38"/>
      <c r="C133" s="60"/>
      <c r="D133" s="202" t="s">
        <v>137</v>
      </c>
      <c r="E133" s="60"/>
      <c r="F133" s="203" t="s">
        <v>360</v>
      </c>
      <c r="G133" s="60"/>
      <c r="H133" s="60"/>
      <c r="I133" s="160"/>
      <c r="J133" s="60"/>
      <c r="K133" s="60"/>
      <c r="L133" s="58"/>
      <c r="M133" s="204"/>
      <c r="N133" s="39"/>
      <c r="O133" s="39"/>
      <c r="P133" s="39"/>
      <c r="Q133" s="39"/>
      <c r="R133" s="39"/>
      <c r="S133" s="39"/>
      <c r="T133" s="75"/>
      <c r="AT133" s="21" t="s">
        <v>137</v>
      </c>
      <c r="AU133" s="21" t="s">
        <v>82</v>
      </c>
    </row>
    <row r="134" spans="2:51" s="11" customFormat="1" ht="13.5">
      <c r="B134" s="205"/>
      <c r="C134" s="206"/>
      <c r="D134" s="207" t="s">
        <v>139</v>
      </c>
      <c r="E134" s="208" t="s">
        <v>21</v>
      </c>
      <c r="F134" s="209" t="s">
        <v>361</v>
      </c>
      <c r="G134" s="206"/>
      <c r="H134" s="210">
        <v>0.034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139</v>
      </c>
      <c r="AU134" s="216" t="s">
        <v>82</v>
      </c>
      <c r="AV134" s="11" t="s">
        <v>82</v>
      </c>
      <c r="AW134" s="11" t="s">
        <v>35</v>
      </c>
      <c r="AX134" s="11" t="s">
        <v>80</v>
      </c>
      <c r="AY134" s="216" t="s">
        <v>128</v>
      </c>
    </row>
    <row r="135" spans="2:65" s="1" customFormat="1" ht="22.5" customHeight="1">
      <c r="B135" s="38"/>
      <c r="C135" s="190" t="s">
        <v>211</v>
      </c>
      <c r="D135" s="190" t="s">
        <v>130</v>
      </c>
      <c r="E135" s="191" t="s">
        <v>362</v>
      </c>
      <c r="F135" s="192" t="s">
        <v>363</v>
      </c>
      <c r="G135" s="193" t="s">
        <v>152</v>
      </c>
      <c r="H135" s="194">
        <v>0.186</v>
      </c>
      <c r="I135" s="195"/>
      <c r="J135" s="196">
        <f>ROUND(I135*H135,2)</f>
        <v>0</v>
      </c>
      <c r="K135" s="192" t="s">
        <v>134</v>
      </c>
      <c r="L135" s="58"/>
      <c r="M135" s="197" t="s">
        <v>21</v>
      </c>
      <c r="N135" s="198" t="s">
        <v>43</v>
      </c>
      <c r="O135" s="39"/>
      <c r="P135" s="199">
        <f>O135*H135</f>
        <v>0</v>
      </c>
      <c r="Q135" s="199">
        <v>1.89077</v>
      </c>
      <c r="R135" s="199">
        <f>Q135*H135</f>
        <v>0.35168322</v>
      </c>
      <c r="S135" s="199">
        <v>0</v>
      </c>
      <c r="T135" s="200">
        <f>S135*H135</f>
        <v>0</v>
      </c>
      <c r="AR135" s="21" t="s">
        <v>135</v>
      </c>
      <c r="AT135" s="21" t="s">
        <v>130</v>
      </c>
      <c r="AU135" s="21" t="s">
        <v>82</v>
      </c>
      <c r="AY135" s="21" t="s">
        <v>128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1" t="s">
        <v>80</v>
      </c>
      <c r="BK135" s="201">
        <f>ROUND(I135*H135,2)</f>
        <v>0</v>
      </c>
      <c r="BL135" s="21" t="s">
        <v>135</v>
      </c>
      <c r="BM135" s="21" t="s">
        <v>364</v>
      </c>
    </row>
    <row r="136" spans="2:47" s="1" customFormat="1" ht="27">
      <c r="B136" s="38"/>
      <c r="C136" s="60"/>
      <c r="D136" s="202" t="s">
        <v>137</v>
      </c>
      <c r="E136" s="60"/>
      <c r="F136" s="203" t="s">
        <v>365</v>
      </c>
      <c r="G136" s="60"/>
      <c r="H136" s="60"/>
      <c r="I136" s="160"/>
      <c r="J136" s="60"/>
      <c r="K136" s="60"/>
      <c r="L136" s="58"/>
      <c r="M136" s="204"/>
      <c r="N136" s="39"/>
      <c r="O136" s="39"/>
      <c r="P136" s="39"/>
      <c r="Q136" s="39"/>
      <c r="R136" s="39"/>
      <c r="S136" s="39"/>
      <c r="T136" s="75"/>
      <c r="AT136" s="21" t="s">
        <v>137</v>
      </c>
      <c r="AU136" s="21" t="s">
        <v>82</v>
      </c>
    </row>
    <row r="137" spans="2:51" s="11" customFormat="1" ht="13.5">
      <c r="B137" s="205"/>
      <c r="C137" s="206"/>
      <c r="D137" s="202" t="s">
        <v>139</v>
      </c>
      <c r="E137" s="217" t="s">
        <v>21</v>
      </c>
      <c r="F137" s="218" t="s">
        <v>366</v>
      </c>
      <c r="G137" s="206"/>
      <c r="H137" s="219">
        <v>0.186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139</v>
      </c>
      <c r="AU137" s="216" t="s">
        <v>82</v>
      </c>
      <c r="AV137" s="11" t="s">
        <v>82</v>
      </c>
      <c r="AW137" s="11" t="s">
        <v>35</v>
      </c>
      <c r="AX137" s="11" t="s">
        <v>80</v>
      </c>
      <c r="AY137" s="216" t="s">
        <v>128</v>
      </c>
    </row>
    <row r="138" spans="2:63" s="10" customFormat="1" ht="29.85" customHeight="1">
      <c r="B138" s="173"/>
      <c r="C138" s="174"/>
      <c r="D138" s="187" t="s">
        <v>71</v>
      </c>
      <c r="E138" s="188" t="s">
        <v>160</v>
      </c>
      <c r="F138" s="188" t="s">
        <v>367</v>
      </c>
      <c r="G138" s="174"/>
      <c r="H138" s="174"/>
      <c r="I138" s="177"/>
      <c r="J138" s="189">
        <f>BK138</f>
        <v>0</v>
      </c>
      <c r="K138" s="174"/>
      <c r="L138" s="179"/>
      <c r="M138" s="180"/>
      <c r="N138" s="181"/>
      <c r="O138" s="181"/>
      <c r="P138" s="182">
        <f>SUM(P139:P150)</f>
        <v>0</v>
      </c>
      <c r="Q138" s="181"/>
      <c r="R138" s="182">
        <f>SUM(R139:R150)</f>
        <v>5.1923874</v>
      </c>
      <c r="S138" s="181"/>
      <c r="T138" s="183">
        <f>SUM(T139:T150)</f>
        <v>0</v>
      </c>
      <c r="AR138" s="184" t="s">
        <v>80</v>
      </c>
      <c r="AT138" s="185" t="s">
        <v>71</v>
      </c>
      <c r="AU138" s="185" t="s">
        <v>80</v>
      </c>
      <c r="AY138" s="184" t="s">
        <v>128</v>
      </c>
      <c r="BK138" s="186">
        <f>SUM(BK139:BK150)</f>
        <v>0</v>
      </c>
    </row>
    <row r="139" spans="2:65" s="1" customFormat="1" ht="31.5" customHeight="1">
      <c r="B139" s="38"/>
      <c r="C139" s="190" t="s">
        <v>217</v>
      </c>
      <c r="D139" s="190" t="s">
        <v>130</v>
      </c>
      <c r="E139" s="191" t="s">
        <v>368</v>
      </c>
      <c r="F139" s="192" t="s">
        <v>369</v>
      </c>
      <c r="G139" s="193" t="s">
        <v>133</v>
      </c>
      <c r="H139" s="194">
        <v>26.16</v>
      </c>
      <c r="I139" s="195"/>
      <c r="J139" s="196">
        <f>ROUND(I139*H139,2)</f>
        <v>0</v>
      </c>
      <c r="K139" s="192" t="s">
        <v>134</v>
      </c>
      <c r="L139" s="58"/>
      <c r="M139" s="197" t="s">
        <v>21</v>
      </c>
      <c r="N139" s="198" t="s">
        <v>43</v>
      </c>
      <c r="O139" s="39"/>
      <c r="P139" s="199">
        <f>O139*H139</f>
        <v>0</v>
      </c>
      <c r="Q139" s="199">
        <v>0.05909</v>
      </c>
      <c r="R139" s="199">
        <f>Q139*H139</f>
        <v>1.5457944</v>
      </c>
      <c r="S139" s="199">
        <v>0</v>
      </c>
      <c r="T139" s="200">
        <f>S139*H139</f>
        <v>0</v>
      </c>
      <c r="AR139" s="21" t="s">
        <v>135</v>
      </c>
      <c r="AT139" s="21" t="s">
        <v>130</v>
      </c>
      <c r="AU139" s="21" t="s">
        <v>82</v>
      </c>
      <c r="AY139" s="21" t="s">
        <v>128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1" t="s">
        <v>80</v>
      </c>
      <c r="BK139" s="201">
        <f>ROUND(I139*H139,2)</f>
        <v>0</v>
      </c>
      <c r="BL139" s="21" t="s">
        <v>135</v>
      </c>
      <c r="BM139" s="21" t="s">
        <v>370</v>
      </c>
    </row>
    <row r="140" spans="2:47" s="1" customFormat="1" ht="40.5">
      <c r="B140" s="38"/>
      <c r="C140" s="60"/>
      <c r="D140" s="202" t="s">
        <v>137</v>
      </c>
      <c r="E140" s="60"/>
      <c r="F140" s="203" t="s">
        <v>371</v>
      </c>
      <c r="G140" s="60"/>
      <c r="H140" s="60"/>
      <c r="I140" s="160"/>
      <c r="J140" s="60"/>
      <c r="K140" s="60"/>
      <c r="L140" s="58"/>
      <c r="M140" s="204"/>
      <c r="N140" s="39"/>
      <c r="O140" s="39"/>
      <c r="P140" s="39"/>
      <c r="Q140" s="39"/>
      <c r="R140" s="39"/>
      <c r="S140" s="39"/>
      <c r="T140" s="75"/>
      <c r="AT140" s="21" t="s">
        <v>137</v>
      </c>
      <c r="AU140" s="21" t="s">
        <v>82</v>
      </c>
    </row>
    <row r="141" spans="2:51" s="11" customFormat="1" ht="13.5">
      <c r="B141" s="205"/>
      <c r="C141" s="206"/>
      <c r="D141" s="207" t="s">
        <v>139</v>
      </c>
      <c r="E141" s="208" t="s">
        <v>21</v>
      </c>
      <c r="F141" s="209" t="s">
        <v>372</v>
      </c>
      <c r="G141" s="206"/>
      <c r="H141" s="210">
        <v>26.16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139</v>
      </c>
      <c r="AU141" s="216" t="s">
        <v>82</v>
      </c>
      <c r="AV141" s="11" t="s">
        <v>82</v>
      </c>
      <c r="AW141" s="11" t="s">
        <v>35</v>
      </c>
      <c r="AX141" s="11" t="s">
        <v>80</v>
      </c>
      <c r="AY141" s="216" t="s">
        <v>128</v>
      </c>
    </row>
    <row r="142" spans="2:65" s="1" customFormat="1" ht="22.5" customHeight="1">
      <c r="B142" s="38"/>
      <c r="C142" s="190" t="s">
        <v>10</v>
      </c>
      <c r="D142" s="190" t="s">
        <v>130</v>
      </c>
      <c r="E142" s="191" t="s">
        <v>373</v>
      </c>
      <c r="F142" s="192" t="s">
        <v>374</v>
      </c>
      <c r="G142" s="193" t="s">
        <v>133</v>
      </c>
      <c r="H142" s="194">
        <v>1.86</v>
      </c>
      <c r="I142" s="195"/>
      <c r="J142" s="196">
        <f>ROUND(I142*H142,2)</f>
        <v>0</v>
      </c>
      <c r="K142" s="192" t="s">
        <v>134</v>
      </c>
      <c r="L142" s="58"/>
      <c r="M142" s="197" t="s">
        <v>21</v>
      </c>
      <c r="N142" s="198" t="s">
        <v>43</v>
      </c>
      <c r="O142" s="39"/>
      <c r="P142" s="199">
        <f>O142*H142</f>
        <v>0</v>
      </c>
      <c r="Q142" s="199">
        <v>0.3708</v>
      </c>
      <c r="R142" s="199">
        <f>Q142*H142</f>
        <v>0.6896880000000001</v>
      </c>
      <c r="S142" s="199">
        <v>0</v>
      </c>
      <c r="T142" s="200">
        <f>S142*H142</f>
        <v>0</v>
      </c>
      <c r="AR142" s="21" t="s">
        <v>135</v>
      </c>
      <c r="AT142" s="21" t="s">
        <v>130</v>
      </c>
      <c r="AU142" s="21" t="s">
        <v>82</v>
      </c>
      <c r="AY142" s="21" t="s">
        <v>128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1" t="s">
        <v>80</v>
      </c>
      <c r="BK142" s="201">
        <f>ROUND(I142*H142,2)</f>
        <v>0</v>
      </c>
      <c r="BL142" s="21" t="s">
        <v>135</v>
      </c>
      <c r="BM142" s="21" t="s">
        <v>375</v>
      </c>
    </row>
    <row r="143" spans="2:47" s="1" customFormat="1" ht="27">
      <c r="B143" s="38"/>
      <c r="C143" s="60"/>
      <c r="D143" s="202" t="s">
        <v>137</v>
      </c>
      <c r="E143" s="60"/>
      <c r="F143" s="203" t="s">
        <v>376</v>
      </c>
      <c r="G143" s="60"/>
      <c r="H143" s="60"/>
      <c r="I143" s="160"/>
      <c r="J143" s="60"/>
      <c r="K143" s="60"/>
      <c r="L143" s="58"/>
      <c r="M143" s="204"/>
      <c r="N143" s="39"/>
      <c r="O143" s="39"/>
      <c r="P143" s="39"/>
      <c r="Q143" s="39"/>
      <c r="R143" s="39"/>
      <c r="S143" s="39"/>
      <c r="T143" s="75"/>
      <c r="AT143" s="21" t="s">
        <v>137</v>
      </c>
      <c r="AU143" s="21" t="s">
        <v>82</v>
      </c>
    </row>
    <row r="144" spans="2:51" s="11" customFormat="1" ht="13.5">
      <c r="B144" s="205"/>
      <c r="C144" s="206"/>
      <c r="D144" s="207" t="s">
        <v>139</v>
      </c>
      <c r="E144" s="208" t="s">
        <v>21</v>
      </c>
      <c r="F144" s="209" t="s">
        <v>377</v>
      </c>
      <c r="G144" s="206"/>
      <c r="H144" s="210">
        <v>1.86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139</v>
      </c>
      <c r="AU144" s="216" t="s">
        <v>82</v>
      </c>
      <c r="AV144" s="11" t="s">
        <v>82</v>
      </c>
      <c r="AW144" s="11" t="s">
        <v>35</v>
      </c>
      <c r="AX144" s="11" t="s">
        <v>80</v>
      </c>
      <c r="AY144" s="216" t="s">
        <v>128</v>
      </c>
    </row>
    <row r="145" spans="2:65" s="1" customFormat="1" ht="22.5" customHeight="1">
      <c r="B145" s="38"/>
      <c r="C145" s="190" t="s">
        <v>207</v>
      </c>
      <c r="D145" s="190" t="s">
        <v>130</v>
      </c>
      <c r="E145" s="191" t="s">
        <v>378</v>
      </c>
      <c r="F145" s="192" t="s">
        <v>379</v>
      </c>
      <c r="G145" s="193" t="s">
        <v>133</v>
      </c>
      <c r="H145" s="194">
        <v>26.82</v>
      </c>
      <c r="I145" s="195"/>
      <c r="J145" s="196">
        <f>ROUND(I145*H145,2)</f>
        <v>0</v>
      </c>
      <c r="K145" s="192" t="s">
        <v>134</v>
      </c>
      <c r="L145" s="58"/>
      <c r="M145" s="197" t="s">
        <v>21</v>
      </c>
      <c r="N145" s="198" t="s">
        <v>43</v>
      </c>
      <c r="O145" s="39"/>
      <c r="P145" s="199">
        <f>O145*H145</f>
        <v>0</v>
      </c>
      <c r="Q145" s="199">
        <v>0.08425</v>
      </c>
      <c r="R145" s="199">
        <f>Q145*H145</f>
        <v>2.259585</v>
      </c>
      <c r="S145" s="199">
        <v>0</v>
      </c>
      <c r="T145" s="200">
        <f>S145*H145</f>
        <v>0</v>
      </c>
      <c r="AR145" s="21" t="s">
        <v>135</v>
      </c>
      <c r="AT145" s="21" t="s">
        <v>130</v>
      </c>
      <c r="AU145" s="21" t="s">
        <v>82</v>
      </c>
      <c r="AY145" s="21" t="s">
        <v>128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1" t="s">
        <v>80</v>
      </c>
      <c r="BK145" s="201">
        <f>ROUND(I145*H145,2)</f>
        <v>0</v>
      </c>
      <c r="BL145" s="21" t="s">
        <v>135</v>
      </c>
      <c r="BM145" s="21" t="s">
        <v>380</v>
      </c>
    </row>
    <row r="146" spans="2:47" s="1" customFormat="1" ht="40.5">
      <c r="B146" s="38"/>
      <c r="C146" s="60"/>
      <c r="D146" s="202" t="s">
        <v>137</v>
      </c>
      <c r="E146" s="60"/>
      <c r="F146" s="203" t="s">
        <v>381</v>
      </c>
      <c r="G146" s="60"/>
      <c r="H146" s="60"/>
      <c r="I146" s="160"/>
      <c r="J146" s="60"/>
      <c r="K146" s="60"/>
      <c r="L146" s="58"/>
      <c r="M146" s="204"/>
      <c r="N146" s="39"/>
      <c r="O146" s="39"/>
      <c r="P146" s="39"/>
      <c r="Q146" s="39"/>
      <c r="R146" s="39"/>
      <c r="S146" s="39"/>
      <c r="T146" s="75"/>
      <c r="AT146" s="21" t="s">
        <v>137</v>
      </c>
      <c r="AU146" s="21" t="s">
        <v>82</v>
      </c>
    </row>
    <row r="147" spans="2:51" s="11" customFormat="1" ht="13.5">
      <c r="B147" s="205"/>
      <c r="C147" s="206"/>
      <c r="D147" s="207" t="s">
        <v>139</v>
      </c>
      <c r="E147" s="208" t="s">
        <v>21</v>
      </c>
      <c r="F147" s="209" t="s">
        <v>140</v>
      </c>
      <c r="G147" s="206"/>
      <c r="H147" s="210">
        <v>26.82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139</v>
      </c>
      <c r="AU147" s="216" t="s">
        <v>82</v>
      </c>
      <c r="AV147" s="11" t="s">
        <v>82</v>
      </c>
      <c r="AW147" s="11" t="s">
        <v>35</v>
      </c>
      <c r="AX147" s="11" t="s">
        <v>80</v>
      </c>
      <c r="AY147" s="216" t="s">
        <v>128</v>
      </c>
    </row>
    <row r="148" spans="2:65" s="1" customFormat="1" ht="22.5" customHeight="1">
      <c r="B148" s="38"/>
      <c r="C148" s="224" t="s">
        <v>234</v>
      </c>
      <c r="D148" s="224" t="s">
        <v>314</v>
      </c>
      <c r="E148" s="225" t="s">
        <v>382</v>
      </c>
      <c r="F148" s="226" t="s">
        <v>383</v>
      </c>
      <c r="G148" s="227" t="s">
        <v>133</v>
      </c>
      <c r="H148" s="228">
        <v>5.364</v>
      </c>
      <c r="I148" s="229"/>
      <c r="J148" s="230">
        <f>ROUND(I148*H148,2)</f>
        <v>0</v>
      </c>
      <c r="K148" s="226" t="s">
        <v>134</v>
      </c>
      <c r="L148" s="231"/>
      <c r="M148" s="232" t="s">
        <v>21</v>
      </c>
      <c r="N148" s="233" t="s">
        <v>43</v>
      </c>
      <c r="O148" s="39"/>
      <c r="P148" s="199">
        <f>O148*H148</f>
        <v>0</v>
      </c>
      <c r="Q148" s="199">
        <v>0.13</v>
      </c>
      <c r="R148" s="199">
        <f>Q148*H148</f>
        <v>0.69732</v>
      </c>
      <c r="S148" s="199">
        <v>0</v>
      </c>
      <c r="T148" s="200">
        <f>S148*H148</f>
        <v>0</v>
      </c>
      <c r="AR148" s="21" t="s">
        <v>180</v>
      </c>
      <c r="AT148" s="21" t="s">
        <v>314</v>
      </c>
      <c r="AU148" s="21" t="s">
        <v>82</v>
      </c>
      <c r="AY148" s="21" t="s">
        <v>128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1" t="s">
        <v>80</v>
      </c>
      <c r="BK148" s="201">
        <f>ROUND(I148*H148,2)</f>
        <v>0</v>
      </c>
      <c r="BL148" s="21" t="s">
        <v>135</v>
      </c>
      <c r="BM148" s="21" t="s">
        <v>384</v>
      </c>
    </row>
    <row r="149" spans="2:47" s="1" customFormat="1" ht="13.5">
      <c r="B149" s="38"/>
      <c r="C149" s="60"/>
      <c r="D149" s="202" t="s">
        <v>137</v>
      </c>
      <c r="E149" s="60"/>
      <c r="F149" s="203" t="s">
        <v>385</v>
      </c>
      <c r="G149" s="60"/>
      <c r="H149" s="60"/>
      <c r="I149" s="160"/>
      <c r="J149" s="60"/>
      <c r="K149" s="60"/>
      <c r="L149" s="58"/>
      <c r="M149" s="204"/>
      <c r="N149" s="39"/>
      <c r="O149" s="39"/>
      <c r="P149" s="39"/>
      <c r="Q149" s="39"/>
      <c r="R149" s="39"/>
      <c r="S149" s="39"/>
      <c r="T149" s="75"/>
      <c r="AT149" s="21" t="s">
        <v>137</v>
      </c>
      <c r="AU149" s="21" t="s">
        <v>82</v>
      </c>
    </row>
    <row r="150" spans="2:51" s="11" customFormat="1" ht="13.5">
      <c r="B150" s="205"/>
      <c r="C150" s="206"/>
      <c r="D150" s="202" t="s">
        <v>139</v>
      </c>
      <c r="E150" s="217" t="s">
        <v>21</v>
      </c>
      <c r="F150" s="218" t="s">
        <v>386</v>
      </c>
      <c r="G150" s="206"/>
      <c r="H150" s="219">
        <v>5.364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139</v>
      </c>
      <c r="AU150" s="216" t="s">
        <v>82</v>
      </c>
      <c r="AV150" s="11" t="s">
        <v>82</v>
      </c>
      <c r="AW150" s="11" t="s">
        <v>35</v>
      </c>
      <c r="AX150" s="11" t="s">
        <v>80</v>
      </c>
      <c r="AY150" s="216" t="s">
        <v>128</v>
      </c>
    </row>
    <row r="151" spans="2:63" s="10" customFormat="1" ht="29.85" customHeight="1">
      <c r="B151" s="173"/>
      <c r="C151" s="174"/>
      <c r="D151" s="187" t="s">
        <v>71</v>
      </c>
      <c r="E151" s="188" t="s">
        <v>167</v>
      </c>
      <c r="F151" s="188" t="s">
        <v>387</v>
      </c>
      <c r="G151" s="174"/>
      <c r="H151" s="174"/>
      <c r="I151" s="177"/>
      <c r="J151" s="189">
        <f>BK151</f>
        <v>0</v>
      </c>
      <c r="K151" s="174"/>
      <c r="L151" s="179"/>
      <c r="M151" s="180"/>
      <c r="N151" s="181"/>
      <c r="O151" s="181"/>
      <c r="P151" s="182">
        <f>SUM(P152:P168)</f>
        <v>0</v>
      </c>
      <c r="Q151" s="181"/>
      <c r="R151" s="182">
        <f>SUM(R152:R168)</f>
        <v>1.2938032400000001</v>
      </c>
      <c r="S151" s="181"/>
      <c r="T151" s="183">
        <f>SUM(T152:T168)</f>
        <v>0</v>
      </c>
      <c r="AR151" s="184" t="s">
        <v>80</v>
      </c>
      <c r="AT151" s="185" t="s">
        <v>71</v>
      </c>
      <c r="AU151" s="185" t="s">
        <v>80</v>
      </c>
      <c r="AY151" s="184" t="s">
        <v>128</v>
      </c>
      <c r="BK151" s="186">
        <f>SUM(BK152:BK168)</f>
        <v>0</v>
      </c>
    </row>
    <row r="152" spans="2:65" s="1" customFormat="1" ht="22.5" customHeight="1">
      <c r="B152" s="38"/>
      <c r="C152" s="190" t="s">
        <v>240</v>
      </c>
      <c r="D152" s="190" t="s">
        <v>130</v>
      </c>
      <c r="E152" s="191" t="s">
        <v>388</v>
      </c>
      <c r="F152" s="192" t="s">
        <v>389</v>
      </c>
      <c r="G152" s="193" t="s">
        <v>133</v>
      </c>
      <c r="H152" s="194">
        <v>40.776</v>
      </c>
      <c r="I152" s="195"/>
      <c r="J152" s="196">
        <f>ROUND(I152*H152,2)</f>
        <v>0</v>
      </c>
      <c r="K152" s="192" t="s">
        <v>134</v>
      </c>
      <c r="L152" s="58"/>
      <c r="M152" s="197" t="s">
        <v>21</v>
      </c>
      <c r="N152" s="198" t="s">
        <v>43</v>
      </c>
      <c r="O152" s="39"/>
      <c r="P152" s="199">
        <f>O152*H152</f>
        <v>0</v>
      </c>
      <c r="Q152" s="199">
        <v>0.00489</v>
      </c>
      <c r="R152" s="199">
        <f>Q152*H152</f>
        <v>0.19939464000000004</v>
      </c>
      <c r="S152" s="199">
        <v>0</v>
      </c>
      <c r="T152" s="200">
        <f>S152*H152</f>
        <v>0</v>
      </c>
      <c r="AR152" s="21" t="s">
        <v>135</v>
      </c>
      <c r="AT152" s="21" t="s">
        <v>130</v>
      </c>
      <c r="AU152" s="21" t="s">
        <v>82</v>
      </c>
      <c r="AY152" s="21" t="s">
        <v>128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21" t="s">
        <v>80</v>
      </c>
      <c r="BK152" s="201">
        <f>ROUND(I152*H152,2)</f>
        <v>0</v>
      </c>
      <c r="BL152" s="21" t="s">
        <v>135</v>
      </c>
      <c r="BM152" s="21" t="s">
        <v>390</v>
      </c>
    </row>
    <row r="153" spans="2:47" s="1" customFormat="1" ht="27">
      <c r="B153" s="38"/>
      <c r="C153" s="60"/>
      <c r="D153" s="202" t="s">
        <v>137</v>
      </c>
      <c r="E153" s="60"/>
      <c r="F153" s="203" t="s">
        <v>391</v>
      </c>
      <c r="G153" s="60"/>
      <c r="H153" s="60"/>
      <c r="I153" s="160"/>
      <c r="J153" s="60"/>
      <c r="K153" s="60"/>
      <c r="L153" s="58"/>
      <c r="M153" s="204"/>
      <c r="N153" s="39"/>
      <c r="O153" s="39"/>
      <c r="P153" s="39"/>
      <c r="Q153" s="39"/>
      <c r="R153" s="39"/>
      <c r="S153" s="39"/>
      <c r="T153" s="75"/>
      <c r="AT153" s="21" t="s">
        <v>137</v>
      </c>
      <c r="AU153" s="21" t="s">
        <v>82</v>
      </c>
    </row>
    <row r="154" spans="2:51" s="11" customFormat="1" ht="13.5">
      <c r="B154" s="205"/>
      <c r="C154" s="206"/>
      <c r="D154" s="207" t="s">
        <v>139</v>
      </c>
      <c r="E154" s="208" t="s">
        <v>21</v>
      </c>
      <c r="F154" s="209" t="s">
        <v>392</v>
      </c>
      <c r="G154" s="206"/>
      <c r="H154" s="210">
        <v>40.776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139</v>
      </c>
      <c r="AU154" s="216" t="s">
        <v>82</v>
      </c>
      <c r="AV154" s="11" t="s">
        <v>82</v>
      </c>
      <c r="AW154" s="11" t="s">
        <v>35</v>
      </c>
      <c r="AX154" s="11" t="s">
        <v>80</v>
      </c>
      <c r="AY154" s="216" t="s">
        <v>128</v>
      </c>
    </row>
    <row r="155" spans="2:65" s="1" customFormat="1" ht="22.5" customHeight="1">
      <c r="B155" s="38"/>
      <c r="C155" s="190" t="s">
        <v>246</v>
      </c>
      <c r="D155" s="190" t="s">
        <v>130</v>
      </c>
      <c r="E155" s="191" t="s">
        <v>393</v>
      </c>
      <c r="F155" s="192" t="s">
        <v>394</v>
      </c>
      <c r="G155" s="193" t="s">
        <v>133</v>
      </c>
      <c r="H155" s="194">
        <v>40.776</v>
      </c>
      <c r="I155" s="195"/>
      <c r="J155" s="196">
        <f>ROUND(I155*H155,2)</f>
        <v>0</v>
      </c>
      <c r="K155" s="192" t="s">
        <v>134</v>
      </c>
      <c r="L155" s="58"/>
      <c r="M155" s="197" t="s">
        <v>21</v>
      </c>
      <c r="N155" s="198" t="s">
        <v>43</v>
      </c>
      <c r="O155" s="39"/>
      <c r="P155" s="199">
        <f>O155*H155</f>
        <v>0</v>
      </c>
      <c r="Q155" s="199">
        <v>0.0231</v>
      </c>
      <c r="R155" s="199">
        <f>Q155*H155</f>
        <v>0.9419256</v>
      </c>
      <c r="S155" s="199">
        <v>0</v>
      </c>
      <c r="T155" s="200">
        <f>S155*H155</f>
        <v>0</v>
      </c>
      <c r="AR155" s="21" t="s">
        <v>135</v>
      </c>
      <c r="AT155" s="21" t="s">
        <v>130</v>
      </c>
      <c r="AU155" s="21" t="s">
        <v>82</v>
      </c>
      <c r="AY155" s="21" t="s">
        <v>128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1" t="s">
        <v>80</v>
      </c>
      <c r="BK155" s="201">
        <f>ROUND(I155*H155,2)</f>
        <v>0</v>
      </c>
      <c r="BL155" s="21" t="s">
        <v>135</v>
      </c>
      <c r="BM155" s="21" t="s">
        <v>395</v>
      </c>
    </row>
    <row r="156" spans="2:47" s="1" customFormat="1" ht="27">
      <c r="B156" s="38"/>
      <c r="C156" s="60"/>
      <c r="D156" s="202" t="s">
        <v>137</v>
      </c>
      <c r="E156" s="60"/>
      <c r="F156" s="203" t="s">
        <v>396</v>
      </c>
      <c r="G156" s="60"/>
      <c r="H156" s="60"/>
      <c r="I156" s="160"/>
      <c r="J156" s="60"/>
      <c r="K156" s="60"/>
      <c r="L156" s="58"/>
      <c r="M156" s="204"/>
      <c r="N156" s="39"/>
      <c r="O156" s="39"/>
      <c r="P156" s="39"/>
      <c r="Q156" s="39"/>
      <c r="R156" s="39"/>
      <c r="S156" s="39"/>
      <c r="T156" s="75"/>
      <c r="AT156" s="21" t="s">
        <v>137</v>
      </c>
      <c r="AU156" s="21" t="s">
        <v>82</v>
      </c>
    </row>
    <row r="157" spans="2:51" s="11" customFormat="1" ht="13.5">
      <c r="B157" s="205"/>
      <c r="C157" s="206"/>
      <c r="D157" s="207" t="s">
        <v>139</v>
      </c>
      <c r="E157" s="208" t="s">
        <v>21</v>
      </c>
      <c r="F157" s="209" t="s">
        <v>392</v>
      </c>
      <c r="G157" s="206"/>
      <c r="H157" s="210">
        <v>40.776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139</v>
      </c>
      <c r="AU157" s="216" t="s">
        <v>82</v>
      </c>
      <c r="AV157" s="11" t="s">
        <v>82</v>
      </c>
      <c r="AW157" s="11" t="s">
        <v>35</v>
      </c>
      <c r="AX157" s="11" t="s">
        <v>80</v>
      </c>
      <c r="AY157" s="216" t="s">
        <v>128</v>
      </c>
    </row>
    <row r="158" spans="2:65" s="1" customFormat="1" ht="22.5" customHeight="1">
      <c r="B158" s="38"/>
      <c r="C158" s="190" t="s">
        <v>252</v>
      </c>
      <c r="D158" s="190" t="s">
        <v>130</v>
      </c>
      <c r="E158" s="191" t="s">
        <v>397</v>
      </c>
      <c r="F158" s="192" t="s">
        <v>398</v>
      </c>
      <c r="G158" s="193" t="s">
        <v>133</v>
      </c>
      <c r="H158" s="194">
        <v>9.85</v>
      </c>
      <c r="I158" s="195"/>
      <c r="J158" s="196">
        <f>ROUND(I158*H158,2)</f>
        <v>0</v>
      </c>
      <c r="K158" s="192" t="s">
        <v>134</v>
      </c>
      <c r="L158" s="58"/>
      <c r="M158" s="197" t="s">
        <v>21</v>
      </c>
      <c r="N158" s="198" t="s">
        <v>43</v>
      </c>
      <c r="O158" s="39"/>
      <c r="P158" s="199">
        <f>O158*H158</f>
        <v>0</v>
      </c>
      <c r="Q158" s="199">
        <v>0.00382</v>
      </c>
      <c r="R158" s="199">
        <f>Q158*H158</f>
        <v>0.037627</v>
      </c>
      <c r="S158" s="199">
        <v>0</v>
      </c>
      <c r="T158" s="200">
        <f>S158*H158</f>
        <v>0</v>
      </c>
      <c r="AR158" s="21" t="s">
        <v>135</v>
      </c>
      <c r="AT158" s="21" t="s">
        <v>130</v>
      </c>
      <c r="AU158" s="21" t="s">
        <v>82</v>
      </c>
      <c r="AY158" s="21" t="s">
        <v>128</v>
      </c>
      <c r="BE158" s="201">
        <f>IF(N158="základní",J158,0)</f>
        <v>0</v>
      </c>
      <c r="BF158" s="201">
        <f>IF(N158="snížená",J158,0)</f>
        <v>0</v>
      </c>
      <c r="BG158" s="201">
        <f>IF(N158="zákl. přenesená",J158,0)</f>
        <v>0</v>
      </c>
      <c r="BH158" s="201">
        <f>IF(N158="sníž. přenesená",J158,0)</f>
        <v>0</v>
      </c>
      <c r="BI158" s="201">
        <f>IF(N158="nulová",J158,0)</f>
        <v>0</v>
      </c>
      <c r="BJ158" s="21" t="s">
        <v>80</v>
      </c>
      <c r="BK158" s="201">
        <f>ROUND(I158*H158,2)</f>
        <v>0</v>
      </c>
      <c r="BL158" s="21" t="s">
        <v>135</v>
      </c>
      <c r="BM158" s="21" t="s">
        <v>399</v>
      </c>
    </row>
    <row r="159" spans="2:47" s="1" customFormat="1" ht="27">
      <c r="B159" s="38"/>
      <c r="C159" s="60"/>
      <c r="D159" s="202" t="s">
        <v>137</v>
      </c>
      <c r="E159" s="60"/>
      <c r="F159" s="203" t="s">
        <v>400</v>
      </c>
      <c r="G159" s="60"/>
      <c r="H159" s="60"/>
      <c r="I159" s="160"/>
      <c r="J159" s="60"/>
      <c r="K159" s="60"/>
      <c r="L159" s="58"/>
      <c r="M159" s="204"/>
      <c r="N159" s="39"/>
      <c r="O159" s="39"/>
      <c r="P159" s="39"/>
      <c r="Q159" s="39"/>
      <c r="R159" s="39"/>
      <c r="S159" s="39"/>
      <c r="T159" s="75"/>
      <c r="AT159" s="21" t="s">
        <v>137</v>
      </c>
      <c r="AU159" s="21" t="s">
        <v>82</v>
      </c>
    </row>
    <row r="160" spans="2:51" s="11" customFormat="1" ht="13.5">
      <c r="B160" s="205"/>
      <c r="C160" s="206"/>
      <c r="D160" s="207" t="s">
        <v>139</v>
      </c>
      <c r="E160" s="208" t="s">
        <v>21</v>
      </c>
      <c r="F160" s="209" t="s">
        <v>401</v>
      </c>
      <c r="G160" s="206"/>
      <c r="H160" s="210">
        <v>9.85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139</v>
      </c>
      <c r="AU160" s="216" t="s">
        <v>82</v>
      </c>
      <c r="AV160" s="11" t="s">
        <v>82</v>
      </c>
      <c r="AW160" s="11" t="s">
        <v>35</v>
      </c>
      <c r="AX160" s="11" t="s">
        <v>80</v>
      </c>
      <c r="AY160" s="216" t="s">
        <v>128</v>
      </c>
    </row>
    <row r="161" spans="2:65" s="1" customFormat="1" ht="22.5" customHeight="1">
      <c r="B161" s="38"/>
      <c r="C161" s="190" t="s">
        <v>9</v>
      </c>
      <c r="D161" s="190" t="s">
        <v>130</v>
      </c>
      <c r="E161" s="191" t="s">
        <v>402</v>
      </c>
      <c r="F161" s="192" t="s">
        <v>403</v>
      </c>
      <c r="G161" s="193" t="s">
        <v>133</v>
      </c>
      <c r="H161" s="194">
        <v>19.7</v>
      </c>
      <c r="I161" s="195"/>
      <c r="J161" s="196">
        <f>ROUND(I161*H161,2)</f>
        <v>0</v>
      </c>
      <c r="K161" s="192" t="s">
        <v>134</v>
      </c>
      <c r="L161" s="58"/>
      <c r="M161" s="197" t="s">
        <v>21</v>
      </c>
      <c r="N161" s="198" t="s">
        <v>43</v>
      </c>
      <c r="O161" s="39"/>
      <c r="P161" s="199">
        <f>O161*H161</f>
        <v>0</v>
      </c>
      <c r="Q161" s="199">
        <v>0.00418</v>
      </c>
      <c r="R161" s="199">
        <f>Q161*H161</f>
        <v>0.08234599999999999</v>
      </c>
      <c r="S161" s="199">
        <v>0</v>
      </c>
      <c r="T161" s="200">
        <f>S161*H161</f>
        <v>0</v>
      </c>
      <c r="AR161" s="21" t="s">
        <v>135</v>
      </c>
      <c r="AT161" s="21" t="s">
        <v>130</v>
      </c>
      <c r="AU161" s="21" t="s">
        <v>82</v>
      </c>
      <c r="AY161" s="21" t="s">
        <v>128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1" t="s">
        <v>80</v>
      </c>
      <c r="BK161" s="201">
        <f>ROUND(I161*H161,2)</f>
        <v>0</v>
      </c>
      <c r="BL161" s="21" t="s">
        <v>135</v>
      </c>
      <c r="BM161" s="21" t="s">
        <v>404</v>
      </c>
    </row>
    <row r="162" spans="2:47" s="1" customFormat="1" ht="27">
      <c r="B162" s="38"/>
      <c r="C162" s="60"/>
      <c r="D162" s="202" t="s">
        <v>137</v>
      </c>
      <c r="E162" s="60"/>
      <c r="F162" s="203" t="s">
        <v>405</v>
      </c>
      <c r="G162" s="60"/>
      <c r="H162" s="60"/>
      <c r="I162" s="160"/>
      <c r="J162" s="60"/>
      <c r="K162" s="60"/>
      <c r="L162" s="58"/>
      <c r="M162" s="204"/>
      <c r="N162" s="39"/>
      <c r="O162" s="39"/>
      <c r="P162" s="39"/>
      <c r="Q162" s="39"/>
      <c r="R162" s="39"/>
      <c r="S162" s="39"/>
      <c r="T162" s="75"/>
      <c r="AT162" s="21" t="s">
        <v>137</v>
      </c>
      <c r="AU162" s="21" t="s">
        <v>82</v>
      </c>
    </row>
    <row r="163" spans="2:51" s="11" customFormat="1" ht="13.5">
      <c r="B163" s="205"/>
      <c r="C163" s="206"/>
      <c r="D163" s="207" t="s">
        <v>139</v>
      </c>
      <c r="E163" s="208" t="s">
        <v>21</v>
      </c>
      <c r="F163" s="209" t="s">
        <v>406</v>
      </c>
      <c r="G163" s="206"/>
      <c r="H163" s="210">
        <v>19.7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139</v>
      </c>
      <c r="AU163" s="216" t="s">
        <v>82</v>
      </c>
      <c r="AV163" s="11" t="s">
        <v>82</v>
      </c>
      <c r="AW163" s="11" t="s">
        <v>35</v>
      </c>
      <c r="AX163" s="11" t="s">
        <v>80</v>
      </c>
      <c r="AY163" s="216" t="s">
        <v>128</v>
      </c>
    </row>
    <row r="164" spans="2:65" s="1" customFormat="1" ht="22.5" customHeight="1">
      <c r="B164" s="38"/>
      <c r="C164" s="190" t="s">
        <v>265</v>
      </c>
      <c r="D164" s="190" t="s">
        <v>130</v>
      </c>
      <c r="E164" s="191" t="s">
        <v>407</v>
      </c>
      <c r="F164" s="192" t="s">
        <v>408</v>
      </c>
      <c r="G164" s="193" t="s">
        <v>276</v>
      </c>
      <c r="H164" s="194">
        <v>1</v>
      </c>
      <c r="I164" s="195"/>
      <c r="J164" s="196">
        <f>ROUND(I164*H164,2)</f>
        <v>0</v>
      </c>
      <c r="K164" s="192" t="s">
        <v>134</v>
      </c>
      <c r="L164" s="58"/>
      <c r="M164" s="197" t="s">
        <v>21</v>
      </c>
      <c r="N164" s="198" t="s">
        <v>43</v>
      </c>
      <c r="O164" s="39"/>
      <c r="P164" s="199">
        <f>O164*H164</f>
        <v>0</v>
      </c>
      <c r="Q164" s="199">
        <v>0.01698</v>
      </c>
      <c r="R164" s="199">
        <f>Q164*H164</f>
        <v>0.01698</v>
      </c>
      <c r="S164" s="199">
        <v>0</v>
      </c>
      <c r="T164" s="200">
        <f>S164*H164</f>
        <v>0</v>
      </c>
      <c r="AR164" s="21" t="s">
        <v>135</v>
      </c>
      <c r="AT164" s="21" t="s">
        <v>130</v>
      </c>
      <c r="AU164" s="21" t="s">
        <v>82</v>
      </c>
      <c r="AY164" s="21" t="s">
        <v>128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1" t="s">
        <v>80</v>
      </c>
      <c r="BK164" s="201">
        <f>ROUND(I164*H164,2)</f>
        <v>0</v>
      </c>
      <c r="BL164" s="21" t="s">
        <v>135</v>
      </c>
      <c r="BM164" s="21" t="s">
        <v>409</v>
      </c>
    </row>
    <row r="165" spans="2:47" s="1" customFormat="1" ht="27">
      <c r="B165" s="38"/>
      <c r="C165" s="60"/>
      <c r="D165" s="202" t="s">
        <v>137</v>
      </c>
      <c r="E165" s="60"/>
      <c r="F165" s="203" t="s">
        <v>410</v>
      </c>
      <c r="G165" s="60"/>
      <c r="H165" s="60"/>
      <c r="I165" s="160"/>
      <c r="J165" s="60"/>
      <c r="K165" s="60"/>
      <c r="L165" s="58"/>
      <c r="M165" s="204"/>
      <c r="N165" s="39"/>
      <c r="O165" s="39"/>
      <c r="P165" s="39"/>
      <c r="Q165" s="39"/>
      <c r="R165" s="39"/>
      <c r="S165" s="39"/>
      <c r="T165" s="75"/>
      <c r="AT165" s="21" t="s">
        <v>137</v>
      </c>
      <c r="AU165" s="21" t="s">
        <v>82</v>
      </c>
    </row>
    <row r="166" spans="2:51" s="11" customFormat="1" ht="13.5">
      <c r="B166" s="205"/>
      <c r="C166" s="206"/>
      <c r="D166" s="207" t="s">
        <v>139</v>
      </c>
      <c r="E166" s="208" t="s">
        <v>21</v>
      </c>
      <c r="F166" s="209" t="s">
        <v>80</v>
      </c>
      <c r="G166" s="206"/>
      <c r="H166" s="210">
        <v>1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139</v>
      </c>
      <c r="AU166" s="216" t="s">
        <v>82</v>
      </c>
      <c r="AV166" s="11" t="s">
        <v>82</v>
      </c>
      <c r="AW166" s="11" t="s">
        <v>35</v>
      </c>
      <c r="AX166" s="11" t="s">
        <v>80</v>
      </c>
      <c r="AY166" s="216" t="s">
        <v>128</v>
      </c>
    </row>
    <row r="167" spans="2:65" s="1" customFormat="1" ht="22.5" customHeight="1">
      <c r="B167" s="38"/>
      <c r="C167" s="224" t="s">
        <v>273</v>
      </c>
      <c r="D167" s="224" t="s">
        <v>314</v>
      </c>
      <c r="E167" s="225" t="s">
        <v>411</v>
      </c>
      <c r="F167" s="226" t="s">
        <v>412</v>
      </c>
      <c r="G167" s="227" t="s">
        <v>276</v>
      </c>
      <c r="H167" s="228">
        <v>1</v>
      </c>
      <c r="I167" s="229"/>
      <c r="J167" s="230">
        <f>ROUND(I167*H167,2)</f>
        <v>0</v>
      </c>
      <c r="K167" s="226" t="s">
        <v>134</v>
      </c>
      <c r="L167" s="231"/>
      <c r="M167" s="232" t="s">
        <v>21</v>
      </c>
      <c r="N167" s="233" t="s">
        <v>43</v>
      </c>
      <c r="O167" s="39"/>
      <c r="P167" s="199">
        <f>O167*H167</f>
        <v>0</v>
      </c>
      <c r="Q167" s="199">
        <v>0.01553</v>
      </c>
      <c r="R167" s="199">
        <f>Q167*H167</f>
        <v>0.01553</v>
      </c>
      <c r="S167" s="199">
        <v>0</v>
      </c>
      <c r="T167" s="200">
        <f>S167*H167</f>
        <v>0</v>
      </c>
      <c r="AR167" s="21" t="s">
        <v>180</v>
      </c>
      <c r="AT167" s="21" t="s">
        <v>314</v>
      </c>
      <c r="AU167" s="21" t="s">
        <v>82</v>
      </c>
      <c r="AY167" s="21" t="s">
        <v>128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1" t="s">
        <v>80</v>
      </c>
      <c r="BK167" s="201">
        <f>ROUND(I167*H167,2)</f>
        <v>0</v>
      </c>
      <c r="BL167" s="21" t="s">
        <v>135</v>
      </c>
      <c r="BM167" s="21" t="s">
        <v>413</v>
      </c>
    </row>
    <row r="168" spans="2:47" s="1" customFormat="1" ht="13.5">
      <c r="B168" s="38"/>
      <c r="C168" s="60"/>
      <c r="D168" s="202" t="s">
        <v>137</v>
      </c>
      <c r="E168" s="60"/>
      <c r="F168" s="203" t="s">
        <v>414</v>
      </c>
      <c r="G168" s="60"/>
      <c r="H168" s="60"/>
      <c r="I168" s="160"/>
      <c r="J168" s="60"/>
      <c r="K168" s="60"/>
      <c r="L168" s="58"/>
      <c r="M168" s="204"/>
      <c r="N168" s="39"/>
      <c r="O168" s="39"/>
      <c r="P168" s="39"/>
      <c r="Q168" s="39"/>
      <c r="R168" s="39"/>
      <c r="S168" s="39"/>
      <c r="T168" s="75"/>
      <c r="AT168" s="21" t="s">
        <v>137</v>
      </c>
      <c r="AU168" s="21" t="s">
        <v>82</v>
      </c>
    </row>
    <row r="169" spans="2:63" s="10" customFormat="1" ht="29.85" customHeight="1">
      <c r="B169" s="173"/>
      <c r="C169" s="174"/>
      <c r="D169" s="187" t="s">
        <v>71</v>
      </c>
      <c r="E169" s="188" t="s">
        <v>147</v>
      </c>
      <c r="F169" s="188" t="s">
        <v>148</v>
      </c>
      <c r="G169" s="174"/>
      <c r="H169" s="174"/>
      <c r="I169" s="177"/>
      <c r="J169" s="189">
        <f>BK169</f>
        <v>0</v>
      </c>
      <c r="K169" s="174"/>
      <c r="L169" s="179"/>
      <c r="M169" s="180"/>
      <c r="N169" s="181"/>
      <c r="O169" s="181"/>
      <c r="P169" s="182">
        <f>SUM(P170:P189)</f>
        <v>0</v>
      </c>
      <c r="Q169" s="181"/>
      <c r="R169" s="182">
        <f>SUM(R170:R189)</f>
        <v>1.0781933799999999</v>
      </c>
      <c r="S169" s="181"/>
      <c r="T169" s="183">
        <f>SUM(T170:T189)</f>
        <v>0.02</v>
      </c>
      <c r="AR169" s="184" t="s">
        <v>80</v>
      </c>
      <c r="AT169" s="185" t="s">
        <v>71</v>
      </c>
      <c r="AU169" s="185" t="s">
        <v>80</v>
      </c>
      <c r="AY169" s="184" t="s">
        <v>128</v>
      </c>
      <c r="BK169" s="186">
        <f>SUM(BK170:BK189)</f>
        <v>0</v>
      </c>
    </row>
    <row r="170" spans="2:65" s="1" customFormat="1" ht="31.5" customHeight="1">
      <c r="B170" s="38"/>
      <c r="C170" s="190" t="s">
        <v>279</v>
      </c>
      <c r="D170" s="190" t="s">
        <v>130</v>
      </c>
      <c r="E170" s="191" t="s">
        <v>415</v>
      </c>
      <c r="F170" s="192" t="s">
        <v>416</v>
      </c>
      <c r="G170" s="193" t="s">
        <v>143</v>
      </c>
      <c r="H170" s="194">
        <v>4.5</v>
      </c>
      <c r="I170" s="195"/>
      <c r="J170" s="196">
        <f>ROUND(I170*H170,2)</f>
        <v>0</v>
      </c>
      <c r="K170" s="192" t="s">
        <v>134</v>
      </c>
      <c r="L170" s="58"/>
      <c r="M170" s="197" t="s">
        <v>21</v>
      </c>
      <c r="N170" s="198" t="s">
        <v>43</v>
      </c>
      <c r="O170" s="39"/>
      <c r="P170" s="199">
        <f>O170*H170</f>
        <v>0</v>
      </c>
      <c r="Q170" s="199">
        <v>0.16849</v>
      </c>
      <c r="R170" s="199">
        <f>Q170*H170</f>
        <v>0.758205</v>
      </c>
      <c r="S170" s="199">
        <v>0</v>
      </c>
      <c r="T170" s="200">
        <f>S170*H170</f>
        <v>0</v>
      </c>
      <c r="AR170" s="21" t="s">
        <v>135</v>
      </c>
      <c r="AT170" s="21" t="s">
        <v>130</v>
      </c>
      <c r="AU170" s="21" t="s">
        <v>82</v>
      </c>
      <c r="AY170" s="21" t="s">
        <v>128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1" t="s">
        <v>80</v>
      </c>
      <c r="BK170" s="201">
        <f>ROUND(I170*H170,2)</f>
        <v>0</v>
      </c>
      <c r="BL170" s="21" t="s">
        <v>135</v>
      </c>
      <c r="BM170" s="21" t="s">
        <v>417</v>
      </c>
    </row>
    <row r="171" spans="2:47" s="1" customFormat="1" ht="40.5">
      <c r="B171" s="38"/>
      <c r="C171" s="60"/>
      <c r="D171" s="202" t="s">
        <v>137</v>
      </c>
      <c r="E171" s="60"/>
      <c r="F171" s="203" t="s">
        <v>418</v>
      </c>
      <c r="G171" s="60"/>
      <c r="H171" s="60"/>
      <c r="I171" s="160"/>
      <c r="J171" s="60"/>
      <c r="K171" s="60"/>
      <c r="L171" s="58"/>
      <c r="M171" s="204"/>
      <c r="N171" s="39"/>
      <c r="O171" s="39"/>
      <c r="P171" s="39"/>
      <c r="Q171" s="39"/>
      <c r="R171" s="39"/>
      <c r="S171" s="39"/>
      <c r="T171" s="75"/>
      <c r="AT171" s="21" t="s">
        <v>137</v>
      </c>
      <c r="AU171" s="21" t="s">
        <v>82</v>
      </c>
    </row>
    <row r="172" spans="2:51" s="11" customFormat="1" ht="13.5">
      <c r="B172" s="205"/>
      <c r="C172" s="206"/>
      <c r="D172" s="207" t="s">
        <v>139</v>
      </c>
      <c r="E172" s="208" t="s">
        <v>21</v>
      </c>
      <c r="F172" s="209" t="s">
        <v>419</v>
      </c>
      <c r="G172" s="206"/>
      <c r="H172" s="210">
        <v>4.5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139</v>
      </c>
      <c r="AU172" s="216" t="s">
        <v>82</v>
      </c>
      <c r="AV172" s="11" t="s">
        <v>82</v>
      </c>
      <c r="AW172" s="11" t="s">
        <v>35</v>
      </c>
      <c r="AX172" s="11" t="s">
        <v>80</v>
      </c>
      <c r="AY172" s="216" t="s">
        <v>128</v>
      </c>
    </row>
    <row r="173" spans="2:65" s="1" customFormat="1" ht="22.5" customHeight="1">
      <c r="B173" s="38"/>
      <c r="C173" s="224" t="s">
        <v>286</v>
      </c>
      <c r="D173" s="224" t="s">
        <v>314</v>
      </c>
      <c r="E173" s="225" t="s">
        <v>420</v>
      </c>
      <c r="F173" s="226" t="s">
        <v>421</v>
      </c>
      <c r="G173" s="227" t="s">
        <v>276</v>
      </c>
      <c r="H173" s="228">
        <v>2</v>
      </c>
      <c r="I173" s="229"/>
      <c r="J173" s="230">
        <f>ROUND(I173*H173,2)</f>
        <v>0</v>
      </c>
      <c r="K173" s="226" t="s">
        <v>134</v>
      </c>
      <c r="L173" s="231"/>
      <c r="M173" s="232" t="s">
        <v>21</v>
      </c>
      <c r="N173" s="233" t="s">
        <v>43</v>
      </c>
      <c r="O173" s="39"/>
      <c r="P173" s="199">
        <f>O173*H173</f>
        <v>0</v>
      </c>
      <c r="Q173" s="199">
        <v>0.0129</v>
      </c>
      <c r="R173" s="199">
        <f>Q173*H173</f>
        <v>0.0258</v>
      </c>
      <c r="S173" s="199">
        <v>0</v>
      </c>
      <c r="T173" s="200">
        <f>S173*H173</f>
        <v>0</v>
      </c>
      <c r="AR173" s="21" t="s">
        <v>180</v>
      </c>
      <c r="AT173" s="21" t="s">
        <v>314</v>
      </c>
      <c r="AU173" s="21" t="s">
        <v>82</v>
      </c>
      <c r="AY173" s="21" t="s">
        <v>128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1" t="s">
        <v>80</v>
      </c>
      <c r="BK173" s="201">
        <f>ROUND(I173*H173,2)</f>
        <v>0</v>
      </c>
      <c r="BL173" s="21" t="s">
        <v>135</v>
      </c>
      <c r="BM173" s="21" t="s">
        <v>422</v>
      </c>
    </row>
    <row r="174" spans="2:47" s="1" customFormat="1" ht="13.5">
      <c r="B174" s="38"/>
      <c r="C174" s="60"/>
      <c r="D174" s="207" t="s">
        <v>137</v>
      </c>
      <c r="E174" s="60"/>
      <c r="F174" s="220" t="s">
        <v>423</v>
      </c>
      <c r="G174" s="60"/>
      <c r="H174" s="60"/>
      <c r="I174" s="160"/>
      <c r="J174" s="60"/>
      <c r="K174" s="60"/>
      <c r="L174" s="58"/>
      <c r="M174" s="204"/>
      <c r="N174" s="39"/>
      <c r="O174" s="39"/>
      <c r="P174" s="39"/>
      <c r="Q174" s="39"/>
      <c r="R174" s="39"/>
      <c r="S174" s="39"/>
      <c r="T174" s="75"/>
      <c r="AT174" s="21" t="s">
        <v>137</v>
      </c>
      <c r="AU174" s="21" t="s">
        <v>82</v>
      </c>
    </row>
    <row r="175" spans="2:65" s="1" customFormat="1" ht="22.5" customHeight="1">
      <c r="B175" s="38"/>
      <c r="C175" s="224" t="s">
        <v>424</v>
      </c>
      <c r="D175" s="224" t="s">
        <v>314</v>
      </c>
      <c r="E175" s="225" t="s">
        <v>425</v>
      </c>
      <c r="F175" s="226" t="s">
        <v>426</v>
      </c>
      <c r="G175" s="227" t="s">
        <v>276</v>
      </c>
      <c r="H175" s="228">
        <v>4</v>
      </c>
      <c r="I175" s="229"/>
      <c r="J175" s="230">
        <f>ROUND(I175*H175,2)</f>
        <v>0</v>
      </c>
      <c r="K175" s="226" t="s">
        <v>134</v>
      </c>
      <c r="L175" s="231"/>
      <c r="M175" s="232" t="s">
        <v>21</v>
      </c>
      <c r="N175" s="233" t="s">
        <v>43</v>
      </c>
      <c r="O175" s="39"/>
      <c r="P175" s="199">
        <f>O175*H175</f>
        <v>0</v>
      </c>
      <c r="Q175" s="199">
        <v>0.0515</v>
      </c>
      <c r="R175" s="199">
        <f>Q175*H175</f>
        <v>0.206</v>
      </c>
      <c r="S175" s="199">
        <v>0</v>
      </c>
      <c r="T175" s="200">
        <f>S175*H175</f>
        <v>0</v>
      </c>
      <c r="AR175" s="21" t="s">
        <v>180</v>
      </c>
      <c r="AT175" s="21" t="s">
        <v>314</v>
      </c>
      <c r="AU175" s="21" t="s">
        <v>82</v>
      </c>
      <c r="AY175" s="21" t="s">
        <v>128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1" t="s">
        <v>80</v>
      </c>
      <c r="BK175" s="201">
        <f>ROUND(I175*H175,2)</f>
        <v>0</v>
      </c>
      <c r="BL175" s="21" t="s">
        <v>135</v>
      </c>
      <c r="BM175" s="21" t="s">
        <v>427</v>
      </c>
    </row>
    <row r="176" spans="2:47" s="1" customFormat="1" ht="13.5">
      <c r="B176" s="38"/>
      <c r="C176" s="60"/>
      <c r="D176" s="202" t="s">
        <v>137</v>
      </c>
      <c r="E176" s="60"/>
      <c r="F176" s="203" t="s">
        <v>428</v>
      </c>
      <c r="G176" s="60"/>
      <c r="H176" s="60"/>
      <c r="I176" s="160"/>
      <c r="J176" s="60"/>
      <c r="K176" s="60"/>
      <c r="L176" s="58"/>
      <c r="M176" s="204"/>
      <c r="N176" s="39"/>
      <c r="O176" s="39"/>
      <c r="P176" s="39"/>
      <c r="Q176" s="39"/>
      <c r="R176" s="39"/>
      <c r="S176" s="39"/>
      <c r="T176" s="75"/>
      <c r="AT176" s="21" t="s">
        <v>137</v>
      </c>
      <c r="AU176" s="21" t="s">
        <v>82</v>
      </c>
    </row>
    <row r="177" spans="2:51" s="11" customFormat="1" ht="13.5">
      <c r="B177" s="205"/>
      <c r="C177" s="206"/>
      <c r="D177" s="207" t="s">
        <v>139</v>
      </c>
      <c r="E177" s="208" t="s">
        <v>21</v>
      </c>
      <c r="F177" s="209" t="s">
        <v>135</v>
      </c>
      <c r="G177" s="206"/>
      <c r="H177" s="210">
        <v>4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139</v>
      </c>
      <c r="AU177" s="216" t="s">
        <v>82</v>
      </c>
      <c r="AV177" s="11" t="s">
        <v>82</v>
      </c>
      <c r="AW177" s="11" t="s">
        <v>35</v>
      </c>
      <c r="AX177" s="11" t="s">
        <v>80</v>
      </c>
      <c r="AY177" s="216" t="s">
        <v>128</v>
      </c>
    </row>
    <row r="178" spans="2:65" s="1" customFormat="1" ht="22.5" customHeight="1">
      <c r="B178" s="38"/>
      <c r="C178" s="190" t="s">
        <v>429</v>
      </c>
      <c r="D178" s="190" t="s">
        <v>130</v>
      </c>
      <c r="E178" s="191" t="s">
        <v>430</v>
      </c>
      <c r="F178" s="192" t="s">
        <v>431</v>
      </c>
      <c r="G178" s="193" t="s">
        <v>276</v>
      </c>
      <c r="H178" s="194">
        <v>10</v>
      </c>
      <c r="I178" s="195"/>
      <c r="J178" s="196">
        <f>ROUND(I178*H178,2)</f>
        <v>0</v>
      </c>
      <c r="K178" s="192" t="s">
        <v>134</v>
      </c>
      <c r="L178" s="58"/>
      <c r="M178" s="197" t="s">
        <v>21</v>
      </c>
      <c r="N178" s="198" t="s">
        <v>43</v>
      </c>
      <c r="O178" s="39"/>
      <c r="P178" s="199">
        <f>O178*H178</f>
        <v>0</v>
      </c>
      <c r="Q178" s="199">
        <v>0</v>
      </c>
      <c r="R178" s="199">
        <f>Q178*H178</f>
        <v>0</v>
      </c>
      <c r="S178" s="199">
        <v>0.002</v>
      </c>
      <c r="T178" s="200">
        <f>S178*H178</f>
        <v>0.02</v>
      </c>
      <c r="AR178" s="21" t="s">
        <v>135</v>
      </c>
      <c r="AT178" s="21" t="s">
        <v>130</v>
      </c>
      <c r="AU178" s="21" t="s">
        <v>82</v>
      </c>
      <c r="AY178" s="21" t="s">
        <v>128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1" t="s">
        <v>80</v>
      </c>
      <c r="BK178" s="201">
        <f>ROUND(I178*H178,2)</f>
        <v>0</v>
      </c>
      <c r="BL178" s="21" t="s">
        <v>135</v>
      </c>
      <c r="BM178" s="21" t="s">
        <v>432</v>
      </c>
    </row>
    <row r="179" spans="2:47" s="1" customFormat="1" ht="13.5">
      <c r="B179" s="38"/>
      <c r="C179" s="60"/>
      <c r="D179" s="202" t="s">
        <v>137</v>
      </c>
      <c r="E179" s="60"/>
      <c r="F179" s="203" t="s">
        <v>433</v>
      </c>
      <c r="G179" s="60"/>
      <c r="H179" s="60"/>
      <c r="I179" s="160"/>
      <c r="J179" s="60"/>
      <c r="K179" s="60"/>
      <c r="L179" s="58"/>
      <c r="M179" s="204"/>
      <c r="N179" s="39"/>
      <c r="O179" s="39"/>
      <c r="P179" s="39"/>
      <c r="Q179" s="39"/>
      <c r="R179" s="39"/>
      <c r="S179" s="39"/>
      <c r="T179" s="75"/>
      <c r="AT179" s="21" t="s">
        <v>137</v>
      </c>
      <c r="AU179" s="21" t="s">
        <v>82</v>
      </c>
    </row>
    <row r="180" spans="2:51" s="11" customFormat="1" ht="13.5">
      <c r="B180" s="205"/>
      <c r="C180" s="206"/>
      <c r="D180" s="207" t="s">
        <v>139</v>
      </c>
      <c r="E180" s="208" t="s">
        <v>21</v>
      </c>
      <c r="F180" s="209" t="s">
        <v>190</v>
      </c>
      <c r="G180" s="206"/>
      <c r="H180" s="210">
        <v>10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139</v>
      </c>
      <c r="AU180" s="216" t="s">
        <v>82</v>
      </c>
      <c r="AV180" s="11" t="s">
        <v>82</v>
      </c>
      <c r="AW180" s="11" t="s">
        <v>35</v>
      </c>
      <c r="AX180" s="11" t="s">
        <v>80</v>
      </c>
      <c r="AY180" s="216" t="s">
        <v>128</v>
      </c>
    </row>
    <row r="181" spans="2:65" s="1" customFormat="1" ht="22.5" customHeight="1">
      <c r="B181" s="38"/>
      <c r="C181" s="190" t="s">
        <v>434</v>
      </c>
      <c r="D181" s="190" t="s">
        <v>130</v>
      </c>
      <c r="E181" s="191" t="s">
        <v>435</v>
      </c>
      <c r="F181" s="192" t="s">
        <v>436</v>
      </c>
      <c r="G181" s="193" t="s">
        <v>133</v>
      </c>
      <c r="H181" s="194">
        <v>3.3</v>
      </c>
      <c r="I181" s="195"/>
      <c r="J181" s="196">
        <f>ROUND(I181*H181,2)</f>
        <v>0</v>
      </c>
      <c r="K181" s="192" t="s">
        <v>134</v>
      </c>
      <c r="L181" s="58"/>
      <c r="M181" s="197" t="s">
        <v>21</v>
      </c>
      <c r="N181" s="198" t="s">
        <v>43</v>
      </c>
      <c r="O181" s="39"/>
      <c r="P181" s="199">
        <f>O181*H181</f>
        <v>0</v>
      </c>
      <c r="Q181" s="199">
        <v>0.01208</v>
      </c>
      <c r="R181" s="199">
        <f>Q181*H181</f>
        <v>0.039864</v>
      </c>
      <c r="S181" s="199">
        <v>0</v>
      </c>
      <c r="T181" s="200">
        <f>S181*H181</f>
        <v>0</v>
      </c>
      <c r="AR181" s="21" t="s">
        <v>135</v>
      </c>
      <c r="AT181" s="21" t="s">
        <v>130</v>
      </c>
      <c r="AU181" s="21" t="s">
        <v>82</v>
      </c>
      <c r="AY181" s="21" t="s">
        <v>128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1" t="s">
        <v>80</v>
      </c>
      <c r="BK181" s="201">
        <f>ROUND(I181*H181,2)</f>
        <v>0</v>
      </c>
      <c r="BL181" s="21" t="s">
        <v>135</v>
      </c>
      <c r="BM181" s="21" t="s">
        <v>437</v>
      </c>
    </row>
    <row r="182" spans="2:47" s="1" customFormat="1" ht="13.5">
      <c r="B182" s="38"/>
      <c r="C182" s="60"/>
      <c r="D182" s="202" t="s">
        <v>137</v>
      </c>
      <c r="E182" s="60"/>
      <c r="F182" s="203" t="s">
        <v>438</v>
      </c>
      <c r="G182" s="60"/>
      <c r="H182" s="60"/>
      <c r="I182" s="160"/>
      <c r="J182" s="60"/>
      <c r="K182" s="60"/>
      <c r="L182" s="58"/>
      <c r="M182" s="204"/>
      <c r="N182" s="39"/>
      <c r="O182" s="39"/>
      <c r="P182" s="39"/>
      <c r="Q182" s="39"/>
      <c r="R182" s="39"/>
      <c r="S182" s="39"/>
      <c r="T182" s="75"/>
      <c r="AT182" s="21" t="s">
        <v>137</v>
      </c>
      <c r="AU182" s="21" t="s">
        <v>82</v>
      </c>
    </row>
    <row r="183" spans="2:51" s="11" customFormat="1" ht="13.5">
      <c r="B183" s="205"/>
      <c r="C183" s="206"/>
      <c r="D183" s="207" t="s">
        <v>139</v>
      </c>
      <c r="E183" s="208" t="s">
        <v>21</v>
      </c>
      <c r="F183" s="209" t="s">
        <v>439</v>
      </c>
      <c r="G183" s="206"/>
      <c r="H183" s="210">
        <v>3.3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139</v>
      </c>
      <c r="AU183" s="216" t="s">
        <v>82</v>
      </c>
      <c r="AV183" s="11" t="s">
        <v>82</v>
      </c>
      <c r="AW183" s="11" t="s">
        <v>35</v>
      </c>
      <c r="AX183" s="11" t="s">
        <v>80</v>
      </c>
      <c r="AY183" s="216" t="s">
        <v>128</v>
      </c>
    </row>
    <row r="184" spans="2:65" s="1" customFormat="1" ht="22.5" customHeight="1">
      <c r="B184" s="38"/>
      <c r="C184" s="190" t="s">
        <v>440</v>
      </c>
      <c r="D184" s="190" t="s">
        <v>130</v>
      </c>
      <c r="E184" s="191" t="s">
        <v>441</v>
      </c>
      <c r="F184" s="192" t="s">
        <v>442</v>
      </c>
      <c r="G184" s="193" t="s">
        <v>133</v>
      </c>
      <c r="H184" s="194">
        <v>3.3</v>
      </c>
      <c r="I184" s="195"/>
      <c r="J184" s="196">
        <f>ROUND(I184*H184,2)</f>
        <v>0</v>
      </c>
      <c r="K184" s="192" t="s">
        <v>134</v>
      </c>
      <c r="L184" s="58"/>
      <c r="M184" s="197" t="s">
        <v>21</v>
      </c>
      <c r="N184" s="198" t="s">
        <v>43</v>
      </c>
      <c r="O184" s="39"/>
      <c r="P184" s="199">
        <f>O184*H184</f>
        <v>0</v>
      </c>
      <c r="Q184" s="199">
        <v>0</v>
      </c>
      <c r="R184" s="199">
        <f>Q184*H184</f>
        <v>0</v>
      </c>
      <c r="S184" s="199">
        <v>0</v>
      </c>
      <c r="T184" s="200">
        <f>S184*H184</f>
        <v>0</v>
      </c>
      <c r="AR184" s="21" t="s">
        <v>135</v>
      </c>
      <c r="AT184" s="21" t="s">
        <v>130</v>
      </c>
      <c r="AU184" s="21" t="s">
        <v>82</v>
      </c>
      <c r="AY184" s="21" t="s">
        <v>128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21" t="s">
        <v>80</v>
      </c>
      <c r="BK184" s="201">
        <f>ROUND(I184*H184,2)</f>
        <v>0</v>
      </c>
      <c r="BL184" s="21" t="s">
        <v>135</v>
      </c>
      <c r="BM184" s="21" t="s">
        <v>443</v>
      </c>
    </row>
    <row r="185" spans="2:47" s="1" customFormat="1" ht="13.5">
      <c r="B185" s="38"/>
      <c r="C185" s="60"/>
      <c r="D185" s="202" t="s">
        <v>137</v>
      </c>
      <c r="E185" s="60"/>
      <c r="F185" s="203" t="s">
        <v>444</v>
      </c>
      <c r="G185" s="60"/>
      <c r="H185" s="60"/>
      <c r="I185" s="160"/>
      <c r="J185" s="60"/>
      <c r="K185" s="60"/>
      <c r="L185" s="58"/>
      <c r="M185" s="204"/>
      <c r="N185" s="39"/>
      <c r="O185" s="39"/>
      <c r="P185" s="39"/>
      <c r="Q185" s="39"/>
      <c r="R185" s="39"/>
      <c r="S185" s="39"/>
      <c r="T185" s="75"/>
      <c r="AT185" s="21" t="s">
        <v>137</v>
      </c>
      <c r="AU185" s="21" t="s">
        <v>82</v>
      </c>
    </row>
    <row r="186" spans="2:51" s="11" customFormat="1" ht="13.5">
      <c r="B186" s="205"/>
      <c r="C186" s="206"/>
      <c r="D186" s="207" t="s">
        <v>139</v>
      </c>
      <c r="E186" s="208" t="s">
        <v>21</v>
      </c>
      <c r="F186" s="209" t="s">
        <v>439</v>
      </c>
      <c r="G186" s="206"/>
      <c r="H186" s="210">
        <v>3.3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139</v>
      </c>
      <c r="AU186" s="216" t="s">
        <v>82</v>
      </c>
      <c r="AV186" s="11" t="s">
        <v>82</v>
      </c>
      <c r="AW186" s="11" t="s">
        <v>35</v>
      </c>
      <c r="AX186" s="11" t="s">
        <v>80</v>
      </c>
      <c r="AY186" s="216" t="s">
        <v>128</v>
      </c>
    </row>
    <row r="187" spans="2:65" s="1" customFormat="1" ht="22.5" customHeight="1">
      <c r="B187" s="38"/>
      <c r="C187" s="190" t="s">
        <v>445</v>
      </c>
      <c r="D187" s="190" t="s">
        <v>130</v>
      </c>
      <c r="E187" s="191" t="s">
        <v>446</v>
      </c>
      <c r="F187" s="192" t="s">
        <v>447</v>
      </c>
      <c r="G187" s="193" t="s">
        <v>163</v>
      </c>
      <c r="H187" s="194">
        <v>0.046</v>
      </c>
      <c r="I187" s="195"/>
      <c r="J187" s="196">
        <f>ROUND(I187*H187,2)</f>
        <v>0</v>
      </c>
      <c r="K187" s="192" t="s">
        <v>134</v>
      </c>
      <c r="L187" s="58"/>
      <c r="M187" s="197" t="s">
        <v>21</v>
      </c>
      <c r="N187" s="198" t="s">
        <v>43</v>
      </c>
      <c r="O187" s="39"/>
      <c r="P187" s="199">
        <f>O187*H187</f>
        <v>0</v>
      </c>
      <c r="Q187" s="199">
        <v>1.05053</v>
      </c>
      <c r="R187" s="199">
        <f>Q187*H187</f>
        <v>0.04832438</v>
      </c>
      <c r="S187" s="199">
        <v>0</v>
      </c>
      <c r="T187" s="200">
        <f>S187*H187</f>
        <v>0</v>
      </c>
      <c r="AR187" s="21" t="s">
        <v>135</v>
      </c>
      <c r="AT187" s="21" t="s">
        <v>130</v>
      </c>
      <c r="AU187" s="21" t="s">
        <v>82</v>
      </c>
      <c r="AY187" s="21" t="s">
        <v>128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1" t="s">
        <v>80</v>
      </c>
      <c r="BK187" s="201">
        <f>ROUND(I187*H187,2)</f>
        <v>0</v>
      </c>
      <c r="BL187" s="21" t="s">
        <v>135</v>
      </c>
      <c r="BM187" s="21" t="s">
        <v>448</v>
      </c>
    </row>
    <row r="188" spans="2:47" s="1" customFormat="1" ht="13.5">
      <c r="B188" s="38"/>
      <c r="C188" s="60"/>
      <c r="D188" s="202" t="s">
        <v>137</v>
      </c>
      <c r="E188" s="60"/>
      <c r="F188" s="203" t="s">
        <v>449</v>
      </c>
      <c r="G188" s="60"/>
      <c r="H188" s="60"/>
      <c r="I188" s="160"/>
      <c r="J188" s="60"/>
      <c r="K188" s="60"/>
      <c r="L188" s="58"/>
      <c r="M188" s="204"/>
      <c r="N188" s="39"/>
      <c r="O188" s="39"/>
      <c r="P188" s="39"/>
      <c r="Q188" s="39"/>
      <c r="R188" s="39"/>
      <c r="S188" s="39"/>
      <c r="T188" s="75"/>
      <c r="AT188" s="21" t="s">
        <v>137</v>
      </c>
      <c r="AU188" s="21" t="s">
        <v>82</v>
      </c>
    </row>
    <row r="189" spans="2:51" s="11" customFormat="1" ht="13.5">
      <c r="B189" s="205"/>
      <c r="C189" s="206"/>
      <c r="D189" s="202" t="s">
        <v>139</v>
      </c>
      <c r="E189" s="217" t="s">
        <v>21</v>
      </c>
      <c r="F189" s="218" t="s">
        <v>450</v>
      </c>
      <c r="G189" s="206"/>
      <c r="H189" s="219">
        <v>0.046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139</v>
      </c>
      <c r="AU189" s="216" t="s">
        <v>82</v>
      </c>
      <c r="AV189" s="11" t="s">
        <v>82</v>
      </c>
      <c r="AW189" s="11" t="s">
        <v>35</v>
      </c>
      <c r="AX189" s="11" t="s">
        <v>80</v>
      </c>
      <c r="AY189" s="216" t="s">
        <v>128</v>
      </c>
    </row>
    <row r="190" spans="2:63" s="10" customFormat="1" ht="29.85" customHeight="1">
      <c r="B190" s="173"/>
      <c r="C190" s="174"/>
      <c r="D190" s="187" t="s">
        <v>71</v>
      </c>
      <c r="E190" s="188" t="s">
        <v>178</v>
      </c>
      <c r="F190" s="188" t="s">
        <v>179</v>
      </c>
      <c r="G190" s="174"/>
      <c r="H190" s="174"/>
      <c r="I190" s="177"/>
      <c r="J190" s="189">
        <f>BK190</f>
        <v>0</v>
      </c>
      <c r="K190" s="174"/>
      <c r="L190" s="179"/>
      <c r="M190" s="180"/>
      <c r="N190" s="181"/>
      <c r="O190" s="181"/>
      <c r="P190" s="182">
        <f>SUM(P191:P199)</f>
        <v>0</v>
      </c>
      <c r="Q190" s="181"/>
      <c r="R190" s="182">
        <f>SUM(R191:R199)</f>
        <v>0</v>
      </c>
      <c r="S190" s="181"/>
      <c r="T190" s="183">
        <f>SUM(T191:T199)</f>
        <v>0</v>
      </c>
      <c r="AR190" s="184" t="s">
        <v>80</v>
      </c>
      <c r="AT190" s="185" t="s">
        <v>71</v>
      </c>
      <c r="AU190" s="185" t="s">
        <v>80</v>
      </c>
      <c r="AY190" s="184" t="s">
        <v>128</v>
      </c>
      <c r="BK190" s="186">
        <f>SUM(BK191:BK199)</f>
        <v>0</v>
      </c>
    </row>
    <row r="191" spans="2:65" s="1" customFormat="1" ht="22.5" customHeight="1">
      <c r="B191" s="38"/>
      <c r="C191" s="190" t="s">
        <v>451</v>
      </c>
      <c r="D191" s="190" t="s">
        <v>130</v>
      </c>
      <c r="E191" s="191" t="s">
        <v>181</v>
      </c>
      <c r="F191" s="192" t="s">
        <v>182</v>
      </c>
      <c r="G191" s="193" t="s">
        <v>163</v>
      </c>
      <c r="H191" s="194">
        <v>0.02</v>
      </c>
      <c r="I191" s="195"/>
      <c r="J191" s="196">
        <f>ROUND(I191*H191,2)</f>
        <v>0</v>
      </c>
      <c r="K191" s="192" t="s">
        <v>134</v>
      </c>
      <c r="L191" s="58"/>
      <c r="M191" s="197" t="s">
        <v>21</v>
      </c>
      <c r="N191" s="198" t="s">
        <v>43</v>
      </c>
      <c r="O191" s="39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AR191" s="21" t="s">
        <v>135</v>
      </c>
      <c r="AT191" s="21" t="s">
        <v>130</v>
      </c>
      <c r="AU191" s="21" t="s">
        <v>82</v>
      </c>
      <c r="AY191" s="21" t="s">
        <v>128</v>
      </c>
      <c r="BE191" s="201">
        <f>IF(N191="základní",J191,0)</f>
        <v>0</v>
      </c>
      <c r="BF191" s="201">
        <f>IF(N191="snížená",J191,0)</f>
        <v>0</v>
      </c>
      <c r="BG191" s="201">
        <f>IF(N191="zákl. přenesená",J191,0)</f>
        <v>0</v>
      </c>
      <c r="BH191" s="201">
        <f>IF(N191="sníž. přenesená",J191,0)</f>
        <v>0</v>
      </c>
      <c r="BI191" s="201">
        <f>IF(N191="nulová",J191,0)</f>
        <v>0</v>
      </c>
      <c r="BJ191" s="21" t="s">
        <v>80</v>
      </c>
      <c r="BK191" s="201">
        <f>ROUND(I191*H191,2)</f>
        <v>0</v>
      </c>
      <c r="BL191" s="21" t="s">
        <v>135</v>
      </c>
      <c r="BM191" s="21" t="s">
        <v>452</v>
      </c>
    </row>
    <row r="192" spans="2:47" s="1" customFormat="1" ht="13.5">
      <c r="B192" s="38"/>
      <c r="C192" s="60"/>
      <c r="D192" s="207" t="s">
        <v>137</v>
      </c>
      <c r="E192" s="60"/>
      <c r="F192" s="220" t="s">
        <v>184</v>
      </c>
      <c r="G192" s="60"/>
      <c r="H192" s="60"/>
      <c r="I192" s="160"/>
      <c r="J192" s="60"/>
      <c r="K192" s="60"/>
      <c r="L192" s="58"/>
      <c r="M192" s="204"/>
      <c r="N192" s="39"/>
      <c r="O192" s="39"/>
      <c r="P192" s="39"/>
      <c r="Q192" s="39"/>
      <c r="R192" s="39"/>
      <c r="S192" s="39"/>
      <c r="T192" s="75"/>
      <c r="AT192" s="21" t="s">
        <v>137</v>
      </c>
      <c r="AU192" s="21" t="s">
        <v>82</v>
      </c>
    </row>
    <row r="193" spans="2:65" s="1" customFormat="1" ht="22.5" customHeight="1">
      <c r="B193" s="38"/>
      <c r="C193" s="190" t="s">
        <v>453</v>
      </c>
      <c r="D193" s="190" t="s">
        <v>130</v>
      </c>
      <c r="E193" s="191" t="s">
        <v>185</v>
      </c>
      <c r="F193" s="192" t="s">
        <v>186</v>
      </c>
      <c r="G193" s="193" t="s">
        <v>163</v>
      </c>
      <c r="H193" s="194">
        <v>0.28</v>
      </c>
      <c r="I193" s="195"/>
      <c r="J193" s="196">
        <f>ROUND(I193*H193,2)</f>
        <v>0</v>
      </c>
      <c r="K193" s="192" t="s">
        <v>134</v>
      </c>
      <c r="L193" s="58"/>
      <c r="M193" s="197" t="s">
        <v>21</v>
      </c>
      <c r="N193" s="198" t="s">
        <v>43</v>
      </c>
      <c r="O193" s="39"/>
      <c r="P193" s="199">
        <f>O193*H193</f>
        <v>0</v>
      </c>
      <c r="Q193" s="199">
        <v>0</v>
      </c>
      <c r="R193" s="199">
        <f>Q193*H193</f>
        <v>0</v>
      </c>
      <c r="S193" s="199">
        <v>0</v>
      </c>
      <c r="T193" s="200">
        <f>S193*H193</f>
        <v>0</v>
      </c>
      <c r="AR193" s="21" t="s">
        <v>135</v>
      </c>
      <c r="AT193" s="21" t="s">
        <v>130</v>
      </c>
      <c r="AU193" s="21" t="s">
        <v>82</v>
      </c>
      <c r="AY193" s="21" t="s">
        <v>128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21" t="s">
        <v>80</v>
      </c>
      <c r="BK193" s="201">
        <f>ROUND(I193*H193,2)</f>
        <v>0</v>
      </c>
      <c r="BL193" s="21" t="s">
        <v>135</v>
      </c>
      <c r="BM193" s="21" t="s">
        <v>454</v>
      </c>
    </row>
    <row r="194" spans="2:47" s="1" customFormat="1" ht="27">
      <c r="B194" s="38"/>
      <c r="C194" s="60"/>
      <c r="D194" s="202" t="s">
        <v>137</v>
      </c>
      <c r="E194" s="60"/>
      <c r="F194" s="203" t="s">
        <v>188</v>
      </c>
      <c r="G194" s="60"/>
      <c r="H194" s="60"/>
      <c r="I194" s="160"/>
      <c r="J194" s="60"/>
      <c r="K194" s="60"/>
      <c r="L194" s="58"/>
      <c r="M194" s="204"/>
      <c r="N194" s="39"/>
      <c r="O194" s="39"/>
      <c r="P194" s="39"/>
      <c r="Q194" s="39"/>
      <c r="R194" s="39"/>
      <c r="S194" s="39"/>
      <c r="T194" s="75"/>
      <c r="AT194" s="21" t="s">
        <v>137</v>
      </c>
      <c r="AU194" s="21" t="s">
        <v>82</v>
      </c>
    </row>
    <row r="195" spans="2:51" s="11" customFormat="1" ht="13.5">
      <c r="B195" s="205"/>
      <c r="C195" s="206"/>
      <c r="D195" s="207" t="s">
        <v>139</v>
      </c>
      <c r="E195" s="206"/>
      <c r="F195" s="209" t="s">
        <v>455</v>
      </c>
      <c r="G195" s="206"/>
      <c r="H195" s="210">
        <v>0.28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139</v>
      </c>
      <c r="AU195" s="216" t="s">
        <v>82</v>
      </c>
      <c r="AV195" s="11" t="s">
        <v>82</v>
      </c>
      <c r="AW195" s="11" t="s">
        <v>6</v>
      </c>
      <c r="AX195" s="11" t="s">
        <v>80</v>
      </c>
      <c r="AY195" s="216" t="s">
        <v>128</v>
      </c>
    </row>
    <row r="196" spans="2:65" s="1" customFormat="1" ht="22.5" customHeight="1">
      <c r="B196" s="38"/>
      <c r="C196" s="190" t="s">
        <v>456</v>
      </c>
      <c r="D196" s="190" t="s">
        <v>130</v>
      </c>
      <c r="E196" s="191" t="s">
        <v>191</v>
      </c>
      <c r="F196" s="192" t="s">
        <v>192</v>
      </c>
      <c r="G196" s="193" t="s">
        <v>163</v>
      </c>
      <c r="H196" s="194">
        <v>0.02</v>
      </c>
      <c r="I196" s="195"/>
      <c r="J196" s="196">
        <f>ROUND(I196*H196,2)</f>
        <v>0</v>
      </c>
      <c r="K196" s="192" t="s">
        <v>134</v>
      </c>
      <c r="L196" s="58"/>
      <c r="M196" s="197" t="s">
        <v>21</v>
      </c>
      <c r="N196" s="198" t="s">
        <v>43</v>
      </c>
      <c r="O196" s="39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AR196" s="21" t="s">
        <v>135</v>
      </c>
      <c r="AT196" s="21" t="s">
        <v>130</v>
      </c>
      <c r="AU196" s="21" t="s">
        <v>82</v>
      </c>
      <c r="AY196" s="21" t="s">
        <v>128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21" t="s">
        <v>80</v>
      </c>
      <c r="BK196" s="201">
        <f>ROUND(I196*H196,2)</f>
        <v>0</v>
      </c>
      <c r="BL196" s="21" t="s">
        <v>135</v>
      </c>
      <c r="BM196" s="21" t="s">
        <v>457</v>
      </c>
    </row>
    <row r="197" spans="2:47" s="1" customFormat="1" ht="13.5">
      <c r="B197" s="38"/>
      <c r="C197" s="60"/>
      <c r="D197" s="207" t="s">
        <v>137</v>
      </c>
      <c r="E197" s="60"/>
      <c r="F197" s="220" t="s">
        <v>194</v>
      </c>
      <c r="G197" s="60"/>
      <c r="H197" s="60"/>
      <c r="I197" s="160"/>
      <c r="J197" s="60"/>
      <c r="K197" s="60"/>
      <c r="L197" s="58"/>
      <c r="M197" s="204"/>
      <c r="N197" s="39"/>
      <c r="O197" s="39"/>
      <c r="P197" s="39"/>
      <c r="Q197" s="39"/>
      <c r="R197" s="39"/>
      <c r="S197" s="39"/>
      <c r="T197" s="75"/>
      <c r="AT197" s="21" t="s">
        <v>137</v>
      </c>
      <c r="AU197" s="21" t="s">
        <v>82</v>
      </c>
    </row>
    <row r="198" spans="2:65" s="1" customFormat="1" ht="22.5" customHeight="1">
      <c r="B198" s="38"/>
      <c r="C198" s="190" t="s">
        <v>458</v>
      </c>
      <c r="D198" s="190" t="s">
        <v>130</v>
      </c>
      <c r="E198" s="191" t="s">
        <v>196</v>
      </c>
      <c r="F198" s="192" t="s">
        <v>197</v>
      </c>
      <c r="G198" s="193" t="s">
        <v>163</v>
      </c>
      <c r="H198" s="194">
        <v>0.02</v>
      </c>
      <c r="I198" s="195"/>
      <c r="J198" s="196">
        <f>ROUND(I198*H198,2)</f>
        <v>0</v>
      </c>
      <c r="K198" s="192" t="s">
        <v>134</v>
      </c>
      <c r="L198" s="58"/>
      <c r="M198" s="197" t="s">
        <v>21</v>
      </c>
      <c r="N198" s="198" t="s">
        <v>43</v>
      </c>
      <c r="O198" s="39"/>
      <c r="P198" s="199">
        <f>O198*H198</f>
        <v>0</v>
      </c>
      <c r="Q198" s="199">
        <v>0</v>
      </c>
      <c r="R198" s="199">
        <f>Q198*H198</f>
        <v>0</v>
      </c>
      <c r="S198" s="199">
        <v>0</v>
      </c>
      <c r="T198" s="200">
        <f>S198*H198</f>
        <v>0</v>
      </c>
      <c r="AR198" s="21" t="s">
        <v>135</v>
      </c>
      <c r="AT198" s="21" t="s">
        <v>130</v>
      </c>
      <c r="AU198" s="21" t="s">
        <v>82</v>
      </c>
      <c r="AY198" s="21" t="s">
        <v>128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1" t="s">
        <v>80</v>
      </c>
      <c r="BK198" s="201">
        <f>ROUND(I198*H198,2)</f>
        <v>0</v>
      </c>
      <c r="BL198" s="21" t="s">
        <v>135</v>
      </c>
      <c r="BM198" s="21" t="s">
        <v>459</v>
      </c>
    </row>
    <row r="199" spans="2:47" s="1" customFormat="1" ht="27">
      <c r="B199" s="38"/>
      <c r="C199" s="60"/>
      <c r="D199" s="202" t="s">
        <v>137</v>
      </c>
      <c r="E199" s="60"/>
      <c r="F199" s="203" t="s">
        <v>199</v>
      </c>
      <c r="G199" s="60"/>
      <c r="H199" s="60"/>
      <c r="I199" s="160"/>
      <c r="J199" s="60"/>
      <c r="K199" s="60"/>
      <c r="L199" s="58"/>
      <c r="M199" s="204"/>
      <c r="N199" s="39"/>
      <c r="O199" s="39"/>
      <c r="P199" s="39"/>
      <c r="Q199" s="39"/>
      <c r="R199" s="39"/>
      <c r="S199" s="39"/>
      <c r="T199" s="75"/>
      <c r="AT199" s="21" t="s">
        <v>137</v>
      </c>
      <c r="AU199" s="21" t="s">
        <v>82</v>
      </c>
    </row>
    <row r="200" spans="2:63" s="10" customFormat="1" ht="29.85" customHeight="1">
      <c r="B200" s="173"/>
      <c r="C200" s="174"/>
      <c r="D200" s="187" t="s">
        <v>71</v>
      </c>
      <c r="E200" s="188" t="s">
        <v>460</v>
      </c>
      <c r="F200" s="188" t="s">
        <v>461</v>
      </c>
      <c r="G200" s="174"/>
      <c r="H200" s="174"/>
      <c r="I200" s="177"/>
      <c r="J200" s="189">
        <f>BK200</f>
        <v>0</v>
      </c>
      <c r="K200" s="174"/>
      <c r="L200" s="179"/>
      <c r="M200" s="180"/>
      <c r="N200" s="181"/>
      <c r="O200" s="181"/>
      <c r="P200" s="182">
        <f>SUM(P201:P202)</f>
        <v>0</v>
      </c>
      <c r="Q200" s="181"/>
      <c r="R200" s="182">
        <f>SUM(R201:R202)</f>
        <v>0</v>
      </c>
      <c r="S200" s="181"/>
      <c r="T200" s="183">
        <f>SUM(T201:T202)</f>
        <v>0</v>
      </c>
      <c r="AR200" s="184" t="s">
        <v>80</v>
      </c>
      <c r="AT200" s="185" t="s">
        <v>71</v>
      </c>
      <c r="AU200" s="185" t="s">
        <v>80</v>
      </c>
      <c r="AY200" s="184" t="s">
        <v>128</v>
      </c>
      <c r="BK200" s="186">
        <f>SUM(BK201:BK202)</f>
        <v>0</v>
      </c>
    </row>
    <row r="201" spans="2:65" s="1" customFormat="1" ht="22.5" customHeight="1">
      <c r="B201" s="38"/>
      <c r="C201" s="190" t="s">
        <v>462</v>
      </c>
      <c r="D201" s="190" t="s">
        <v>130</v>
      </c>
      <c r="E201" s="191" t="s">
        <v>463</v>
      </c>
      <c r="F201" s="192" t="s">
        <v>464</v>
      </c>
      <c r="G201" s="193" t="s">
        <v>163</v>
      </c>
      <c r="H201" s="194">
        <v>48.437</v>
      </c>
      <c r="I201" s="195"/>
      <c r="J201" s="196">
        <f>ROUND(I201*H201,2)</f>
        <v>0</v>
      </c>
      <c r="K201" s="192" t="s">
        <v>134</v>
      </c>
      <c r="L201" s="58"/>
      <c r="M201" s="197" t="s">
        <v>21</v>
      </c>
      <c r="N201" s="198" t="s">
        <v>43</v>
      </c>
      <c r="O201" s="39"/>
      <c r="P201" s="199">
        <f>O201*H201</f>
        <v>0</v>
      </c>
      <c r="Q201" s="199">
        <v>0</v>
      </c>
      <c r="R201" s="199">
        <f>Q201*H201</f>
        <v>0</v>
      </c>
      <c r="S201" s="199">
        <v>0</v>
      </c>
      <c r="T201" s="200">
        <f>S201*H201</f>
        <v>0</v>
      </c>
      <c r="AR201" s="21" t="s">
        <v>135</v>
      </c>
      <c r="AT201" s="21" t="s">
        <v>130</v>
      </c>
      <c r="AU201" s="21" t="s">
        <v>82</v>
      </c>
      <c r="AY201" s="21" t="s">
        <v>128</v>
      </c>
      <c r="BE201" s="201">
        <f>IF(N201="základní",J201,0)</f>
        <v>0</v>
      </c>
      <c r="BF201" s="201">
        <f>IF(N201="snížená",J201,0)</f>
        <v>0</v>
      </c>
      <c r="BG201" s="201">
        <f>IF(N201="zákl. přenesená",J201,0)</f>
        <v>0</v>
      </c>
      <c r="BH201" s="201">
        <f>IF(N201="sníž. přenesená",J201,0)</f>
        <v>0</v>
      </c>
      <c r="BI201" s="201">
        <f>IF(N201="nulová",J201,0)</f>
        <v>0</v>
      </c>
      <c r="BJ201" s="21" t="s">
        <v>80</v>
      </c>
      <c r="BK201" s="201">
        <f>ROUND(I201*H201,2)</f>
        <v>0</v>
      </c>
      <c r="BL201" s="21" t="s">
        <v>135</v>
      </c>
      <c r="BM201" s="21" t="s">
        <v>465</v>
      </c>
    </row>
    <row r="202" spans="2:47" s="1" customFormat="1" ht="40.5">
      <c r="B202" s="38"/>
      <c r="C202" s="60"/>
      <c r="D202" s="202" t="s">
        <v>137</v>
      </c>
      <c r="E202" s="60"/>
      <c r="F202" s="203" t="s">
        <v>466</v>
      </c>
      <c r="G202" s="60"/>
      <c r="H202" s="60"/>
      <c r="I202" s="160"/>
      <c r="J202" s="60"/>
      <c r="K202" s="60"/>
      <c r="L202" s="58"/>
      <c r="M202" s="204"/>
      <c r="N202" s="39"/>
      <c r="O202" s="39"/>
      <c r="P202" s="39"/>
      <c r="Q202" s="39"/>
      <c r="R202" s="39"/>
      <c r="S202" s="39"/>
      <c r="T202" s="75"/>
      <c r="AT202" s="21" t="s">
        <v>137</v>
      </c>
      <c r="AU202" s="21" t="s">
        <v>82</v>
      </c>
    </row>
    <row r="203" spans="2:63" s="10" customFormat="1" ht="37.35" customHeight="1">
      <c r="B203" s="173"/>
      <c r="C203" s="174"/>
      <c r="D203" s="175" t="s">
        <v>71</v>
      </c>
      <c r="E203" s="176" t="s">
        <v>200</v>
      </c>
      <c r="F203" s="176" t="s">
        <v>201</v>
      </c>
      <c r="G203" s="174"/>
      <c r="H203" s="174"/>
      <c r="I203" s="177"/>
      <c r="J203" s="178">
        <f>BK203</f>
        <v>0</v>
      </c>
      <c r="K203" s="174"/>
      <c r="L203" s="179"/>
      <c r="M203" s="180"/>
      <c r="N203" s="181"/>
      <c r="O203" s="181"/>
      <c r="P203" s="182">
        <f>P204+P215+P227+P244+P303+P312</f>
        <v>0</v>
      </c>
      <c r="Q203" s="181"/>
      <c r="R203" s="182">
        <f>R204+R215+R227+R244+R303+R312</f>
        <v>0.5365412</v>
      </c>
      <c r="S203" s="181"/>
      <c r="T203" s="183">
        <f>T204+T215+T227+T244+T303+T312</f>
        <v>0</v>
      </c>
      <c r="AR203" s="184" t="s">
        <v>82</v>
      </c>
      <c r="AT203" s="185" t="s">
        <v>71</v>
      </c>
      <c r="AU203" s="185" t="s">
        <v>72</v>
      </c>
      <c r="AY203" s="184" t="s">
        <v>128</v>
      </c>
      <c r="BK203" s="186">
        <f>BK204+BK215+BK227+BK244+BK303+BK312</f>
        <v>0</v>
      </c>
    </row>
    <row r="204" spans="2:63" s="10" customFormat="1" ht="19.9" customHeight="1">
      <c r="B204" s="173"/>
      <c r="C204" s="174"/>
      <c r="D204" s="187" t="s">
        <v>71</v>
      </c>
      <c r="E204" s="188" t="s">
        <v>467</v>
      </c>
      <c r="F204" s="188" t="s">
        <v>468</v>
      </c>
      <c r="G204" s="174"/>
      <c r="H204" s="174"/>
      <c r="I204" s="177"/>
      <c r="J204" s="189">
        <f>BK204</f>
        <v>0</v>
      </c>
      <c r="K204" s="174"/>
      <c r="L204" s="179"/>
      <c r="M204" s="180"/>
      <c r="N204" s="181"/>
      <c r="O204" s="181"/>
      <c r="P204" s="182">
        <f>SUM(P205:P214)</f>
        <v>0</v>
      </c>
      <c r="Q204" s="181"/>
      <c r="R204" s="182">
        <f>SUM(R205:R214)</f>
        <v>0.0157062</v>
      </c>
      <c r="S204" s="181"/>
      <c r="T204" s="183">
        <f>SUM(T205:T214)</f>
        <v>0</v>
      </c>
      <c r="AR204" s="184" t="s">
        <v>82</v>
      </c>
      <c r="AT204" s="185" t="s">
        <v>71</v>
      </c>
      <c r="AU204" s="185" t="s">
        <v>80</v>
      </c>
      <c r="AY204" s="184" t="s">
        <v>128</v>
      </c>
      <c r="BK204" s="186">
        <f>SUM(BK205:BK214)</f>
        <v>0</v>
      </c>
    </row>
    <row r="205" spans="2:65" s="1" customFormat="1" ht="22.5" customHeight="1">
      <c r="B205" s="38"/>
      <c r="C205" s="190" t="s">
        <v>469</v>
      </c>
      <c r="D205" s="190" t="s">
        <v>130</v>
      </c>
      <c r="E205" s="191" t="s">
        <v>470</v>
      </c>
      <c r="F205" s="192" t="s">
        <v>471</v>
      </c>
      <c r="G205" s="193" t="s">
        <v>133</v>
      </c>
      <c r="H205" s="194">
        <v>3.23</v>
      </c>
      <c r="I205" s="195"/>
      <c r="J205" s="196">
        <f>ROUND(I205*H205,2)</f>
        <v>0</v>
      </c>
      <c r="K205" s="192" t="s">
        <v>134</v>
      </c>
      <c r="L205" s="58"/>
      <c r="M205" s="197" t="s">
        <v>21</v>
      </c>
      <c r="N205" s="198" t="s">
        <v>43</v>
      </c>
      <c r="O205" s="39"/>
      <c r="P205" s="199">
        <f>O205*H205</f>
        <v>0</v>
      </c>
      <c r="Q205" s="199">
        <v>0.0004</v>
      </c>
      <c r="R205" s="199">
        <f>Q205*H205</f>
        <v>0.001292</v>
      </c>
      <c r="S205" s="199">
        <v>0</v>
      </c>
      <c r="T205" s="200">
        <f>S205*H205</f>
        <v>0</v>
      </c>
      <c r="AR205" s="21" t="s">
        <v>207</v>
      </c>
      <c r="AT205" s="21" t="s">
        <v>130</v>
      </c>
      <c r="AU205" s="21" t="s">
        <v>82</v>
      </c>
      <c r="AY205" s="21" t="s">
        <v>128</v>
      </c>
      <c r="BE205" s="201">
        <f>IF(N205="základní",J205,0)</f>
        <v>0</v>
      </c>
      <c r="BF205" s="201">
        <f>IF(N205="snížená",J205,0)</f>
        <v>0</v>
      </c>
      <c r="BG205" s="201">
        <f>IF(N205="zákl. přenesená",J205,0)</f>
        <v>0</v>
      </c>
      <c r="BH205" s="201">
        <f>IF(N205="sníž. přenesená",J205,0)</f>
        <v>0</v>
      </c>
      <c r="BI205" s="201">
        <f>IF(N205="nulová",J205,0)</f>
        <v>0</v>
      </c>
      <c r="BJ205" s="21" t="s">
        <v>80</v>
      </c>
      <c r="BK205" s="201">
        <f>ROUND(I205*H205,2)</f>
        <v>0</v>
      </c>
      <c r="BL205" s="21" t="s">
        <v>207</v>
      </c>
      <c r="BM205" s="21" t="s">
        <v>472</v>
      </c>
    </row>
    <row r="206" spans="2:47" s="1" customFormat="1" ht="13.5">
      <c r="B206" s="38"/>
      <c r="C206" s="60"/>
      <c r="D206" s="202" t="s">
        <v>137</v>
      </c>
      <c r="E206" s="60"/>
      <c r="F206" s="203" t="s">
        <v>473</v>
      </c>
      <c r="G206" s="60"/>
      <c r="H206" s="60"/>
      <c r="I206" s="160"/>
      <c r="J206" s="60"/>
      <c r="K206" s="60"/>
      <c r="L206" s="58"/>
      <c r="M206" s="204"/>
      <c r="N206" s="39"/>
      <c r="O206" s="39"/>
      <c r="P206" s="39"/>
      <c r="Q206" s="39"/>
      <c r="R206" s="39"/>
      <c r="S206" s="39"/>
      <c r="T206" s="75"/>
      <c r="AT206" s="21" t="s">
        <v>137</v>
      </c>
      <c r="AU206" s="21" t="s">
        <v>82</v>
      </c>
    </row>
    <row r="207" spans="2:51" s="11" customFormat="1" ht="13.5">
      <c r="B207" s="205"/>
      <c r="C207" s="206"/>
      <c r="D207" s="207" t="s">
        <v>139</v>
      </c>
      <c r="E207" s="208" t="s">
        <v>21</v>
      </c>
      <c r="F207" s="209" t="s">
        <v>474</v>
      </c>
      <c r="G207" s="206"/>
      <c r="H207" s="210">
        <v>3.23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139</v>
      </c>
      <c r="AU207" s="216" t="s">
        <v>82</v>
      </c>
      <c r="AV207" s="11" t="s">
        <v>82</v>
      </c>
      <c r="AW207" s="11" t="s">
        <v>35</v>
      </c>
      <c r="AX207" s="11" t="s">
        <v>80</v>
      </c>
      <c r="AY207" s="216" t="s">
        <v>128</v>
      </c>
    </row>
    <row r="208" spans="2:65" s="1" customFormat="1" ht="22.5" customHeight="1">
      <c r="B208" s="38"/>
      <c r="C208" s="224" t="s">
        <v>475</v>
      </c>
      <c r="D208" s="224" t="s">
        <v>314</v>
      </c>
      <c r="E208" s="225" t="s">
        <v>476</v>
      </c>
      <c r="F208" s="226" t="s">
        <v>477</v>
      </c>
      <c r="G208" s="227" t="s">
        <v>133</v>
      </c>
      <c r="H208" s="228">
        <v>3.715</v>
      </c>
      <c r="I208" s="229"/>
      <c r="J208" s="230">
        <f>ROUND(I208*H208,2)</f>
        <v>0</v>
      </c>
      <c r="K208" s="226" t="s">
        <v>134</v>
      </c>
      <c r="L208" s="231"/>
      <c r="M208" s="232" t="s">
        <v>21</v>
      </c>
      <c r="N208" s="233" t="s">
        <v>43</v>
      </c>
      <c r="O208" s="39"/>
      <c r="P208" s="199">
        <f>O208*H208</f>
        <v>0</v>
      </c>
      <c r="Q208" s="199">
        <v>0.00388</v>
      </c>
      <c r="R208" s="199">
        <f>Q208*H208</f>
        <v>0.0144142</v>
      </c>
      <c r="S208" s="199">
        <v>0</v>
      </c>
      <c r="T208" s="200">
        <f>S208*H208</f>
        <v>0</v>
      </c>
      <c r="AR208" s="21" t="s">
        <v>453</v>
      </c>
      <c r="AT208" s="21" t="s">
        <v>314</v>
      </c>
      <c r="AU208" s="21" t="s">
        <v>82</v>
      </c>
      <c r="AY208" s="21" t="s">
        <v>128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21" t="s">
        <v>80</v>
      </c>
      <c r="BK208" s="201">
        <f>ROUND(I208*H208,2)</f>
        <v>0</v>
      </c>
      <c r="BL208" s="21" t="s">
        <v>207</v>
      </c>
      <c r="BM208" s="21" t="s">
        <v>478</v>
      </c>
    </row>
    <row r="209" spans="2:47" s="1" customFormat="1" ht="13.5">
      <c r="B209" s="38"/>
      <c r="C209" s="60"/>
      <c r="D209" s="202" t="s">
        <v>137</v>
      </c>
      <c r="E209" s="60"/>
      <c r="F209" s="203" t="s">
        <v>479</v>
      </c>
      <c r="G209" s="60"/>
      <c r="H209" s="60"/>
      <c r="I209" s="160"/>
      <c r="J209" s="60"/>
      <c r="K209" s="60"/>
      <c r="L209" s="58"/>
      <c r="M209" s="204"/>
      <c r="N209" s="39"/>
      <c r="O209" s="39"/>
      <c r="P209" s="39"/>
      <c r="Q209" s="39"/>
      <c r="R209" s="39"/>
      <c r="S209" s="39"/>
      <c r="T209" s="75"/>
      <c r="AT209" s="21" t="s">
        <v>137</v>
      </c>
      <c r="AU209" s="21" t="s">
        <v>82</v>
      </c>
    </row>
    <row r="210" spans="2:51" s="11" customFormat="1" ht="13.5">
      <c r="B210" s="205"/>
      <c r="C210" s="206"/>
      <c r="D210" s="207" t="s">
        <v>139</v>
      </c>
      <c r="E210" s="206"/>
      <c r="F210" s="209" t="s">
        <v>480</v>
      </c>
      <c r="G210" s="206"/>
      <c r="H210" s="210">
        <v>3.715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139</v>
      </c>
      <c r="AU210" s="216" t="s">
        <v>82</v>
      </c>
      <c r="AV210" s="11" t="s">
        <v>82</v>
      </c>
      <c r="AW210" s="11" t="s">
        <v>6</v>
      </c>
      <c r="AX210" s="11" t="s">
        <v>80</v>
      </c>
      <c r="AY210" s="216" t="s">
        <v>128</v>
      </c>
    </row>
    <row r="211" spans="2:65" s="1" customFormat="1" ht="22.5" customHeight="1">
      <c r="B211" s="38"/>
      <c r="C211" s="190" t="s">
        <v>481</v>
      </c>
      <c r="D211" s="190" t="s">
        <v>130</v>
      </c>
      <c r="E211" s="191" t="s">
        <v>482</v>
      </c>
      <c r="F211" s="192" t="s">
        <v>483</v>
      </c>
      <c r="G211" s="193" t="s">
        <v>163</v>
      </c>
      <c r="H211" s="194">
        <v>0.016</v>
      </c>
      <c r="I211" s="195"/>
      <c r="J211" s="196">
        <f>ROUND(I211*H211,2)</f>
        <v>0</v>
      </c>
      <c r="K211" s="192" t="s">
        <v>134</v>
      </c>
      <c r="L211" s="58"/>
      <c r="M211" s="197" t="s">
        <v>21</v>
      </c>
      <c r="N211" s="198" t="s">
        <v>43</v>
      </c>
      <c r="O211" s="39"/>
      <c r="P211" s="199">
        <f>O211*H211</f>
        <v>0</v>
      </c>
      <c r="Q211" s="199">
        <v>0</v>
      </c>
      <c r="R211" s="199">
        <f>Q211*H211</f>
        <v>0</v>
      </c>
      <c r="S211" s="199">
        <v>0</v>
      </c>
      <c r="T211" s="200">
        <f>S211*H211</f>
        <v>0</v>
      </c>
      <c r="AR211" s="21" t="s">
        <v>207</v>
      </c>
      <c r="AT211" s="21" t="s">
        <v>130</v>
      </c>
      <c r="AU211" s="21" t="s">
        <v>82</v>
      </c>
      <c r="AY211" s="21" t="s">
        <v>128</v>
      </c>
      <c r="BE211" s="201">
        <f>IF(N211="základní",J211,0)</f>
        <v>0</v>
      </c>
      <c r="BF211" s="201">
        <f>IF(N211="snížená",J211,0)</f>
        <v>0</v>
      </c>
      <c r="BG211" s="201">
        <f>IF(N211="zákl. přenesená",J211,0)</f>
        <v>0</v>
      </c>
      <c r="BH211" s="201">
        <f>IF(N211="sníž. přenesená",J211,0)</f>
        <v>0</v>
      </c>
      <c r="BI211" s="201">
        <f>IF(N211="nulová",J211,0)</f>
        <v>0</v>
      </c>
      <c r="BJ211" s="21" t="s">
        <v>80</v>
      </c>
      <c r="BK211" s="201">
        <f>ROUND(I211*H211,2)</f>
        <v>0</v>
      </c>
      <c r="BL211" s="21" t="s">
        <v>207</v>
      </c>
      <c r="BM211" s="21" t="s">
        <v>484</v>
      </c>
    </row>
    <row r="212" spans="2:47" s="1" customFormat="1" ht="27">
      <c r="B212" s="38"/>
      <c r="C212" s="60"/>
      <c r="D212" s="207" t="s">
        <v>137</v>
      </c>
      <c r="E212" s="60"/>
      <c r="F212" s="220" t="s">
        <v>485</v>
      </c>
      <c r="G212" s="60"/>
      <c r="H212" s="60"/>
      <c r="I212" s="160"/>
      <c r="J212" s="60"/>
      <c r="K212" s="60"/>
      <c r="L212" s="58"/>
      <c r="M212" s="204"/>
      <c r="N212" s="39"/>
      <c r="O212" s="39"/>
      <c r="P212" s="39"/>
      <c r="Q212" s="39"/>
      <c r="R212" s="39"/>
      <c r="S212" s="39"/>
      <c r="T212" s="75"/>
      <c r="AT212" s="21" t="s">
        <v>137</v>
      </c>
      <c r="AU212" s="21" t="s">
        <v>82</v>
      </c>
    </row>
    <row r="213" spans="2:65" s="1" customFormat="1" ht="22.5" customHeight="1">
      <c r="B213" s="38"/>
      <c r="C213" s="190" t="s">
        <v>486</v>
      </c>
      <c r="D213" s="190" t="s">
        <v>130</v>
      </c>
      <c r="E213" s="191" t="s">
        <v>487</v>
      </c>
      <c r="F213" s="192" t="s">
        <v>488</v>
      </c>
      <c r="G213" s="193" t="s">
        <v>163</v>
      </c>
      <c r="H213" s="194">
        <v>0.016</v>
      </c>
      <c r="I213" s="195"/>
      <c r="J213" s="196">
        <f>ROUND(I213*H213,2)</f>
        <v>0</v>
      </c>
      <c r="K213" s="192" t="s">
        <v>134</v>
      </c>
      <c r="L213" s="58"/>
      <c r="M213" s="197" t="s">
        <v>21</v>
      </c>
      <c r="N213" s="198" t="s">
        <v>43</v>
      </c>
      <c r="O213" s="39"/>
      <c r="P213" s="199">
        <f>O213*H213</f>
        <v>0</v>
      </c>
      <c r="Q213" s="199">
        <v>0</v>
      </c>
      <c r="R213" s="199">
        <f>Q213*H213</f>
        <v>0</v>
      </c>
      <c r="S213" s="199">
        <v>0</v>
      </c>
      <c r="T213" s="200">
        <f>S213*H213</f>
        <v>0</v>
      </c>
      <c r="AR213" s="21" t="s">
        <v>207</v>
      </c>
      <c r="AT213" s="21" t="s">
        <v>130</v>
      </c>
      <c r="AU213" s="21" t="s">
        <v>82</v>
      </c>
      <c r="AY213" s="21" t="s">
        <v>128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21" t="s">
        <v>80</v>
      </c>
      <c r="BK213" s="201">
        <f>ROUND(I213*H213,2)</f>
        <v>0</v>
      </c>
      <c r="BL213" s="21" t="s">
        <v>207</v>
      </c>
      <c r="BM213" s="21" t="s">
        <v>489</v>
      </c>
    </row>
    <row r="214" spans="2:47" s="1" customFormat="1" ht="40.5">
      <c r="B214" s="38"/>
      <c r="C214" s="60"/>
      <c r="D214" s="202" t="s">
        <v>137</v>
      </c>
      <c r="E214" s="60"/>
      <c r="F214" s="203" t="s">
        <v>490</v>
      </c>
      <c r="G214" s="60"/>
      <c r="H214" s="60"/>
      <c r="I214" s="160"/>
      <c r="J214" s="60"/>
      <c r="K214" s="60"/>
      <c r="L214" s="58"/>
      <c r="M214" s="204"/>
      <c r="N214" s="39"/>
      <c r="O214" s="39"/>
      <c r="P214" s="39"/>
      <c r="Q214" s="39"/>
      <c r="R214" s="39"/>
      <c r="S214" s="39"/>
      <c r="T214" s="75"/>
      <c r="AT214" s="21" t="s">
        <v>137</v>
      </c>
      <c r="AU214" s="21" t="s">
        <v>82</v>
      </c>
    </row>
    <row r="215" spans="2:63" s="10" customFormat="1" ht="29.85" customHeight="1">
      <c r="B215" s="173"/>
      <c r="C215" s="174"/>
      <c r="D215" s="187" t="s">
        <v>71</v>
      </c>
      <c r="E215" s="188" t="s">
        <v>491</v>
      </c>
      <c r="F215" s="188" t="s">
        <v>492</v>
      </c>
      <c r="G215" s="174"/>
      <c r="H215" s="174"/>
      <c r="I215" s="177"/>
      <c r="J215" s="189">
        <f>BK215</f>
        <v>0</v>
      </c>
      <c r="K215" s="174"/>
      <c r="L215" s="179"/>
      <c r="M215" s="180"/>
      <c r="N215" s="181"/>
      <c r="O215" s="181"/>
      <c r="P215" s="182">
        <f>SUM(P216:P226)</f>
        <v>0</v>
      </c>
      <c r="Q215" s="181"/>
      <c r="R215" s="182">
        <f>SUM(R216:R226)</f>
        <v>0.006209999999999999</v>
      </c>
      <c r="S215" s="181"/>
      <c r="T215" s="183">
        <f>SUM(T216:T226)</f>
        <v>0</v>
      </c>
      <c r="AR215" s="184" t="s">
        <v>82</v>
      </c>
      <c r="AT215" s="185" t="s">
        <v>71</v>
      </c>
      <c r="AU215" s="185" t="s">
        <v>80</v>
      </c>
      <c r="AY215" s="184" t="s">
        <v>128</v>
      </c>
      <c r="BK215" s="186">
        <f>SUM(BK216:BK226)</f>
        <v>0</v>
      </c>
    </row>
    <row r="216" spans="2:65" s="1" customFormat="1" ht="22.5" customHeight="1">
      <c r="B216" s="38"/>
      <c r="C216" s="190" t="s">
        <v>493</v>
      </c>
      <c r="D216" s="190" t="s">
        <v>130</v>
      </c>
      <c r="E216" s="191" t="s">
        <v>494</v>
      </c>
      <c r="F216" s="192" t="s">
        <v>495</v>
      </c>
      <c r="G216" s="193" t="s">
        <v>143</v>
      </c>
      <c r="H216" s="194">
        <v>9</v>
      </c>
      <c r="I216" s="195"/>
      <c r="J216" s="196">
        <f>ROUND(I216*H216,2)</f>
        <v>0</v>
      </c>
      <c r="K216" s="192" t="s">
        <v>134</v>
      </c>
      <c r="L216" s="58"/>
      <c r="M216" s="197" t="s">
        <v>21</v>
      </c>
      <c r="N216" s="198" t="s">
        <v>43</v>
      </c>
      <c r="O216" s="39"/>
      <c r="P216" s="199">
        <f>O216*H216</f>
        <v>0</v>
      </c>
      <c r="Q216" s="199">
        <v>0</v>
      </c>
      <c r="R216" s="199">
        <f>Q216*H216</f>
        <v>0</v>
      </c>
      <c r="S216" s="199">
        <v>0</v>
      </c>
      <c r="T216" s="200">
        <f>S216*H216</f>
        <v>0</v>
      </c>
      <c r="AR216" s="21" t="s">
        <v>207</v>
      </c>
      <c r="AT216" s="21" t="s">
        <v>130</v>
      </c>
      <c r="AU216" s="21" t="s">
        <v>82</v>
      </c>
      <c r="AY216" s="21" t="s">
        <v>128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21" t="s">
        <v>80</v>
      </c>
      <c r="BK216" s="201">
        <f>ROUND(I216*H216,2)</f>
        <v>0</v>
      </c>
      <c r="BL216" s="21" t="s">
        <v>207</v>
      </c>
      <c r="BM216" s="21" t="s">
        <v>496</v>
      </c>
    </row>
    <row r="217" spans="2:47" s="1" customFormat="1" ht="27">
      <c r="B217" s="38"/>
      <c r="C217" s="60"/>
      <c r="D217" s="202" t="s">
        <v>137</v>
      </c>
      <c r="E217" s="60"/>
      <c r="F217" s="203" t="s">
        <v>497</v>
      </c>
      <c r="G217" s="60"/>
      <c r="H217" s="60"/>
      <c r="I217" s="160"/>
      <c r="J217" s="60"/>
      <c r="K217" s="60"/>
      <c r="L217" s="58"/>
      <c r="M217" s="204"/>
      <c r="N217" s="39"/>
      <c r="O217" s="39"/>
      <c r="P217" s="39"/>
      <c r="Q217" s="39"/>
      <c r="R217" s="39"/>
      <c r="S217" s="39"/>
      <c r="T217" s="75"/>
      <c r="AT217" s="21" t="s">
        <v>137</v>
      </c>
      <c r="AU217" s="21" t="s">
        <v>82</v>
      </c>
    </row>
    <row r="218" spans="2:51" s="11" customFormat="1" ht="13.5">
      <c r="B218" s="205"/>
      <c r="C218" s="206"/>
      <c r="D218" s="207" t="s">
        <v>139</v>
      </c>
      <c r="E218" s="208" t="s">
        <v>21</v>
      </c>
      <c r="F218" s="209" t="s">
        <v>498</v>
      </c>
      <c r="G218" s="206"/>
      <c r="H218" s="210">
        <v>9</v>
      </c>
      <c r="I218" s="211"/>
      <c r="J218" s="206"/>
      <c r="K218" s="206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139</v>
      </c>
      <c r="AU218" s="216" t="s">
        <v>82</v>
      </c>
      <c r="AV218" s="11" t="s">
        <v>82</v>
      </c>
      <c r="AW218" s="11" t="s">
        <v>35</v>
      </c>
      <c r="AX218" s="11" t="s">
        <v>80</v>
      </c>
      <c r="AY218" s="216" t="s">
        <v>128</v>
      </c>
    </row>
    <row r="219" spans="2:65" s="1" customFormat="1" ht="22.5" customHeight="1">
      <c r="B219" s="38"/>
      <c r="C219" s="224" t="s">
        <v>499</v>
      </c>
      <c r="D219" s="224" t="s">
        <v>314</v>
      </c>
      <c r="E219" s="225" t="s">
        <v>500</v>
      </c>
      <c r="F219" s="226" t="s">
        <v>501</v>
      </c>
      <c r="G219" s="227" t="s">
        <v>143</v>
      </c>
      <c r="H219" s="228">
        <v>9</v>
      </c>
      <c r="I219" s="229"/>
      <c r="J219" s="230">
        <f>ROUND(I219*H219,2)</f>
        <v>0</v>
      </c>
      <c r="K219" s="226" t="s">
        <v>21</v>
      </c>
      <c r="L219" s="231"/>
      <c r="M219" s="232" t="s">
        <v>21</v>
      </c>
      <c r="N219" s="233" t="s">
        <v>43</v>
      </c>
      <c r="O219" s="39"/>
      <c r="P219" s="199">
        <f>O219*H219</f>
        <v>0</v>
      </c>
      <c r="Q219" s="199">
        <v>0.00069</v>
      </c>
      <c r="R219" s="199">
        <f>Q219*H219</f>
        <v>0.006209999999999999</v>
      </c>
      <c r="S219" s="199">
        <v>0</v>
      </c>
      <c r="T219" s="200">
        <f>S219*H219</f>
        <v>0</v>
      </c>
      <c r="AR219" s="21" t="s">
        <v>453</v>
      </c>
      <c r="AT219" s="21" t="s">
        <v>314</v>
      </c>
      <c r="AU219" s="21" t="s">
        <v>82</v>
      </c>
      <c r="AY219" s="21" t="s">
        <v>128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21" t="s">
        <v>80</v>
      </c>
      <c r="BK219" s="201">
        <f>ROUND(I219*H219,2)</f>
        <v>0</v>
      </c>
      <c r="BL219" s="21" t="s">
        <v>207</v>
      </c>
      <c r="BM219" s="21" t="s">
        <v>502</v>
      </c>
    </row>
    <row r="220" spans="2:47" s="1" customFormat="1" ht="13.5">
      <c r="B220" s="38"/>
      <c r="C220" s="60"/>
      <c r="D220" s="202" t="s">
        <v>137</v>
      </c>
      <c r="E220" s="60"/>
      <c r="F220" s="203" t="s">
        <v>501</v>
      </c>
      <c r="G220" s="60"/>
      <c r="H220" s="60"/>
      <c r="I220" s="160"/>
      <c r="J220" s="60"/>
      <c r="K220" s="60"/>
      <c r="L220" s="58"/>
      <c r="M220" s="204"/>
      <c r="N220" s="39"/>
      <c r="O220" s="39"/>
      <c r="P220" s="39"/>
      <c r="Q220" s="39"/>
      <c r="R220" s="39"/>
      <c r="S220" s="39"/>
      <c r="T220" s="75"/>
      <c r="AT220" s="21" t="s">
        <v>137</v>
      </c>
      <c r="AU220" s="21" t="s">
        <v>82</v>
      </c>
    </row>
    <row r="221" spans="2:51" s="11" customFormat="1" ht="13.5">
      <c r="B221" s="205"/>
      <c r="C221" s="206"/>
      <c r="D221" s="207" t="s">
        <v>139</v>
      </c>
      <c r="E221" s="208" t="s">
        <v>21</v>
      </c>
      <c r="F221" s="209" t="s">
        <v>498</v>
      </c>
      <c r="G221" s="206"/>
      <c r="H221" s="210">
        <v>9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139</v>
      </c>
      <c r="AU221" s="216" t="s">
        <v>82</v>
      </c>
      <c r="AV221" s="11" t="s">
        <v>82</v>
      </c>
      <c r="AW221" s="11" t="s">
        <v>35</v>
      </c>
      <c r="AX221" s="11" t="s">
        <v>80</v>
      </c>
      <c r="AY221" s="216" t="s">
        <v>128</v>
      </c>
    </row>
    <row r="222" spans="2:65" s="1" customFormat="1" ht="22.5" customHeight="1">
      <c r="B222" s="38"/>
      <c r="C222" s="190" t="s">
        <v>503</v>
      </c>
      <c r="D222" s="190" t="s">
        <v>130</v>
      </c>
      <c r="E222" s="191" t="s">
        <v>504</v>
      </c>
      <c r="F222" s="192" t="s">
        <v>505</v>
      </c>
      <c r="G222" s="193" t="s">
        <v>163</v>
      </c>
      <c r="H222" s="194">
        <v>0.006</v>
      </c>
      <c r="I222" s="195"/>
      <c r="J222" s="196">
        <f>ROUND(I222*H222,2)</f>
        <v>0</v>
      </c>
      <c r="K222" s="192" t="s">
        <v>134</v>
      </c>
      <c r="L222" s="58"/>
      <c r="M222" s="197" t="s">
        <v>21</v>
      </c>
      <c r="N222" s="198" t="s">
        <v>43</v>
      </c>
      <c r="O222" s="39"/>
      <c r="P222" s="199">
        <f>O222*H222</f>
        <v>0</v>
      </c>
      <c r="Q222" s="199">
        <v>0</v>
      </c>
      <c r="R222" s="199">
        <f>Q222*H222</f>
        <v>0</v>
      </c>
      <c r="S222" s="199">
        <v>0</v>
      </c>
      <c r="T222" s="200">
        <f>S222*H222</f>
        <v>0</v>
      </c>
      <c r="AR222" s="21" t="s">
        <v>207</v>
      </c>
      <c r="AT222" s="21" t="s">
        <v>130</v>
      </c>
      <c r="AU222" s="21" t="s">
        <v>82</v>
      </c>
      <c r="AY222" s="21" t="s">
        <v>128</v>
      </c>
      <c r="BE222" s="201">
        <f>IF(N222="základní",J222,0)</f>
        <v>0</v>
      </c>
      <c r="BF222" s="201">
        <f>IF(N222="snížená",J222,0)</f>
        <v>0</v>
      </c>
      <c r="BG222" s="201">
        <f>IF(N222="zákl. přenesená",J222,0)</f>
        <v>0</v>
      </c>
      <c r="BH222" s="201">
        <f>IF(N222="sníž. přenesená",J222,0)</f>
        <v>0</v>
      </c>
      <c r="BI222" s="201">
        <f>IF(N222="nulová",J222,0)</f>
        <v>0</v>
      </c>
      <c r="BJ222" s="21" t="s">
        <v>80</v>
      </c>
      <c r="BK222" s="201">
        <f>ROUND(I222*H222,2)</f>
        <v>0</v>
      </c>
      <c r="BL222" s="21" t="s">
        <v>207</v>
      </c>
      <c r="BM222" s="21" t="s">
        <v>506</v>
      </c>
    </row>
    <row r="223" spans="2:47" s="1" customFormat="1" ht="27">
      <c r="B223" s="38"/>
      <c r="C223" s="60"/>
      <c r="D223" s="207" t="s">
        <v>137</v>
      </c>
      <c r="E223" s="60"/>
      <c r="F223" s="220" t="s">
        <v>507</v>
      </c>
      <c r="G223" s="60"/>
      <c r="H223" s="60"/>
      <c r="I223" s="160"/>
      <c r="J223" s="60"/>
      <c r="K223" s="60"/>
      <c r="L223" s="58"/>
      <c r="M223" s="204"/>
      <c r="N223" s="39"/>
      <c r="O223" s="39"/>
      <c r="P223" s="39"/>
      <c r="Q223" s="39"/>
      <c r="R223" s="39"/>
      <c r="S223" s="39"/>
      <c r="T223" s="75"/>
      <c r="AT223" s="21" t="s">
        <v>137</v>
      </c>
      <c r="AU223" s="21" t="s">
        <v>82</v>
      </c>
    </row>
    <row r="224" spans="2:65" s="1" customFormat="1" ht="31.5" customHeight="1">
      <c r="B224" s="38"/>
      <c r="C224" s="190" t="s">
        <v>508</v>
      </c>
      <c r="D224" s="190" t="s">
        <v>130</v>
      </c>
      <c r="E224" s="191" t="s">
        <v>509</v>
      </c>
      <c r="F224" s="192" t="s">
        <v>510</v>
      </c>
      <c r="G224" s="193" t="s">
        <v>143</v>
      </c>
      <c r="H224" s="194">
        <v>3</v>
      </c>
      <c r="I224" s="195"/>
      <c r="J224" s="196">
        <f>ROUND(I224*H224,2)</f>
        <v>0</v>
      </c>
      <c r="K224" s="192" t="s">
        <v>21</v>
      </c>
      <c r="L224" s="58"/>
      <c r="M224" s="197" t="s">
        <v>21</v>
      </c>
      <c r="N224" s="198" t="s">
        <v>43</v>
      </c>
      <c r="O224" s="39"/>
      <c r="P224" s="199">
        <f>O224*H224</f>
        <v>0</v>
      </c>
      <c r="Q224" s="199">
        <v>0</v>
      </c>
      <c r="R224" s="199">
        <f>Q224*H224</f>
        <v>0</v>
      </c>
      <c r="S224" s="199">
        <v>0</v>
      </c>
      <c r="T224" s="200">
        <f>S224*H224</f>
        <v>0</v>
      </c>
      <c r="AR224" s="21" t="s">
        <v>207</v>
      </c>
      <c r="AT224" s="21" t="s">
        <v>130</v>
      </c>
      <c r="AU224" s="21" t="s">
        <v>82</v>
      </c>
      <c r="AY224" s="21" t="s">
        <v>128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21" t="s">
        <v>80</v>
      </c>
      <c r="BK224" s="201">
        <f>ROUND(I224*H224,2)</f>
        <v>0</v>
      </c>
      <c r="BL224" s="21" t="s">
        <v>207</v>
      </c>
      <c r="BM224" s="21" t="s">
        <v>511</v>
      </c>
    </row>
    <row r="225" spans="2:47" s="1" customFormat="1" ht="27">
      <c r="B225" s="38"/>
      <c r="C225" s="60"/>
      <c r="D225" s="202" t="s">
        <v>137</v>
      </c>
      <c r="E225" s="60"/>
      <c r="F225" s="203" t="s">
        <v>512</v>
      </c>
      <c r="G225" s="60"/>
      <c r="H225" s="60"/>
      <c r="I225" s="160"/>
      <c r="J225" s="60"/>
      <c r="K225" s="60"/>
      <c r="L225" s="58"/>
      <c r="M225" s="204"/>
      <c r="N225" s="39"/>
      <c r="O225" s="39"/>
      <c r="P225" s="39"/>
      <c r="Q225" s="39"/>
      <c r="R225" s="39"/>
      <c r="S225" s="39"/>
      <c r="T225" s="75"/>
      <c r="AT225" s="21" t="s">
        <v>137</v>
      </c>
      <c r="AU225" s="21" t="s">
        <v>82</v>
      </c>
    </row>
    <row r="226" spans="2:51" s="11" customFormat="1" ht="13.5">
      <c r="B226" s="205"/>
      <c r="C226" s="206"/>
      <c r="D226" s="202" t="s">
        <v>139</v>
      </c>
      <c r="E226" s="217" t="s">
        <v>21</v>
      </c>
      <c r="F226" s="218" t="s">
        <v>149</v>
      </c>
      <c r="G226" s="206"/>
      <c r="H226" s="219">
        <v>3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139</v>
      </c>
      <c r="AU226" s="216" t="s">
        <v>82</v>
      </c>
      <c r="AV226" s="11" t="s">
        <v>82</v>
      </c>
      <c r="AW226" s="11" t="s">
        <v>35</v>
      </c>
      <c r="AX226" s="11" t="s">
        <v>80</v>
      </c>
      <c r="AY226" s="216" t="s">
        <v>128</v>
      </c>
    </row>
    <row r="227" spans="2:63" s="10" customFormat="1" ht="29.85" customHeight="1">
      <c r="B227" s="173"/>
      <c r="C227" s="174"/>
      <c r="D227" s="187" t="s">
        <v>71</v>
      </c>
      <c r="E227" s="188" t="s">
        <v>202</v>
      </c>
      <c r="F227" s="188" t="s">
        <v>203</v>
      </c>
      <c r="G227" s="174"/>
      <c r="H227" s="174"/>
      <c r="I227" s="177"/>
      <c r="J227" s="189">
        <f>BK227</f>
        <v>0</v>
      </c>
      <c r="K227" s="174"/>
      <c r="L227" s="179"/>
      <c r="M227" s="180"/>
      <c r="N227" s="181"/>
      <c r="O227" s="181"/>
      <c r="P227" s="182">
        <f>SUM(P228:P243)</f>
        <v>0</v>
      </c>
      <c r="Q227" s="181"/>
      <c r="R227" s="182">
        <f>SUM(R228:R243)</f>
        <v>0.40425000000000005</v>
      </c>
      <c r="S227" s="181"/>
      <c r="T227" s="183">
        <f>SUM(T228:T243)</f>
        <v>0</v>
      </c>
      <c r="AR227" s="184" t="s">
        <v>82</v>
      </c>
      <c r="AT227" s="185" t="s">
        <v>71</v>
      </c>
      <c r="AU227" s="185" t="s">
        <v>80</v>
      </c>
      <c r="AY227" s="184" t="s">
        <v>128</v>
      </c>
      <c r="BK227" s="186">
        <f>SUM(BK228:BK243)</f>
        <v>0</v>
      </c>
    </row>
    <row r="228" spans="2:65" s="1" customFormat="1" ht="31.5" customHeight="1">
      <c r="B228" s="38"/>
      <c r="C228" s="190" t="s">
        <v>513</v>
      </c>
      <c r="D228" s="190" t="s">
        <v>130</v>
      </c>
      <c r="E228" s="191" t="s">
        <v>514</v>
      </c>
      <c r="F228" s="192" t="s">
        <v>515</v>
      </c>
      <c r="G228" s="193" t="s">
        <v>143</v>
      </c>
      <c r="H228" s="194">
        <v>12.35</v>
      </c>
      <c r="I228" s="195"/>
      <c r="J228" s="196">
        <f>ROUND(I228*H228,2)</f>
        <v>0</v>
      </c>
      <c r="K228" s="192" t="s">
        <v>134</v>
      </c>
      <c r="L228" s="58"/>
      <c r="M228" s="197" t="s">
        <v>21</v>
      </c>
      <c r="N228" s="198" t="s">
        <v>43</v>
      </c>
      <c r="O228" s="39"/>
      <c r="P228" s="199">
        <f>O228*H228</f>
        <v>0</v>
      </c>
      <c r="Q228" s="199">
        <v>0</v>
      </c>
      <c r="R228" s="199">
        <f>Q228*H228</f>
        <v>0</v>
      </c>
      <c r="S228" s="199">
        <v>0</v>
      </c>
      <c r="T228" s="200">
        <f>S228*H228</f>
        <v>0</v>
      </c>
      <c r="AR228" s="21" t="s">
        <v>207</v>
      </c>
      <c r="AT228" s="21" t="s">
        <v>130</v>
      </c>
      <c r="AU228" s="21" t="s">
        <v>82</v>
      </c>
      <c r="AY228" s="21" t="s">
        <v>128</v>
      </c>
      <c r="BE228" s="201">
        <f>IF(N228="základní",J228,0)</f>
        <v>0</v>
      </c>
      <c r="BF228" s="201">
        <f>IF(N228="snížená",J228,0)</f>
        <v>0</v>
      </c>
      <c r="BG228" s="201">
        <f>IF(N228="zákl. přenesená",J228,0)</f>
        <v>0</v>
      </c>
      <c r="BH228" s="201">
        <f>IF(N228="sníž. přenesená",J228,0)</f>
        <v>0</v>
      </c>
      <c r="BI228" s="201">
        <f>IF(N228="nulová",J228,0)</f>
        <v>0</v>
      </c>
      <c r="BJ228" s="21" t="s">
        <v>80</v>
      </c>
      <c r="BK228" s="201">
        <f>ROUND(I228*H228,2)</f>
        <v>0</v>
      </c>
      <c r="BL228" s="21" t="s">
        <v>207</v>
      </c>
      <c r="BM228" s="21" t="s">
        <v>516</v>
      </c>
    </row>
    <row r="229" spans="2:47" s="1" customFormat="1" ht="40.5">
      <c r="B229" s="38"/>
      <c r="C229" s="60"/>
      <c r="D229" s="202" t="s">
        <v>137</v>
      </c>
      <c r="E229" s="60"/>
      <c r="F229" s="203" t="s">
        <v>517</v>
      </c>
      <c r="G229" s="60"/>
      <c r="H229" s="60"/>
      <c r="I229" s="160"/>
      <c r="J229" s="60"/>
      <c r="K229" s="60"/>
      <c r="L229" s="58"/>
      <c r="M229" s="204"/>
      <c r="N229" s="39"/>
      <c r="O229" s="39"/>
      <c r="P229" s="39"/>
      <c r="Q229" s="39"/>
      <c r="R229" s="39"/>
      <c r="S229" s="39"/>
      <c r="T229" s="75"/>
      <c r="AT229" s="21" t="s">
        <v>137</v>
      </c>
      <c r="AU229" s="21" t="s">
        <v>82</v>
      </c>
    </row>
    <row r="230" spans="2:51" s="11" customFormat="1" ht="13.5">
      <c r="B230" s="205"/>
      <c r="C230" s="206"/>
      <c r="D230" s="207" t="s">
        <v>139</v>
      </c>
      <c r="E230" s="208" t="s">
        <v>21</v>
      </c>
      <c r="F230" s="209" t="s">
        <v>518</v>
      </c>
      <c r="G230" s="206"/>
      <c r="H230" s="210">
        <v>12.35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139</v>
      </c>
      <c r="AU230" s="216" t="s">
        <v>82</v>
      </c>
      <c r="AV230" s="11" t="s">
        <v>82</v>
      </c>
      <c r="AW230" s="11" t="s">
        <v>35</v>
      </c>
      <c r="AX230" s="11" t="s">
        <v>80</v>
      </c>
      <c r="AY230" s="216" t="s">
        <v>128</v>
      </c>
    </row>
    <row r="231" spans="2:65" s="1" customFormat="1" ht="22.5" customHeight="1">
      <c r="B231" s="38"/>
      <c r="C231" s="224" t="s">
        <v>519</v>
      </c>
      <c r="D231" s="224" t="s">
        <v>314</v>
      </c>
      <c r="E231" s="225" t="s">
        <v>520</v>
      </c>
      <c r="F231" s="226" t="s">
        <v>521</v>
      </c>
      <c r="G231" s="227" t="s">
        <v>152</v>
      </c>
      <c r="H231" s="228">
        <v>0.182</v>
      </c>
      <c r="I231" s="229"/>
      <c r="J231" s="230">
        <f>ROUND(I231*H231,2)</f>
        <v>0</v>
      </c>
      <c r="K231" s="226" t="s">
        <v>134</v>
      </c>
      <c r="L231" s="231"/>
      <c r="M231" s="232" t="s">
        <v>21</v>
      </c>
      <c r="N231" s="233" t="s">
        <v>43</v>
      </c>
      <c r="O231" s="39"/>
      <c r="P231" s="199">
        <f>O231*H231</f>
        <v>0</v>
      </c>
      <c r="Q231" s="199">
        <v>0.55</v>
      </c>
      <c r="R231" s="199">
        <f>Q231*H231</f>
        <v>0.10010000000000001</v>
      </c>
      <c r="S231" s="199">
        <v>0</v>
      </c>
      <c r="T231" s="200">
        <f>S231*H231</f>
        <v>0</v>
      </c>
      <c r="AR231" s="21" t="s">
        <v>453</v>
      </c>
      <c r="AT231" s="21" t="s">
        <v>314</v>
      </c>
      <c r="AU231" s="21" t="s">
        <v>82</v>
      </c>
      <c r="AY231" s="21" t="s">
        <v>128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1" t="s">
        <v>80</v>
      </c>
      <c r="BK231" s="201">
        <f>ROUND(I231*H231,2)</f>
        <v>0</v>
      </c>
      <c r="BL231" s="21" t="s">
        <v>207</v>
      </c>
      <c r="BM231" s="21" t="s">
        <v>522</v>
      </c>
    </row>
    <row r="232" spans="2:47" s="1" customFormat="1" ht="13.5">
      <c r="B232" s="38"/>
      <c r="C232" s="60"/>
      <c r="D232" s="202" t="s">
        <v>137</v>
      </c>
      <c r="E232" s="60"/>
      <c r="F232" s="203" t="s">
        <v>523</v>
      </c>
      <c r="G232" s="60"/>
      <c r="H232" s="60"/>
      <c r="I232" s="160"/>
      <c r="J232" s="60"/>
      <c r="K232" s="60"/>
      <c r="L232" s="58"/>
      <c r="M232" s="204"/>
      <c r="N232" s="39"/>
      <c r="O232" s="39"/>
      <c r="P232" s="39"/>
      <c r="Q232" s="39"/>
      <c r="R232" s="39"/>
      <c r="S232" s="39"/>
      <c r="T232" s="75"/>
      <c r="AT232" s="21" t="s">
        <v>137</v>
      </c>
      <c r="AU232" s="21" t="s">
        <v>82</v>
      </c>
    </row>
    <row r="233" spans="2:51" s="11" customFormat="1" ht="13.5">
      <c r="B233" s="205"/>
      <c r="C233" s="206"/>
      <c r="D233" s="207" t="s">
        <v>139</v>
      </c>
      <c r="E233" s="208" t="s">
        <v>21</v>
      </c>
      <c r="F233" s="209" t="s">
        <v>524</v>
      </c>
      <c r="G233" s="206"/>
      <c r="H233" s="210">
        <v>0.182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139</v>
      </c>
      <c r="AU233" s="216" t="s">
        <v>82</v>
      </c>
      <c r="AV233" s="11" t="s">
        <v>82</v>
      </c>
      <c r="AW233" s="11" t="s">
        <v>35</v>
      </c>
      <c r="AX233" s="11" t="s">
        <v>80</v>
      </c>
      <c r="AY233" s="216" t="s">
        <v>128</v>
      </c>
    </row>
    <row r="234" spans="2:65" s="1" customFormat="1" ht="22.5" customHeight="1">
      <c r="B234" s="38"/>
      <c r="C234" s="190" t="s">
        <v>525</v>
      </c>
      <c r="D234" s="190" t="s">
        <v>130</v>
      </c>
      <c r="E234" s="191" t="s">
        <v>526</v>
      </c>
      <c r="F234" s="192" t="s">
        <v>527</v>
      </c>
      <c r="G234" s="193" t="s">
        <v>133</v>
      </c>
      <c r="H234" s="194">
        <v>9.65</v>
      </c>
      <c r="I234" s="195"/>
      <c r="J234" s="196">
        <f>ROUND(I234*H234,2)</f>
        <v>0</v>
      </c>
      <c r="K234" s="192" t="s">
        <v>134</v>
      </c>
      <c r="L234" s="58"/>
      <c r="M234" s="197" t="s">
        <v>21</v>
      </c>
      <c r="N234" s="198" t="s">
        <v>43</v>
      </c>
      <c r="O234" s="39"/>
      <c r="P234" s="199">
        <f>O234*H234</f>
        <v>0</v>
      </c>
      <c r="Q234" s="199">
        <v>0</v>
      </c>
      <c r="R234" s="199">
        <f>Q234*H234</f>
        <v>0</v>
      </c>
      <c r="S234" s="199">
        <v>0</v>
      </c>
      <c r="T234" s="200">
        <f>S234*H234</f>
        <v>0</v>
      </c>
      <c r="AR234" s="21" t="s">
        <v>207</v>
      </c>
      <c r="AT234" s="21" t="s">
        <v>130</v>
      </c>
      <c r="AU234" s="21" t="s">
        <v>82</v>
      </c>
      <c r="AY234" s="21" t="s">
        <v>128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21" t="s">
        <v>80</v>
      </c>
      <c r="BK234" s="201">
        <f>ROUND(I234*H234,2)</f>
        <v>0</v>
      </c>
      <c r="BL234" s="21" t="s">
        <v>207</v>
      </c>
      <c r="BM234" s="21" t="s">
        <v>528</v>
      </c>
    </row>
    <row r="235" spans="2:47" s="1" customFormat="1" ht="27">
      <c r="B235" s="38"/>
      <c r="C235" s="60"/>
      <c r="D235" s="202" t="s">
        <v>137</v>
      </c>
      <c r="E235" s="60"/>
      <c r="F235" s="203" t="s">
        <v>529</v>
      </c>
      <c r="G235" s="60"/>
      <c r="H235" s="60"/>
      <c r="I235" s="160"/>
      <c r="J235" s="60"/>
      <c r="K235" s="60"/>
      <c r="L235" s="58"/>
      <c r="M235" s="204"/>
      <c r="N235" s="39"/>
      <c r="O235" s="39"/>
      <c r="P235" s="39"/>
      <c r="Q235" s="39"/>
      <c r="R235" s="39"/>
      <c r="S235" s="39"/>
      <c r="T235" s="75"/>
      <c r="AT235" s="21" t="s">
        <v>137</v>
      </c>
      <c r="AU235" s="21" t="s">
        <v>82</v>
      </c>
    </row>
    <row r="236" spans="2:51" s="11" customFormat="1" ht="13.5">
      <c r="B236" s="205"/>
      <c r="C236" s="206"/>
      <c r="D236" s="207" t="s">
        <v>139</v>
      </c>
      <c r="E236" s="208" t="s">
        <v>21</v>
      </c>
      <c r="F236" s="209" t="s">
        <v>530</v>
      </c>
      <c r="G236" s="206"/>
      <c r="H236" s="210">
        <v>9.65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139</v>
      </c>
      <c r="AU236" s="216" t="s">
        <v>82</v>
      </c>
      <c r="AV236" s="11" t="s">
        <v>82</v>
      </c>
      <c r="AW236" s="11" t="s">
        <v>35</v>
      </c>
      <c r="AX236" s="11" t="s">
        <v>80</v>
      </c>
      <c r="AY236" s="216" t="s">
        <v>128</v>
      </c>
    </row>
    <row r="237" spans="2:65" s="1" customFormat="1" ht="22.5" customHeight="1">
      <c r="B237" s="38"/>
      <c r="C237" s="224" t="s">
        <v>531</v>
      </c>
      <c r="D237" s="224" t="s">
        <v>314</v>
      </c>
      <c r="E237" s="225" t="s">
        <v>532</v>
      </c>
      <c r="F237" s="226" t="s">
        <v>533</v>
      </c>
      <c r="G237" s="227" t="s">
        <v>152</v>
      </c>
      <c r="H237" s="228">
        <v>0.553</v>
      </c>
      <c r="I237" s="229"/>
      <c r="J237" s="230">
        <f>ROUND(I237*H237,2)</f>
        <v>0</v>
      </c>
      <c r="K237" s="226" t="s">
        <v>134</v>
      </c>
      <c r="L237" s="231"/>
      <c r="M237" s="232" t="s">
        <v>21</v>
      </c>
      <c r="N237" s="233" t="s">
        <v>43</v>
      </c>
      <c r="O237" s="39"/>
      <c r="P237" s="199">
        <f>O237*H237</f>
        <v>0</v>
      </c>
      <c r="Q237" s="199">
        <v>0.55</v>
      </c>
      <c r="R237" s="199">
        <f>Q237*H237</f>
        <v>0.30415000000000003</v>
      </c>
      <c r="S237" s="199">
        <v>0</v>
      </c>
      <c r="T237" s="200">
        <f>S237*H237</f>
        <v>0</v>
      </c>
      <c r="AR237" s="21" t="s">
        <v>453</v>
      </c>
      <c r="AT237" s="21" t="s">
        <v>314</v>
      </c>
      <c r="AU237" s="21" t="s">
        <v>82</v>
      </c>
      <c r="AY237" s="21" t="s">
        <v>128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1" t="s">
        <v>80</v>
      </c>
      <c r="BK237" s="201">
        <f>ROUND(I237*H237,2)</f>
        <v>0</v>
      </c>
      <c r="BL237" s="21" t="s">
        <v>207</v>
      </c>
      <c r="BM237" s="21" t="s">
        <v>534</v>
      </c>
    </row>
    <row r="238" spans="2:47" s="1" customFormat="1" ht="13.5">
      <c r="B238" s="38"/>
      <c r="C238" s="60"/>
      <c r="D238" s="202" t="s">
        <v>137</v>
      </c>
      <c r="E238" s="60"/>
      <c r="F238" s="203" t="s">
        <v>533</v>
      </c>
      <c r="G238" s="60"/>
      <c r="H238" s="60"/>
      <c r="I238" s="160"/>
      <c r="J238" s="60"/>
      <c r="K238" s="60"/>
      <c r="L238" s="58"/>
      <c r="M238" s="204"/>
      <c r="N238" s="39"/>
      <c r="O238" s="39"/>
      <c r="P238" s="39"/>
      <c r="Q238" s="39"/>
      <c r="R238" s="39"/>
      <c r="S238" s="39"/>
      <c r="T238" s="75"/>
      <c r="AT238" s="21" t="s">
        <v>137</v>
      </c>
      <c r="AU238" s="21" t="s">
        <v>82</v>
      </c>
    </row>
    <row r="239" spans="2:51" s="11" customFormat="1" ht="13.5">
      <c r="B239" s="205"/>
      <c r="C239" s="206"/>
      <c r="D239" s="207" t="s">
        <v>139</v>
      </c>
      <c r="E239" s="208" t="s">
        <v>21</v>
      </c>
      <c r="F239" s="209" t="s">
        <v>535</v>
      </c>
      <c r="G239" s="206"/>
      <c r="H239" s="210">
        <v>0.553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139</v>
      </c>
      <c r="AU239" s="216" t="s">
        <v>82</v>
      </c>
      <c r="AV239" s="11" t="s">
        <v>82</v>
      </c>
      <c r="AW239" s="11" t="s">
        <v>35</v>
      </c>
      <c r="AX239" s="11" t="s">
        <v>80</v>
      </c>
      <c r="AY239" s="216" t="s">
        <v>128</v>
      </c>
    </row>
    <row r="240" spans="2:65" s="1" customFormat="1" ht="22.5" customHeight="1">
      <c r="B240" s="38"/>
      <c r="C240" s="190" t="s">
        <v>536</v>
      </c>
      <c r="D240" s="190" t="s">
        <v>130</v>
      </c>
      <c r="E240" s="191" t="s">
        <v>537</v>
      </c>
      <c r="F240" s="192" t="s">
        <v>538</v>
      </c>
      <c r="G240" s="193" t="s">
        <v>163</v>
      </c>
      <c r="H240" s="194">
        <v>0.404</v>
      </c>
      <c r="I240" s="195"/>
      <c r="J240" s="196">
        <f>ROUND(I240*H240,2)</f>
        <v>0</v>
      </c>
      <c r="K240" s="192" t="s">
        <v>134</v>
      </c>
      <c r="L240" s="58"/>
      <c r="M240" s="197" t="s">
        <v>21</v>
      </c>
      <c r="N240" s="198" t="s">
        <v>43</v>
      </c>
      <c r="O240" s="39"/>
      <c r="P240" s="199">
        <f>O240*H240</f>
        <v>0</v>
      </c>
      <c r="Q240" s="199">
        <v>0</v>
      </c>
      <c r="R240" s="199">
        <f>Q240*H240</f>
        <v>0</v>
      </c>
      <c r="S240" s="199">
        <v>0</v>
      </c>
      <c r="T240" s="200">
        <f>S240*H240</f>
        <v>0</v>
      </c>
      <c r="AR240" s="21" t="s">
        <v>207</v>
      </c>
      <c r="AT240" s="21" t="s">
        <v>130</v>
      </c>
      <c r="AU240" s="21" t="s">
        <v>82</v>
      </c>
      <c r="AY240" s="21" t="s">
        <v>128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21" t="s">
        <v>80</v>
      </c>
      <c r="BK240" s="201">
        <f>ROUND(I240*H240,2)</f>
        <v>0</v>
      </c>
      <c r="BL240" s="21" t="s">
        <v>207</v>
      </c>
      <c r="BM240" s="21" t="s">
        <v>539</v>
      </c>
    </row>
    <row r="241" spans="2:47" s="1" customFormat="1" ht="27">
      <c r="B241" s="38"/>
      <c r="C241" s="60"/>
      <c r="D241" s="207" t="s">
        <v>137</v>
      </c>
      <c r="E241" s="60"/>
      <c r="F241" s="220" t="s">
        <v>540</v>
      </c>
      <c r="G241" s="60"/>
      <c r="H241" s="60"/>
      <c r="I241" s="160"/>
      <c r="J241" s="60"/>
      <c r="K241" s="60"/>
      <c r="L241" s="58"/>
      <c r="M241" s="204"/>
      <c r="N241" s="39"/>
      <c r="O241" s="39"/>
      <c r="P241" s="39"/>
      <c r="Q241" s="39"/>
      <c r="R241" s="39"/>
      <c r="S241" s="39"/>
      <c r="T241" s="75"/>
      <c r="AT241" s="21" t="s">
        <v>137</v>
      </c>
      <c r="AU241" s="21" t="s">
        <v>82</v>
      </c>
    </row>
    <row r="242" spans="2:65" s="1" customFormat="1" ht="22.5" customHeight="1">
      <c r="B242" s="38"/>
      <c r="C242" s="190" t="s">
        <v>541</v>
      </c>
      <c r="D242" s="190" t="s">
        <v>130</v>
      </c>
      <c r="E242" s="191" t="s">
        <v>542</v>
      </c>
      <c r="F242" s="192" t="s">
        <v>543</v>
      </c>
      <c r="G242" s="193" t="s">
        <v>163</v>
      </c>
      <c r="H242" s="194">
        <v>0.404</v>
      </c>
      <c r="I242" s="195"/>
      <c r="J242" s="196">
        <f>ROUND(I242*H242,2)</f>
        <v>0</v>
      </c>
      <c r="K242" s="192" t="s">
        <v>134</v>
      </c>
      <c r="L242" s="58"/>
      <c r="M242" s="197" t="s">
        <v>21</v>
      </c>
      <c r="N242" s="198" t="s">
        <v>43</v>
      </c>
      <c r="O242" s="39"/>
      <c r="P242" s="199">
        <f>O242*H242</f>
        <v>0</v>
      </c>
      <c r="Q242" s="199">
        <v>0</v>
      </c>
      <c r="R242" s="199">
        <f>Q242*H242</f>
        <v>0</v>
      </c>
      <c r="S242" s="199">
        <v>0</v>
      </c>
      <c r="T242" s="200">
        <f>S242*H242</f>
        <v>0</v>
      </c>
      <c r="AR242" s="21" t="s">
        <v>207</v>
      </c>
      <c r="AT242" s="21" t="s">
        <v>130</v>
      </c>
      <c r="AU242" s="21" t="s">
        <v>82</v>
      </c>
      <c r="AY242" s="21" t="s">
        <v>128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21" t="s">
        <v>80</v>
      </c>
      <c r="BK242" s="201">
        <f>ROUND(I242*H242,2)</f>
        <v>0</v>
      </c>
      <c r="BL242" s="21" t="s">
        <v>207</v>
      </c>
      <c r="BM242" s="21" t="s">
        <v>544</v>
      </c>
    </row>
    <row r="243" spans="2:47" s="1" customFormat="1" ht="27">
      <c r="B243" s="38"/>
      <c r="C243" s="60"/>
      <c r="D243" s="202" t="s">
        <v>137</v>
      </c>
      <c r="E243" s="60"/>
      <c r="F243" s="203" t="s">
        <v>545</v>
      </c>
      <c r="G243" s="60"/>
      <c r="H243" s="60"/>
      <c r="I243" s="160"/>
      <c r="J243" s="60"/>
      <c r="K243" s="60"/>
      <c r="L243" s="58"/>
      <c r="M243" s="204"/>
      <c r="N243" s="39"/>
      <c r="O243" s="39"/>
      <c r="P243" s="39"/>
      <c r="Q243" s="39"/>
      <c r="R243" s="39"/>
      <c r="S243" s="39"/>
      <c r="T243" s="75"/>
      <c r="AT243" s="21" t="s">
        <v>137</v>
      </c>
      <c r="AU243" s="21" t="s">
        <v>82</v>
      </c>
    </row>
    <row r="244" spans="2:63" s="10" customFormat="1" ht="29.85" customHeight="1">
      <c r="B244" s="173"/>
      <c r="C244" s="174"/>
      <c r="D244" s="187" t="s">
        <v>71</v>
      </c>
      <c r="E244" s="188" t="s">
        <v>232</v>
      </c>
      <c r="F244" s="188" t="s">
        <v>233</v>
      </c>
      <c r="G244" s="174"/>
      <c r="H244" s="174"/>
      <c r="I244" s="177"/>
      <c r="J244" s="189">
        <f>BK244</f>
        <v>0</v>
      </c>
      <c r="K244" s="174"/>
      <c r="L244" s="179"/>
      <c r="M244" s="180"/>
      <c r="N244" s="181"/>
      <c r="O244" s="181"/>
      <c r="P244" s="182">
        <f>SUM(P245:P302)</f>
        <v>0</v>
      </c>
      <c r="Q244" s="181"/>
      <c r="R244" s="182">
        <f>SUM(R245:R302)</f>
        <v>0.06324500000000001</v>
      </c>
      <c r="S244" s="181"/>
      <c r="T244" s="183">
        <f>SUM(T245:T302)</f>
        <v>0</v>
      </c>
      <c r="AR244" s="184" t="s">
        <v>82</v>
      </c>
      <c r="AT244" s="185" t="s">
        <v>71</v>
      </c>
      <c r="AU244" s="185" t="s">
        <v>80</v>
      </c>
      <c r="AY244" s="184" t="s">
        <v>128</v>
      </c>
      <c r="BK244" s="186">
        <f>SUM(BK245:BK302)</f>
        <v>0</v>
      </c>
    </row>
    <row r="245" spans="2:65" s="1" customFormat="1" ht="22.5" customHeight="1">
      <c r="B245" s="38"/>
      <c r="C245" s="190" t="s">
        <v>546</v>
      </c>
      <c r="D245" s="190" t="s">
        <v>130</v>
      </c>
      <c r="E245" s="191" t="s">
        <v>547</v>
      </c>
      <c r="F245" s="192" t="s">
        <v>548</v>
      </c>
      <c r="G245" s="193" t="s">
        <v>163</v>
      </c>
      <c r="H245" s="194">
        <v>0.063</v>
      </c>
      <c r="I245" s="195"/>
      <c r="J245" s="196">
        <f>ROUND(I245*H245,2)</f>
        <v>0</v>
      </c>
      <c r="K245" s="192" t="s">
        <v>134</v>
      </c>
      <c r="L245" s="58"/>
      <c r="M245" s="197" t="s">
        <v>21</v>
      </c>
      <c r="N245" s="198" t="s">
        <v>43</v>
      </c>
      <c r="O245" s="39"/>
      <c r="P245" s="199">
        <f>O245*H245</f>
        <v>0</v>
      </c>
      <c r="Q245" s="199">
        <v>0</v>
      </c>
      <c r="R245" s="199">
        <f>Q245*H245</f>
        <v>0</v>
      </c>
      <c r="S245" s="199">
        <v>0</v>
      </c>
      <c r="T245" s="200">
        <f>S245*H245</f>
        <v>0</v>
      </c>
      <c r="AR245" s="21" t="s">
        <v>207</v>
      </c>
      <c r="AT245" s="21" t="s">
        <v>130</v>
      </c>
      <c r="AU245" s="21" t="s">
        <v>82</v>
      </c>
      <c r="AY245" s="21" t="s">
        <v>128</v>
      </c>
      <c r="BE245" s="201">
        <f>IF(N245="základní",J245,0)</f>
        <v>0</v>
      </c>
      <c r="BF245" s="201">
        <f>IF(N245="snížená",J245,0)</f>
        <v>0</v>
      </c>
      <c r="BG245" s="201">
        <f>IF(N245="zákl. přenesená",J245,0)</f>
        <v>0</v>
      </c>
      <c r="BH245" s="201">
        <f>IF(N245="sníž. přenesená",J245,0)</f>
        <v>0</v>
      </c>
      <c r="BI245" s="201">
        <f>IF(N245="nulová",J245,0)</f>
        <v>0</v>
      </c>
      <c r="BJ245" s="21" t="s">
        <v>80</v>
      </c>
      <c r="BK245" s="201">
        <f>ROUND(I245*H245,2)</f>
        <v>0</v>
      </c>
      <c r="BL245" s="21" t="s">
        <v>207</v>
      </c>
      <c r="BM245" s="21" t="s">
        <v>549</v>
      </c>
    </row>
    <row r="246" spans="2:47" s="1" customFormat="1" ht="27">
      <c r="B246" s="38"/>
      <c r="C246" s="60"/>
      <c r="D246" s="207" t="s">
        <v>137</v>
      </c>
      <c r="E246" s="60"/>
      <c r="F246" s="220" t="s">
        <v>550</v>
      </c>
      <c r="G246" s="60"/>
      <c r="H246" s="60"/>
      <c r="I246" s="160"/>
      <c r="J246" s="60"/>
      <c r="K246" s="60"/>
      <c r="L246" s="58"/>
      <c r="M246" s="204"/>
      <c r="N246" s="39"/>
      <c r="O246" s="39"/>
      <c r="P246" s="39"/>
      <c r="Q246" s="39"/>
      <c r="R246" s="39"/>
      <c r="S246" s="39"/>
      <c r="T246" s="75"/>
      <c r="AT246" s="21" t="s">
        <v>137</v>
      </c>
      <c r="AU246" s="21" t="s">
        <v>82</v>
      </c>
    </row>
    <row r="247" spans="2:65" s="1" customFormat="1" ht="22.5" customHeight="1">
      <c r="B247" s="38"/>
      <c r="C247" s="190" t="s">
        <v>551</v>
      </c>
      <c r="D247" s="190" t="s">
        <v>130</v>
      </c>
      <c r="E247" s="191" t="s">
        <v>552</v>
      </c>
      <c r="F247" s="192" t="s">
        <v>553</v>
      </c>
      <c r="G247" s="193" t="s">
        <v>163</v>
      </c>
      <c r="H247" s="194">
        <v>0.063</v>
      </c>
      <c r="I247" s="195"/>
      <c r="J247" s="196">
        <f>ROUND(I247*H247,2)</f>
        <v>0</v>
      </c>
      <c r="K247" s="192" t="s">
        <v>134</v>
      </c>
      <c r="L247" s="58"/>
      <c r="M247" s="197" t="s">
        <v>21</v>
      </c>
      <c r="N247" s="198" t="s">
        <v>43</v>
      </c>
      <c r="O247" s="39"/>
      <c r="P247" s="199">
        <f>O247*H247</f>
        <v>0</v>
      </c>
      <c r="Q247" s="199">
        <v>0</v>
      </c>
      <c r="R247" s="199">
        <f>Q247*H247</f>
        <v>0</v>
      </c>
      <c r="S247" s="199">
        <v>0</v>
      </c>
      <c r="T247" s="200">
        <f>S247*H247</f>
        <v>0</v>
      </c>
      <c r="AR247" s="21" t="s">
        <v>207</v>
      </c>
      <c r="AT247" s="21" t="s">
        <v>130</v>
      </c>
      <c r="AU247" s="21" t="s">
        <v>82</v>
      </c>
      <c r="AY247" s="21" t="s">
        <v>128</v>
      </c>
      <c r="BE247" s="201">
        <f>IF(N247="základní",J247,0)</f>
        <v>0</v>
      </c>
      <c r="BF247" s="201">
        <f>IF(N247="snížená",J247,0)</f>
        <v>0</v>
      </c>
      <c r="BG247" s="201">
        <f>IF(N247="zákl. přenesená",J247,0)</f>
        <v>0</v>
      </c>
      <c r="BH247" s="201">
        <f>IF(N247="sníž. přenesená",J247,0)</f>
        <v>0</v>
      </c>
      <c r="BI247" s="201">
        <f>IF(N247="nulová",J247,0)</f>
        <v>0</v>
      </c>
      <c r="BJ247" s="21" t="s">
        <v>80</v>
      </c>
      <c r="BK247" s="201">
        <f>ROUND(I247*H247,2)</f>
        <v>0</v>
      </c>
      <c r="BL247" s="21" t="s">
        <v>207</v>
      </c>
      <c r="BM247" s="21" t="s">
        <v>554</v>
      </c>
    </row>
    <row r="248" spans="2:47" s="1" customFormat="1" ht="27">
      <c r="B248" s="38"/>
      <c r="C248" s="60"/>
      <c r="D248" s="207" t="s">
        <v>137</v>
      </c>
      <c r="E248" s="60"/>
      <c r="F248" s="220" t="s">
        <v>555</v>
      </c>
      <c r="G248" s="60"/>
      <c r="H248" s="60"/>
      <c r="I248" s="160"/>
      <c r="J248" s="60"/>
      <c r="K248" s="60"/>
      <c r="L248" s="58"/>
      <c r="M248" s="204"/>
      <c r="N248" s="39"/>
      <c r="O248" s="39"/>
      <c r="P248" s="39"/>
      <c r="Q248" s="39"/>
      <c r="R248" s="39"/>
      <c r="S248" s="39"/>
      <c r="T248" s="75"/>
      <c r="AT248" s="21" t="s">
        <v>137</v>
      </c>
      <c r="AU248" s="21" t="s">
        <v>82</v>
      </c>
    </row>
    <row r="249" spans="2:65" s="1" customFormat="1" ht="22.5" customHeight="1">
      <c r="B249" s="38"/>
      <c r="C249" s="190" t="s">
        <v>556</v>
      </c>
      <c r="D249" s="190" t="s">
        <v>130</v>
      </c>
      <c r="E249" s="191" t="s">
        <v>557</v>
      </c>
      <c r="F249" s="192" t="s">
        <v>558</v>
      </c>
      <c r="G249" s="193" t="s">
        <v>143</v>
      </c>
      <c r="H249" s="194">
        <v>1</v>
      </c>
      <c r="I249" s="195"/>
      <c r="J249" s="196">
        <f>ROUND(I249*H249,2)</f>
        <v>0</v>
      </c>
      <c r="K249" s="192" t="s">
        <v>21</v>
      </c>
      <c r="L249" s="58"/>
      <c r="M249" s="197" t="s">
        <v>21</v>
      </c>
      <c r="N249" s="198" t="s">
        <v>43</v>
      </c>
      <c r="O249" s="39"/>
      <c r="P249" s="199">
        <f>O249*H249</f>
        <v>0</v>
      </c>
      <c r="Q249" s="199">
        <v>0</v>
      </c>
      <c r="R249" s="199">
        <f>Q249*H249</f>
        <v>0</v>
      </c>
      <c r="S249" s="199">
        <v>0</v>
      </c>
      <c r="T249" s="200">
        <f>S249*H249</f>
        <v>0</v>
      </c>
      <c r="AR249" s="21" t="s">
        <v>207</v>
      </c>
      <c r="AT249" s="21" t="s">
        <v>130</v>
      </c>
      <c r="AU249" s="21" t="s">
        <v>82</v>
      </c>
      <c r="AY249" s="21" t="s">
        <v>128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21" t="s">
        <v>80</v>
      </c>
      <c r="BK249" s="201">
        <f>ROUND(I249*H249,2)</f>
        <v>0</v>
      </c>
      <c r="BL249" s="21" t="s">
        <v>207</v>
      </c>
      <c r="BM249" s="21" t="s">
        <v>559</v>
      </c>
    </row>
    <row r="250" spans="2:47" s="1" customFormat="1" ht="13.5">
      <c r="B250" s="38"/>
      <c r="C250" s="60"/>
      <c r="D250" s="202" t="s">
        <v>137</v>
      </c>
      <c r="E250" s="60"/>
      <c r="F250" s="203" t="s">
        <v>560</v>
      </c>
      <c r="G250" s="60"/>
      <c r="H250" s="60"/>
      <c r="I250" s="160"/>
      <c r="J250" s="60"/>
      <c r="K250" s="60"/>
      <c r="L250" s="58"/>
      <c r="M250" s="204"/>
      <c r="N250" s="39"/>
      <c r="O250" s="39"/>
      <c r="P250" s="39"/>
      <c r="Q250" s="39"/>
      <c r="R250" s="39"/>
      <c r="S250" s="39"/>
      <c r="T250" s="75"/>
      <c r="AT250" s="21" t="s">
        <v>137</v>
      </c>
      <c r="AU250" s="21" t="s">
        <v>82</v>
      </c>
    </row>
    <row r="251" spans="2:51" s="11" customFormat="1" ht="13.5">
      <c r="B251" s="205"/>
      <c r="C251" s="206"/>
      <c r="D251" s="207" t="s">
        <v>139</v>
      </c>
      <c r="E251" s="208" t="s">
        <v>21</v>
      </c>
      <c r="F251" s="209" t="s">
        <v>80</v>
      </c>
      <c r="G251" s="206"/>
      <c r="H251" s="210">
        <v>1</v>
      </c>
      <c r="I251" s="211"/>
      <c r="J251" s="206"/>
      <c r="K251" s="206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139</v>
      </c>
      <c r="AU251" s="216" t="s">
        <v>82</v>
      </c>
      <c r="AV251" s="11" t="s">
        <v>82</v>
      </c>
      <c r="AW251" s="11" t="s">
        <v>35</v>
      </c>
      <c r="AX251" s="11" t="s">
        <v>80</v>
      </c>
      <c r="AY251" s="216" t="s">
        <v>128</v>
      </c>
    </row>
    <row r="252" spans="2:65" s="1" customFormat="1" ht="31.5" customHeight="1">
      <c r="B252" s="38"/>
      <c r="C252" s="190" t="s">
        <v>561</v>
      </c>
      <c r="D252" s="190" t="s">
        <v>130</v>
      </c>
      <c r="E252" s="191" t="s">
        <v>562</v>
      </c>
      <c r="F252" s="192" t="s">
        <v>563</v>
      </c>
      <c r="G252" s="193" t="s">
        <v>143</v>
      </c>
      <c r="H252" s="194">
        <v>9.8</v>
      </c>
      <c r="I252" s="195"/>
      <c r="J252" s="196">
        <f>ROUND(I252*H252,2)</f>
        <v>0</v>
      </c>
      <c r="K252" s="192" t="s">
        <v>134</v>
      </c>
      <c r="L252" s="58"/>
      <c r="M252" s="197" t="s">
        <v>21</v>
      </c>
      <c r="N252" s="198" t="s">
        <v>43</v>
      </c>
      <c r="O252" s="39"/>
      <c r="P252" s="199">
        <f>O252*H252</f>
        <v>0</v>
      </c>
      <c r="Q252" s="199">
        <v>0.0019</v>
      </c>
      <c r="R252" s="199">
        <f>Q252*H252</f>
        <v>0.01862</v>
      </c>
      <c r="S252" s="199">
        <v>0</v>
      </c>
      <c r="T252" s="200">
        <f>S252*H252</f>
        <v>0</v>
      </c>
      <c r="AR252" s="21" t="s">
        <v>207</v>
      </c>
      <c r="AT252" s="21" t="s">
        <v>130</v>
      </c>
      <c r="AU252" s="21" t="s">
        <v>82</v>
      </c>
      <c r="AY252" s="21" t="s">
        <v>128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21" t="s">
        <v>80</v>
      </c>
      <c r="BK252" s="201">
        <f>ROUND(I252*H252,2)</f>
        <v>0</v>
      </c>
      <c r="BL252" s="21" t="s">
        <v>207</v>
      </c>
      <c r="BM252" s="21" t="s">
        <v>564</v>
      </c>
    </row>
    <row r="253" spans="2:47" s="1" customFormat="1" ht="27">
      <c r="B253" s="38"/>
      <c r="C253" s="60"/>
      <c r="D253" s="202" t="s">
        <v>137</v>
      </c>
      <c r="E253" s="60"/>
      <c r="F253" s="203" t="s">
        <v>565</v>
      </c>
      <c r="G253" s="60"/>
      <c r="H253" s="60"/>
      <c r="I253" s="160"/>
      <c r="J253" s="60"/>
      <c r="K253" s="60"/>
      <c r="L253" s="58"/>
      <c r="M253" s="204"/>
      <c r="N253" s="39"/>
      <c r="O253" s="39"/>
      <c r="P253" s="39"/>
      <c r="Q253" s="39"/>
      <c r="R253" s="39"/>
      <c r="S253" s="39"/>
      <c r="T253" s="75"/>
      <c r="AT253" s="21" t="s">
        <v>137</v>
      </c>
      <c r="AU253" s="21" t="s">
        <v>82</v>
      </c>
    </row>
    <row r="254" spans="2:51" s="11" customFormat="1" ht="13.5">
      <c r="B254" s="205"/>
      <c r="C254" s="206"/>
      <c r="D254" s="207" t="s">
        <v>139</v>
      </c>
      <c r="E254" s="208" t="s">
        <v>21</v>
      </c>
      <c r="F254" s="209" t="s">
        <v>566</v>
      </c>
      <c r="G254" s="206"/>
      <c r="H254" s="210">
        <v>9.8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139</v>
      </c>
      <c r="AU254" s="216" t="s">
        <v>82</v>
      </c>
      <c r="AV254" s="11" t="s">
        <v>82</v>
      </c>
      <c r="AW254" s="11" t="s">
        <v>35</v>
      </c>
      <c r="AX254" s="11" t="s">
        <v>80</v>
      </c>
      <c r="AY254" s="216" t="s">
        <v>128</v>
      </c>
    </row>
    <row r="255" spans="2:65" s="1" customFormat="1" ht="22.5" customHeight="1">
      <c r="B255" s="38"/>
      <c r="C255" s="190" t="s">
        <v>567</v>
      </c>
      <c r="D255" s="190" t="s">
        <v>130</v>
      </c>
      <c r="E255" s="191" t="s">
        <v>568</v>
      </c>
      <c r="F255" s="192" t="s">
        <v>569</v>
      </c>
      <c r="G255" s="193" t="s">
        <v>143</v>
      </c>
      <c r="H255" s="194">
        <v>9.8</v>
      </c>
      <c r="I255" s="195"/>
      <c r="J255" s="196">
        <f>ROUND(I255*H255,2)</f>
        <v>0</v>
      </c>
      <c r="K255" s="192" t="s">
        <v>134</v>
      </c>
      <c r="L255" s="58"/>
      <c r="M255" s="197" t="s">
        <v>21</v>
      </c>
      <c r="N255" s="198" t="s">
        <v>43</v>
      </c>
      <c r="O255" s="39"/>
      <c r="P255" s="199">
        <f>O255*H255</f>
        <v>0</v>
      </c>
      <c r="Q255" s="199">
        <v>0.00255</v>
      </c>
      <c r="R255" s="199">
        <f>Q255*H255</f>
        <v>0.024990000000000005</v>
      </c>
      <c r="S255" s="199">
        <v>0</v>
      </c>
      <c r="T255" s="200">
        <f>S255*H255</f>
        <v>0</v>
      </c>
      <c r="AR255" s="21" t="s">
        <v>207</v>
      </c>
      <c r="AT255" s="21" t="s">
        <v>130</v>
      </c>
      <c r="AU255" s="21" t="s">
        <v>82</v>
      </c>
      <c r="AY255" s="21" t="s">
        <v>128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21" t="s">
        <v>80</v>
      </c>
      <c r="BK255" s="201">
        <f>ROUND(I255*H255,2)</f>
        <v>0</v>
      </c>
      <c r="BL255" s="21" t="s">
        <v>207</v>
      </c>
      <c r="BM255" s="21" t="s">
        <v>570</v>
      </c>
    </row>
    <row r="256" spans="2:47" s="1" customFormat="1" ht="27">
      <c r="B256" s="38"/>
      <c r="C256" s="60"/>
      <c r="D256" s="202" t="s">
        <v>137</v>
      </c>
      <c r="E256" s="60"/>
      <c r="F256" s="203" t="s">
        <v>571</v>
      </c>
      <c r="G256" s="60"/>
      <c r="H256" s="60"/>
      <c r="I256" s="160"/>
      <c r="J256" s="60"/>
      <c r="K256" s="60"/>
      <c r="L256" s="58"/>
      <c r="M256" s="204"/>
      <c r="N256" s="39"/>
      <c r="O256" s="39"/>
      <c r="P256" s="39"/>
      <c r="Q256" s="39"/>
      <c r="R256" s="39"/>
      <c r="S256" s="39"/>
      <c r="T256" s="75"/>
      <c r="AT256" s="21" t="s">
        <v>137</v>
      </c>
      <c r="AU256" s="21" t="s">
        <v>82</v>
      </c>
    </row>
    <row r="257" spans="2:51" s="11" customFormat="1" ht="13.5">
      <c r="B257" s="205"/>
      <c r="C257" s="206"/>
      <c r="D257" s="207" t="s">
        <v>139</v>
      </c>
      <c r="E257" s="208" t="s">
        <v>21</v>
      </c>
      <c r="F257" s="209" t="s">
        <v>566</v>
      </c>
      <c r="G257" s="206"/>
      <c r="H257" s="210">
        <v>9.8</v>
      </c>
      <c r="I257" s="211"/>
      <c r="J257" s="206"/>
      <c r="K257" s="206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139</v>
      </c>
      <c r="AU257" s="216" t="s">
        <v>82</v>
      </c>
      <c r="AV257" s="11" t="s">
        <v>82</v>
      </c>
      <c r="AW257" s="11" t="s">
        <v>35</v>
      </c>
      <c r="AX257" s="11" t="s">
        <v>80</v>
      </c>
      <c r="AY257" s="216" t="s">
        <v>128</v>
      </c>
    </row>
    <row r="258" spans="2:65" s="1" customFormat="1" ht="22.5" customHeight="1">
      <c r="B258" s="38"/>
      <c r="C258" s="190" t="s">
        <v>572</v>
      </c>
      <c r="D258" s="190" t="s">
        <v>130</v>
      </c>
      <c r="E258" s="191" t="s">
        <v>573</v>
      </c>
      <c r="F258" s="192" t="s">
        <v>574</v>
      </c>
      <c r="G258" s="193" t="s">
        <v>276</v>
      </c>
      <c r="H258" s="194">
        <v>2</v>
      </c>
      <c r="I258" s="195"/>
      <c r="J258" s="196">
        <f>ROUND(I258*H258,2)</f>
        <v>0</v>
      </c>
      <c r="K258" s="192" t="s">
        <v>134</v>
      </c>
      <c r="L258" s="58"/>
      <c r="M258" s="197" t="s">
        <v>21</v>
      </c>
      <c r="N258" s="198" t="s">
        <v>43</v>
      </c>
      <c r="O258" s="39"/>
      <c r="P258" s="199">
        <f>O258*H258</f>
        <v>0</v>
      </c>
      <c r="Q258" s="199">
        <v>0</v>
      </c>
      <c r="R258" s="199">
        <f>Q258*H258</f>
        <v>0</v>
      </c>
      <c r="S258" s="199">
        <v>0</v>
      </c>
      <c r="T258" s="200">
        <f>S258*H258</f>
        <v>0</v>
      </c>
      <c r="AR258" s="21" t="s">
        <v>207</v>
      </c>
      <c r="AT258" s="21" t="s">
        <v>130</v>
      </c>
      <c r="AU258" s="21" t="s">
        <v>82</v>
      </c>
      <c r="AY258" s="21" t="s">
        <v>128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21" t="s">
        <v>80</v>
      </c>
      <c r="BK258" s="201">
        <f>ROUND(I258*H258,2)</f>
        <v>0</v>
      </c>
      <c r="BL258" s="21" t="s">
        <v>207</v>
      </c>
      <c r="BM258" s="21" t="s">
        <v>575</v>
      </c>
    </row>
    <row r="259" spans="2:47" s="1" customFormat="1" ht="13.5">
      <c r="B259" s="38"/>
      <c r="C259" s="60"/>
      <c r="D259" s="202" t="s">
        <v>137</v>
      </c>
      <c r="E259" s="60"/>
      <c r="F259" s="203" t="s">
        <v>576</v>
      </c>
      <c r="G259" s="60"/>
      <c r="H259" s="60"/>
      <c r="I259" s="160"/>
      <c r="J259" s="60"/>
      <c r="K259" s="60"/>
      <c r="L259" s="58"/>
      <c r="M259" s="204"/>
      <c r="N259" s="39"/>
      <c r="O259" s="39"/>
      <c r="P259" s="39"/>
      <c r="Q259" s="39"/>
      <c r="R259" s="39"/>
      <c r="S259" s="39"/>
      <c r="T259" s="75"/>
      <c r="AT259" s="21" t="s">
        <v>137</v>
      </c>
      <c r="AU259" s="21" t="s">
        <v>82</v>
      </c>
    </row>
    <row r="260" spans="2:51" s="11" customFormat="1" ht="13.5">
      <c r="B260" s="205"/>
      <c r="C260" s="206"/>
      <c r="D260" s="207" t="s">
        <v>139</v>
      </c>
      <c r="E260" s="208" t="s">
        <v>21</v>
      </c>
      <c r="F260" s="209" t="s">
        <v>82</v>
      </c>
      <c r="G260" s="206"/>
      <c r="H260" s="210">
        <v>2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139</v>
      </c>
      <c r="AU260" s="216" t="s">
        <v>82</v>
      </c>
      <c r="AV260" s="11" t="s">
        <v>82</v>
      </c>
      <c r="AW260" s="11" t="s">
        <v>35</v>
      </c>
      <c r="AX260" s="11" t="s">
        <v>80</v>
      </c>
      <c r="AY260" s="216" t="s">
        <v>128</v>
      </c>
    </row>
    <row r="261" spans="2:65" s="1" customFormat="1" ht="22.5" customHeight="1">
      <c r="B261" s="38"/>
      <c r="C261" s="224" t="s">
        <v>577</v>
      </c>
      <c r="D261" s="224" t="s">
        <v>314</v>
      </c>
      <c r="E261" s="225" t="s">
        <v>578</v>
      </c>
      <c r="F261" s="226" t="s">
        <v>579</v>
      </c>
      <c r="G261" s="227" t="s">
        <v>276</v>
      </c>
      <c r="H261" s="228">
        <v>2</v>
      </c>
      <c r="I261" s="229"/>
      <c r="J261" s="230">
        <f>ROUND(I261*H261,2)</f>
        <v>0</v>
      </c>
      <c r="K261" s="226" t="s">
        <v>134</v>
      </c>
      <c r="L261" s="231"/>
      <c r="M261" s="232" t="s">
        <v>21</v>
      </c>
      <c r="N261" s="233" t="s">
        <v>43</v>
      </c>
      <c r="O261" s="39"/>
      <c r="P261" s="199">
        <f>O261*H261</f>
        <v>0</v>
      </c>
      <c r="Q261" s="199">
        <v>0.00014</v>
      </c>
      <c r="R261" s="199">
        <f>Q261*H261</f>
        <v>0.00028</v>
      </c>
      <c r="S261" s="199">
        <v>0</v>
      </c>
      <c r="T261" s="200">
        <f>S261*H261</f>
        <v>0</v>
      </c>
      <c r="AR261" s="21" t="s">
        <v>453</v>
      </c>
      <c r="AT261" s="21" t="s">
        <v>314</v>
      </c>
      <c r="AU261" s="21" t="s">
        <v>82</v>
      </c>
      <c r="AY261" s="21" t="s">
        <v>128</v>
      </c>
      <c r="BE261" s="201">
        <f>IF(N261="základní",J261,0)</f>
        <v>0</v>
      </c>
      <c r="BF261" s="201">
        <f>IF(N261="snížená",J261,0)</f>
        <v>0</v>
      </c>
      <c r="BG261" s="201">
        <f>IF(N261="zákl. přenesená",J261,0)</f>
        <v>0</v>
      </c>
      <c r="BH261" s="201">
        <f>IF(N261="sníž. přenesená",J261,0)</f>
        <v>0</v>
      </c>
      <c r="BI261" s="201">
        <f>IF(N261="nulová",J261,0)</f>
        <v>0</v>
      </c>
      <c r="BJ261" s="21" t="s">
        <v>80</v>
      </c>
      <c r="BK261" s="201">
        <f>ROUND(I261*H261,2)</f>
        <v>0</v>
      </c>
      <c r="BL261" s="21" t="s">
        <v>207</v>
      </c>
      <c r="BM261" s="21" t="s">
        <v>580</v>
      </c>
    </row>
    <row r="262" spans="2:47" s="1" customFormat="1" ht="13.5">
      <c r="B262" s="38"/>
      <c r="C262" s="60"/>
      <c r="D262" s="207" t="s">
        <v>137</v>
      </c>
      <c r="E262" s="60"/>
      <c r="F262" s="220" t="s">
        <v>579</v>
      </c>
      <c r="G262" s="60"/>
      <c r="H262" s="60"/>
      <c r="I262" s="160"/>
      <c r="J262" s="60"/>
      <c r="K262" s="60"/>
      <c r="L262" s="58"/>
      <c r="M262" s="204"/>
      <c r="N262" s="39"/>
      <c r="O262" s="39"/>
      <c r="P262" s="39"/>
      <c r="Q262" s="39"/>
      <c r="R262" s="39"/>
      <c r="S262" s="39"/>
      <c r="T262" s="75"/>
      <c r="AT262" s="21" t="s">
        <v>137</v>
      </c>
      <c r="AU262" s="21" t="s">
        <v>82</v>
      </c>
    </row>
    <row r="263" spans="2:65" s="1" customFormat="1" ht="22.5" customHeight="1">
      <c r="B263" s="38"/>
      <c r="C263" s="190" t="s">
        <v>581</v>
      </c>
      <c r="D263" s="190" t="s">
        <v>130</v>
      </c>
      <c r="E263" s="191" t="s">
        <v>582</v>
      </c>
      <c r="F263" s="192" t="s">
        <v>583</v>
      </c>
      <c r="G263" s="193" t="s">
        <v>276</v>
      </c>
      <c r="H263" s="194">
        <v>2</v>
      </c>
      <c r="I263" s="195"/>
      <c r="J263" s="196">
        <f>ROUND(I263*H263,2)</f>
        <v>0</v>
      </c>
      <c r="K263" s="192" t="s">
        <v>134</v>
      </c>
      <c r="L263" s="58"/>
      <c r="M263" s="197" t="s">
        <v>21</v>
      </c>
      <c r="N263" s="198" t="s">
        <v>43</v>
      </c>
      <c r="O263" s="39"/>
      <c r="P263" s="199">
        <f>O263*H263</f>
        <v>0</v>
      </c>
      <c r="Q263" s="199">
        <v>0</v>
      </c>
      <c r="R263" s="199">
        <f>Q263*H263</f>
        <v>0</v>
      </c>
      <c r="S263" s="199">
        <v>0</v>
      </c>
      <c r="T263" s="200">
        <f>S263*H263</f>
        <v>0</v>
      </c>
      <c r="AR263" s="21" t="s">
        <v>207</v>
      </c>
      <c r="AT263" s="21" t="s">
        <v>130</v>
      </c>
      <c r="AU263" s="21" t="s">
        <v>82</v>
      </c>
      <c r="AY263" s="21" t="s">
        <v>128</v>
      </c>
      <c r="BE263" s="201">
        <f>IF(N263="základní",J263,0)</f>
        <v>0</v>
      </c>
      <c r="BF263" s="201">
        <f>IF(N263="snížená",J263,0)</f>
        <v>0</v>
      </c>
      <c r="BG263" s="201">
        <f>IF(N263="zákl. přenesená",J263,0)</f>
        <v>0</v>
      </c>
      <c r="BH263" s="201">
        <f>IF(N263="sníž. přenesená",J263,0)</f>
        <v>0</v>
      </c>
      <c r="BI263" s="201">
        <f>IF(N263="nulová",J263,0)</f>
        <v>0</v>
      </c>
      <c r="BJ263" s="21" t="s">
        <v>80</v>
      </c>
      <c r="BK263" s="201">
        <f>ROUND(I263*H263,2)</f>
        <v>0</v>
      </c>
      <c r="BL263" s="21" t="s">
        <v>207</v>
      </c>
      <c r="BM263" s="21" t="s">
        <v>584</v>
      </c>
    </row>
    <row r="264" spans="2:47" s="1" customFormat="1" ht="13.5">
      <c r="B264" s="38"/>
      <c r="C264" s="60"/>
      <c r="D264" s="202" t="s">
        <v>137</v>
      </c>
      <c r="E264" s="60"/>
      <c r="F264" s="203" t="s">
        <v>585</v>
      </c>
      <c r="G264" s="60"/>
      <c r="H264" s="60"/>
      <c r="I264" s="160"/>
      <c r="J264" s="60"/>
      <c r="K264" s="60"/>
      <c r="L264" s="58"/>
      <c r="M264" s="204"/>
      <c r="N264" s="39"/>
      <c r="O264" s="39"/>
      <c r="P264" s="39"/>
      <c r="Q264" s="39"/>
      <c r="R264" s="39"/>
      <c r="S264" s="39"/>
      <c r="T264" s="75"/>
      <c r="AT264" s="21" t="s">
        <v>137</v>
      </c>
      <c r="AU264" s="21" t="s">
        <v>82</v>
      </c>
    </row>
    <row r="265" spans="2:51" s="11" customFormat="1" ht="13.5">
      <c r="B265" s="205"/>
      <c r="C265" s="206"/>
      <c r="D265" s="207" t="s">
        <v>139</v>
      </c>
      <c r="E265" s="208" t="s">
        <v>21</v>
      </c>
      <c r="F265" s="209" t="s">
        <v>82</v>
      </c>
      <c r="G265" s="206"/>
      <c r="H265" s="210">
        <v>2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139</v>
      </c>
      <c r="AU265" s="216" t="s">
        <v>82</v>
      </c>
      <c r="AV265" s="11" t="s">
        <v>82</v>
      </c>
      <c r="AW265" s="11" t="s">
        <v>35</v>
      </c>
      <c r="AX265" s="11" t="s">
        <v>80</v>
      </c>
      <c r="AY265" s="216" t="s">
        <v>128</v>
      </c>
    </row>
    <row r="266" spans="2:65" s="1" customFormat="1" ht="22.5" customHeight="1">
      <c r="B266" s="38"/>
      <c r="C266" s="224" t="s">
        <v>586</v>
      </c>
      <c r="D266" s="224" t="s">
        <v>314</v>
      </c>
      <c r="E266" s="225" t="s">
        <v>587</v>
      </c>
      <c r="F266" s="226" t="s">
        <v>588</v>
      </c>
      <c r="G266" s="227" t="s">
        <v>276</v>
      </c>
      <c r="H266" s="228">
        <v>2</v>
      </c>
      <c r="I266" s="229"/>
      <c r="J266" s="230">
        <f>ROUND(I266*H266,2)</f>
        <v>0</v>
      </c>
      <c r="K266" s="226" t="s">
        <v>134</v>
      </c>
      <c r="L266" s="231"/>
      <c r="M266" s="232" t="s">
        <v>21</v>
      </c>
      <c r="N266" s="233" t="s">
        <v>43</v>
      </c>
      <c r="O266" s="39"/>
      <c r="P266" s="199">
        <f>O266*H266</f>
        <v>0</v>
      </c>
      <c r="Q266" s="199">
        <v>0.00085</v>
      </c>
      <c r="R266" s="199">
        <f>Q266*H266</f>
        <v>0.0017</v>
      </c>
      <c r="S266" s="199">
        <v>0</v>
      </c>
      <c r="T266" s="200">
        <f>S266*H266</f>
        <v>0</v>
      </c>
      <c r="AR266" s="21" t="s">
        <v>453</v>
      </c>
      <c r="AT266" s="21" t="s">
        <v>314</v>
      </c>
      <c r="AU266" s="21" t="s">
        <v>82</v>
      </c>
      <c r="AY266" s="21" t="s">
        <v>128</v>
      </c>
      <c r="BE266" s="201">
        <f>IF(N266="základní",J266,0)</f>
        <v>0</v>
      </c>
      <c r="BF266" s="201">
        <f>IF(N266="snížená",J266,0)</f>
        <v>0</v>
      </c>
      <c r="BG266" s="201">
        <f>IF(N266="zákl. přenesená",J266,0)</f>
        <v>0</v>
      </c>
      <c r="BH266" s="201">
        <f>IF(N266="sníž. přenesená",J266,0)</f>
        <v>0</v>
      </c>
      <c r="BI266" s="201">
        <f>IF(N266="nulová",J266,0)</f>
        <v>0</v>
      </c>
      <c r="BJ266" s="21" t="s">
        <v>80</v>
      </c>
      <c r="BK266" s="201">
        <f>ROUND(I266*H266,2)</f>
        <v>0</v>
      </c>
      <c r="BL266" s="21" t="s">
        <v>207</v>
      </c>
      <c r="BM266" s="21" t="s">
        <v>589</v>
      </c>
    </row>
    <row r="267" spans="2:47" s="1" customFormat="1" ht="13.5">
      <c r="B267" s="38"/>
      <c r="C267" s="60"/>
      <c r="D267" s="207" t="s">
        <v>137</v>
      </c>
      <c r="E267" s="60"/>
      <c r="F267" s="220" t="s">
        <v>588</v>
      </c>
      <c r="G267" s="60"/>
      <c r="H267" s="60"/>
      <c r="I267" s="160"/>
      <c r="J267" s="60"/>
      <c r="K267" s="60"/>
      <c r="L267" s="58"/>
      <c r="M267" s="204"/>
      <c r="N267" s="39"/>
      <c r="O267" s="39"/>
      <c r="P267" s="39"/>
      <c r="Q267" s="39"/>
      <c r="R267" s="39"/>
      <c r="S267" s="39"/>
      <c r="T267" s="75"/>
      <c r="AT267" s="21" t="s">
        <v>137</v>
      </c>
      <c r="AU267" s="21" t="s">
        <v>82</v>
      </c>
    </row>
    <row r="268" spans="2:65" s="1" customFormat="1" ht="22.5" customHeight="1">
      <c r="B268" s="38"/>
      <c r="C268" s="190" t="s">
        <v>590</v>
      </c>
      <c r="D268" s="190" t="s">
        <v>130</v>
      </c>
      <c r="E268" s="191" t="s">
        <v>591</v>
      </c>
      <c r="F268" s="192" t="s">
        <v>592</v>
      </c>
      <c r="G268" s="193" t="s">
        <v>143</v>
      </c>
      <c r="H268" s="194">
        <v>6.5</v>
      </c>
      <c r="I268" s="195"/>
      <c r="J268" s="196">
        <f>ROUND(I268*H268,2)</f>
        <v>0</v>
      </c>
      <c r="K268" s="192" t="s">
        <v>134</v>
      </c>
      <c r="L268" s="58"/>
      <c r="M268" s="197" t="s">
        <v>21</v>
      </c>
      <c r="N268" s="198" t="s">
        <v>43</v>
      </c>
      <c r="O268" s="39"/>
      <c r="P268" s="199">
        <f>O268*H268</f>
        <v>0</v>
      </c>
      <c r="Q268" s="199">
        <v>0</v>
      </c>
      <c r="R268" s="199">
        <f>Q268*H268</f>
        <v>0</v>
      </c>
      <c r="S268" s="199">
        <v>0</v>
      </c>
      <c r="T268" s="200">
        <f>S268*H268</f>
        <v>0</v>
      </c>
      <c r="AR268" s="21" t="s">
        <v>207</v>
      </c>
      <c r="AT268" s="21" t="s">
        <v>130</v>
      </c>
      <c r="AU268" s="21" t="s">
        <v>82</v>
      </c>
      <c r="AY268" s="21" t="s">
        <v>128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21" t="s">
        <v>80</v>
      </c>
      <c r="BK268" s="201">
        <f>ROUND(I268*H268,2)</f>
        <v>0</v>
      </c>
      <c r="BL268" s="21" t="s">
        <v>207</v>
      </c>
      <c r="BM268" s="21" t="s">
        <v>593</v>
      </c>
    </row>
    <row r="269" spans="2:47" s="1" customFormat="1" ht="13.5">
      <c r="B269" s="38"/>
      <c r="C269" s="60"/>
      <c r="D269" s="202" t="s">
        <v>137</v>
      </c>
      <c r="E269" s="60"/>
      <c r="F269" s="203" t="s">
        <v>594</v>
      </c>
      <c r="G269" s="60"/>
      <c r="H269" s="60"/>
      <c r="I269" s="160"/>
      <c r="J269" s="60"/>
      <c r="K269" s="60"/>
      <c r="L269" s="58"/>
      <c r="M269" s="204"/>
      <c r="N269" s="39"/>
      <c r="O269" s="39"/>
      <c r="P269" s="39"/>
      <c r="Q269" s="39"/>
      <c r="R269" s="39"/>
      <c r="S269" s="39"/>
      <c r="T269" s="75"/>
      <c r="AT269" s="21" t="s">
        <v>137</v>
      </c>
      <c r="AU269" s="21" t="s">
        <v>82</v>
      </c>
    </row>
    <row r="270" spans="2:51" s="11" customFormat="1" ht="13.5">
      <c r="B270" s="205"/>
      <c r="C270" s="206"/>
      <c r="D270" s="207" t="s">
        <v>139</v>
      </c>
      <c r="E270" s="208" t="s">
        <v>21</v>
      </c>
      <c r="F270" s="209" t="s">
        <v>595</v>
      </c>
      <c r="G270" s="206"/>
      <c r="H270" s="210">
        <v>6.5</v>
      </c>
      <c r="I270" s="211"/>
      <c r="J270" s="206"/>
      <c r="K270" s="206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139</v>
      </c>
      <c r="AU270" s="216" t="s">
        <v>82</v>
      </c>
      <c r="AV270" s="11" t="s">
        <v>82</v>
      </c>
      <c r="AW270" s="11" t="s">
        <v>35</v>
      </c>
      <c r="AX270" s="11" t="s">
        <v>80</v>
      </c>
      <c r="AY270" s="216" t="s">
        <v>128</v>
      </c>
    </row>
    <row r="271" spans="2:65" s="1" customFormat="1" ht="22.5" customHeight="1">
      <c r="B271" s="38"/>
      <c r="C271" s="224" t="s">
        <v>596</v>
      </c>
      <c r="D271" s="224" t="s">
        <v>314</v>
      </c>
      <c r="E271" s="225" t="s">
        <v>597</v>
      </c>
      <c r="F271" s="226" t="s">
        <v>598</v>
      </c>
      <c r="G271" s="227" t="s">
        <v>143</v>
      </c>
      <c r="H271" s="228">
        <v>6.5</v>
      </c>
      <c r="I271" s="229"/>
      <c r="J271" s="230">
        <f>ROUND(I271*H271,2)</f>
        <v>0</v>
      </c>
      <c r="K271" s="226" t="s">
        <v>134</v>
      </c>
      <c r="L271" s="231"/>
      <c r="M271" s="232" t="s">
        <v>21</v>
      </c>
      <c r="N271" s="233" t="s">
        <v>43</v>
      </c>
      <c r="O271" s="39"/>
      <c r="P271" s="199">
        <f>O271*H271</f>
        <v>0</v>
      </c>
      <c r="Q271" s="199">
        <v>0.00137</v>
      </c>
      <c r="R271" s="199">
        <f>Q271*H271</f>
        <v>0.008905</v>
      </c>
      <c r="S271" s="199">
        <v>0</v>
      </c>
      <c r="T271" s="200">
        <f>S271*H271</f>
        <v>0</v>
      </c>
      <c r="AR271" s="21" t="s">
        <v>453</v>
      </c>
      <c r="AT271" s="21" t="s">
        <v>314</v>
      </c>
      <c r="AU271" s="21" t="s">
        <v>82</v>
      </c>
      <c r="AY271" s="21" t="s">
        <v>128</v>
      </c>
      <c r="BE271" s="201">
        <f>IF(N271="základní",J271,0)</f>
        <v>0</v>
      </c>
      <c r="BF271" s="201">
        <f>IF(N271="snížená",J271,0)</f>
        <v>0</v>
      </c>
      <c r="BG271" s="201">
        <f>IF(N271="zákl. přenesená",J271,0)</f>
        <v>0</v>
      </c>
      <c r="BH271" s="201">
        <f>IF(N271="sníž. přenesená",J271,0)</f>
        <v>0</v>
      </c>
      <c r="BI271" s="201">
        <f>IF(N271="nulová",J271,0)</f>
        <v>0</v>
      </c>
      <c r="BJ271" s="21" t="s">
        <v>80</v>
      </c>
      <c r="BK271" s="201">
        <f>ROUND(I271*H271,2)</f>
        <v>0</v>
      </c>
      <c r="BL271" s="21" t="s">
        <v>207</v>
      </c>
      <c r="BM271" s="21" t="s">
        <v>599</v>
      </c>
    </row>
    <row r="272" spans="2:47" s="1" customFormat="1" ht="13.5">
      <c r="B272" s="38"/>
      <c r="C272" s="60"/>
      <c r="D272" s="207" t="s">
        <v>137</v>
      </c>
      <c r="E272" s="60"/>
      <c r="F272" s="220" t="s">
        <v>598</v>
      </c>
      <c r="G272" s="60"/>
      <c r="H272" s="60"/>
      <c r="I272" s="160"/>
      <c r="J272" s="60"/>
      <c r="K272" s="60"/>
      <c r="L272" s="58"/>
      <c r="M272" s="204"/>
      <c r="N272" s="39"/>
      <c r="O272" s="39"/>
      <c r="P272" s="39"/>
      <c r="Q272" s="39"/>
      <c r="R272" s="39"/>
      <c r="S272" s="39"/>
      <c r="T272" s="75"/>
      <c r="AT272" s="21" t="s">
        <v>137</v>
      </c>
      <c r="AU272" s="21" t="s">
        <v>82</v>
      </c>
    </row>
    <row r="273" spans="2:65" s="1" customFormat="1" ht="22.5" customHeight="1">
      <c r="B273" s="38"/>
      <c r="C273" s="190" t="s">
        <v>600</v>
      </c>
      <c r="D273" s="190" t="s">
        <v>130</v>
      </c>
      <c r="E273" s="191" t="s">
        <v>601</v>
      </c>
      <c r="F273" s="192" t="s">
        <v>602</v>
      </c>
      <c r="G273" s="193" t="s">
        <v>276</v>
      </c>
      <c r="H273" s="194">
        <v>2</v>
      </c>
      <c r="I273" s="195"/>
      <c r="J273" s="196">
        <f>ROUND(I273*H273,2)</f>
        <v>0</v>
      </c>
      <c r="K273" s="192" t="s">
        <v>134</v>
      </c>
      <c r="L273" s="58"/>
      <c r="M273" s="197" t="s">
        <v>21</v>
      </c>
      <c r="N273" s="198" t="s">
        <v>43</v>
      </c>
      <c r="O273" s="39"/>
      <c r="P273" s="199">
        <f>O273*H273</f>
        <v>0</v>
      </c>
      <c r="Q273" s="199">
        <v>0</v>
      </c>
      <c r="R273" s="199">
        <f>Q273*H273</f>
        <v>0</v>
      </c>
      <c r="S273" s="199">
        <v>0</v>
      </c>
      <c r="T273" s="200">
        <f>S273*H273</f>
        <v>0</v>
      </c>
      <c r="AR273" s="21" t="s">
        <v>207</v>
      </c>
      <c r="AT273" s="21" t="s">
        <v>130</v>
      </c>
      <c r="AU273" s="21" t="s">
        <v>82</v>
      </c>
      <c r="AY273" s="21" t="s">
        <v>128</v>
      </c>
      <c r="BE273" s="201">
        <f>IF(N273="základní",J273,0)</f>
        <v>0</v>
      </c>
      <c r="BF273" s="201">
        <f>IF(N273="snížená",J273,0)</f>
        <v>0</v>
      </c>
      <c r="BG273" s="201">
        <f>IF(N273="zákl. přenesená",J273,0)</f>
        <v>0</v>
      </c>
      <c r="BH273" s="201">
        <f>IF(N273="sníž. přenesená",J273,0)</f>
        <v>0</v>
      </c>
      <c r="BI273" s="201">
        <f>IF(N273="nulová",J273,0)</f>
        <v>0</v>
      </c>
      <c r="BJ273" s="21" t="s">
        <v>80</v>
      </c>
      <c r="BK273" s="201">
        <f>ROUND(I273*H273,2)</f>
        <v>0</v>
      </c>
      <c r="BL273" s="21" t="s">
        <v>207</v>
      </c>
      <c r="BM273" s="21" t="s">
        <v>603</v>
      </c>
    </row>
    <row r="274" spans="2:47" s="1" customFormat="1" ht="13.5">
      <c r="B274" s="38"/>
      <c r="C274" s="60"/>
      <c r="D274" s="202" t="s">
        <v>137</v>
      </c>
      <c r="E274" s="60"/>
      <c r="F274" s="203" t="s">
        <v>604</v>
      </c>
      <c r="G274" s="60"/>
      <c r="H274" s="60"/>
      <c r="I274" s="160"/>
      <c r="J274" s="60"/>
      <c r="K274" s="60"/>
      <c r="L274" s="58"/>
      <c r="M274" s="204"/>
      <c r="N274" s="39"/>
      <c r="O274" s="39"/>
      <c r="P274" s="39"/>
      <c r="Q274" s="39"/>
      <c r="R274" s="39"/>
      <c r="S274" s="39"/>
      <c r="T274" s="75"/>
      <c r="AT274" s="21" t="s">
        <v>137</v>
      </c>
      <c r="AU274" s="21" t="s">
        <v>82</v>
      </c>
    </row>
    <row r="275" spans="2:51" s="11" customFormat="1" ht="13.5">
      <c r="B275" s="205"/>
      <c r="C275" s="206"/>
      <c r="D275" s="207" t="s">
        <v>139</v>
      </c>
      <c r="E275" s="208" t="s">
        <v>21</v>
      </c>
      <c r="F275" s="209" t="s">
        <v>82</v>
      </c>
      <c r="G275" s="206"/>
      <c r="H275" s="210">
        <v>2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139</v>
      </c>
      <c r="AU275" s="216" t="s">
        <v>82</v>
      </c>
      <c r="AV275" s="11" t="s">
        <v>82</v>
      </c>
      <c r="AW275" s="11" t="s">
        <v>35</v>
      </c>
      <c r="AX275" s="11" t="s">
        <v>80</v>
      </c>
      <c r="AY275" s="216" t="s">
        <v>128</v>
      </c>
    </row>
    <row r="276" spans="2:65" s="1" customFormat="1" ht="22.5" customHeight="1">
      <c r="B276" s="38"/>
      <c r="C276" s="224" t="s">
        <v>605</v>
      </c>
      <c r="D276" s="224" t="s">
        <v>314</v>
      </c>
      <c r="E276" s="225" t="s">
        <v>606</v>
      </c>
      <c r="F276" s="226" t="s">
        <v>607</v>
      </c>
      <c r="G276" s="227" t="s">
        <v>276</v>
      </c>
      <c r="H276" s="228">
        <v>2</v>
      </c>
      <c r="I276" s="229"/>
      <c r="J276" s="230">
        <f>ROUND(I276*H276,2)</f>
        <v>0</v>
      </c>
      <c r="K276" s="226" t="s">
        <v>134</v>
      </c>
      <c r="L276" s="231"/>
      <c r="M276" s="232" t="s">
        <v>21</v>
      </c>
      <c r="N276" s="233" t="s">
        <v>43</v>
      </c>
      <c r="O276" s="39"/>
      <c r="P276" s="199">
        <f>O276*H276</f>
        <v>0</v>
      </c>
      <c r="Q276" s="199">
        <v>4E-05</v>
      </c>
      <c r="R276" s="199">
        <f>Q276*H276</f>
        <v>8E-05</v>
      </c>
      <c r="S276" s="199">
        <v>0</v>
      </c>
      <c r="T276" s="200">
        <f>S276*H276</f>
        <v>0</v>
      </c>
      <c r="AR276" s="21" t="s">
        <v>453</v>
      </c>
      <c r="AT276" s="21" t="s">
        <v>314</v>
      </c>
      <c r="AU276" s="21" t="s">
        <v>82</v>
      </c>
      <c r="AY276" s="21" t="s">
        <v>128</v>
      </c>
      <c r="BE276" s="201">
        <f>IF(N276="základní",J276,0)</f>
        <v>0</v>
      </c>
      <c r="BF276" s="201">
        <f>IF(N276="snížená",J276,0)</f>
        <v>0</v>
      </c>
      <c r="BG276" s="201">
        <f>IF(N276="zákl. přenesená",J276,0)</f>
        <v>0</v>
      </c>
      <c r="BH276" s="201">
        <f>IF(N276="sníž. přenesená",J276,0)</f>
        <v>0</v>
      </c>
      <c r="BI276" s="201">
        <f>IF(N276="nulová",J276,0)</f>
        <v>0</v>
      </c>
      <c r="BJ276" s="21" t="s">
        <v>80</v>
      </c>
      <c r="BK276" s="201">
        <f>ROUND(I276*H276,2)</f>
        <v>0</v>
      </c>
      <c r="BL276" s="21" t="s">
        <v>207</v>
      </c>
      <c r="BM276" s="21" t="s">
        <v>608</v>
      </c>
    </row>
    <row r="277" spans="2:47" s="1" customFormat="1" ht="13.5">
      <c r="B277" s="38"/>
      <c r="C277" s="60"/>
      <c r="D277" s="207" t="s">
        <v>137</v>
      </c>
      <c r="E277" s="60"/>
      <c r="F277" s="220" t="s">
        <v>607</v>
      </c>
      <c r="G277" s="60"/>
      <c r="H277" s="60"/>
      <c r="I277" s="160"/>
      <c r="J277" s="60"/>
      <c r="K277" s="60"/>
      <c r="L277" s="58"/>
      <c r="M277" s="204"/>
      <c r="N277" s="39"/>
      <c r="O277" s="39"/>
      <c r="P277" s="39"/>
      <c r="Q277" s="39"/>
      <c r="R277" s="39"/>
      <c r="S277" s="39"/>
      <c r="T277" s="75"/>
      <c r="AT277" s="21" t="s">
        <v>137</v>
      </c>
      <c r="AU277" s="21" t="s">
        <v>82</v>
      </c>
    </row>
    <row r="278" spans="2:65" s="1" customFormat="1" ht="22.5" customHeight="1">
      <c r="B278" s="38"/>
      <c r="C278" s="190" t="s">
        <v>609</v>
      </c>
      <c r="D278" s="190" t="s">
        <v>130</v>
      </c>
      <c r="E278" s="191" t="s">
        <v>610</v>
      </c>
      <c r="F278" s="192" t="s">
        <v>611</v>
      </c>
      <c r="G278" s="193" t="s">
        <v>276</v>
      </c>
      <c r="H278" s="194">
        <v>1</v>
      </c>
      <c r="I278" s="195"/>
      <c r="J278" s="196">
        <f>ROUND(I278*H278,2)</f>
        <v>0</v>
      </c>
      <c r="K278" s="192" t="s">
        <v>134</v>
      </c>
      <c r="L278" s="58"/>
      <c r="M278" s="197" t="s">
        <v>21</v>
      </c>
      <c r="N278" s="198" t="s">
        <v>43</v>
      </c>
      <c r="O278" s="39"/>
      <c r="P278" s="199">
        <f>O278*H278</f>
        <v>0</v>
      </c>
      <c r="Q278" s="199">
        <v>0</v>
      </c>
      <c r="R278" s="199">
        <f>Q278*H278</f>
        <v>0</v>
      </c>
      <c r="S278" s="199">
        <v>0</v>
      </c>
      <c r="T278" s="200">
        <f>S278*H278</f>
        <v>0</v>
      </c>
      <c r="AR278" s="21" t="s">
        <v>207</v>
      </c>
      <c r="AT278" s="21" t="s">
        <v>130</v>
      </c>
      <c r="AU278" s="21" t="s">
        <v>82</v>
      </c>
      <c r="AY278" s="21" t="s">
        <v>128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21" t="s">
        <v>80</v>
      </c>
      <c r="BK278" s="201">
        <f>ROUND(I278*H278,2)</f>
        <v>0</v>
      </c>
      <c r="BL278" s="21" t="s">
        <v>207</v>
      </c>
      <c r="BM278" s="21" t="s">
        <v>612</v>
      </c>
    </row>
    <row r="279" spans="2:47" s="1" customFormat="1" ht="13.5">
      <c r="B279" s="38"/>
      <c r="C279" s="60"/>
      <c r="D279" s="202" t="s">
        <v>137</v>
      </c>
      <c r="E279" s="60"/>
      <c r="F279" s="203" t="s">
        <v>613</v>
      </c>
      <c r="G279" s="60"/>
      <c r="H279" s="60"/>
      <c r="I279" s="160"/>
      <c r="J279" s="60"/>
      <c r="K279" s="60"/>
      <c r="L279" s="58"/>
      <c r="M279" s="204"/>
      <c r="N279" s="39"/>
      <c r="O279" s="39"/>
      <c r="P279" s="39"/>
      <c r="Q279" s="39"/>
      <c r="R279" s="39"/>
      <c r="S279" s="39"/>
      <c r="T279" s="75"/>
      <c r="AT279" s="21" t="s">
        <v>137</v>
      </c>
      <c r="AU279" s="21" t="s">
        <v>82</v>
      </c>
    </row>
    <row r="280" spans="2:51" s="11" customFormat="1" ht="13.5">
      <c r="B280" s="205"/>
      <c r="C280" s="206"/>
      <c r="D280" s="207" t="s">
        <v>139</v>
      </c>
      <c r="E280" s="208" t="s">
        <v>21</v>
      </c>
      <c r="F280" s="209" t="s">
        <v>80</v>
      </c>
      <c r="G280" s="206"/>
      <c r="H280" s="210">
        <v>1</v>
      </c>
      <c r="I280" s="211"/>
      <c r="J280" s="206"/>
      <c r="K280" s="206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139</v>
      </c>
      <c r="AU280" s="216" t="s">
        <v>82</v>
      </c>
      <c r="AV280" s="11" t="s">
        <v>82</v>
      </c>
      <c r="AW280" s="11" t="s">
        <v>35</v>
      </c>
      <c r="AX280" s="11" t="s">
        <v>80</v>
      </c>
      <c r="AY280" s="216" t="s">
        <v>128</v>
      </c>
    </row>
    <row r="281" spans="2:65" s="1" customFormat="1" ht="22.5" customHeight="1">
      <c r="B281" s="38"/>
      <c r="C281" s="224" t="s">
        <v>614</v>
      </c>
      <c r="D281" s="224" t="s">
        <v>314</v>
      </c>
      <c r="E281" s="225" t="s">
        <v>615</v>
      </c>
      <c r="F281" s="226" t="s">
        <v>616</v>
      </c>
      <c r="G281" s="227" t="s">
        <v>276</v>
      </c>
      <c r="H281" s="228">
        <v>1</v>
      </c>
      <c r="I281" s="229"/>
      <c r="J281" s="230">
        <f>ROUND(I281*H281,2)</f>
        <v>0</v>
      </c>
      <c r="K281" s="226" t="s">
        <v>134</v>
      </c>
      <c r="L281" s="231"/>
      <c r="M281" s="232" t="s">
        <v>21</v>
      </c>
      <c r="N281" s="233" t="s">
        <v>43</v>
      </c>
      <c r="O281" s="39"/>
      <c r="P281" s="199">
        <f>O281*H281</f>
        <v>0</v>
      </c>
      <c r="Q281" s="199">
        <v>0.00023</v>
      </c>
      <c r="R281" s="199">
        <f>Q281*H281</f>
        <v>0.00023</v>
      </c>
      <c r="S281" s="199">
        <v>0</v>
      </c>
      <c r="T281" s="200">
        <f>S281*H281</f>
        <v>0</v>
      </c>
      <c r="AR281" s="21" t="s">
        <v>453</v>
      </c>
      <c r="AT281" s="21" t="s">
        <v>314</v>
      </c>
      <c r="AU281" s="21" t="s">
        <v>82</v>
      </c>
      <c r="AY281" s="21" t="s">
        <v>128</v>
      </c>
      <c r="BE281" s="201">
        <f>IF(N281="základní",J281,0)</f>
        <v>0</v>
      </c>
      <c r="BF281" s="201">
        <f>IF(N281="snížená",J281,0)</f>
        <v>0</v>
      </c>
      <c r="BG281" s="201">
        <f>IF(N281="zákl. přenesená",J281,0)</f>
        <v>0</v>
      </c>
      <c r="BH281" s="201">
        <f>IF(N281="sníž. přenesená",J281,0)</f>
        <v>0</v>
      </c>
      <c r="BI281" s="201">
        <f>IF(N281="nulová",J281,0)</f>
        <v>0</v>
      </c>
      <c r="BJ281" s="21" t="s">
        <v>80</v>
      </c>
      <c r="BK281" s="201">
        <f>ROUND(I281*H281,2)</f>
        <v>0</v>
      </c>
      <c r="BL281" s="21" t="s">
        <v>207</v>
      </c>
      <c r="BM281" s="21" t="s">
        <v>617</v>
      </c>
    </row>
    <row r="282" spans="2:47" s="1" customFormat="1" ht="13.5">
      <c r="B282" s="38"/>
      <c r="C282" s="60"/>
      <c r="D282" s="207" t="s">
        <v>137</v>
      </c>
      <c r="E282" s="60"/>
      <c r="F282" s="220" t="s">
        <v>616</v>
      </c>
      <c r="G282" s="60"/>
      <c r="H282" s="60"/>
      <c r="I282" s="160"/>
      <c r="J282" s="60"/>
      <c r="K282" s="60"/>
      <c r="L282" s="58"/>
      <c r="M282" s="204"/>
      <c r="N282" s="39"/>
      <c r="O282" s="39"/>
      <c r="P282" s="39"/>
      <c r="Q282" s="39"/>
      <c r="R282" s="39"/>
      <c r="S282" s="39"/>
      <c r="T282" s="75"/>
      <c r="AT282" s="21" t="s">
        <v>137</v>
      </c>
      <c r="AU282" s="21" t="s">
        <v>82</v>
      </c>
    </row>
    <row r="283" spans="2:65" s="1" customFormat="1" ht="22.5" customHeight="1">
      <c r="B283" s="38"/>
      <c r="C283" s="190" t="s">
        <v>618</v>
      </c>
      <c r="D283" s="190" t="s">
        <v>130</v>
      </c>
      <c r="E283" s="191" t="s">
        <v>619</v>
      </c>
      <c r="F283" s="192" t="s">
        <v>620</v>
      </c>
      <c r="G283" s="193" t="s">
        <v>143</v>
      </c>
      <c r="H283" s="194">
        <v>4.8</v>
      </c>
      <c r="I283" s="195"/>
      <c r="J283" s="196">
        <f>ROUND(I283*H283,2)</f>
        <v>0</v>
      </c>
      <c r="K283" s="192" t="s">
        <v>134</v>
      </c>
      <c r="L283" s="58"/>
      <c r="M283" s="197" t="s">
        <v>21</v>
      </c>
      <c r="N283" s="198" t="s">
        <v>43</v>
      </c>
      <c r="O283" s="39"/>
      <c r="P283" s="199">
        <f>O283*H283</f>
        <v>0</v>
      </c>
      <c r="Q283" s="199">
        <v>0</v>
      </c>
      <c r="R283" s="199">
        <f>Q283*H283</f>
        <v>0</v>
      </c>
      <c r="S283" s="199">
        <v>0</v>
      </c>
      <c r="T283" s="200">
        <f>S283*H283</f>
        <v>0</v>
      </c>
      <c r="AR283" s="21" t="s">
        <v>207</v>
      </c>
      <c r="AT283" s="21" t="s">
        <v>130</v>
      </c>
      <c r="AU283" s="21" t="s">
        <v>82</v>
      </c>
      <c r="AY283" s="21" t="s">
        <v>128</v>
      </c>
      <c r="BE283" s="201">
        <f>IF(N283="základní",J283,0)</f>
        <v>0</v>
      </c>
      <c r="BF283" s="201">
        <f>IF(N283="snížená",J283,0)</f>
        <v>0</v>
      </c>
      <c r="BG283" s="201">
        <f>IF(N283="zákl. přenesená",J283,0)</f>
        <v>0</v>
      </c>
      <c r="BH283" s="201">
        <f>IF(N283="sníž. přenesená",J283,0)</f>
        <v>0</v>
      </c>
      <c r="BI283" s="201">
        <f>IF(N283="nulová",J283,0)</f>
        <v>0</v>
      </c>
      <c r="BJ283" s="21" t="s">
        <v>80</v>
      </c>
      <c r="BK283" s="201">
        <f>ROUND(I283*H283,2)</f>
        <v>0</v>
      </c>
      <c r="BL283" s="21" t="s">
        <v>207</v>
      </c>
      <c r="BM283" s="21" t="s">
        <v>621</v>
      </c>
    </row>
    <row r="284" spans="2:47" s="1" customFormat="1" ht="13.5">
      <c r="B284" s="38"/>
      <c r="C284" s="60"/>
      <c r="D284" s="202" t="s">
        <v>137</v>
      </c>
      <c r="E284" s="60"/>
      <c r="F284" s="203" t="s">
        <v>622</v>
      </c>
      <c r="G284" s="60"/>
      <c r="H284" s="60"/>
      <c r="I284" s="160"/>
      <c r="J284" s="60"/>
      <c r="K284" s="60"/>
      <c r="L284" s="58"/>
      <c r="M284" s="204"/>
      <c r="N284" s="39"/>
      <c r="O284" s="39"/>
      <c r="P284" s="39"/>
      <c r="Q284" s="39"/>
      <c r="R284" s="39"/>
      <c r="S284" s="39"/>
      <c r="T284" s="75"/>
      <c r="AT284" s="21" t="s">
        <v>137</v>
      </c>
      <c r="AU284" s="21" t="s">
        <v>82</v>
      </c>
    </row>
    <row r="285" spans="2:51" s="11" customFormat="1" ht="13.5">
      <c r="B285" s="205"/>
      <c r="C285" s="206"/>
      <c r="D285" s="207" t="s">
        <v>139</v>
      </c>
      <c r="E285" s="208" t="s">
        <v>21</v>
      </c>
      <c r="F285" s="209" t="s">
        <v>623</v>
      </c>
      <c r="G285" s="206"/>
      <c r="H285" s="210">
        <v>4.8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139</v>
      </c>
      <c r="AU285" s="216" t="s">
        <v>82</v>
      </c>
      <c r="AV285" s="11" t="s">
        <v>82</v>
      </c>
      <c r="AW285" s="11" t="s">
        <v>35</v>
      </c>
      <c r="AX285" s="11" t="s">
        <v>80</v>
      </c>
      <c r="AY285" s="216" t="s">
        <v>128</v>
      </c>
    </row>
    <row r="286" spans="2:65" s="1" customFormat="1" ht="22.5" customHeight="1">
      <c r="B286" s="38"/>
      <c r="C286" s="224" t="s">
        <v>624</v>
      </c>
      <c r="D286" s="224" t="s">
        <v>314</v>
      </c>
      <c r="E286" s="225" t="s">
        <v>625</v>
      </c>
      <c r="F286" s="226" t="s">
        <v>626</v>
      </c>
      <c r="G286" s="227" t="s">
        <v>143</v>
      </c>
      <c r="H286" s="228">
        <v>4.8</v>
      </c>
      <c r="I286" s="229"/>
      <c r="J286" s="230">
        <f>ROUND(I286*H286,2)</f>
        <v>0</v>
      </c>
      <c r="K286" s="226" t="s">
        <v>134</v>
      </c>
      <c r="L286" s="231"/>
      <c r="M286" s="232" t="s">
        <v>21</v>
      </c>
      <c r="N286" s="233" t="s">
        <v>43</v>
      </c>
      <c r="O286" s="39"/>
      <c r="P286" s="199">
        <f>O286*H286</f>
        <v>0</v>
      </c>
      <c r="Q286" s="199">
        <v>0.0015</v>
      </c>
      <c r="R286" s="199">
        <f>Q286*H286</f>
        <v>0.0072</v>
      </c>
      <c r="S286" s="199">
        <v>0</v>
      </c>
      <c r="T286" s="200">
        <f>S286*H286</f>
        <v>0</v>
      </c>
      <c r="AR286" s="21" t="s">
        <v>453</v>
      </c>
      <c r="AT286" s="21" t="s">
        <v>314</v>
      </c>
      <c r="AU286" s="21" t="s">
        <v>82</v>
      </c>
      <c r="AY286" s="21" t="s">
        <v>128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21" t="s">
        <v>80</v>
      </c>
      <c r="BK286" s="201">
        <f>ROUND(I286*H286,2)</f>
        <v>0</v>
      </c>
      <c r="BL286" s="21" t="s">
        <v>207</v>
      </c>
      <c r="BM286" s="21" t="s">
        <v>627</v>
      </c>
    </row>
    <row r="287" spans="2:47" s="1" customFormat="1" ht="13.5">
      <c r="B287" s="38"/>
      <c r="C287" s="60"/>
      <c r="D287" s="207" t="s">
        <v>137</v>
      </c>
      <c r="E287" s="60"/>
      <c r="F287" s="220" t="s">
        <v>626</v>
      </c>
      <c r="G287" s="60"/>
      <c r="H287" s="60"/>
      <c r="I287" s="160"/>
      <c r="J287" s="60"/>
      <c r="K287" s="60"/>
      <c r="L287" s="58"/>
      <c r="M287" s="204"/>
      <c r="N287" s="39"/>
      <c r="O287" s="39"/>
      <c r="P287" s="39"/>
      <c r="Q287" s="39"/>
      <c r="R287" s="39"/>
      <c r="S287" s="39"/>
      <c r="T287" s="75"/>
      <c r="AT287" s="21" t="s">
        <v>137</v>
      </c>
      <c r="AU287" s="21" t="s">
        <v>82</v>
      </c>
    </row>
    <row r="288" spans="2:65" s="1" customFormat="1" ht="22.5" customHeight="1">
      <c r="B288" s="38"/>
      <c r="C288" s="190" t="s">
        <v>628</v>
      </c>
      <c r="D288" s="190" t="s">
        <v>130</v>
      </c>
      <c r="E288" s="191" t="s">
        <v>629</v>
      </c>
      <c r="F288" s="192" t="s">
        <v>630</v>
      </c>
      <c r="G288" s="193" t="s">
        <v>276</v>
      </c>
      <c r="H288" s="194">
        <v>4</v>
      </c>
      <c r="I288" s="195"/>
      <c r="J288" s="196">
        <f>ROUND(I288*H288,2)</f>
        <v>0</v>
      </c>
      <c r="K288" s="192" t="s">
        <v>134</v>
      </c>
      <c r="L288" s="58"/>
      <c r="M288" s="197" t="s">
        <v>21</v>
      </c>
      <c r="N288" s="198" t="s">
        <v>43</v>
      </c>
      <c r="O288" s="39"/>
      <c r="P288" s="199">
        <f>O288*H288</f>
        <v>0</v>
      </c>
      <c r="Q288" s="199">
        <v>0</v>
      </c>
      <c r="R288" s="199">
        <f>Q288*H288</f>
        <v>0</v>
      </c>
      <c r="S288" s="199">
        <v>0</v>
      </c>
      <c r="T288" s="200">
        <f>S288*H288</f>
        <v>0</v>
      </c>
      <c r="AR288" s="21" t="s">
        <v>207</v>
      </c>
      <c r="AT288" s="21" t="s">
        <v>130</v>
      </c>
      <c r="AU288" s="21" t="s">
        <v>82</v>
      </c>
      <c r="AY288" s="21" t="s">
        <v>128</v>
      </c>
      <c r="BE288" s="201">
        <f>IF(N288="základní",J288,0)</f>
        <v>0</v>
      </c>
      <c r="BF288" s="201">
        <f>IF(N288="snížená",J288,0)</f>
        <v>0</v>
      </c>
      <c r="BG288" s="201">
        <f>IF(N288="zákl. přenesená",J288,0)</f>
        <v>0</v>
      </c>
      <c r="BH288" s="201">
        <f>IF(N288="sníž. přenesená",J288,0)</f>
        <v>0</v>
      </c>
      <c r="BI288" s="201">
        <f>IF(N288="nulová",J288,0)</f>
        <v>0</v>
      </c>
      <c r="BJ288" s="21" t="s">
        <v>80</v>
      </c>
      <c r="BK288" s="201">
        <f>ROUND(I288*H288,2)</f>
        <v>0</v>
      </c>
      <c r="BL288" s="21" t="s">
        <v>207</v>
      </c>
      <c r="BM288" s="21" t="s">
        <v>631</v>
      </c>
    </row>
    <row r="289" spans="2:47" s="1" customFormat="1" ht="13.5">
      <c r="B289" s="38"/>
      <c r="C289" s="60"/>
      <c r="D289" s="202" t="s">
        <v>137</v>
      </c>
      <c r="E289" s="60"/>
      <c r="F289" s="203" t="s">
        <v>632</v>
      </c>
      <c r="G289" s="60"/>
      <c r="H289" s="60"/>
      <c r="I289" s="160"/>
      <c r="J289" s="60"/>
      <c r="K289" s="60"/>
      <c r="L289" s="58"/>
      <c r="M289" s="204"/>
      <c r="N289" s="39"/>
      <c r="O289" s="39"/>
      <c r="P289" s="39"/>
      <c r="Q289" s="39"/>
      <c r="R289" s="39"/>
      <c r="S289" s="39"/>
      <c r="T289" s="75"/>
      <c r="AT289" s="21" t="s">
        <v>137</v>
      </c>
      <c r="AU289" s="21" t="s">
        <v>82</v>
      </c>
    </row>
    <row r="290" spans="2:51" s="11" customFormat="1" ht="13.5">
      <c r="B290" s="205"/>
      <c r="C290" s="206"/>
      <c r="D290" s="207" t="s">
        <v>139</v>
      </c>
      <c r="E290" s="208" t="s">
        <v>21</v>
      </c>
      <c r="F290" s="209" t="s">
        <v>135</v>
      </c>
      <c r="G290" s="206"/>
      <c r="H290" s="210">
        <v>4</v>
      </c>
      <c r="I290" s="211"/>
      <c r="J290" s="206"/>
      <c r="K290" s="206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139</v>
      </c>
      <c r="AU290" s="216" t="s">
        <v>82</v>
      </c>
      <c r="AV290" s="11" t="s">
        <v>82</v>
      </c>
      <c r="AW290" s="11" t="s">
        <v>35</v>
      </c>
      <c r="AX290" s="11" t="s">
        <v>80</v>
      </c>
      <c r="AY290" s="216" t="s">
        <v>128</v>
      </c>
    </row>
    <row r="291" spans="2:65" s="1" customFormat="1" ht="22.5" customHeight="1">
      <c r="B291" s="38"/>
      <c r="C291" s="224" t="s">
        <v>633</v>
      </c>
      <c r="D291" s="224" t="s">
        <v>314</v>
      </c>
      <c r="E291" s="225" t="s">
        <v>634</v>
      </c>
      <c r="F291" s="226" t="s">
        <v>635</v>
      </c>
      <c r="G291" s="227" t="s">
        <v>276</v>
      </c>
      <c r="H291" s="228">
        <v>4</v>
      </c>
      <c r="I291" s="229"/>
      <c r="J291" s="230">
        <f>ROUND(I291*H291,2)</f>
        <v>0</v>
      </c>
      <c r="K291" s="226" t="s">
        <v>134</v>
      </c>
      <c r="L291" s="231"/>
      <c r="M291" s="232" t="s">
        <v>21</v>
      </c>
      <c r="N291" s="233" t="s">
        <v>43</v>
      </c>
      <c r="O291" s="39"/>
      <c r="P291" s="199">
        <f>O291*H291</f>
        <v>0</v>
      </c>
      <c r="Q291" s="199">
        <v>2E-05</v>
      </c>
      <c r="R291" s="199">
        <f>Q291*H291</f>
        <v>8E-05</v>
      </c>
      <c r="S291" s="199">
        <v>0</v>
      </c>
      <c r="T291" s="200">
        <f>S291*H291</f>
        <v>0</v>
      </c>
      <c r="AR291" s="21" t="s">
        <v>453</v>
      </c>
      <c r="AT291" s="21" t="s">
        <v>314</v>
      </c>
      <c r="AU291" s="21" t="s">
        <v>82</v>
      </c>
      <c r="AY291" s="21" t="s">
        <v>128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21" t="s">
        <v>80</v>
      </c>
      <c r="BK291" s="201">
        <f>ROUND(I291*H291,2)</f>
        <v>0</v>
      </c>
      <c r="BL291" s="21" t="s">
        <v>207</v>
      </c>
      <c r="BM291" s="21" t="s">
        <v>636</v>
      </c>
    </row>
    <row r="292" spans="2:47" s="1" customFormat="1" ht="13.5">
      <c r="B292" s="38"/>
      <c r="C292" s="60"/>
      <c r="D292" s="207" t="s">
        <v>137</v>
      </c>
      <c r="E292" s="60"/>
      <c r="F292" s="220" t="s">
        <v>635</v>
      </c>
      <c r="G292" s="60"/>
      <c r="H292" s="60"/>
      <c r="I292" s="160"/>
      <c r="J292" s="60"/>
      <c r="K292" s="60"/>
      <c r="L292" s="58"/>
      <c r="M292" s="204"/>
      <c r="N292" s="39"/>
      <c r="O292" s="39"/>
      <c r="P292" s="39"/>
      <c r="Q292" s="39"/>
      <c r="R292" s="39"/>
      <c r="S292" s="39"/>
      <c r="T292" s="75"/>
      <c r="AT292" s="21" t="s">
        <v>137</v>
      </c>
      <c r="AU292" s="21" t="s">
        <v>82</v>
      </c>
    </row>
    <row r="293" spans="2:65" s="1" customFormat="1" ht="22.5" customHeight="1">
      <c r="B293" s="38"/>
      <c r="C293" s="190" t="s">
        <v>637</v>
      </c>
      <c r="D293" s="190" t="s">
        <v>130</v>
      </c>
      <c r="E293" s="191" t="s">
        <v>638</v>
      </c>
      <c r="F293" s="192" t="s">
        <v>639</v>
      </c>
      <c r="G293" s="193" t="s">
        <v>276</v>
      </c>
      <c r="H293" s="194">
        <v>1</v>
      </c>
      <c r="I293" s="195"/>
      <c r="J293" s="196">
        <f>ROUND(I293*H293,2)</f>
        <v>0</v>
      </c>
      <c r="K293" s="192" t="s">
        <v>134</v>
      </c>
      <c r="L293" s="58"/>
      <c r="M293" s="197" t="s">
        <v>21</v>
      </c>
      <c r="N293" s="198" t="s">
        <v>43</v>
      </c>
      <c r="O293" s="39"/>
      <c r="P293" s="199">
        <f>O293*H293</f>
        <v>0</v>
      </c>
      <c r="Q293" s="199">
        <v>0</v>
      </c>
      <c r="R293" s="199">
        <f>Q293*H293</f>
        <v>0</v>
      </c>
      <c r="S293" s="199">
        <v>0</v>
      </c>
      <c r="T293" s="200">
        <f>S293*H293</f>
        <v>0</v>
      </c>
      <c r="AR293" s="21" t="s">
        <v>207</v>
      </c>
      <c r="AT293" s="21" t="s">
        <v>130</v>
      </c>
      <c r="AU293" s="21" t="s">
        <v>82</v>
      </c>
      <c r="AY293" s="21" t="s">
        <v>128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21" t="s">
        <v>80</v>
      </c>
      <c r="BK293" s="201">
        <f>ROUND(I293*H293,2)</f>
        <v>0</v>
      </c>
      <c r="BL293" s="21" t="s">
        <v>207</v>
      </c>
      <c r="BM293" s="21" t="s">
        <v>640</v>
      </c>
    </row>
    <row r="294" spans="2:47" s="1" customFormat="1" ht="13.5">
      <c r="B294" s="38"/>
      <c r="C294" s="60"/>
      <c r="D294" s="202" t="s">
        <v>137</v>
      </c>
      <c r="E294" s="60"/>
      <c r="F294" s="203" t="s">
        <v>641</v>
      </c>
      <c r="G294" s="60"/>
      <c r="H294" s="60"/>
      <c r="I294" s="160"/>
      <c r="J294" s="60"/>
      <c r="K294" s="60"/>
      <c r="L294" s="58"/>
      <c r="M294" s="204"/>
      <c r="N294" s="39"/>
      <c r="O294" s="39"/>
      <c r="P294" s="39"/>
      <c r="Q294" s="39"/>
      <c r="R294" s="39"/>
      <c r="S294" s="39"/>
      <c r="T294" s="75"/>
      <c r="AT294" s="21" t="s">
        <v>137</v>
      </c>
      <c r="AU294" s="21" t="s">
        <v>82</v>
      </c>
    </row>
    <row r="295" spans="2:51" s="11" customFormat="1" ht="13.5">
      <c r="B295" s="205"/>
      <c r="C295" s="206"/>
      <c r="D295" s="207" t="s">
        <v>139</v>
      </c>
      <c r="E295" s="208" t="s">
        <v>21</v>
      </c>
      <c r="F295" s="209" t="s">
        <v>80</v>
      </c>
      <c r="G295" s="206"/>
      <c r="H295" s="210">
        <v>1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139</v>
      </c>
      <c r="AU295" s="216" t="s">
        <v>82</v>
      </c>
      <c r="AV295" s="11" t="s">
        <v>82</v>
      </c>
      <c r="AW295" s="11" t="s">
        <v>35</v>
      </c>
      <c r="AX295" s="11" t="s">
        <v>80</v>
      </c>
      <c r="AY295" s="216" t="s">
        <v>128</v>
      </c>
    </row>
    <row r="296" spans="2:65" s="1" customFormat="1" ht="22.5" customHeight="1">
      <c r="B296" s="38"/>
      <c r="C296" s="224" t="s">
        <v>642</v>
      </c>
      <c r="D296" s="224" t="s">
        <v>314</v>
      </c>
      <c r="E296" s="225" t="s">
        <v>643</v>
      </c>
      <c r="F296" s="226" t="s">
        <v>644</v>
      </c>
      <c r="G296" s="227" t="s">
        <v>276</v>
      </c>
      <c r="H296" s="228">
        <v>1</v>
      </c>
      <c r="I296" s="229"/>
      <c r="J296" s="230">
        <f>ROUND(I296*H296,2)</f>
        <v>0</v>
      </c>
      <c r="K296" s="226" t="s">
        <v>134</v>
      </c>
      <c r="L296" s="231"/>
      <c r="M296" s="232" t="s">
        <v>21</v>
      </c>
      <c r="N296" s="233" t="s">
        <v>43</v>
      </c>
      <c r="O296" s="39"/>
      <c r="P296" s="199">
        <f>O296*H296</f>
        <v>0</v>
      </c>
      <c r="Q296" s="199">
        <v>0.0008</v>
      </c>
      <c r="R296" s="199">
        <f>Q296*H296</f>
        <v>0.0008</v>
      </c>
      <c r="S296" s="199">
        <v>0</v>
      </c>
      <c r="T296" s="200">
        <f>S296*H296</f>
        <v>0</v>
      </c>
      <c r="AR296" s="21" t="s">
        <v>453</v>
      </c>
      <c r="AT296" s="21" t="s">
        <v>314</v>
      </c>
      <c r="AU296" s="21" t="s">
        <v>82</v>
      </c>
      <c r="AY296" s="21" t="s">
        <v>128</v>
      </c>
      <c r="BE296" s="201">
        <f>IF(N296="základní",J296,0)</f>
        <v>0</v>
      </c>
      <c r="BF296" s="201">
        <f>IF(N296="snížená",J296,0)</f>
        <v>0</v>
      </c>
      <c r="BG296" s="201">
        <f>IF(N296="zákl. přenesená",J296,0)</f>
        <v>0</v>
      </c>
      <c r="BH296" s="201">
        <f>IF(N296="sníž. přenesená",J296,0)</f>
        <v>0</v>
      </c>
      <c r="BI296" s="201">
        <f>IF(N296="nulová",J296,0)</f>
        <v>0</v>
      </c>
      <c r="BJ296" s="21" t="s">
        <v>80</v>
      </c>
      <c r="BK296" s="201">
        <f>ROUND(I296*H296,2)</f>
        <v>0</v>
      </c>
      <c r="BL296" s="21" t="s">
        <v>207</v>
      </c>
      <c r="BM296" s="21" t="s">
        <v>645</v>
      </c>
    </row>
    <row r="297" spans="2:47" s="1" customFormat="1" ht="13.5">
      <c r="B297" s="38"/>
      <c r="C297" s="60"/>
      <c r="D297" s="207" t="s">
        <v>137</v>
      </c>
      <c r="E297" s="60"/>
      <c r="F297" s="220" t="s">
        <v>644</v>
      </c>
      <c r="G297" s="60"/>
      <c r="H297" s="60"/>
      <c r="I297" s="160"/>
      <c r="J297" s="60"/>
      <c r="K297" s="60"/>
      <c r="L297" s="58"/>
      <c r="M297" s="204"/>
      <c r="N297" s="39"/>
      <c r="O297" s="39"/>
      <c r="P297" s="39"/>
      <c r="Q297" s="39"/>
      <c r="R297" s="39"/>
      <c r="S297" s="39"/>
      <c r="T297" s="75"/>
      <c r="AT297" s="21" t="s">
        <v>137</v>
      </c>
      <c r="AU297" s="21" t="s">
        <v>82</v>
      </c>
    </row>
    <row r="298" spans="2:65" s="1" customFormat="1" ht="22.5" customHeight="1">
      <c r="B298" s="38"/>
      <c r="C298" s="190" t="s">
        <v>646</v>
      </c>
      <c r="D298" s="190" t="s">
        <v>130</v>
      </c>
      <c r="E298" s="191" t="s">
        <v>647</v>
      </c>
      <c r="F298" s="192" t="s">
        <v>648</v>
      </c>
      <c r="G298" s="193" t="s">
        <v>276</v>
      </c>
      <c r="H298" s="194">
        <v>1</v>
      </c>
      <c r="I298" s="195"/>
      <c r="J298" s="196">
        <f>ROUND(I298*H298,2)</f>
        <v>0</v>
      </c>
      <c r="K298" s="192" t="s">
        <v>134</v>
      </c>
      <c r="L298" s="58"/>
      <c r="M298" s="197" t="s">
        <v>21</v>
      </c>
      <c r="N298" s="198" t="s">
        <v>43</v>
      </c>
      <c r="O298" s="39"/>
      <c r="P298" s="199">
        <f>O298*H298</f>
        <v>0</v>
      </c>
      <c r="Q298" s="199">
        <v>0</v>
      </c>
      <c r="R298" s="199">
        <f>Q298*H298</f>
        <v>0</v>
      </c>
      <c r="S298" s="199">
        <v>0</v>
      </c>
      <c r="T298" s="200">
        <f>S298*H298</f>
        <v>0</v>
      </c>
      <c r="AR298" s="21" t="s">
        <v>207</v>
      </c>
      <c r="AT298" s="21" t="s">
        <v>130</v>
      </c>
      <c r="AU298" s="21" t="s">
        <v>82</v>
      </c>
      <c r="AY298" s="21" t="s">
        <v>128</v>
      </c>
      <c r="BE298" s="201">
        <f>IF(N298="základní",J298,0)</f>
        <v>0</v>
      </c>
      <c r="BF298" s="201">
        <f>IF(N298="snížená",J298,0)</f>
        <v>0</v>
      </c>
      <c r="BG298" s="201">
        <f>IF(N298="zákl. přenesená",J298,0)</f>
        <v>0</v>
      </c>
      <c r="BH298" s="201">
        <f>IF(N298="sníž. přenesená",J298,0)</f>
        <v>0</v>
      </c>
      <c r="BI298" s="201">
        <f>IF(N298="nulová",J298,0)</f>
        <v>0</v>
      </c>
      <c r="BJ298" s="21" t="s">
        <v>80</v>
      </c>
      <c r="BK298" s="201">
        <f>ROUND(I298*H298,2)</f>
        <v>0</v>
      </c>
      <c r="BL298" s="21" t="s">
        <v>207</v>
      </c>
      <c r="BM298" s="21" t="s">
        <v>649</v>
      </c>
    </row>
    <row r="299" spans="2:47" s="1" customFormat="1" ht="13.5">
      <c r="B299" s="38"/>
      <c r="C299" s="60"/>
      <c r="D299" s="202" t="s">
        <v>137</v>
      </c>
      <c r="E299" s="60"/>
      <c r="F299" s="203" t="s">
        <v>650</v>
      </c>
      <c r="G299" s="60"/>
      <c r="H299" s="60"/>
      <c r="I299" s="160"/>
      <c r="J299" s="60"/>
      <c r="K299" s="60"/>
      <c r="L299" s="58"/>
      <c r="M299" s="204"/>
      <c r="N299" s="39"/>
      <c r="O299" s="39"/>
      <c r="P299" s="39"/>
      <c r="Q299" s="39"/>
      <c r="R299" s="39"/>
      <c r="S299" s="39"/>
      <c r="T299" s="75"/>
      <c r="AT299" s="21" t="s">
        <v>137</v>
      </c>
      <c r="AU299" s="21" t="s">
        <v>82</v>
      </c>
    </row>
    <row r="300" spans="2:51" s="11" customFormat="1" ht="13.5">
      <c r="B300" s="205"/>
      <c r="C300" s="206"/>
      <c r="D300" s="207" t="s">
        <v>139</v>
      </c>
      <c r="E300" s="208" t="s">
        <v>21</v>
      </c>
      <c r="F300" s="209" t="s">
        <v>80</v>
      </c>
      <c r="G300" s="206"/>
      <c r="H300" s="210">
        <v>1</v>
      </c>
      <c r="I300" s="211"/>
      <c r="J300" s="206"/>
      <c r="K300" s="206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139</v>
      </c>
      <c r="AU300" s="216" t="s">
        <v>82</v>
      </c>
      <c r="AV300" s="11" t="s">
        <v>82</v>
      </c>
      <c r="AW300" s="11" t="s">
        <v>35</v>
      </c>
      <c r="AX300" s="11" t="s">
        <v>80</v>
      </c>
      <c r="AY300" s="216" t="s">
        <v>128</v>
      </c>
    </row>
    <row r="301" spans="2:65" s="1" customFormat="1" ht="22.5" customHeight="1">
      <c r="B301" s="38"/>
      <c r="C301" s="224" t="s">
        <v>651</v>
      </c>
      <c r="D301" s="224" t="s">
        <v>314</v>
      </c>
      <c r="E301" s="225" t="s">
        <v>652</v>
      </c>
      <c r="F301" s="226" t="s">
        <v>653</v>
      </c>
      <c r="G301" s="227" t="s">
        <v>276</v>
      </c>
      <c r="H301" s="228">
        <v>1</v>
      </c>
      <c r="I301" s="229"/>
      <c r="J301" s="230">
        <f>ROUND(I301*H301,2)</f>
        <v>0</v>
      </c>
      <c r="K301" s="226" t="s">
        <v>134</v>
      </c>
      <c r="L301" s="231"/>
      <c r="M301" s="232" t="s">
        <v>21</v>
      </c>
      <c r="N301" s="233" t="s">
        <v>43</v>
      </c>
      <c r="O301" s="39"/>
      <c r="P301" s="199">
        <f>O301*H301</f>
        <v>0</v>
      </c>
      <c r="Q301" s="199">
        <v>0.00036</v>
      </c>
      <c r="R301" s="199">
        <f>Q301*H301</f>
        <v>0.00036</v>
      </c>
      <c r="S301" s="199">
        <v>0</v>
      </c>
      <c r="T301" s="200">
        <f>S301*H301</f>
        <v>0</v>
      </c>
      <c r="AR301" s="21" t="s">
        <v>453</v>
      </c>
      <c r="AT301" s="21" t="s">
        <v>314</v>
      </c>
      <c r="AU301" s="21" t="s">
        <v>82</v>
      </c>
      <c r="AY301" s="21" t="s">
        <v>128</v>
      </c>
      <c r="BE301" s="201">
        <f>IF(N301="základní",J301,0)</f>
        <v>0</v>
      </c>
      <c r="BF301" s="201">
        <f>IF(N301="snížená",J301,0)</f>
        <v>0</v>
      </c>
      <c r="BG301" s="201">
        <f>IF(N301="zákl. přenesená",J301,0)</f>
        <v>0</v>
      </c>
      <c r="BH301" s="201">
        <f>IF(N301="sníž. přenesená",J301,0)</f>
        <v>0</v>
      </c>
      <c r="BI301" s="201">
        <f>IF(N301="nulová",J301,0)</f>
        <v>0</v>
      </c>
      <c r="BJ301" s="21" t="s">
        <v>80</v>
      </c>
      <c r="BK301" s="201">
        <f>ROUND(I301*H301,2)</f>
        <v>0</v>
      </c>
      <c r="BL301" s="21" t="s">
        <v>207</v>
      </c>
      <c r="BM301" s="21" t="s">
        <v>654</v>
      </c>
    </row>
    <row r="302" spans="2:47" s="1" customFormat="1" ht="13.5">
      <c r="B302" s="38"/>
      <c r="C302" s="60"/>
      <c r="D302" s="202" t="s">
        <v>137</v>
      </c>
      <c r="E302" s="60"/>
      <c r="F302" s="203" t="s">
        <v>653</v>
      </c>
      <c r="G302" s="60"/>
      <c r="H302" s="60"/>
      <c r="I302" s="160"/>
      <c r="J302" s="60"/>
      <c r="K302" s="60"/>
      <c r="L302" s="58"/>
      <c r="M302" s="204"/>
      <c r="N302" s="39"/>
      <c r="O302" s="39"/>
      <c r="P302" s="39"/>
      <c r="Q302" s="39"/>
      <c r="R302" s="39"/>
      <c r="S302" s="39"/>
      <c r="T302" s="75"/>
      <c r="AT302" s="21" t="s">
        <v>137</v>
      </c>
      <c r="AU302" s="21" t="s">
        <v>82</v>
      </c>
    </row>
    <row r="303" spans="2:63" s="10" customFormat="1" ht="29.85" customHeight="1">
      <c r="B303" s="173"/>
      <c r="C303" s="174"/>
      <c r="D303" s="187" t="s">
        <v>71</v>
      </c>
      <c r="E303" s="188" t="s">
        <v>271</v>
      </c>
      <c r="F303" s="188" t="s">
        <v>272</v>
      </c>
      <c r="G303" s="174"/>
      <c r="H303" s="174"/>
      <c r="I303" s="177"/>
      <c r="J303" s="189">
        <f>BK303</f>
        <v>0</v>
      </c>
      <c r="K303" s="174"/>
      <c r="L303" s="179"/>
      <c r="M303" s="180"/>
      <c r="N303" s="181"/>
      <c r="O303" s="181"/>
      <c r="P303" s="182">
        <f>SUM(P304:P311)</f>
        <v>0</v>
      </c>
      <c r="Q303" s="181"/>
      <c r="R303" s="182">
        <f>SUM(R304:R311)</f>
        <v>0.043</v>
      </c>
      <c r="S303" s="181"/>
      <c r="T303" s="183">
        <f>SUM(T304:T311)</f>
        <v>0</v>
      </c>
      <c r="AR303" s="184" t="s">
        <v>82</v>
      </c>
      <c r="AT303" s="185" t="s">
        <v>71</v>
      </c>
      <c r="AU303" s="185" t="s">
        <v>80</v>
      </c>
      <c r="AY303" s="184" t="s">
        <v>128</v>
      </c>
      <c r="BK303" s="186">
        <f>SUM(BK304:BK311)</f>
        <v>0</v>
      </c>
    </row>
    <row r="304" spans="2:65" s="1" customFormat="1" ht="31.5" customHeight="1">
      <c r="B304" s="38"/>
      <c r="C304" s="190" t="s">
        <v>655</v>
      </c>
      <c r="D304" s="190" t="s">
        <v>130</v>
      </c>
      <c r="E304" s="191" t="s">
        <v>656</v>
      </c>
      <c r="F304" s="192" t="s">
        <v>657</v>
      </c>
      <c r="G304" s="193" t="s">
        <v>276</v>
      </c>
      <c r="H304" s="194">
        <v>1</v>
      </c>
      <c r="I304" s="195"/>
      <c r="J304" s="196">
        <f>ROUND(I304*H304,2)</f>
        <v>0</v>
      </c>
      <c r="K304" s="192" t="s">
        <v>134</v>
      </c>
      <c r="L304" s="58"/>
      <c r="M304" s="197" t="s">
        <v>21</v>
      </c>
      <c r="N304" s="198" t="s">
        <v>43</v>
      </c>
      <c r="O304" s="39"/>
      <c r="P304" s="199">
        <f>O304*H304</f>
        <v>0</v>
      </c>
      <c r="Q304" s="199">
        <v>0</v>
      </c>
      <c r="R304" s="199">
        <f>Q304*H304</f>
        <v>0</v>
      </c>
      <c r="S304" s="199">
        <v>0</v>
      </c>
      <c r="T304" s="200">
        <f>S304*H304</f>
        <v>0</v>
      </c>
      <c r="AR304" s="21" t="s">
        <v>207</v>
      </c>
      <c r="AT304" s="21" t="s">
        <v>130</v>
      </c>
      <c r="AU304" s="21" t="s">
        <v>82</v>
      </c>
      <c r="AY304" s="21" t="s">
        <v>128</v>
      </c>
      <c r="BE304" s="201">
        <f>IF(N304="základní",J304,0)</f>
        <v>0</v>
      </c>
      <c r="BF304" s="201">
        <f>IF(N304="snížená",J304,0)</f>
        <v>0</v>
      </c>
      <c r="BG304" s="201">
        <f>IF(N304="zákl. přenesená",J304,0)</f>
        <v>0</v>
      </c>
      <c r="BH304" s="201">
        <f>IF(N304="sníž. přenesená",J304,0)</f>
        <v>0</v>
      </c>
      <c r="BI304" s="201">
        <f>IF(N304="nulová",J304,0)</f>
        <v>0</v>
      </c>
      <c r="BJ304" s="21" t="s">
        <v>80</v>
      </c>
      <c r="BK304" s="201">
        <f>ROUND(I304*H304,2)</f>
        <v>0</v>
      </c>
      <c r="BL304" s="21" t="s">
        <v>207</v>
      </c>
      <c r="BM304" s="21" t="s">
        <v>658</v>
      </c>
    </row>
    <row r="305" spans="2:47" s="1" customFormat="1" ht="27">
      <c r="B305" s="38"/>
      <c r="C305" s="60"/>
      <c r="D305" s="207" t="s">
        <v>137</v>
      </c>
      <c r="E305" s="60"/>
      <c r="F305" s="220" t="s">
        <v>659</v>
      </c>
      <c r="G305" s="60"/>
      <c r="H305" s="60"/>
      <c r="I305" s="160"/>
      <c r="J305" s="60"/>
      <c r="K305" s="60"/>
      <c r="L305" s="58"/>
      <c r="M305" s="204"/>
      <c r="N305" s="39"/>
      <c r="O305" s="39"/>
      <c r="P305" s="39"/>
      <c r="Q305" s="39"/>
      <c r="R305" s="39"/>
      <c r="S305" s="39"/>
      <c r="T305" s="75"/>
      <c r="AT305" s="21" t="s">
        <v>137</v>
      </c>
      <c r="AU305" s="21" t="s">
        <v>82</v>
      </c>
    </row>
    <row r="306" spans="2:65" s="1" customFormat="1" ht="22.5" customHeight="1">
      <c r="B306" s="38"/>
      <c r="C306" s="224" t="s">
        <v>660</v>
      </c>
      <c r="D306" s="224" t="s">
        <v>314</v>
      </c>
      <c r="E306" s="225" t="s">
        <v>661</v>
      </c>
      <c r="F306" s="226" t="s">
        <v>662</v>
      </c>
      <c r="G306" s="227" t="s">
        <v>276</v>
      </c>
      <c r="H306" s="228">
        <v>1</v>
      </c>
      <c r="I306" s="229"/>
      <c r="J306" s="230">
        <f>ROUND(I306*H306,2)</f>
        <v>0</v>
      </c>
      <c r="K306" s="226" t="s">
        <v>134</v>
      </c>
      <c r="L306" s="231"/>
      <c r="M306" s="232" t="s">
        <v>21</v>
      </c>
      <c r="N306" s="233" t="s">
        <v>43</v>
      </c>
      <c r="O306" s="39"/>
      <c r="P306" s="199">
        <f>O306*H306</f>
        <v>0</v>
      </c>
      <c r="Q306" s="199">
        <v>0.043</v>
      </c>
      <c r="R306" s="199">
        <f>Q306*H306</f>
        <v>0.043</v>
      </c>
      <c r="S306" s="199">
        <v>0</v>
      </c>
      <c r="T306" s="200">
        <f>S306*H306</f>
        <v>0</v>
      </c>
      <c r="AR306" s="21" t="s">
        <v>453</v>
      </c>
      <c r="AT306" s="21" t="s">
        <v>314</v>
      </c>
      <c r="AU306" s="21" t="s">
        <v>82</v>
      </c>
      <c r="AY306" s="21" t="s">
        <v>128</v>
      </c>
      <c r="BE306" s="201">
        <f>IF(N306="základní",J306,0)</f>
        <v>0</v>
      </c>
      <c r="BF306" s="201">
        <f>IF(N306="snížená",J306,0)</f>
        <v>0</v>
      </c>
      <c r="BG306" s="201">
        <f>IF(N306="zákl. přenesená",J306,0)</f>
        <v>0</v>
      </c>
      <c r="BH306" s="201">
        <f>IF(N306="sníž. přenesená",J306,0)</f>
        <v>0</v>
      </c>
      <c r="BI306" s="201">
        <f>IF(N306="nulová",J306,0)</f>
        <v>0</v>
      </c>
      <c r="BJ306" s="21" t="s">
        <v>80</v>
      </c>
      <c r="BK306" s="201">
        <f>ROUND(I306*H306,2)</f>
        <v>0</v>
      </c>
      <c r="BL306" s="21" t="s">
        <v>207</v>
      </c>
      <c r="BM306" s="21" t="s">
        <v>663</v>
      </c>
    </row>
    <row r="307" spans="2:47" s="1" customFormat="1" ht="13.5">
      <c r="B307" s="38"/>
      <c r="C307" s="60"/>
      <c r="D307" s="207" t="s">
        <v>137</v>
      </c>
      <c r="E307" s="60"/>
      <c r="F307" s="220" t="s">
        <v>662</v>
      </c>
      <c r="G307" s="60"/>
      <c r="H307" s="60"/>
      <c r="I307" s="160"/>
      <c r="J307" s="60"/>
      <c r="K307" s="60"/>
      <c r="L307" s="58"/>
      <c r="M307" s="204"/>
      <c r="N307" s="39"/>
      <c r="O307" s="39"/>
      <c r="P307" s="39"/>
      <c r="Q307" s="39"/>
      <c r="R307" s="39"/>
      <c r="S307" s="39"/>
      <c r="T307" s="75"/>
      <c r="AT307" s="21" t="s">
        <v>137</v>
      </c>
      <c r="AU307" s="21" t="s">
        <v>82</v>
      </c>
    </row>
    <row r="308" spans="2:65" s="1" customFormat="1" ht="22.5" customHeight="1">
      <c r="B308" s="38"/>
      <c r="C308" s="190" t="s">
        <v>664</v>
      </c>
      <c r="D308" s="190" t="s">
        <v>130</v>
      </c>
      <c r="E308" s="191" t="s">
        <v>665</v>
      </c>
      <c r="F308" s="192" t="s">
        <v>666</v>
      </c>
      <c r="G308" s="193" t="s">
        <v>163</v>
      </c>
      <c r="H308" s="194">
        <v>0.043</v>
      </c>
      <c r="I308" s="195"/>
      <c r="J308" s="196">
        <f>ROUND(I308*H308,2)</f>
        <v>0</v>
      </c>
      <c r="K308" s="192" t="s">
        <v>134</v>
      </c>
      <c r="L308" s="58"/>
      <c r="M308" s="197" t="s">
        <v>21</v>
      </c>
      <c r="N308" s="198" t="s">
        <v>43</v>
      </c>
      <c r="O308" s="39"/>
      <c r="P308" s="199">
        <f>O308*H308</f>
        <v>0</v>
      </c>
      <c r="Q308" s="199">
        <v>0</v>
      </c>
      <c r="R308" s="199">
        <f>Q308*H308</f>
        <v>0</v>
      </c>
      <c r="S308" s="199">
        <v>0</v>
      </c>
      <c r="T308" s="200">
        <f>S308*H308</f>
        <v>0</v>
      </c>
      <c r="AR308" s="21" t="s">
        <v>207</v>
      </c>
      <c r="AT308" s="21" t="s">
        <v>130</v>
      </c>
      <c r="AU308" s="21" t="s">
        <v>82</v>
      </c>
      <c r="AY308" s="21" t="s">
        <v>128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21" t="s">
        <v>80</v>
      </c>
      <c r="BK308" s="201">
        <f>ROUND(I308*H308,2)</f>
        <v>0</v>
      </c>
      <c r="BL308" s="21" t="s">
        <v>207</v>
      </c>
      <c r="BM308" s="21" t="s">
        <v>667</v>
      </c>
    </row>
    <row r="309" spans="2:47" s="1" customFormat="1" ht="27">
      <c r="B309" s="38"/>
      <c r="C309" s="60"/>
      <c r="D309" s="207" t="s">
        <v>137</v>
      </c>
      <c r="E309" s="60"/>
      <c r="F309" s="220" t="s">
        <v>668</v>
      </c>
      <c r="G309" s="60"/>
      <c r="H309" s="60"/>
      <c r="I309" s="160"/>
      <c r="J309" s="60"/>
      <c r="K309" s="60"/>
      <c r="L309" s="58"/>
      <c r="M309" s="204"/>
      <c r="N309" s="39"/>
      <c r="O309" s="39"/>
      <c r="P309" s="39"/>
      <c r="Q309" s="39"/>
      <c r="R309" s="39"/>
      <c r="S309" s="39"/>
      <c r="T309" s="75"/>
      <c r="AT309" s="21" t="s">
        <v>137</v>
      </c>
      <c r="AU309" s="21" t="s">
        <v>82</v>
      </c>
    </row>
    <row r="310" spans="2:65" s="1" customFormat="1" ht="22.5" customHeight="1">
      <c r="B310" s="38"/>
      <c r="C310" s="190" t="s">
        <v>669</v>
      </c>
      <c r="D310" s="190" t="s">
        <v>130</v>
      </c>
      <c r="E310" s="191" t="s">
        <v>670</v>
      </c>
      <c r="F310" s="192" t="s">
        <v>671</v>
      </c>
      <c r="G310" s="193" t="s">
        <v>163</v>
      </c>
      <c r="H310" s="194">
        <v>0.043</v>
      </c>
      <c r="I310" s="195"/>
      <c r="J310" s="196">
        <f>ROUND(I310*H310,2)</f>
        <v>0</v>
      </c>
      <c r="K310" s="192" t="s">
        <v>134</v>
      </c>
      <c r="L310" s="58"/>
      <c r="M310" s="197" t="s">
        <v>21</v>
      </c>
      <c r="N310" s="198" t="s">
        <v>43</v>
      </c>
      <c r="O310" s="39"/>
      <c r="P310" s="199">
        <f>O310*H310</f>
        <v>0</v>
      </c>
      <c r="Q310" s="199">
        <v>0</v>
      </c>
      <c r="R310" s="199">
        <f>Q310*H310</f>
        <v>0</v>
      </c>
      <c r="S310" s="199">
        <v>0</v>
      </c>
      <c r="T310" s="200">
        <f>S310*H310</f>
        <v>0</v>
      </c>
      <c r="AR310" s="21" t="s">
        <v>207</v>
      </c>
      <c r="AT310" s="21" t="s">
        <v>130</v>
      </c>
      <c r="AU310" s="21" t="s">
        <v>82</v>
      </c>
      <c r="AY310" s="21" t="s">
        <v>128</v>
      </c>
      <c r="BE310" s="201">
        <f>IF(N310="základní",J310,0)</f>
        <v>0</v>
      </c>
      <c r="BF310" s="201">
        <f>IF(N310="snížená",J310,0)</f>
        <v>0</v>
      </c>
      <c r="BG310" s="201">
        <f>IF(N310="zákl. přenesená",J310,0)</f>
        <v>0</v>
      </c>
      <c r="BH310" s="201">
        <f>IF(N310="sníž. přenesená",J310,0)</f>
        <v>0</v>
      </c>
      <c r="BI310" s="201">
        <f>IF(N310="nulová",J310,0)</f>
        <v>0</v>
      </c>
      <c r="BJ310" s="21" t="s">
        <v>80</v>
      </c>
      <c r="BK310" s="201">
        <f>ROUND(I310*H310,2)</f>
        <v>0</v>
      </c>
      <c r="BL310" s="21" t="s">
        <v>207</v>
      </c>
      <c r="BM310" s="21" t="s">
        <v>672</v>
      </c>
    </row>
    <row r="311" spans="2:47" s="1" customFormat="1" ht="27">
      <c r="B311" s="38"/>
      <c r="C311" s="60"/>
      <c r="D311" s="202" t="s">
        <v>137</v>
      </c>
      <c r="E311" s="60"/>
      <c r="F311" s="203" t="s">
        <v>673</v>
      </c>
      <c r="G311" s="60"/>
      <c r="H311" s="60"/>
      <c r="I311" s="160"/>
      <c r="J311" s="60"/>
      <c r="K311" s="60"/>
      <c r="L311" s="58"/>
      <c r="M311" s="204"/>
      <c r="N311" s="39"/>
      <c r="O311" s="39"/>
      <c r="P311" s="39"/>
      <c r="Q311" s="39"/>
      <c r="R311" s="39"/>
      <c r="S311" s="39"/>
      <c r="T311" s="75"/>
      <c r="AT311" s="21" t="s">
        <v>137</v>
      </c>
      <c r="AU311" s="21" t="s">
        <v>82</v>
      </c>
    </row>
    <row r="312" spans="2:63" s="10" customFormat="1" ht="29.85" customHeight="1">
      <c r="B312" s="173"/>
      <c r="C312" s="174"/>
      <c r="D312" s="187" t="s">
        <v>71</v>
      </c>
      <c r="E312" s="188" t="s">
        <v>284</v>
      </c>
      <c r="F312" s="188" t="s">
        <v>285</v>
      </c>
      <c r="G312" s="174"/>
      <c r="H312" s="174"/>
      <c r="I312" s="177"/>
      <c r="J312" s="189">
        <f>BK312</f>
        <v>0</v>
      </c>
      <c r="K312" s="174"/>
      <c r="L312" s="179"/>
      <c r="M312" s="180"/>
      <c r="N312" s="181"/>
      <c r="O312" s="181"/>
      <c r="P312" s="182">
        <f>SUM(P313:P321)</f>
        <v>0</v>
      </c>
      <c r="Q312" s="181"/>
      <c r="R312" s="182">
        <f>SUM(R313:R321)</f>
        <v>0.00413</v>
      </c>
      <c r="S312" s="181"/>
      <c r="T312" s="183">
        <f>SUM(T313:T321)</f>
        <v>0</v>
      </c>
      <c r="AR312" s="184" t="s">
        <v>82</v>
      </c>
      <c r="AT312" s="185" t="s">
        <v>71</v>
      </c>
      <c r="AU312" s="185" t="s">
        <v>80</v>
      </c>
      <c r="AY312" s="184" t="s">
        <v>128</v>
      </c>
      <c r="BK312" s="186">
        <f>SUM(BK313:BK321)</f>
        <v>0</v>
      </c>
    </row>
    <row r="313" spans="2:65" s="1" customFormat="1" ht="22.5" customHeight="1">
      <c r="B313" s="38"/>
      <c r="C313" s="190" t="s">
        <v>674</v>
      </c>
      <c r="D313" s="190" t="s">
        <v>130</v>
      </c>
      <c r="E313" s="191" t="s">
        <v>675</v>
      </c>
      <c r="F313" s="192" t="s">
        <v>676</v>
      </c>
      <c r="G313" s="193" t="s">
        <v>276</v>
      </c>
      <c r="H313" s="194">
        <v>1</v>
      </c>
      <c r="I313" s="195"/>
      <c r="J313" s="196">
        <f>ROUND(I313*H313,2)</f>
        <v>0</v>
      </c>
      <c r="K313" s="192" t="s">
        <v>134</v>
      </c>
      <c r="L313" s="58"/>
      <c r="M313" s="197" t="s">
        <v>21</v>
      </c>
      <c r="N313" s="198" t="s">
        <v>43</v>
      </c>
      <c r="O313" s="39"/>
      <c r="P313" s="199">
        <f>O313*H313</f>
        <v>0</v>
      </c>
      <c r="Q313" s="199">
        <v>0.00033</v>
      </c>
      <c r="R313" s="199">
        <f>Q313*H313</f>
        <v>0.00033</v>
      </c>
      <c r="S313" s="199">
        <v>0</v>
      </c>
      <c r="T313" s="200">
        <f>S313*H313</f>
        <v>0</v>
      </c>
      <c r="AR313" s="21" t="s">
        <v>207</v>
      </c>
      <c r="AT313" s="21" t="s">
        <v>130</v>
      </c>
      <c r="AU313" s="21" t="s">
        <v>82</v>
      </c>
      <c r="AY313" s="21" t="s">
        <v>128</v>
      </c>
      <c r="BE313" s="201">
        <f>IF(N313="základní",J313,0)</f>
        <v>0</v>
      </c>
      <c r="BF313" s="201">
        <f>IF(N313="snížená",J313,0)</f>
        <v>0</v>
      </c>
      <c r="BG313" s="201">
        <f>IF(N313="zákl. přenesená",J313,0)</f>
        <v>0</v>
      </c>
      <c r="BH313" s="201">
        <f>IF(N313="sníž. přenesená",J313,0)</f>
        <v>0</v>
      </c>
      <c r="BI313" s="201">
        <f>IF(N313="nulová",J313,0)</f>
        <v>0</v>
      </c>
      <c r="BJ313" s="21" t="s">
        <v>80</v>
      </c>
      <c r="BK313" s="201">
        <f>ROUND(I313*H313,2)</f>
        <v>0</v>
      </c>
      <c r="BL313" s="21" t="s">
        <v>207</v>
      </c>
      <c r="BM313" s="21" t="s">
        <v>677</v>
      </c>
    </row>
    <row r="314" spans="2:47" s="1" customFormat="1" ht="13.5">
      <c r="B314" s="38"/>
      <c r="C314" s="60"/>
      <c r="D314" s="207" t="s">
        <v>137</v>
      </c>
      <c r="E314" s="60"/>
      <c r="F314" s="220" t="s">
        <v>678</v>
      </c>
      <c r="G314" s="60"/>
      <c r="H314" s="60"/>
      <c r="I314" s="160"/>
      <c r="J314" s="60"/>
      <c r="K314" s="60"/>
      <c r="L314" s="58"/>
      <c r="M314" s="204"/>
      <c r="N314" s="39"/>
      <c r="O314" s="39"/>
      <c r="P314" s="39"/>
      <c r="Q314" s="39"/>
      <c r="R314" s="39"/>
      <c r="S314" s="39"/>
      <c r="T314" s="75"/>
      <c r="AT314" s="21" t="s">
        <v>137</v>
      </c>
      <c r="AU314" s="21" t="s">
        <v>82</v>
      </c>
    </row>
    <row r="315" spans="2:65" s="1" customFormat="1" ht="22.5" customHeight="1">
      <c r="B315" s="38"/>
      <c r="C315" s="224" t="s">
        <v>679</v>
      </c>
      <c r="D315" s="224" t="s">
        <v>314</v>
      </c>
      <c r="E315" s="225" t="s">
        <v>680</v>
      </c>
      <c r="F315" s="226" t="s">
        <v>681</v>
      </c>
      <c r="G315" s="227" t="s">
        <v>276</v>
      </c>
      <c r="H315" s="228">
        <v>1</v>
      </c>
      <c r="I315" s="229"/>
      <c r="J315" s="230">
        <f>ROUND(I315*H315,2)</f>
        <v>0</v>
      </c>
      <c r="K315" s="226" t="s">
        <v>134</v>
      </c>
      <c r="L315" s="231"/>
      <c r="M315" s="232" t="s">
        <v>21</v>
      </c>
      <c r="N315" s="233" t="s">
        <v>43</v>
      </c>
      <c r="O315" s="39"/>
      <c r="P315" s="199">
        <f>O315*H315</f>
        <v>0</v>
      </c>
      <c r="Q315" s="199">
        <v>0.0038</v>
      </c>
      <c r="R315" s="199">
        <f>Q315*H315</f>
        <v>0.0038</v>
      </c>
      <c r="S315" s="199">
        <v>0</v>
      </c>
      <c r="T315" s="200">
        <f>S315*H315</f>
        <v>0</v>
      </c>
      <c r="AR315" s="21" t="s">
        <v>453</v>
      </c>
      <c r="AT315" s="21" t="s">
        <v>314</v>
      </c>
      <c r="AU315" s="21" t="s">
        <v>82</v>
      </c>
      <c r="AY315" s="21" t="s">
        <v>128</v>
      </c>
      <c r="BE315" s="201">
        <f>IF(N315="základní",J315,0)</f>
        <v>0</v>
      </c>
      <c r="BF315" s="201">
        <f>IF(N315="snížená",J315,0)</f>
        <v>0</v>
      </c>
      <c r="BG315" s="201">
        <f>IF(N315="zákl. přenesená",J315,0)</f>
        <v>0</v>
      </c>
      <c r="BH315" s="201">
        <f>IF(N315="sníž. přenesená",J315,0)</f>
        <v>0</v>
      </c>
      <c r="BI315" s="201">
        <f>IF(N315="nulová",J315,0)</f>
        <v>0</v>
      </c>
      <c r="BJ315" s="21" t="s">
        <v>80</v>
      </c>
      <c r="BK315" s="201">
        <f>ROUND(I315*H315,2)</f>
        <v>0</v>
      </c>
      <c r="BL315" s="21" t="s">
        <v>207</v>
      </c>
      <c r="BM315" s="21" t="s">
        <v>682</v>
      </c>
    </row>
    <row r="316" spans="2:47" s="1" customFormat="1" ht="13.5">
      <c r="B316" s="38"/>
      <c r="C316" s="60"/>
      <c r="D316" s="202" t="s">
        <v>137</v>
      </c>
      <c r="E316" s="60"/>
      <c r="F316" s="203" t="s">
        <v>681</v>
      </c>
      <c r="G316" s="60"/>
      <c r="H316" s="60"/>
      <c r="I316" s="160"/>
      <c r="J316" s="60"/>
      <c r="K316" s="60"/>
      <c r="L316" s="58"/>
      <c r="M316" s="204"/>
      <c r="N316" s="39"/>
      <c r="O316" s="39"/>
      <c r="P316" s="39"/>
      <c r="Q316" s="39"/>
      <c r="R316" s="39"/>
      <c r="S316" s="39"/>
      <c r="T316" s="75"/>
      <c r="AT316" s="21" t="s">
        <v>137</v>
      </c>
      <c r="AU316" s="21" t="s">
        <v>82</v>
      </c>
    </row>
    <row r="317" spans="2:51" s="11" customFormat="1" ht="13.5">
      <c r="B317" s="205"/>
      <c r="C317" s="206"/>
      <c r="D317" s="207" t="s">
        <v>139</v>
      </c>
      <c r="E317" s="208" t="s">
        <v>21</v>
      </c>
      <c r="F317" s="209" t="s">
        <v>80</v>
      </c>
      <c r="G317" s="206"/>
      <c r="H317" s="210">
        <v>1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139</v>
      </c>
      <c r="AU317" s="216" t="s">
        <v>82</v>
      </c>
      <c r="AV317" s="11" t="s">
        <v>82</v>
      </c>
      <c r="AW317" s="11" t="s">
        <v>35</v>
      </c>
      <c r="AX317" s="11" t="s">
        <v>80</v>
      </c>
      <c r="AY317" s="216" t="s">
        <v>128</v>
      </c>
    </row>
    <row r="318" spans="2:65" s="1" customFormat="1" ht="22.5" customHeight="1">
      <c r="B318" s="38"/>
      <c r="C318" s="190" t="s">
        <v>683</v>
      </c>
      <c r="D318" s="190" t="s">
        <v>130</v>
      </c>
      <c r="E318" s="191" t="s">
        <v>684</v>
      </c>
      <c r="F318" s="192" t="s">
        <v>685</v>
      </c>
      <c r="G318" s="193" t="s">
        <v>163</v>
      </c>
      <c r="H318" s="194">
        <v>0.004</v>
      </c>
      <c r="I318" s="195"/>
      <c r="J318" s="196">
        <f>ROUND(I318*H318,2)</f>
        <v>0</v>
      </c>
      <c r="K318" s="192" t="s">
        <v>134</v>
      </c>
      <c r="L318" s="58"/>
      <c r="M318" s="197" t="s">
        <v>21</v>
      </c>
      <c r="N318" s="198" t="s">
        <v>43</v>
      </c>
      <c r="O318" s="39"/>
      <c r="P318" s="199">
        <f>O318*H318</f>
        <v>0</v>
      </c>
      <c r="Q318" s="199">
        <v>0</v>
      </c>
      <c r="R318" s="199">
        <f>Q318*H318</f>
        <v>0</v>
      </c>
      <c r="S318" s="199">
        <v>0</v>
      </c>
      <c r="T318" s="200">
        <f>S318*H318</f>
        <v>0</v>
      </c>
      <c r="AR318" s="21" t="s">
        <v>207</v>
      </c>
      <c r="AT318" s="21" t="s">
        <v>130</v>
      </c>
      <c r="AU318" s="21" t="s">
        <v>82</v>
      </c>
      <c r="AY318" s="21" t="s">
        <v>128</v>
      </c>
      <c r="BE318" s="201">
        <f>IF(N318="základní",J318,0)</f>
        <v>0</v>
      </c>
      <c r="BF318" s="201">
        <f>IF(N318="snížená",J318,0)</f>
        <v>0</v>
      </c>
      <c r="BG318" s="201">
        <f>IF(N318="zákl. přenesená",J318,0)</f>
        <v>0</v>
      </c>
      <c r="BH318" s="201">
        <f>IF(N318="sníž. přenesená",J318,0)</f>
        <v>0</v>
      </c>
      <c r="BI318" s="201">
        <f>IF(N318="nulová",J318,0)</f>
        <v>0</v>
      </c>
      <c r="BJ318" s="21" t="s">
        <v>80</v>
      </c>
      <c r="BK318" s="201">
        <f>ROUND(I318*H318,2)</f>
        <v>0</v>
      </c>
      <c r="BL318" s="21" t="s">
        <v>207</v>
      </c>
      <c r="BM318" s="21" t="s">
        <v>686</v>
      </c>
    </row>
    <row r="319" spans="2:47" s="1" customFormat="1" ht="27">
      <c r="B319" s="38"/>
      <c r="C319" s="60"/>
      <c r="D319" s="207" t="s">
        <v>137</v>
      </c>
      <c r="E319" s="60"/>
      <c r="F319" s="220" t="s">
        <v>687</v>
      </c>
      <c r="G319" s="60"/>
      <c r="H319" s="60"/>
      <c r="I319" s="160"/>
      <c r="J319" s="60"/>
      <c r="K319" s="60"/>
      <c r="L319" s="58"/>
      <c r="M319" s="204"/>
      <c r="N319" s="39"/>
      <c r="O319" s="39"/>
      <c r="P319" s="39"/>
      <c r="Q319" s="39"/>
      <c r="R319" s="39"/>
      <c r="S319" s="39"/>
      <c r="T319" s="75"/>
      <c r="AT319" s="21" t="s">
        <v>137</v>
      </c>
      <c r="AU319" s="21" t="s">
        <v>82</v>
      </c>
    </row>
    <row r="320" spans="2:65" s="1" customFormat="1" ht="22.5" customHeight="1">
      <c r="B320" s="38"/>
      <c r="C320" s="190" t="s">
        <v>688</v>
      </c>
      <c r="D320" s="190" t="s">
        <v>130</v>
      </c>
      <c r="E320" s="191" t="s">
        <v>689</v>
      </c>
      <c r="F320" s="192" t="s">
        <v>690</v>
      </c>
      <c r="G320" s="193" t="s">
        <v>163</v>
      </c>
      <c r="H320" s="194">
        <v>0.004</v>
      </c>
      <c r="I320" s="195"/>
      <c r="J320" s="196">
        <f>ROUND(I320*H320,2)</f>
        <v>0</v>
      </c>
      <c r="K320" s="192" t="s">
        <v>134</v>
      </c>
      <c r="L320" s="58"/>
      <c r="M320" s="197" t="s">
        <v>21</v>
      </c>
      <c r="N320" s="198" t="s">
        <v>43</v>
      </c>
      <c r="O320" s="39"/>
      <c r="P320" s="199">
        <f>O320*H320</f>
        <v>0</v>
      </c>
      <c r="Q320" s="199">
        <v>0</v>
      </c>
      <c r="R320" s="199">
        <f>Q320*H320</f>
        <v>0</v>
      </c>
      <c r="S320" s="199">
        <v>0</v>
      </c>
      <c r="T320" s="200">
        <f>S320*H320</f>
        <v>0</v>
      </c>
      <c r="AR320" s="21" t="s">
        <v>207</v>
      </c>
      <c r="AT320" s="21" t="s">
        <v>130</v>
      </c>
      <c r="AU320" s="21" t="s">
        <v>82</v>
      </c>
      <c r="AY320" s="21" t="s">
        <v>128</v>
      </c>
      <c r="BE320" s="201">
        <f>IF(N320="základní",J320,0)</f>
        <v>0</v>
      </c>
      <c r="BF320" s="201">
        <f>IF(N320="snížená",J320,0)</f>
        <v>0</v>
      </c>
      <c r="BG320" s="201">
        <f>IF(N320="zákl. přenesená",J320,0)</f>
        <v>0</v>
      </c>
      <c r="BH320" s="201">
        <f>IF(N320="sníž. přenesená",J320,0)</f>
        <v>0</v>
      </c>
      <c r="BI320" s="201">
        <f>IF(N320="nulová",J320,0)</f>
        <v>0</v>
      </c>
      <c r="BJ320" s="21" t="s">
        <v>80</v>
      </c>
      <c r="BK320" s="201">
        <f>ROUND(I320*H320,2)</f>
        <v>0</v>
      </c>
      <c r="BL320" s="21" t="s">
        <v>207</v>
      </c>
      <c r="BM320" s="21" t="s">
        <v>691</v>
      </c>
    </row>
    <row r="321" spans="2:47" s="1" customFormat="1" ht="27">
      <c r="B321" s="38"/>
      <c r="C321" s="60"/>
      <c r="D321" s="202" t="s">
        <v>137</v>
      </c>
      <c r="E321" s="60"/>
      <c r="F321" s="203" t="s">
        <v>692</v>
      </c>
      <c r="G321" s="60"/>
      <c r="H321" s="60"/>
      <c r="I321" s="160"/>
      <c r="J321" s="60"/>
      <c r="K321" s="60"/>
      <c r="L321" s="58"/>
      <c r="M321" s="234"/>
      <c r="N321" s="235"/>
      <c r="O321" s="235"/>
      <c r="P321" s="235"/>
      <c r="Q321" s="235"/>
      <c r="R321" s="235"/>
      <c r="S321" s="235"/>
      <c r="T321" s="236"/>
      <c r="AT321" s="21" t="s">
        <v>137</v>
      </c>
      <c r="AU321" s="21" t="s">
        <v>82</v>
      </c>
    </row>
    <row r="322" spans="2:12" s="1" customFormat="1" ht="6.95" customHeight="1">
      <c r="B322" s="53"/>
      <c r="C322" s="54"/>
      <c r="D322" s="54"/>
      <c r="E322" s="54"/>
      <c r="F322" s="54"/>
      <c r="G322" s="54"/>
      <c r="H322" s="54"/>
      <c r="I322" s="136"/>
      <c r="J322" s="54"/>
      <c r="K322" s="54"/>
      <c r="L322" s="58"/>
    </row>
  </sheetData>
  <sheetProtection password="CC35" sheet="1" objects="1" scenarios="1" formatCells="0" formatColumns="0" formatRows="0" sort="0" autoFilter="0"/>
  <autoFilter ref="C92:K321"/>
  <mergeCells count="9"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89</v>
      </c>
      <c r="G1" s="356" t="s">
        <v>90</v>
      </c>
      <c r="H1" s="356"/>
      <c r="I1" s="112"/>
      <c r="J1" s="111" t="s">
        <v>91</v>
      </c>
      <c r="K1" s="110" t="s">
        <v>92</v>
      </c>
      <c r="L1" s="111" t="s">
        <v>93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21" t="s">
        <v>88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82</v>
      </c>
    </row>
    <row r="4" spans="2:46" ht="36.95" customHeight="1">
      <c r="B4" s="25"/>
      <c r="C4" s="26"/>
      <c r="D4" s="27" t="s">
        <v>94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7" t="str">
        <f>'Rekapitulace stavby'!K6</f>
        <v>Nemocnice Odry - rekonstrukce skladu na pozemku parc. č. 1000, k. ú. Odry</v>
      </c>
      <c r="F7" s="358"/>
      <c r="G7" s="358"/>
      <c r="H7" s="358"/>
      <c r="I7" s="114"/>
      <c r="J7" s="26"/>
      <c r="K7" s="28"/>
    </row>
    <row r="8" spans="2:11" s="1" customFormat="1" ht="15">
      <c r="B8" s="38"/>
      <c r="C8" s="39"/>
      <c r="D8" s="34" t="s">
        <v>95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9" t="s">
        <v>693</v>
      </c>
      <c r="F9" s="360"/>
      <c r="G9" s="360"/>
      <c r="H9" s="360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29. 10. 2018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49" t="s">
        <v>21</v>
      </c>
      <c r="F24" s="349"/>
      <c r="G24" s="349"/>
      <c r="H24" s="349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ROUND(J80,2)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ROUND(SUM(BE80:BE92),2)</f>
        <v>0</v>
      </c>
      <c r="G30" s="39"/>
      <c r="H30" s="39"/>
      <c r="I30" s="128">
        <v>0.21</v>
      </c>
      <c r="J30" s="127">
        <f>ROUND(ROUND((SUM(BE80:BE92)),2)*I30,2)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ROUND(SUM(BF80:BF92),2)</f>
        <v>0</v>
      </c>
      <c r="G31" s="39"/>
      <c r="H31" s="39"/>
      <c r="I31" s="128">
        <v>0.15</v>
      </c>
      <c r="J31" s="127">
        <f>ROUND(ROUND((SUM(BF80:BF92)),2)*I31,2)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ROUND(SUM(BG80:BG92),2)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ROUND(SUM(BH80:BH92),2)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ROUND(SUM(BI80:BI92),2)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97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7" t="str">
        <f>E7</f>
        <v>Nemocnice Odry - rekonstrukce skladu na pozemku parc. č. 1000, k. ú. Odry</v>
      </c>
      <c r="F45" s="358"/>
      <c r="G45" s="358"/>
      <c r="H45" s="358"/>
      <c r="I45" s="115"/>
      <c r="J45" s="39"/>
      <c r="K45" s="42"/>
    </row>
    <row r="46" spans="2:11" s="1" customFormat="1" ht="14.45" customHeight="1">
      <c r="B46" s="38"/>
      <c r="C46" s="34" t="s">
        <v>95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9" t="str">
        <f>E9</f>
        <v>03 - VON</v>
      </c>
      <c r="F47" s="360"/>
      <c r="G47" s="360"/>
      <c r="H47" s="360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Odry</v>
      </c>
      <c r="G49" s="39"/>
      <c r="H49" s="39"/>
      <c r="I49" s="116" t="s">
        <v>25</v>
      </c>
      <c r="J49" s="117" t="str">
        <f>IF(J12="","",J12)</f>
        <v>29. 10. 2018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Město Odry</v>
      </c>
      <c r="G51" s="39"/>
      <c r="H51" s="39"/>
      <c r="I51" s="116" t="s">
        <v>33</v>
      </c>
      <c r="J51" s="32" t="str">
        <f>E21</f>
        <v>Ing. Petr Elkner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98</v>
      </c>
      <c r="D54" s="129"/>
      <c r="E54" s="129"/>
      <c r="F54" s="129"/>
      <c r="G54" s="129"/>
      <c r="H54" s="129"/>
      <c r="I54" s="142"/>
      <c r="J54" s="143" t="s">
        <v>99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100</v>
      </c>
      <c r="D56" s="39"/>
      <c r="E56" s="39"/>
      <c r="F56" s="39"/>
      <c r="G56" s="39"/>
      <c r="H56" s="39"/>
      <c r="I56" s="115"/>
      <c r="J56" s="125">
        <f>J80</f>
        <v>0</v>
      </c>
      <c r="K56" s="42"/>
      <c r="AU56" s="21" t="s">
        <v>101</v>
      </c>
    </row>
    <row r="57" spans="2:11" s="7" customFormat="1" ht="24.95" customHeight="1">
      <c r="B57" s="146"/>
      <c r="C57" s="147"/>
      <c r="D57" s="148" t="s">
        <v>694</v>
      </c>
      <c r="E57" s="149"/>
      <c r="F57" s="149"/>
      <c r="G57" s="149"/>
      <c r="H57" s="149"/>
      <c r="I57" s="150"/>
      <c r="J57" s="151">
        <f>J81</f>
        <v>0</v>
      </c>
      <c r="K57" s="152"/>
    </row>
    <row r="58" spans="2:11" s="8" customFormat="1" ht="19.9" customHeight="1">
      <c r="B58" s="153"/>
      <c r="C58" s="154"/>
      <c r="D58" s="155" t="s">
        <v>695</v>
      </c>
      <c r="E58" s="156"/>
      <c r="F58" s="156"/>
      <c r="G58" s="156"/>
      <c r="H58" s="156"/>
      <c r="I58" s="157"/>
      <c r="J58" s="158">
        <f>J82</f>
        <v>0</v>
      </c>
      <c r="K58" s="159"/>
    </row>
    <row r="59" spans="2:11" s="8" customFormat="1" ht="19.9" customHeight="1">
      <c r="B59" s="153"/>
      <c r="C59" s="154"/>
      <c r="D59" s="155" t="s">
        <v>696</v>
      </c>
      <c r="E59" s="156"/>
      <c r="F59" s="156"/>
      <c r="G59" s="156"/>
      <c r="H59" s="156"/>
      <c r="I59" s="157"/>
      <c r="J59" s="158">
        <f>J87</f>
        <v>0</v>
      </c>
      <c r="K59" s="159"/>
    </row>
    <row r="60" spans="2:11" s="8" customFormat="1" ht="19.9" customHeight="1">
      <c r="B60" s="153"/>
      <c r="C60" s="154"/>
      <c r="D60" s="155" t="s">
        <v>697</v>
      </c>
      <c r="E60" s="156"/>
      <c r="F60" s="156"/>
      <c r="G60" s="156"/>
      <c r="H60" s="156"/>
      <c r="I60" s="157"/>
      <c r="J60" s="158">
        <f>J90</f>
        <v>0</v>
      </c>
      <c r="K60" s="159"/>
    </row>
    <row r="61" spans="2:11" s="1" customFormat="1" ht="21.75" customHeight="1">
      <c r="B61" s="38"/>
      <c r="C61" s="39"/>
      <c r="D61" s="39"/>
      <c r="E61" s="39"/>
      <c r="F61" s="39"/>
      <c r="G61" s="39"/>
      <c r="H61" s="39"/>
      <c r="I61" s="115"/>
      <c r="J61" s="39"/>
      <c r="K61" s="42"/>
    </row>
    <row r="62" spans="2:11" s="1" customFormat="1" ht="6.95" customHeight="1">
      <c r="B62" s="53"/>
      <c r="C62" s="54"/>
      <c r="D62" s="54"/>
      <c r="E62" s="54"/>
      <c r="F62" s="54"/>
      <c r="G62" s="54"/>
      <c r="H62" s="54"/>
      <c r="I62" s="136"/>
      <c r="J62" s="54"/>
      <c r="K62" s="5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7"/>
      <c r="L66" s="58"/>
    </row>
    <row r="67" spans="2:12" s="1" customFormat="1" ht="36.95" customHeight="1">
      <c r="B67" s="38"/>
      <c r="C67" s="59" t="s">
        <v>112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6.95" customHeight="1">
      <c r="B68" s="38"/>
      <c r="C68" s="60"/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14.45" customHeight="1">
      <c r="B69" s="38"/>
      <c r="C69" s="62" t="s">
        <v>18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22.5" customHeight="1">
      <c r="B70" s="38"/>
      <c r="C70" s="60"/>
      <c r="D70" s="60"/>
      <c r="E70" s="353" t="str">
        <f>E7</f>
        <v>Nemocnice Odry - rekonstrukce skladu na pozemku parc. č. 1000, k. ú. Odry</v>
      </c>
      <c r="F70" s="354"/>
      <c r="G70" s="354"/>
      <c r="H70" s="354"/>
      <c r="I70" s="160"/>
      <c r="J70" s="60"/>
      <c r="K70" s="60"/>
      <c r="L70" s="58"/>
    </row>
    <row r="71" spans="2:12" s="1" customFormat="1" ht="14.45" customHeight="1">
      <c r="B71" s="38"/>
      <c r="C71" s="62" t="s">
        <v>95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23.25" customHeight="1">
      <c r="B72" s="38"/>
      <c r="C72" s="60"/>
      <c r="D72" s="60"/>
      <c r="E72" s="321" t="str">
        <f>E9</f>
        <v>03 - VON</v>
      </c>
      <c r="F72" s="355"/>
      <c r="G72" s="355"/>
      <c r="H72" s="355"/>
      <c r="I72" s="160"/>
      <c r="J72" s="60"/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8" customHeight="1">
      <c r="B74" s="38"/>
      <c r="C74" s="62" t="s">
        <v>23</v>
      </c>
      <c r="D74" s="60"/>
      <c r="E74" s="60"/>
      <c r="F74" s="161" t="str">
        <f>F12</f>
        <v>Odry</v>
      </c>
      <c r="G74" s="60"/>
      <c r="H74" s="60"/>
      <c r="I74" s="162" t="s">
        <v>25</v>
      </c>
      <c r="J74" s="70" t="str">
        <f>IF(J12="","",J12)</f>
        <v>29. 10. 2018</v>
      </c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5">
      <c r="B76" s="38"/>
      <c r="C76" s="62" t="s">
        <v>27</v>
      </c>
      <c r="D76" s="60"/>
      <c r="E76" s="60"/>
      <c r="F76" s="161" t="str">
        <f>E15</f>
        <v>Město Odry</v>
      </c>
      <c r="G76" s="60"/>
      <c r="H76" s="60"/>
      <c r="I76" s="162" t="s">
        <v>33</v>
      </c>
      <c r="J76" s="161" t="str">
        <f>E21</f>
        <v>Ing. Petr Elkner</v>
      </c>
      <c r="K76" s="60"/>
      <c r="L76" s="58"/>
    </row>
    <row r="77" spans="2:12" s="1" customFormat="1" ht="14.45" customHeight="1">
      <c r="B77" s="38"/>
      <c r="C77" s="62" t="s">
        <v>31</v>
      </c>
      <c r="D77" s="60"/>
      <c r="E77" s="60"/>
      <c r="F77" s="161" t="str">
        <f>IF(E18="","",E18)</f>
        <v/>
      </c>
      <c r="G77" s="60"/>
      <c r="H77" s="60"/>
      <c r="I77" s="160"/>
      <c r="J77" s="60"/>
      <c r="K77" s="60"/>
      <c r="L77" s="58"/>
    </row>
    <row r="78" spans="2:12" s="1" customFormat="1" ht="10.3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20" s="9" customFormat="1" ht="29.25" customHeight="1">
      <c r="B79" s="163"/>
      <c r="C79" s="164" t="s">
        <v>113</v>
      </c>
      <c r="D79" s="165" t="s">
        <v>57</v>
      </c>
      <c r="E79" s="165" t="s">
        <v>53</v>
      </c>
      <c r="F79" s="165" t="s">
        <v>114</v>
      </c>
      <c r="G79" s="165" t="s">
        <v>115</v>
      </c>
      <c r="H79" s="165" t="s">
        <v>116</v>
      </c>
      <c r="I79" s="166" t="s">
        <v>117</v>
      </c>
      <c r="J79" s="165" t="s">
        <v>99</v>
      </c>
      <c r="K79" s="167" t="s">
        <v>118</v>
      </c>
      <c r="L79" s="168"/>
      <c r="M79" s="78" t="s">
        <v>119</v>
      </c>
      <c r="N79" s="79" t="s">
        <v>42</v>
      </c>
      <c r="O79" s="79" t="s">
        <v>120</v>
      </c>
      <c r="P79" s="79" t="s">
        <v>121</v>
      </c>
      <c r="Q79" s="79" t="s">
        <v>122</v>
      </c>
      <c r="R79" s="79" t="s">
        <v>123</v>
      </c>
      <c r="S79" s="79" t="s">
        <v>124</v>
      </c>
      <c r="T79" s="80" t="s">
        <v>125</v>
      </c>
    </row>
    <row r="80" spans="2:63" s="1" customFormat="1" ht="29.25" customHeight="1">
      <c r="B80" s="38"/>
      <c r="C80" s="84" t="s">
        <v>100</v>
      </c>
      <c r="D80" s="60"/>
      <c r="E80" s="60"/>
      <c r="F80" s="60"/>
      <c r="G80" s="60"/>
      <c r="H80" s="60"/>
      <c r="I80" s="160"/>
      <c r="J80" s="169">
        <f>BK80</f>
        <v>0</v>
      </c>
      <c r="K80" s="60"/>
      <c r="L80" s="58"/>
      <c r="M80" s="81"/>
      <c r="N80" s="82"/>
      <c r="O80" s="82"/>
      <c r="P80" s="170">
        <f>P81</f>
        <v>0</v>
      </c>
      <c r="Q80" s="82"/>
      <c r="R80" s="170">
        <f>R81</f>
        <v>0</v>
      </c>
      <c r="S80" s="82"/>
      <c r="T80" s="171">
        <f>T81</f>
        <v>0</v>
      </c>
      <c r="AT80" s="21" t="s">
        <v>71</v>
      </c>
      <c r="AU80" s="21" t="s">
        <v>101</v>
      </c>
      <c r="BK80" s="172">
        <f>BK81</f>
        <v>0</v>
      </c>
    </row>
    <row r="81" spans="2:63" s="10" customFormat="1" ht="37.35" customHeight="1">
      <c r="B81" s="173"/>
      <c r="C81" s="174"/>
      <c r="D81" s="175" t="s">
        <v>71</v>
      </c>
      <c r="E81" s="176" t="s">
        <v>698</v>
      </c>
      <c r="F81" s="176" t="s">
        <v>699</v>
      </c>
      <c r="G81" s="174"/>
      <c r="H81" s="174"/>
      <c r="I81" s="177"/>
      <c r="J81" s="178">
        <f>BK81</f>
        <v>0</v>
      </c>
      <c r="K81" s="174"/>
      <c r="L81" s="179"/>
      <c r="M81" s="180"/>
      <c r="N81" s="181"/>
      <c r="O81" s="181"/>
      <c r="P81" s="182">
        <f>P82+P87+P90</f>
        <v>0</v>
      </c>
      <c r="Q81" s="181"/>
      <c r="R81" s="182">
        <f>R82+R87+R90</f>
        <v>0</v>
      </c>
      <c r="S81" s="181"/>
      <c r="T81" s="183">
        <f>T82+T87+T90</f>
        <v>0</v>
      </c>
      <c r="AR81" s="184" t="s">
        <v>160</v>
      </c>
      <c r="AT81" s="185" t="s">
        <v>71</v>
      </c>
      <c r="AU81" s="185" t="s">
        <v>72</v>
      </c>
      <c r="AY81" s="184" t="s">
        <v>128</v>
      </c>
      <c r="BK81" s="186">
        <f>BK82+BK87+BK90</f>
        <v>0</v>
      </c>
    </row>
    <row r="82" spans="2:63" s="10" customFormat="1" ht="19.9" customHeight="1">
      <c r="B82" s="173"/>
      <c r="C82" s="174"/>
      <c r="D82" s="187" t="s">
        <v>71</v>
      </c>
      <c r="E82" s="188" t="s">
        <v>700</v>
      </c>
      <c r="F82" s="188" t="s">
        <v>701</v>
      </c>
      <c r="G82" s="174"/>
      <c r="H82" s="174"/>
      <c r="I82" s="177"/>
      <c r="J82" s="189">
        <f>BK82</f>
        <v>0</v>
      </c>
      <c r="K82" s="174"/>
      <c r="L82" s="179"/>
      <c r="M82" s="180"/>
      <c r="N82" s="181"/>
      <c r="O82" s="181"/>
      <c r="P82" s="182">
        <f>SUM(P83:P86)</f>
        <v>0</v>
      </c>
      <c r="Q82" s="181"/>
      <c r="R82" s="182">
        <f>SUM(R83:R86)</f>
        <v>0</v>
      </c>
      <c r="S82" s="181"/>
      <c r="T82" s="183">
        <f>SUM(T83:T86)</f>
        <v>0</v>
      </c>
      <c r="AR82" s="184" t="s">
        <v>160</v>
      </c>
      <c r="AT82" s="185" t="s">
        <v>71</v>
      </c>
      <c r="AU82" s="185" t="s">
        <v>80</v>
      </c>
      <c r="AY82" s="184" t="s">
        <v>128</v>
      </c>
      <c r="BK82" s="186">
        <f>SUM(BK83:BK86)</f>
        <v>0</v>
      </c>
    </row>
    <row r="83" spans="2:65" s="1" customFormat="1" ht="22.5" customHeight="1">
      <c r="B83" s="38"/>
      <c r="C83" s="190" t="s">
        <v>80</v>
      </c>
      <c r="D83" s="190" t="s">
        <v>130</v>
      </c>
      <c r="E83" s="191" t="s">
        <v>702</v>
      </c>
      <c r="F83" s="192" t="s">
        <v>703</v>
      </c>
      <c r="G83" s="193" t="s">
        <v>704</v>
      </c>
      <c r="H83" s="194">
        <v>1</v>
      </c>
      <c r="I83" s="195"/>
      <c r="J83" s="196">
        <f>ROUND(I83*H83,2)</f>
        <v>0</v>
      </c>
      <c r="K83" s="192" t="s">
        <v>134</v>
      </c>
      <c r="L83" s="58"/>
      <c r="M83" s="197" t="s">
        <v>21</v>
      </c>
      <c r="N83" s="198" t="s">
        <v>43</v>
      </c>
      <c r="O83" s="39"/>
      <c r="P83" s="199">
        <f>O83*H83</f>
        <v>0</v>
      </c>
      <c r="Q83" s="199">
        <v>0</v>
      </c>
      <c r="R83" s="199">
        <f>Q83*H83</f>
        <v>0</v>
      </c>
      <c r="S83" s="199">
        <v>0</v>
      </c>
      <c r="T83" s="200">
        <f>S83*H83</f>
        <v>0</v>
      </c>
      <c r="AR83" s="21" t="s">
        <v>705</v>
      </c>
      <c r="AT83" s="21" t="s">
        <v>130</v>
      </c>
      <c r="AU83" s="21" t="s">
        <v>82</v>
      </c>
      <c r="AY83" s="21" t="s">
        <v>128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1" t="s">
        <v>80</v>
      </c>
      <c r="BK83" s="201">
        <f>ROUND(I83*H83,2)</f>
        <v>0</v>
      </c>
      <c r="BL83" s="21" t="s">
        <v>705</v>
      </c>
      <c r="BM83" s="21" t="s">
        <v>706</v>
      </c>
    </row>
    <row r="84" spans="2:47" s="1" customFormat="1" ht="13.5">
      <c r="B84" s="38"/>
      <c r="C84" s="60"/>
      <c r="D84" s="207" t="s">
        <v>137</v>
      </c>
      <c r="E84" s="60"/>
      <c r="F84" s="220" t="s">
        <v>707</v>
      </c>
      <c r="G84" s="60"/>
      <c r="H84" s="60"/>
      <c r="I84" s="160"/>
      <c r="J84" s="60"/>
      <c r="K84" s="60"/>
      <c r="L84" s="58"/>
      <c r="M84" s="204"/>
      <c r="N84" s="39"/>
      <c r="O84" s="39"/>
      <c r="P84" s="39"/>
      <c r="Q84" s="39"/>
      <c r="R84" s="39"/>
      <c r="S84" s="39"/>
      <c r="T84" s="75"/>
      <c r="AT84" s="21" t="s">
        <v>137</v>
      </c>
      <c r="AU84" s="21" t="s">
        <v>82</v>
      </c>
    </row>
    <row r="85" spans="2:65" s="1" customFormat="1" ht="22.5" customHeight="1">
      <c r="B85" s="38"/>
      <c r="C85" s="190" t="s">
        <v>82</v>
      </c>
      <c r="D85" s="190" t="s">
        <v>130</v>
      </c>
      <c r="E85" s="191" t="s">
        <v>708</v>
      </c>
      <c r="F85" s="192" t="s">
        <v>709</v>
      </c>
      <c r="G85" s="193" t="s">
        <v>704</v>
      </c>
      <c r="H85" s="194">
        <v>1</v>
      </c>
      <c r="I85" s="195"/>
      <c r="J85" s="196">
        <f>ROUND(I85*H85,2)</f>
        <v>0</v>
      </c>
      <c r="K85" s="192" t="s">
        <v>134</v>
      </c>
      <c r="L85" s="58"/>
      <c r="M85" s="197" t="s">
        <v>21</v>
      </c>
      <c r="N85" s="198" t="s">
        <v>43</v>
      </c>
      <c r="O85" s="39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1" t="s">
        <v>705</v>
      </c>
      <c r="AT85" s="21" t="s">
        <v>130</v>
      </c>
      <c r="AU85" s="21" t="s">
        <v>82</v>
      </c>
      <c r="AY85" s="21" t="s">
        <v>128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1" t="s">
        <v>80</v>
      </c>
      <c r="BK85" s="201">
        <f>ROUND(I85*H85,2)</f>
        <v>0</v>
      </c>
      <c r="BL85" s="21" t="s">
        <v>705</v>
      </c>
      <c r="BM85" s="21" t="s">
        <v>710</v>
      </c>
    </row>
    <row r="86" spans="2:47" s="1" customFormat="1" ht="27">
      <c r="B86" s="38"/>
      <c r="C86" s="60"/>
      <c r="D86" s="202" t="s">
        <v>137</v>
      </c>
      <c r="E86" s="60"/>
      <c r="F86" s="203" t="s">
        <v>711</v>
      </c>
      <c r="G86" s="60"/>
      <c r="H86" s="60"/>
      <c r="I86" s="160"/>
      <c r="J86" s="60"/>
      <c r="K86" s="60"/>
      <c r="L86" s="58"/>
      <c r="M86" s="204"/>
      <c r="N86" s="39"/>
      <c r="O86" s="39"/>
      <c r="P86" s="39"/>
      <c r="Q86" s="39"/>
      <c r="R86" s="39"/>
      <c r="S86" s="39"/>
      <c r="T86" s="75"/>
      <c r="AT86" s="21" t="s">
        <v>137</v>
      </c>
      <c r="AU86" s="21" t="s">
        <v>82</v>
      </c>
    </row>
    <row r="87" spans="2:63" s="10" customFormat="1" ht="29.85" customHeight="1">
      <c r="B87" s="173"/>
      <c r="C87" s="174"/>
      <c r="D87" s="187" t="s">
        <v>71</v>
      </c>
      <c r="E87" s="188" t="s">
        <v>712</v>
      </c>
      <c r="F87" s="188" t="s">
        <v>713</v>
      </c>
      <c r="G87" s="174"/>
      <c r="H87" s="174"/>
      <c r="I87" s="177"/>
      <c r="J87" s="189">
        <f>BK87</f>
        <v>0</v>
      </c>
      <c r="K87" s="174"/>
      <c r="L87" s="179"/>
      <c r="M87" s="180"/>
      <c r="N87" s="181"/>
      <c r="O87" s="181"/>
      <c r="P87" s="182">
        <f>SUM(P88:P89)</f>
        <v>0</v>
      </c>
      <c r="Q87" s="181"/>
      <c r="R87" s="182">
        <f>SUM(R88:R89)</f>
        <v>0</v>
      </c>
      <c r="S87" s="181"/>
      <c r="T87" s="183">
        <f>SUM(T88:T89)</f>
        <v>0</v>
      </c>
      <c r="AR87" s="184" t="s">
        <v>160</v>
      </c>
      <c r="AT87" s="185" t="s">
        <v>71</v>
      </c>
      <c r="AU87" s="185" t="s">
        <v>80</v>
      </c>
      <c r="AY87" s="184" t="s">
        <v>128</v>
      </c>
      <c r="BK87" s="186">
        <f>SUM(BK88:BK89)</f>
        <v>0</v>
      </c>
    </row>
    <row r="88" spans="2:65" s="1" customFormat="1" ht="22.5" customHeight="1">
      <c r="B88" s="38"/>
      <c r="C88" s="190" t="s">
        <v>149</v>
      </c>
      <c r="D88" s="190" t="s">
        <v>130</v>
      </c>
      <c r="E88" s="191" t="s">
        <v>714</v>
      </c>
      <c r="F88" s="192" t="s">
        <v>713</v>
      </c>
      <c r="G88" s="193" t="s">
        <v>704</v>
      </c>
      <c r="H88" s="194">
        <v>1</v>
      </c>
      <c r="I88" s="195"/>
      <c r="J88" s="196">
        <f>ROUND(I88*H88,2)</f>
        <v>0</v>
      </c>
      <c r="K88" s="192" t="s">
        <v>134</v>
      </c>
      <c r="L88" s="58"/>
      <c r="M88" s="197" t="s">
        <v>21</v>
      </c>
      <c r="N88" s="198" t="s">
        <v>43</v>
      </c>
      <c r="O88" s="39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1" t="s">
        <v>705</v>
      </c>
      <c r="AT88" s="21" t="s">
        <v>130</v>
      </c>
      <c r="AU88" s="21" t="s">
        <v>82</v>
      </c>
      <c r="AY88" s="21" t="s">
        <v>128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1" t="s">
        <v>80</v>
      </c>
      <c r="BK88" s="201">
        <f>ROUND(I88*H88,2)</f>
        <v>0</v>
      </c>
      <c r="BL88" s="21" t="s">
        <v>705</v>
      </c>
      <c r="BM88" s="21" t="s">
        <v>715</v>
      </c>
    </row>
    <row r="89" spans="2:47" s="1" customFormat="1" ht="13.5">
      <c r="B89" s="38"/>
      <c r="C89" s="60"/>
      <c r="D89" s="202" t="s">
        <v>137</v>
      </c>
      <c r="E89" s="60"/>
      <c r="F89" s="203" t="s">
        <v>716</v>
      </c>
      <c r="G89" s="60"/>
      <c r="H89" s="60"/>
      <c r="I89" s="160"/>
      <c r="J89" s="60"/>
      <c r="K89" s="60"/>
      <c r="L89" s="58"/>
      <c r="M89" s="204"/>
      <c r="N89" s="39"/>
      <c r="O89" s="39"/>
      <c r="P89" s="39"/>
      <c r="Q89" s="39"/>
      <c r="R89" s="39"/>
      <c r="S89" s="39"/>
      <c r="T89" s="75"/>
      <c r="AT89" s="21" t="s">
        <v>137</v>
      </c>
      <c r="AU89" s="21" t="s">
        <v>82</v>
      </c>
    </row>
    <row r="90" spans="2:63" s="10" customFormat="1" ht="29.85" customHeight="1">
      <c r="B90" s="173"/>
      <c r="C90" s="174"/>
      <c r="D90" s="187" t="s">
        <v>71</v>
      </c>
      <c r="E90" s="188" t="s">
        <v>717</v>
      </c>
      <c r="F90" s="188" t="s">
        <v>718</v>
      </c>
      <c r="G90" s="174"/>
      <c r="H90" s="174"/>
      <c r="I90" s="177"/>
      <c r="J90" s="189">
        <f>BK90</f>
        <v>0</v>
      </c>
      <c r="K90" s="174"/>
      <c r="L90" s="179"/>
      <c r="M90" s="180"/>
      <c r="N90" s="181"/>
      <c r="O90" s="181"/>
      <c r="P90" s="182">
        <f>SUM(P91:P92)</f>
        <v>0</v>
      </c>
      <c r="Q90" s="181"/>
      <c r="R90" s="182">
        <f>SUM(R91:R92)</f>
        <v>0</v>
      </c>
      <c r="S90" s="181"/>
      <c r="T90" s="183">
        <f>SUM(T91:T92)</f>
        <v>0</v>
      </c>
      <c r="AR90" s="184" t="s">
        <v>160</v>
      </c>
      <c r="AT90" s="185" t="s">
        <v>71</v>
      </c>
      <c r="AU90" s="185" t="s">
        <v>80</v>
      </c>
      <c r="AY90" s="184" t="s">
        <v>128</v>
      </c>
      <c r="BK90" s="186">
        <f>SUM(BK91:BK92)</f>
        <v>0</v>
      </c>
    </row>
    <row r="91" spans="2:65" s="1" customFormat="1" ht="22.5" customHeight="1">
      <c r="B91" s="38"/>
      <c r="C91" s="190" t="s">
        <v>135</v>
      </c>
      <c r="D91" s="190" t="s">
        <v>130</v>
      </c>
      <c r="E91" s="191" t="s">
        <v>719</v>
      </c>
      <c r="F91" s="192" t="s">
        <v>718</v>
      </c>
      <c r="G91" s="193" t="s">
        <v>704</v>
      </c>
      <c r="H91" s="194">
        <v>1</v>
      </c>
      <c r="I91" s="195"/>
      <c r="J91" s="196">
        <f>ROUND(I91*H91,2)</f>
        <v>0</v>
      </c>
      <c r="K91" s="192" t="s">
        <v>134</v>
      </c>
      <c r="L91" s="58"/>
      <c r="M91" s="197" t="s">
        <v>21</v>
      </c>
      <c r="N91" s="198" t="s">
        <v>43</v>
      </c>
      <c r="O91" s="39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1" t="s">
        <v>705</v>
      </c>
      <c r="AT91" s="21" t="s">
        <v>130</v>
      </c>
      <c r="AU91" s="21" t="s">
        <v>82</v>
      </c>
      <c r="AY91" s="21" t="s">
        <v>128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80</v>
      </c>
      <c r="BK91" s="201">
        <f>ROUND(I91*H91,2)</f>
        <v>0</v>
      </c>
      <c r="BL91" s="21" t="s">
        <v>705</v>
      </c>
      <c r="BM91" s="21" t="s">
        <v>720</v>
      </c>
    </row>
    <row r="92" spans="2:47" s="1" customFormat="1" ht="13.5">
      <c r="B92" s="38"/>
      <c r="C92" s="60"/>
      <c r="D92" s="202" t="s">
        <v>137</v>
      </c>
      <c r="E92" s="60"/>
      <c r="F92" s="203" t="s">
        <v>721</v>
      </c>
      <c r="G92" s="60"/>
      <c r="H92" s="60"/>
      <c r="I92" s="160"/>
      <c r="J92" s="60"/>
      <c r="K92" s="60"/>
      <c r="L92" s="58"/>
      <c r="M92" s="234"/>
      <c r="N92" s="235"/>
      <c r="O92" s="235"/>
      <c r="P92" s="235"/>
      <c r="Q92" s="235"/>
      <c r="R92" s="235"/>
      <c r="S92" s="235"/>
      <c r="T92" s="236"/>
      <c r="AT92" s="21" t="s">
        <v>137</v>
      </c>
      <c r="AU92" s="21" t="s">
        <v>82</v>
      </c>
    </row>
    <row r="93" spans="2:12" s="1" customFormat="1" ht="6.95" customHeight="1">
      <c r="B93" s="53"/>
      <c r="C93" s="54"/>
      <c r="D93" s="54"/>
      <c r="E93" s="54"/>
      <c r="F93" s="54"/>
      <c r="G93" s="54"/>
      <c r="H93" s="54"/>
      <c r="I93" s="136"/>
      <c r="J93" s="54"/>
      <c r="K93" s="54"/>
      <c r="L93" s="58"/>
    </row>
  </sheetData>
  <sheetProtection password="CC35" sheet="1" objects="1" scenarios="1" formatCells="0" formatColumns="0" formatRows="0" sort="0" autoFilter="0"/>
  <autoFilter ref="C79:K92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7" customWidth="1"/>
    <col min="2" max="2" width="1.66796875" style="237" customWidth="1"/>
    <col min="3" max="4" width="5" style="237" customWidth="1"/>
    <col min="5" max="5" width="11.66015625" style="237" customWidth="1"/>
    <col min="6" max="6" width="9.16015625" style="237" customWidth="1"/>
    <col min="7" max="7" width="5" style="237" customWidth="1"/>
    <col min="8" max="8" width="77.83203125" style="237" customWidth="1"/>
    <col min="9" max="10" width="20" style="237" customWidth="1"/>
    <col min="11" max="11" width="1.66796875" style="237" customWidth="1"/>
  </cols>
  <sheetData>
    <row r="1" ht="37.5" customHeight="1"/>
    <row r="2" spans="2:1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2" customFormat="1" ht="45" customHeight="1">
      <c r="B3" s="241"/>
      <c r="C3" s="362" t="s">
        <v>722</v>
      </c>
      <c r="D3" s="362"/>
      <c r="E3" s="362"/>
      <c r="F3" s="362"/>
      <c r="G3" s="362"/>
      <c r="H3" s="362"/>
      <c r="I3" s="362"/>
      <c r="J3" s="362"/>
      <c r="K3" s="242"/>
    </row>
    <row r="4" spans="2:11" ht="25.5" customHeight="1">
      <c r="B4" s="243"/>
      <c r="C4" s="363" t="s">
        <v>723</v>
      </c>
      <c r="D4" s="363"/>
      <c r="E4" s="363"/>
      <c r="F4" s="363"/>
      <c r="G4" s="363"/>
      <c r="H4" s="363"/>
      <c r="I4" s="363"/>
      <c r="J4" s="363"/>
      <c r="K4" s="244"/>
    </row>
    <row r="5" spans="2:1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ht="15" customHeight="1">
      <c r="B6" s="243"/>
      <c r="C6" s="361" t="s">
        <v>724</v>
      </c>
      <c r="D6" s="361"/>
      <c r="E6" s="361"/>
      <c r="F6" s="361"/>
      <c r="G6" s="361"/>
      <c r="H6" s="361"/>
      <c r="I6" s="361"/>
      <c r="J6" s="361"/>
      <c r="K6" s="244"/>
    </row>
    <row r="7" spans="2:11" ht="15" customHeight="1">
      <c r="B7" s="247"/>
      <c r="C7" s="361" t="s">
        <v>725</v>
      </c>
      <c r="D7" s="361"/>
      <c r="E7" s="361"/>
      <c r="F7" s="361"/>
      <c r="G7" s="361"/>
      <c r="H7" s="361"/>
      <c r="I7" s="361"/>
      <c r="J7" s="361"/>
      <c r="K7" s="244"/>
    </row>
    <row r="8" spans="2:1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ht="15" customHeight="1">
      <c r="B9" s="247"/>
      <c r="C9" s="361" t="s">
        <v>726</v>
      </c>
      <c r="D9" s="361"/>
      <c r="E9" s="361"/>
      <c r="F9" s="361"/>
      <c r="G9" s="361"/>
      <c r="H9" s="361"/>
      <c r="I9" s="361"/>
      <c r="J9" s="361"/>
      <c r="K9" s="244"/>
    </row>
    <row r="10" spans="2:11" ht="15" customHeight="1">
      <c r="B10" s="247"/>
      <c r="C10" s="246"/>
      <c r="D10" s="361" t="s">
        <v>727</v>
      </c>
      <c r="E10" s="361"/>
      <c r="F10" s="361"/>
      <c r="G10" s="361"/>
      <c r="H10" s="361"/>
      <c r="I10" s="361"/>
      <c r="J10" s="361"/>
      <c r="K10" s="244"/>
    </row>
    <row r="11" spans="2:11" ht="15" customHeight="1">
      <c r="B11" s="247"/>
      <c r="C11" s="248"/>
      <c r="D11" s="361" t="s">
        <v>728</v>
      </c>
      <c r="E11" s="361"/>
      <c r="F11" s="361"/>
      <c r="G11" s="361"/>
      <c r="H11" s="361"/>
      <c r="I11" s="361"/>
      <c r="J11" s="361"/>
      <c r="K11" s="244"/>
    </row>
    <row r="12" spans="2:11" ht="12.75" customHeight="1">
      <c r="B12" s="247"/>
      <c r="C12" s="248"/>
      <c r="D12" s="248"/>
      <c r="E12" s="248"/>
      <c r="F12" s="248"/>
      <c r="G12" s="248"/>
      <c r="H12" s="248"/>
      <c r="I12" s="248"/>
      <c r="J12" s="248"/>
      <c r="K12" s="244"/>
    </row>
    <row r="13" spans="2:11" ht="15" customHeight="1">
      <c r="B13" s="247"/>
      <c r="C13" s="248"/>
      <c r="D13" s="361" t="s">
        <v>729</v>
      </c>
      <c r="E13" s="361"/>
      <c r="F13" s="361"/>
      <c r="G13" s="361"/>
      <c r="H13" s="361"/>
      <c r="I13" s="361"/>
      <c r="J13" s="361"/>
      <c r="K13" s="244"/>
    </row>
    <row r="14" spans="2:11" ht="15" customHeight="1">
      <c r="B14" s="247"/>
      <c r="C14" s="248"/>
      <c r="D14" s="361" t="s">
        <v>730</v>
      </c>
      <c r="E14" s="361"/>
      <c r="F14" s="361"/>
      <c r="G14" s="361"/>
      <c r="H14" s="361"/>
      <c r="I14" s="361"/>
      <c r="J14" s="361"/>
      <c r="K14" s="244"/>
    </row>
    <row r="15" spans="2:11" ht="15" customHeight="1">
      <c r="B15" s="247"/>
      <c r="C15" s="248"/>
      <c r="D15" s="361" t="s">
        <v>731</v>
      </c>
      <c r="E15" s="361"/>
      <c r="F15" s="361"/>
      <c r="G15" s="361"/>
      <c r="H15" s="361"/>
      <c r="I15" s="361"/>
      <c r="J15" s="361"/>
      <c r="K15" s="244"/>
    </row>
    <row r="16" spans="2:11" ht="15" customHeight="1">
      <c r="B16" s="247"/>
      <c r="C16" s="248"/>
      <c r="D16" s="248"/>
      <c r="E16" s="249" t="s">
        <v>79</v>
      </c>
      <c r="F16" s="361" t="s">
        <v>732</v>
      </c>
      <c r="G16" s="361"/>
      <c r="H16" s="361"/>
      <c r="I16" s="361"/>
      <c r="J16" s="361"/>
      <c r="K16" s="244"/>
    </row>
    <row r="17" spans="2:11" ht="15" customHeight="1">
      <c r="B17" s="247"/>
      <c r="C17" s="248"/>
      <c r="D17" s="248"/>
      <c r="E17" s="249" t="s">
        <v>733</v>
      </c>
      <c r="F17" s="361" t="s">
        <v>734</v>
      </c>
      <c r="G17" s="361"/>
      <c r="H17" s="361"/>
      <c r="I17" s="361"/>
      <c r="J17" s="361"/>
      <c r="K17" s="244"/>
    </row>
    <row r="18" spans="2:11" ht="15" customHeight="1">
      <c r="B18" s="247"/>
      <c r="C18" s="248"/>
      <c r="D18" s="248"/>
      <c r="E18" s="249" t="s">
        <v>735</v>
      </c>
      <c r="F18" s="361" t="s">
        <v>736</v>
      </c>
      <c r="G18" s="361"/>
      <c r="H18" s="361"/>
      <c r="I18" s="361"/>
      <c r="J18" s="361"/>
      <c r="K18" s="244"/>
    </row>
    <row r="19" spans="2:11" ht="15" customHeight="1">
      <c r="B19" s="247"/>
      <c r="C19" s="248"/>
      <c r="D19" s="248"/>
      <c r="E19" s="249" t="s">
        <v>87</v>
      </c>
      <c r="F19" s="361" t="s">
        <v>737</v>
      </c>
      <c r="G19" s="361"/>
      <c r="H19" s="361"/>
      <c r="I19" s="361"/>
      <c r="J19" s="361"/>
      <c r="K19" s="244"/>
    </row>
    <row r="20" spans="2:11" ht="15" customHeight="1">
      <c r="B20" s="247"/>
      <c r="C20" s="248"/>
      <c r="D20" s="248"/>
      <c r="E20" s="249" t="s">
        <v>738</v>
      </c>
      <c r="F20" s="361" t="s">
        <v>739</v>
      </c>
      <c r="G20" s="361"/>
      <c r="H20" s="361"/>
      <c r="I20" s="361"/>
      <c r="J20" s="361"/>
      <c r="K20" s="244"/>
    </row>
    <row r="21" spans="2:11" ht="15" customHeight="1">
      <c r="B21" s="247"/>
      <c r="C21" s="248"/>
      <c r="D21" s="248"/>
      <c r="E21" s="249" t="s">
        <v>740</v>
      </c>
      <c r="F21" s="361" t="s">
        <v>741</v>
      </c>
      <c r="G21" s="361"/>
      <c r="H21" s="361"/>
      <c r="I21" s="361"/>
      <c r="J21" s="361"/>
      <c r="K21" s="244"/>
    </row>
    <row r="22" spans="2:11" ht="12.75" customHeight="1">
      <c r="B22" s="247"/>
      <c r="C22" s="248"/>
      <c r="D22" s="248"/>
      <c r="E22" s="248"/>
      <c r="F22" s="248"/>
      <c r="G22" s="248"/>
      <c r="H22" s="248"/>
      <c r="I22" s="248"/>
      <c r="J22" s="248"/>
      <c r="K22" s="244"/>
    </row>
    <row r="23" spans="2:11" ht="15" customHeight="1">
      <c r="B23" s="247"/>
      <c r="C23" s="361" t="s">
        <v>742</v>
      </c>
      <c r="D23" s="361"/>
      <c r="E23" s="361"/>
      <c r="F23" s="361"/>
      <c r="G23" s="361"/>
      <c r="H23" s="361"/>
      <c r="I23" s="361"/>
      <c r="J23" s="361"/>
      <c r="K23" s="244"/>
    </row>
    <row r="24" spans="2:11" ht="15" customHeight="1">
      <c r="B24" s="247"/>
      <c r="C24" s="361" t="s">
        <v>743</v>
      </c>
      <c r="D24" s="361"/>
      <c r="E24" s="361"/>
      <c r="F24" s="361"/>
      <c r="G24" s="361"/>
      <c r="H24" s="361"/>
      <c r="I24" s="361"/>
      <c r="J24" s="361"/>
      <c r="K24" s="244"/>
    </row>
    <row r="25" spans="2:11" ht="15" customHeight="1">
      <c r="B25" s="247"/>
      <c r="C25" s="246"/>
      <c r="D25" s="361" t="s">
        <v>744</v>
      </c>
      <c r="E25" s="361"/>
      <c r="F25" s="361"/>
      <c r="G25" s="361"/>
      <c r="H25" s="361"/>
      <c r="I25" s="361"/>
      <c r="J25" s="361"/>
      <c r="K25" s="244"/>
    </row>
    <row r="26" spans="2:11" ht="15" customHeight="1">
      <c r="B26" s="247"/>
      <c r="C26" s="248"/>
      <c r="D26" s="361" t="s">
        <v>745</v>
      </c>
      <c r="E26" s="361"/>
      <c r="F26" s="361"/>
      <c r="G26" s="361"/>
      <c r="H26" s="361"/>
      <c r="I26" s="361"/>
      <c r="J26" s="361"/>
      <c r="K26" s="244"/>
    </row>
    <row r="27" spans="2:11" ht="12.75" customHeight="1">
      <c r="B27" s="247"/>
      <c r="C27" s="248"/>
      <c r="D27" s="248"/>
      <c r="E27" s="248"/>
      <c r="F27" s="248"/>
      <c r="G27" s="248"/>
      <c r="H27" s="248"/>
      <c r="I27" s="248"/>
      <c r="J27" s="248"/>
      <c r="K27" s="244"/>
    </row>
    <row r="28" spans="2:11" ht="15" customHeight="1">
      <c r="B28" s="247"/>
      <c r="C28" s="248"/>
      <c r="D28" s="361" t="s">
        <v>746</v>
      </c>
      <c r="E28" s="361"/>
      <c r="F28" s="361"/>
      <c r="G28" s="361"/>
      <c r="H28" s="361"/>
      <c r="I28" s="361"/>
      <c r="J28" s="361"/>
      <c r="K28" s="244"/>
    </row>
    <row r="29" spans="2:11" ht="15" customHeight="1">
      <c r="B29" s="247"/>
      <c r="C29" s="248"/>
      <c r="D29" s="361" t="s">
        <v>747</v>
      </c>
      <c r="E29" s="361"/>
      <c r="F29" s="361"/>
      <c r="G29" s="361"/>
      <c r="H29" s="361"/>
      <c r="I29" s="361"/>
      <c r="J29" s="361"/>
      <c r="K29" s="244"/>
    </row>
    <row r="30" spans="2:11" ht="12.75" customHeight="1">
      <c r="B30" s="247"/>
      <c r="C30" s="248"/>
      <c r="D30" s="248"/>
      <c r="E30" s="248"/>
      <c r="F30" s="248"/>
      <c r="G30" s="248"/>
      <c r="H30" s="248"/>
      <c r="I30" s="248"/>
      <c r="J30" s="248"/>
      <c r="K30" s="244"/>
    </row>
    <row r="31" spans="2:11" ht="15" customHeight="1">
      <c r="B31" s="247"/>
      <c r="C31" s="248"/>
      <c r="D31" s="361" t="s">
        <v>748</v>
      </c>
      <c r="E31" s="361"/>
      <c r="F31" s="361"/>
      <c r="G31" s="361"/>
      <c r="H31" s="361"/>
      <c r="I31" s="361"/>
      <c r="J31" s="361"/>
      <c r="K31" s="244"/>
    </row>
    <row r="32" spans="2:11" ht="15" customHeight="1">
      <c r="B32" s="247"/>
      <c r="C32" s="248"/>
      <c r="D32" s="361" t="s">
        <v>749</v>
      </c>
      <c r="E32" s="361"/>
      <c r="F32" s="361"/>
      <c r="G32" s="361"/>
      <c r="H32" s="361"/>
      <c r="I32" s="361"/>
      <c r="J32" s="361"/>
      <c r="K32" s="244"/>
    </row>
    <row r="33" spans="2:11" ht="15" customHeight="1">
      <c r="B33" s="247"/>
      <c r="C33" s="248"/>
      <c r="D33" s="361" t="s">
        <v>750</v>
      </c>
      <c r="E33" s="361"/>
      <c r="F33" s="361"/>
      <c r="G33" s="361"/>
      <c r="H33" s="361"/>
      <c r="I33" s="361"/>
      <c r="J33" s="361"/>
      <c r="K33" s="244"/>
    </row>
    <row r="34" spans="2:11" ht="15" customHeight="1">
      <c r="B34" s="247"/>
      <c r="C34" s="248"/>
      <c r="D34" s="246"/>
      <c r="E34" s="250" t="s">
        <v>113</v>
      </c>
      <c r="F34" s="246"/>
      <c r="G34" s="361" t="s">
        <v>751</v>
      </c>
      <c r="H34" s="361"/>
      <c r="I34" s="361"/>
      <c r="J34" s="361"/>
      <c r="K34" s="244"/>
    </row>
    <row r="35" spans="2:11" ht="30.75" customHeight="1">
      <c r="B35" s="247"/>
      <c r="C35" s="248"/>
      <c r="D35" s="246"/>
      <c r="E35" s="250" t="s">
        <v>752</v>
      </c>
      <c r="F35" s="246"/>
      <c r="G35" s="361" t="s">
        <v>753</v>
      </c>
      <c r="H35" s="361"/>
      <c r="I35" s="361"/>
      <c r="J35" s="361"/>
      <c r="K35" s="244"/>
    </row>
    <row r="36" spans="2:11" ht="15" customHeight="1">
      <c r="B36" s="247"/>
      <c r="C36" s="248"/>
      <c r="D36" s="246"/>
      <c r="E36" s="250" t="s">
        <v>53</v>
      </c>
      <c r="F36" s="246"/>
      <c r="G36" s="361" t="s">
        <v>754</v>
      </c>
      <c r="H36" s="361"/>
      <c r="I36" s="361"/>
      <c r="J36" s="361"/>
      <c r="K36" s="244"/>
    </row>
    <row r="37" spans="2:11" ht="15" customHeight="1">
      <c r="B37" s="247"/>
      <c r="C37" s="248"/>
      <c r="D37" s="246"/>
      <c r="E37" s="250" t="s">
        <v>114</v>
      </c>
      <c r="F37" s="246"/>
      <c r="G37" s="361" t="s">
        <v>755</v>
      </c>
      <c r="H37" s="361"/>
      <c r="I37" s="361"/>
      <c r="J37" s="361"/>
      <c r="K37" s="244"/>
    </row>
    <row r="38" spans="2:11" ht="15" customHeight="1">
      <c r="B38" s="247"/>
      <c r="C38" s="248"/>
      <c r="D38" s="246"/>
      <c r="E38" s="250" t="s">
        <v>115</v>
      </c>
      <c r="F38" s="246"/>
      <c r="G38" s="361" t="s">
        <v>756</v>
      </c>
      <c r="H38" s="361"/>
      <c r="I38" s="361"/>
      <c r="J38" s="361"/>
      <c r="K38" s="244"/>
    </row>
    <row r="39" spans="2:11" ht="15" customHeight="1">
      <c r="B39" s="247"/>
      <c r="C39" s="248"/>
      <c r="D39" s="246"/>
      <c r="E39" s="250" t="s">
        <v>116</v>
      </c>
      <c r="F39" s="246"/>
      <c r="G39" s="361" t="s">
        <v>757</v>
      </c>
      <c r="H39" s="361"/>
      <c r="I39" s="361"/>
      <c r="J39" s="361"/>
      <c r="K39" s="244"/>
    </row>
    <row r="40" spans="2:11" ht="15" customHeight="1">
      <c r="B40" s="247"/>
      <c r="C40" s="248"/>
      <c r="D40" s="246"/>
      <c r="E40" s="250" t="s">
        <v>758</v>
      </c>
      <c r="F40" s="246"/>
      <c r="G40" s="361" t="s">
        <v>759</v>
      </c>
      <c r="H40" s="361"/>
      <c r="I40" s="361"/>
      <c r="J40" s="361"/>
      <c r="K40" s="244"/>
    </row>
    <row r="41" spans="2:11" ht="15" customHeight="1">
      <c r="B41" s="247"/>
      <c r="C41" s="248"/>
      <c r="D41" s="246"/>
      <c r="E41" s="250"/>
      <c r="F41" s="246"/>
      <c r="G41" s="361" t="s">
        <v>760</v>
      </c>
      <c r="H41" s="361"/>
      <c r="I41" s="361"/>
      <c r="J41" s="361"/>
      <c r="K41" s="244"/>
    </row>
    <row r="42" spans="2:11" ht="15" customHeight="1">
      <c r="B42" s="247"/>
      <c r="C42" s="248"/>
      <c r="D42" s="246"/>
      <c r="E42" s="250" t="s">
        <v>761</v>
      </c>
      <c r="F42" s="246"/>
      <c r="G42" s="361" t="s">
        <v>762</v>
      </c>
      <c r="H42" s="361"/>
      <c r="I42" s="361"/>
      <c r="J42" s="361"/>
      <c r="K42" s="244"/>
    </row>
    <row r="43" spans="2:11" ht="15" customHeight="1">
      <c r="B43" s="247"/>
      <c r="C43" s="248"/>
      <c r="D43" s="246"/>
      <c r="E43" s="250" t="s">
        <v>118</v>
      </c>
      <c r="F43" s="246"/>
      <c r="G43" s="361" t="s">
        <v>763</v>
      </c>
      <c r="H43" s="361"/>
      <c r="I43" s="361"/>
      <c r="J43" s="361"/>
      <c r="K43" s="244"/>
    </row>
    <row r="44" spans="2:11" ht="12.75" customHeight="1">
      <c r="B44" s="247"/>
      <c r="C44" s="248"/>
      <c r="D44" s="246"/>
      <c r="E44" s="246"/>
      <c r="F44" s="246"/>
      <c r="G44" s="246"/>
      <c r="H44" s="246"/>
      <c r="I44" s="246"/>
      <c r="J44" s="246"/>
      <c r="K44" s="244"/>
    </row>
    <row r="45" spans="2:11" ht="15" customHeight="1">
      <c r="B45" s="247"/>
      <c r="C45" s="248"/>
      <c r="D45" s="361" t="s">
        <v>764</v>
      </c>
      <c r="E45" s="361"/>
      <c r="F45" s="361"/>
      <c r="G45" s="361"/>
      <c r="H45" s="361"/>
      <c r="I45" s="361"/>
      <c r="J45" s="361"/>
      <c r="K45" s="244"/>
    </row>
    <row r="46" spans="2:11" ht="15" customHeight="1">
      <c r="B46" s="247"/>
      <c r="C46" s="248"/>
      <c r="D46" s="248"/>
      <c r="E46" s="361" t="s">
        <v>765</v>
      </c>
      <c r="F46" s="361"/>
      <c r="G46" s="361"/>
      <c r="H46" s="361"/>
      <c r="I46" s="361"/>
      <c r="J46" s="361"/>
      <c r="K46" s="244"/>
    </row>
    <row r="47" spans="2:11" ht="15" customHeight="1">
      <c r="B47" s="247"/>
      <c r="C47" s="248"/>
      <c r="D47" s="248"/>
      <c r="E47" s="361" t="s">
        <v>766</v>
      </c>
      <c r="F47" s="361"/>
      <c r="G47" s="361"/>
      <c r="H47" s="361"/>
      <c r="I47" s="361"/>
      <c r="J47" s="361"/>
      <c r="K47" s="244"/>
    </row>
    <row r="48" spans="2:11" ht="15" customHeight="1">
      <c r="B48" s="247"/>
      <c r="C48" s="248"/>
      <c r="D48" s="248"/>
      <c r="E48" s="361" t="s">
        <v>767</v>
      </c>
      <c r="F48" s="361"/>
      <c r="G48" s="361"/>
      <c r="H48" s="361"/>
      <c r="I48" s="361"/>
      <c r="J48" s="361"/>
      <c r="K48" s="244"/>
    </row>
    <row r="49" spans="2:11" ht="15" customHeight="1">
      <c r="B49" s="247"/>
      <c r="C49" s="248"/>
      <c r="D49" s="361" t="s">
        <v>768</v>
      </c>
      <c r="E49" s="361"/>
      <c r="F49" s="361"/>
      <c r="G49" s="361"/>
      <c r="H49" s="361"/>
      <c r="I49" s="361"/>
      <c r="J49" s="361"/>
      <c r="K49" s="244"/>
    </row>
    <row r="50" spans="2:11" ht="25.5" customHeight="1">
      <c r="B50" s="243"/>
      <c r="C50" s="363" t="s">
        <v>769</v>
      </c>
      <c r="D50" s="363"/>
      <c r="E50" s="363"/>
      <c r="F50" s="363"/>
      <c r="G50" s="363"/>
      <c r="H50" s="363"/>
      <c r="I50" s="363"/>
      <c r="J50" s="363"/>
      <c r="K50" s="244"/>
    </row>
    <row r="51" spans="2:11" ht="5.25" customHeight="1">
      <c r="B51" s="243"/>
      <c r="C51" s="245"/>
      <c r="D51" s="245"/>
      <c r="E51" s="245"/>
      <c r="F51" s="245"/>
      <c r="G51" s="245"/>
      <c r="H51" s="245"/>
      <c r="I51" s="245"/>
      <c r="J51" s="245"/>
      <c r="K51" s="244"/>
    </row>
    <row r="52" spans="2:11" ht="15" customHeight="1">
      <c r="B52" s="243"/>
      <c r="C52" s="361" t="s">
        <v>770</v>
      </c>
      <c r="D52" s="361"/>
      <c r="E52" s="361"/>
      <c r="F52" s="361"/>
      <c r="G52" s="361"/>
      <c r="H52" s="361"/>
      <c r="I52" s="361"/>
      <c r="J52" s="361"/>
      <c r="K52" s="244"/>
    </row>
    <row r="53" spans="2:11" ht="15" customHeight="1">
      <c r="B53" s="243"/>
      <c r="C53" s="361" t="s">
        <v>771</v>
      </c>
      <c r="D53" s="361"/>
      <c r="E53" s="361"/>
      <c r="F53" s="361"/>
      <c r="G53" s="361"/>
      <c r="H53" s="361"/>
      <c r="I53" s="361"/>
      <c r="J53" s="361"/>
      <c r="K53" s="244"/>
    </row>
    <row r="54" spans="2:11" ht="12.75" customHeight="1">
      <c r="B54" s="243"/>
      <c r="C54" s="246"/>
      <c r="D54" s="246"/>
      <c r="E54" s="246"/>
      <c r="F54" s="246"/>
      <c r="G54" s="246"/>
      <c r="H54" s="246"/>
      <c r="I54" s="246"/>
      <c r="J54" s="246"/>
      <c r="K54" s="244"/>
    </row>
    <row r="55" spans="2:11" ht="15" customHeight="1">
      <c r="B55" s="243"/>
      <c r="C55" s="361" t="s">
        <v>772</v>
      </c>
      <c r="D55" s="361"/>
      <c r="E55" s="361"/>
      <c r="F55" s="361"/>
      <c r="G55" s="361"/>
      <c r="H55" s="361"/>
      <c r="I55" s="361"/>
      <c r="J55" s="361"/>
      <c r="K55" s="244"/>
    </row>
    <row r="56" spans="2:11" ht="15" customHeight="1">
      <c r="B56" s="243"/>
      <c r="C56" s="248"/>
      <c r="D56" s="361" t="s">
        <v>773</v>
      </c>
      <c r="E56" s="361"/>
      <c r="F56" s="361"/>
      <c r="G56" s="361"/>
      <c r="H56" s="361"/>
      <c r="I56" s="361"/>
      <c r="J56" s="361"/>
      <c r="K56" s="244"/>
    </row>
    <row r="57" spans="2:11" ht="15" customHeight="1">
      <c r="B57" s="243"/>
      <c r="C57" s="248"/>
      <c r="D57" s="361" t="s">
        <v>774</v>
      </c>
      <c r="E57" s="361"/>
      <c r="F57" s="361"/>
      <c r="G57" s="361"/>
      <c r="H57" s="361"/>
      <c r="I57" s="361"/>
      <c r="J57" s="361"/>
      <c r="K57" s="244"/>
    </row>
    <row r="58" spans="2:11" ht="15" customHeight="1">
      <c r="B58" s="243"/>
      <c r="C58" s="248"/>
      <c r="D58" s="361" t="s">
        <v>775</v>
      </c>
      <c r="E58" s="361"/>
      <c r="F58" s="361"/>
      <c r="G58" s="361"/>
      <c r="H58" s="361"/>
      <c r="I58" s="361"/>
      <c r="J58" s="361"/>
      <c r="K58" s="244"/>
    </row>
    <row r="59" spans="2:11" ht="15" customHeight="1">
      <c r="B59" s="243"/>
      <c r="C59" s="248"/>
      <c r="D59" s="361" t="s">
        <v>776</v>
      </c>
      <c r="E59" s="361"/>
      <c r="F59" s="361"/>
      <c r="G59" s="361"/>
      <c r="H59" s="361"/>
      <c r="I59" s="361"/>
      <c r="J59" s="361"/>
      <c r="K59" s="244"/>
    </row>
    <row r="60" spans="2:11" ht="15" customHeight="1">
      <c r="B60" s="243"/>
      <c r="C60" s="248"/>
      <c r="D60" s="365" t="s">
        <v>777</v>
      </c>
      <c r="E60" s="365"/>
      <c r="F60" s="365"/>
      <c r="G60" s="365"/>
      <c r="H60" s="365"/>
      <c r="I60" s="365"/>
      <c r="J60" s="365"/>
      <c r="K60" s="244"/>
    </row>
    <row r="61" spans="2:11" ht="15" customHeight="1">
      <c r="B61" s="243"/>
      <c r="C61" s="248"/>
      <c r="D61" s="361" t="s">
        <v>778</v>
      </c>
      <c r="E61" s="361"/>
      <c r="F61" s="361"/>
      <c r="G61" s="361"/>
      <c r="H61" s="361"/>
      <c r="I61" s="361"/>
      <c r="J61" s="361"/>
      <c r="K61" s="244"/>
    </row>
    <row r="62" spans="2:11" ht="12.75" customHeight="1">
      <c r="B62" s="243"/>
      <c r="C62" s="248"/>
      <c r="D62" s="248"/>
      <c r="E62" s="251"/>
      <c r="F62" s="248"/>
      <c r="G62" s="248"/>
      <c r="H62" s="248"/>
      <c r="I62" s="248"/>
      <c r="J62" s="248"/>
      <c r="K62" s="244"/>
    </row>
    <row r="63" spans="2:11" ht="15" customHeight="1">
      <c r="B63" s="243"/>
      <c r="C63" s="248"/>
      <c r="D63" s="361" t="s">
        <v>779</v>
      </c>
      <c r="E63" s="361"/>
      <c r="F63" s="361"/>
      <c r="G63" s="361"/>
      <c r="H63" s="361"/>
      <c r="I63" s="361"/>
      <c r="J63" s="361"/>
      <c r="K63" s="244"/>
    </row>
    <row r="64" spans="2:11" ht="15" customHeight="1">
      <c r="B64" s="243"/>
      <c r="C64" s="248"/>
      <c r="D64" s="365" t="s">
        <v>780</v>
      </c>
      <c r="E64" s="365"/>
      <c r="F64" s="365"/>
      <c r="G64" s="365"/>
      <c r="H64" s="365"/>
      <c r="I64" s="365"/>
      <c r="J64" s="365"/>
      <c r="K64" s="244"/>
    </row>
    <row r="65" spans="2:11" ht="15" customHeight="1">
      <c r="B65" s="243"/>
      <c r="C65" s="248"/>
      <c r="D65" s="361" t="s">
        <v>781</v>
      </c>
      <c r="E65" s="361"/>
      <c r="F65" s="361"/>
      <c r="G65" s="361"/>
      <c r="H65" s="361"/>
      <c r="I65" s="361"/>
      <c r="J65" s="361"/>
      <c r="K65" s="244"/>
    </row>
    <row r="66" spans="2:11" ht="15" customHeight="1">
      <c r="B66" s="243"/>
      <c r="C66" s="248"/>
      <c r="D66" s="361" t="s">
        <v>782</v>
      </c>
      <c r="E66" s="361"/>
      <c r="F66" s="361"/>
      <c r="G66" s="361"/>
      <c r="H66" s="361"/>
      <c r="I66" s="361"/>
      <c r="J66" s="361"/>
      <c r="K66" s="244"/>
    </row>
    <row r="67" spans="2:11" ht="15" customHeight="1">
      <c r="B67" s="243"/>
      <c r="C67" s="248"/>
      <c r="D67" s="361" t="s">
        <v>783</v>
      </c>
      <c r="E67" s="361"/>
      <c r="F67" s="361"/>
      <c r="G67" s="361"/>
      <c r="H67" s="361"/>
      <c r="I67" s="361"/>
      <c r="J67" s="361"/>
      <c r="K67" s="244"/>
    </row>
    <row r="68" spans="2:11" ht="15" customHeight="1">
      <c r="B68" s="243"/>
      <c r="C68" s="248"/>
      <c r="D68" s="361" t="s">
        <v>784</v>
      </c>
      <c r="E68" s="361"/>
      <c r="F68" s="361"/>
      <c r="G68" s="361"/>
      <c r="H68" s="361"/>
      <c r="I68" s="361"/>
      <c r="J68" s="361"/>
      <c r="K68" s="244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366" t="s">
        <v>93</v>
      </c>
      <c r="D73" s="366"/>
      <c r="E73" s="366"/>
      <c r="F73" s="366"/>
      <c r="G73" s="366"/>
      <c r="H73" s="366"/>
      <c r="I73" s="366"/>
      <c r="J73" s="366"/>
      <c r="K73" s="261"/>
    </row>
    <row r="74" spans="2:11" ht="17.25" customHeight="1">
      <c r="B74" s="260"/>
      <c r="C74" s="262" t="s">
        <v>785</v>
      </c>
      <c r="D74" s="262"/>
      <c r="E74" s="262"/>
      <c r="F74" s="262" t="s">
        <v>786</v>
      </c>
      <c r="G74" s="263"/>
      <c r="H74" s="262" t="s">
        <v>114</v>
      </c>
      <c r="I74" s="262" t="s">
        <v>57</v>
      </c>
      <c r="J74" s="262" t="s">
        <v>787</v>
      </c>
      <c r="K74" s="261"/>
    </row>
    <row r="75" spans="2:11" ht="17.25" customHeight="1">
      <c r="B75" s="260"/>
      <c r="C75" s="264" t="s">
        <v>788</v>
      </c>
      <c r="D75" s="264"/>
      <c r="E75" s="264"/>
      <c r="F75" s="265" t="s">
        <v>789</v>
      </c>
      <c r="G75" s="266"/>
      <c r="H75" s="264"/>
      <c r="I75" s="264"/>
      <c r="J75" s="264" t="s">
        <v>790</v>
      </c>
      <c r="K75" s="261"/>
    </row>
    <row r="76" spans="2:11" ht="5.25" customHeight="1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>
      <c r="B77" s="260"/>
      <c r="C77" s="250" t="s">
        <v>53</v>
      </c>
      <c r="D77" s="267"/>
      <c r="E77" s="267"/>
      <c r="F77" s="269" t="s">
        <v>791</v>
      </c>
      <c r="G77" s="268"/>
      <c r="H77" s="250" t="s">
        <v>792</v>
      </c>
      <c r="I77" s="250" t="s">
        <v>793</v>
      </c>
      <c r="J77" s="250">
        <v>20</v>
      </c>
      <c r="K77" s="261"/>
    </row>
    <row r="78" spans="2:11" ht="15" customHeight="1">
      <c r="B78" s="260"/>
      <c r="C78" s="250" t="s">
        <v>794</v>
      </c>
      <c r="D78" s="250"/>
      <c r="E78" s="250"/>
      <c r="F78" s="269" t="s">
        <v>791</v>
      </c>
      <c r="G78" s="268"/>
      <c r="H78" s="250" t="s">
        <v>795</v>
      </c>
      <c r="I78" s="250" t="s">
        <v>793</v>
      </c>
      <c r="J78" s="250">
        <v>120</v>
      </c>
      <c r="K78" s="261"/>
    </row>
    <row r="79" spans="2:11" ht="15" customHeight="1">
      <c r="B79" s="270"/>
      <c r="C79" s="250" t="s">
        <v>796</v>
      </c>
      <c r="D79" s="250"/>
      <c r="E79" s="250"/>
      <c r="F79" s="269" t="s">
        <v>797</v>
      </c>
      <c r="G79" s="268"/>
      <c r="H79" s="250" t="s">
        <v>798</v>
      </c>
      <c r="I79" s="250" t="s">
        <v>793</v>
      </c>
      <c r="J79" s="250">
        <v>50</v>
      </c>
      <c r="K79" s="261"/>
    </row>
    <row r="80" spans="2:11" ht="15" customHeight="1">
      <c r="B80" s="270"/>
      <c r="C80" s="250" t="s">
        <v>799</v>
      </c>
      <c r="D80" s="250"/>
      <c r="E80" s="250"/>
      <c r="F80" s="269" t="s">
        <v>791</v>
      </c>
      <c r="G80" s="268"/>
      <c r="H80" s="250" t="s">
        <v>800</v>
      </c>
      <c r="I80" s="250" t="s">
        <v>801</v>
      </c>
      <c r="J80" s="250"/>
      <c r="K80" s="261"/>
    </row>
    <row r="81" spans="2:11" ht="15" customHeight="1">
      <c r="B81" s="270"/>
      <c r="C81" s="271" t="s">
        <v>802</v>
      </c>
      <c r="D81" s="271"/>
      <c r="E81" s="271"/>
      <c r="F81" s="272" t="s">
        <v>797</v>
      </c>
      <c r="G81" s="271"/>
      <c r="H81" s="271" t="s">
        <v>803</v>
      </c>
      <c r="I81" s="271" t="s">
        <v>793</v>
      </c>
      <c r="J81" s="271">
        <v>15</v>
      </c>
      <c r="K81" s="261"/>
    </row>
    <row r="82" spans="2:11" ht="15" customHeight="1">
      <c r="B82" s="270"/>
      <c r="C82" s="271" t="s">
        <v>804</v>
      </c>
      <c r="D82" s="271"/>
      <c r="E82" s="271"/>
      <c r="F82" s="272" t="s">
        <v>797</v>
      </c>
      <c r="G82" s="271"/>
      <c r="H82" s="271" t="s">
        <v>805</v>
      </c>
      <c r="I82" s="271" t="s">
        <v>793</v>
      </c>
      <c r="J82" s="271">
        <v>15</v>
      </c>
      <c r="K82" s="261"/>
    </row>
    <row r="83" spans="2:11" ht="15" customHeight="1">
      <c r="B83" s="270"/>
      <c r="C83" s="271" t="s">
        <v>806</v>
      </c>
      <c r="D83" s="271"/>
      <c r="E83" s="271"/>
      <c r="F83" s="272" t="s">
        <v>797</v>
      </c>
      <c r="G83" s="271"/>
      <c r="H83" s="271" t="s">
        <v>807</v>
      </c>
      <c r="I83" s="271" t="s">
        <v>793</v>
      </c>
      <c r="J83" s="271">
        <v>20</v>
      </c>
      <c r="K83" s="261"/>
    </row>
    <row r="84" spans="2:11" ht="15" customHeight="1">
      <c r="B84" s="270"/>
      <c r="C84" s="271" t="s">
        <v>808</v>
      </c>
      <c r="D84" s="271"/>
      <c r="E84" s="271"/>
      <c r="F84" s="272" t="s">
        <v>797</v>
      </c>
      <c r="G84" s="271"/>
      <c r="H84" s="271" t="s">
        <v>809</v>
      </c>
      <c r="I84" s="271" t="s">
        <v>793</v>
      </c>
      <c r="J84" s="271">
        <v>20</v>
      </c>
      <c r="K84" s="261"/>
    </row>
    <row r="85" spans="2:11" ht="15" customHeight="1">
      <c r="B85" s="270"/>
      <c r="C85" s="250" t="s">
        <v>810</v>
      </c>
      <c r="D85" s="250"/>
      <c r="E85" s="250"/>
      <c r="F85" s="269" t="s">
        <v>797</v>
      </c>
      <c r="G85" s="268"/>
      <c r="H85" s="250" t="s">
        <v>811</v>
      </c>
      <c r="I85" s="250" t="s">
        <v>793</v>
      </c>
      <c r="J85" s="250">
        <v>50</v>
      </c>
      <c r="K85" s="261"/>
    </row>
    <row r="86" spans="2:11" ht="15" customHeight="1">
      <c r="B86" s="270"/>
      <c r="C86" s="250" t="s">
        <v>812</v>
      </c>
      <c r="D86" s="250"/>
      <c r="E86" s="250"/>
      <c r="F86" s="269" t="s">
        <v>797</v>
      </c>
      <c r="G86" s="268"/>
      <c r="H86" s="250" t="s">
        <v>813</v>
      </c>
      <c r="I86" s="250" t="s">
        <v>793</v>
      </c>
      <c r="J86" s="250">
        <v>20</v>
      </c>
      <c r="K86" s="261"/>
    </row>
    <row r="87" spans="2:11" ht="15" customHeight="1">
      <c r="B87" s="270"/>
      <c r="C87" s="250" t="s">
        <v>814</v>
      </c>
      <c r="D87" s="250"/>
      <c r="E87" s="250"/>
      <c r="F87" s="269" t="s">
        <v>797</v>
      </c>
      <c r="G87" s="268"/>
      <c r="H87" s="250" t="s">
        <v>815</v>
      </c>
      <c r="I87" s="250" t="s">
        <v>793</v>
      </c>
      <c r="J87" s="250">
        <v>20</v>
      </c>
      <c r="K87" s="261"/>
    </row>
    <row r="88" spans="2:11" ht="15" customHeight="1">
      <c r="B88" s="270"/>
      <c r="C88" s="250" t="s">
        <v>816</v>
      </c>
      <c r="D88" s="250"/>
      <c r="E88" s="250"/>
      <c r="F88" s="269" t="s">
        <v>797</v>
      </c>
      <c r="G88" s="268"/>
      <c r="H88" s="250" t="s">
        <v>817</v>
      </c>
      <c r="I88" s="250" t="s">
        <v>793</v>
      </c>
      <c r="J88" s="250">
        <v>50</v>
      </c>
      <c r="K88" s="261"/>
    </row>
    <row r="89" spans="2:11" ht="15" customHeight="1">
      <c r="B89" s="270"/>
      <c r="C89" s="250" t="s">
        <v>818</v>
      </c>
      <c r="D89" s="250"/>
      <c r="E89" s="250"/>
      <c r="F89" s="269" t="s">
        <v>797</v>
      </c>
      <c r="G89" s="268"/>
      <c r="H89" s="250" t="s">
        <v>818</v>
      </c>
      <c r="I89" s="250" t="s">
        <v>793</v>
      </c>
      <c r="J89" s="250">
        <v>50</v>
      </c>
      <c r="K89" s="261"/>
    </row>
    <row r="90" spans="2:11" ht="15" customHeight="1">
      <c r="B90" s="270"/>
      <c r="C90" s="250" t="s">
        <v>119</v>
      </c>
      <c r="D90" s="250"/>
      <c r="E90" s="250"/>
      <c r="F90" s="269" t="s">
        <v>797</v>
      </c>
      <c r="G90" s="268"/>
      <c r="H90" s="250" t="s">
        <v>819</v>
      </c>
      <c r="I90" s="250" t="s">
        <v>793</v>
      </c>
      <c r="J90" s="250">
        <v>255</v>
      </c>
      <c r="K90" s="261"/>
    </row>
    <row r="91" spans="2:11" ht="15" customHeight="1">
      <c r="B91" s="270"/>
      <c r="C91" s="250" t="s">
        <v>820</v>
      </c>
      <c r="D91" s="250"/>
      <c r="E91" s="250"/>
      <c r="F91" s="269" t="s">
        <v>791</v>
      </c>
      <c r="G91" s="268"/>
      <c r="H91" s="250" t="s">
        <v>821</v>
      </c>
      <c r="I91" s="250" t="s">
        <v>822</v>
      </c>
      <c r="J91" s="250"/>
      <c r="K91" s="261"/>
    </row>
    <row r="92" spans="2:11" ht="15" customHeight="1">
      <c r="B92" s="270"/>
      <c r="C92" s="250" t="s">
        <v>823</v>
      </c>
      <c r="D92" s="250"/>
      <c r="E92" s="250"/>
      <c r="F92" s="269" t="s">
        <v>791</v>
      </c>
      <c r="G92" s="268"/>
      <c r="H92" s="250" t="s">
        <v>824</v>
      </c>
      <c r="I92" s="250" t="s">
        <v>825</v>
      </c>
      <c r="J92" s="250"/>
      <c r="K92" s="261"/>
    </row>
    <row r="93" spans="2:11" ht="15" customHeight="1">
      <c r="B93" s="270"/>
      <c r="C93" s="250" t="s">
        <v>826</v>
      </c>
      <c r="D93" s="250"/>
      <c r="E93" s="250"/>
      <c r="F93" s="269" t="s">
        <v>791</v>
      </c>
      <c r="G93" s="268"/>
      <c r="H93" s="250" t="s">
        <v>826</v>
      </c>
      <c r="I93" s="250" t="s">
        <v>825</v>
      </c>
      <c r="J93" s="250"/>
      <c r="K93" s="261"/>
    </row>
    <row r="94" spans="2:11" ht="15" customHeight="1">
      <c r="B94" s="270"/>
      <c r="C94" s="250" t="s">
        <v>38</v>
      </c>
      <c r="D94" s="250"/>
      <c r="E94" s="250"/>
      <c r="F94" s="269" t="s">
        <v>791</v>
      </c>
      <c r="G94" s="268"/>
      <c r="H94" s="250" t="s">
        <v>827</v>
      </c>
      <c r="I94" s="250" t="s">
        <v>825</v>
      </c>
      <c r="J94" s="250"/>
      <c r="K94" s="261"/>
    </row>
    <row r="95" spans="2:11" ht="15" customHeight="1">
      <c r="B95" s="270"/>
      <c r="C95" s="250" t="s">
        <v>48</v>
      </c>
      <c r="D95" s="250"/>
      <c r="E95" s="250"/>
      <c r="F95" s="269" t="s">
        <v>791</v>
      </c>
      <c r="G95" s="268"/>
      <c r="H95" s="250" t="s">
        <v>828</v>
      </c>
      <c r="I95" s="250" t="s">
        <v>825</v>
      </c>
      <c r="J95" s="250"/>
      <c r="K95" s="261"/>
    </row>
    <row r="96" spans="2:11" ht="15" customHeight="1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366" t="s">
        <v>829</v>
      </c>
      <c r="D100" s="366"/>
      <c r="E100" s="366"/>
      <c r="F100" s="366"/>
      <c r="G100" s="366"/>
      <c r="H100" s="366"/>
      <c r="I100" s="366"/>
      <c r="J100" s="366"/>
      <c r="K100" s="261"/>
    </row>
    <row r="101" spans="2:11" ht="17.25" customHeight="1">
      <c r="B101" s="260"/>
      <c r="C101" s="262" t="s">
        <v>785</v>
      </c>
      <c r="D101" s="262"/>
      <c r="E101" s="262"/>
      <c r="F101" s="262" t="s">
        <v>786</v>
      </c>
      <c r="G101" s="263"/>
      <c r="H101" s="262" t="s">
        <v>114</v>
      </c>
      <c r="I101" s="262" t="s">
        <v>57</v>
      </c>
      <c r="J101" s="262" t="s">
        <v>787</v>
      </c>
      <c r="K101" s="261"/>
    </row>
    <row r="102" spans="2:11" ht="17.25" customHeight="1">
      <c r="B102" s="260"/>
      <c r="C102" s="264" t="s">
        <v>788</v>
      </c>
      <c r="D102" s="264"/>
      <c r="E102" s="264"/>
      <c r="F102" s="265" t="s">
        <v>789</v>
      </c>
      <c r="G102" s="266"/>
      <c r="H102" s="264"/>
      <c r="I102" s="264"/>
      <c r="J102" s="264" t="s">
        <v>790</v>
      </c>
      <c r="K102" s="261"/>
    </row>
    <row r="103" spans="2:11" ht="5.25" customHeight="1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>
      <c r="B104" s="260"/>
      <c r="C104" s="250" t="s">
        <v>53</v>
      </c>
      <c r="D104" s="267"/>
      <c r="E104" s="267"/>
      <c r="F104" s="269" t="s">
        <v>791</v>
      </c>
      <c r="G104" s="278"/>
      <c r="H104" s="250" t="s">
        <v>830</v>
      </c>
      <c r="I104" s="250" t="s">
        <v>793</v>
      </c>
      <c r="J104" s="250">
        <v>20</v>
      </c>
      <c r="K104" s="261"/>
    </row>
    <row r="105" spans="2:11" ht="15" customHeight="1">
      <c r="B105" s="260"/>
      <c r="C105" s="250" t="s">
        <v>794</v>
      </c>
      <c r="D105" s="250"/>
      <c r="E105" s="250"/>
      <c r="F105" s="269" t="s">
        <v>791</v>
      </c>
      <c r="G105" s="250"/>
      <c r="H105" s="250" t="s">
        <v>830</v>
      </c>
      <c r="I105" s="250" t="s">
        <v>793</v>
      </c>
      <c r="J105" s="250">
        <v>120</v>
      </c>
      <c r="K105" s="261"/>
    </row>
    <row r="106" spans="2:11" ht="15" customHeight="1">
      <c r="B106" s="270"/>
      <c r="C106" s="250" t="s">
        <v>796</v>
      </c>
      <c r="D106" s="250"/>
      <c r="E106" s="250"/>
      <c r="F106" s="269" t="s">
        <v>797</v>
      </c>
      <c r="G106" s="250"/>
      <c r="H106" s="250" t="s">
        <v>830</v>
      </c>
      <c r="I106" s="250" t="s">
        <v>793</v>
      </c>
      <c r="J106" s="250">
        <v>50</v>
      </c>
      <c r="K106" s="261"/>
    </row>
    <row r="107" spans="2:11" ht="15" customHeight="1">
      <c r="B107" s="270"/>
      <c r="C107" s="250" t="s">
        <v>799</v>
      </c>
      <c r="D107" s="250"/>
      <c r="E107" s="250"/>
      <c r="F107" s="269" t="s">
        <v>791</v>
      </c>
      <c r="G107" s="250"/>
      <c r="H107" s="250" t="s">
        <v>830</v>
      </c>
      <c r="I107" s="250" t="s">
        <v>801</v>
      </c>
      <c r="J107" s="250"/>
      <c r="K107" s="261"/>
    </row>
    <row r="108" spans="2:11" ht="15" customHeight="1">
      <c r="B108" s="270"/>
      <c r="C108" s="250" t="s">
        <v>810</v>
      </c>
      <c r="D108" s="250"/>
      <c r="E108" s="250"/>
      <c r="F108" s="269" t="s">
        <v>797</v>
      </c>
      <c r="G108" s="250"/>
      <c r="H108" s="250" t="s">
        <v>830</v>
      </c>
      <c r="I108" s="250" t="s">
        <v>793</v>
      </c>
      <c r="J108" s="250">
        <v>50</v>
      </c>
      <c r="K108" s="261"/>
    </row>
    <row r="109" spans="2:11" ht="15" customHeight="1">
      <c r="B109" s="270"/>
      <c r="C109" s="250" t="s">
        <v>818</v>
      </c>
      <c r="D109" s="250"/>
      <c r="E109" s="250"/>
      <c r="F109" s="269" t="s">
        <v>797</v>
      </c>
      <c r="G109" s="250"/>
      <c r="H109" s="250" t="s">
        <v>830</v>
      </c>
      <c r="I109" s="250" t="s">
        <v>793</v>
      </c>
      <c r="J109" s="250">
        <v>50</v>
      </c>
      <c r="K109" s="261"/>
    </row>
    <row r="110" spans="2:11" ht="15" customHeight="1">
      <c r="B110" s="270"/>
      <c r="C110" s="250" t="s">
        <v>816</v>
      </c>
      <c r="D110" s="250"/>
      <c r="E110" s="250"/>
      <c r="F110" s="269" t="s">
        <v>797</v>
      </c>
      <c r="G110" s="250"/>
      <c r="H110" s="250" t="s">
        <v>830</v>
      </c>
      <c r="I110" s="250" t="s">
        <v>793</v>
      </c>
      <c r="J110" s="250">
        <v>50</v>
      </c>
      <c r="K110" s="261"/>
    </row>
    <row r="111" spans="2:11" ht="15" customHeight="1">
      <c r="B111" s="270"/>
      <c r="C111" s="250" t="s">
        <v>53</v>
      </c>
      <c r="D111" s="250"/>
      <c r="E111" s="250"/>
      <c r="F111" s="269" t="s">
        <v>791</v>
      </c>
      <c r="G111" s="250"/>
      <c r="H111" s="250" t="s">
        <v>831</v>
      </c>
      <c r="I111" s="250" t="s">
        <v>793</v>
      </c>
      <c r="J111" s="250">
        <v>20</v>
      </c>
      <c r="K111" s="261"/>
    </row>
    <row r="112" spans="2:11" ht="15" customHeight="1">
      <c r="B112" s="270"/>
      <c r="C112" s="250" t="s">
        <v>832</v>
      </c>
      <c r="D112" s="250"/>
      <c r="E112" s="250"/>
      <c r="F112" s="269" t="s">
        <v>791</v>
      </c>
      <c r="G112" s="250"/>
      <c r="H112" s="250" t="s">
        <v>833</v>
      </c>
      <c r="I112" s="250" t="s">
        <v>793</v>
      </c>
      <c r="J112" s="250">
        <v>120</v>
      </c>
      <c r="K112" s="261"/>
    </row>
    <row r="113" spans="2:11" ht="15" customHeight="1">
      <c r="B113" s="270"/>
      <c r="C113" s="250" t="s">
        <v>38</v>
      </c>
      <c r="D113" s="250"/>
      <c r="E113" s="250"/>
      <c r="F113" s="269" t="s">
        <v>791</v>
      </c>
      <c r="G113" s="250"/>
      <c r="H113" s="250" t="s">
        <v>834</v>
      </c>
      <c r="I113" s="250" t="s">
        <v>825</v>
      </c>
      <c r="J113" s="250"/>
      <c r="K113" s="261"/>
    </row>
    <row r="114" spans="2:11" ht="15" customHeight="1">
      <c r="B114" s="270"/>
      <c r="C114" s="250" t="s">
        <v>48</v>
      </c>
      <c r="D114" s="250"/>
      <c r="E114" s="250"/>
      <c r="F114" s="269" t="s">
        <v>791</v>
      </c>
      <c r="G114" s="250"/>
      <c r="H114" s="250" t="s">
        <v>835</v>
      </c>
      <c r="I114" s="250" t="s">
        <v>825</v>
      </c>
      <c r="J114" s="250"/>
      <c r="K114" s="261"/>
    </row>
    <row r="115" spans="2:11" ht="15" customHeight="1">
      <c r="B115" s="270"/>
      <c r="C115" s="250" t="s">
        <v>57</v>
      </c>
      <c r="D115" s="250"/>
      <c r="E115" s="250"/>
      <c r="F115" s="269" t="s">
        <v>791</v>
      </c>
      <c r="G115" s="250"/>
      <c r="H115" s="250" t="s">
        <v>836</v>
      </c>
      <c r="I115" s="250" t="s">
        <v>837</v>
      </c>
      <c r="J115" s="250"/>
      <c r="K115" s="261"/>
    </row>
    <row r="116" spans="2:11" ht="15" customHeight="1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>
      <c r="B117" s="280"/>
      <c r="C117" s="246"/>
      <c r="D117" s="246"/>
      <c r="E117" s="246"/>
      <c r="F117" s="281"/>
      <c r="G117" s="246"/>
      <c r="H117" s="246"/>
      <c r="I117" s="246"/>
      <c r="J117" s="246"/>
      <c r="K117" s="280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2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2:11" ht="45" customHeight="1">
      <c r="B120" s="285"/>
      <c r="C120" s="362" t="s">
        <v>838</v>
      </c>
      <c r="D120" s="362"/>
      <c r="E120" s="362"/>
      <c r="F120" s="362"/>
      <c r="G120" s="362"/>
      <c r="H120" s="362"/>
      <c r="I120" s="362"/>
      <c r="J120" s="362"/>
      <c r="K120" s="286"/>
    </row>
    <row r="121" spans="2:11" ht="17.25" customHeight="1">
      <c r="B121" s="287"/>
      <c r="C121" s="262" t="s">
        <v>785</v>
      </c>
      <c r="D121" s="262"/>
      <c r="E121" s="262"/>
      <c r="F121" s="262" t="s">
        <v>786</v>
      </c>
      <c r="G121" s="263"/>
      <c r="H121" s="262" t="s">
        <v>114</v>
      </c>
      <c r="I121" s="262" t="s">
        <v>57</v>
      </c>
      <c r="J121" s="262" t="s">
        <v>787</v>
      </c>
      <c r="K121" s="288"/>
    </row>
    <row r="122" spans="2:11" ht="17.25" customHeight="1">
      <c r="B122" s="287"/>
      <c r="C122" s="264" t="s">
        <v>788</v>
      </c>
      <c r="D122" s="264"/>
      <c r="E122" s="264"/>
      <c r="F122" s="265" t="s">
        <v>789</v>
      </c>
      <c r="G122" s="266"/>
      <c r="H122" s="264"/>
      <c r="I122" s="264"/>
      <c r="J122" s="264" t="s">
        <v>790</v>
      </c>
      <c r="K122" s="288"/>
    </row>
    <row r="123" spans="2:11" ht="5.25" customHeight="1">
      <c r="B123" s="289"/>
      <c r="C123" s="267"/>
      <c r="D123" s="267"/>
      <c r="E123" s="267"/>
      <c r="F123" s="267"/>
      <c r="G123" s="250"/>
      <c r="H123" s="267"/>
      <c r="I123" s="267"/>
      <c r="J123" s="267"/>
      <c r="K123" s="290"/>
    </row>
    <row r="124" spans="2:11" ht="15" customHeight="1">
      <c r="B124" s="289"/>
      <c r="C124" s="250" t="s">
        <v>794</v>
      </c>
      <c r="D124" s="267"/>
      <c r="E124" s="267"/>
      <c r="F124" s="269" t="s">
        <v>791</v>
      </c>
      <c r="G124" s="250"/>
      <c r="H124" s="250" t="s">
        <v>830</v>
      </c>
      <c r="I124" s="250" t="s">
        <v>793</v>
      </c>
      <c r="J124" s="250">
        <v>120</v>
      </c>
      <c r="K124" s="291"/>
    </row>
    <row r="125" spans="2:11" ht="15" customHeight="1">
      <c r="B125" s="289"/>
      <c r="C125" s="250" t="s">
        <v>839</v>
      </c>
      <c r="D125" s="250"/>
      <c r="E125" s="250"/>
      <c r="F125" s="269" t="s">
        <v>791</v>
      </c>
      <c r="G125" s="250"/>
      <c r="H125" s="250" t="s">
        <v>840</v>
      </c>
      <c r="I125" s="250" t="s">
        <v>793</v>
      </c>
      <c r="J125" s="250" t="s">
        <v>841</v>
      </c>
      <c r="K125" s="291"/>
    </row>
    <row r="126" spans="2:11" ht="15" customHeight="1">
      <c r="B126" s="289"/>
      <c r="C126" s="250" t="s">
        <v>740</v>
      </c>
      <c r="D126" s="250"/>
      <c r="E126" s="250"/>
      <c r="F126" s="269" t="s">
        <v>791</v>
      </c>
      <c r="G126" s="250"/>
      <c r="H126" s="250" t="s">
        <v>842</v>
      </c>
      <c r="I126" s="250" t="s">
        <v>793</v>
      </c>
      <c r="J126" s="250" t="s">
        <v>841</v>
      </c>
      <c r="K126" s="291"/>
    </row>
    <row r="127" spans="2:11" ht="15" customHeight="1">
      <c r="B127" s="289"/>
      <c r="C127" s="250" t="s">
        <v>802</v>
      </c>
      <c r="D127" s="250"/>
      <c r="E127" s="250"/>
      <c r="F127" s="269" t="s">
        <v>797</v>
      </c>
      <c r="G127" s="250"/>
      <c r="H127" s="250" t="s">
        <v>803</v>
      </c>
      <c r="I127" s="250" t="s">
        <v>793</v>
      </c>
      <c r="J127" s="250">
        <v>15</v>
      </c>
      <c r="K127" s="291"/>
    </row>
    <row r="128" spans="2:11" ht="15" customHeight="1">
      <c r="B128" s="289"/>
      <c r="C128" s="271" t="s">
        <v>804</v>
      </c>
      <c r="D128" s="271"/>
      <c r="E128" s="271"/>
      <c r="F128" s="272" t="s">
        <v>797</v>
      </c>
      <c r="G128" s="271"/>
      <c r="H128" s="271" t="s">
        <v>805</v>
      </c>
      <c r="I128" s="271" t="s">
        <v>793</v>
      </c>
      <c r="J128" s="271">
        <v>15</v>
      </c>
      <c r="K128" s="291"/>
    </row>
    <row r="129" spans="2:11" ht="15" customHeight="1">
      <c r="B129" s="289"/>
      <c r="C129" s="271" t="s">
        <v>806</v>
      </c>
      <c r="D129" s="271"/>
      <c r="E129" s="271"/>
      <c r="F129" s="272" t="s">
        <v>797</v>
      </c>
      <c r="G129" s="271"/>
      <c r="H129" s="271" t="s">
        <v>807</v>
      </c>
      <c r="I129" s="271" t="s">
        <v>793</v>
      </c>
      <c r="J129" s="271">
        <v>20</v>
      </c>
      <c r="K129" s="291"/>
    </row>
    <row r="130" spans="2:11" ht="15" customHeight="1">
      <c r="B130" s="289"/>
      <c r="C130" s="271" t="s">
        <v>808</v>
      </c>
      <c r="D130" s="271"/>
      <c r="E130" s="271"/>
      <c r="F130" s="272" t="s">
        <v>797</v>
      </c>
      <c r="G130" s="271"/>
      <c r="H130" s="271" t="s">
        <v>809</v>
      </c>
      <c r="I130" s="271" t="s">
        <v>793</v>
      </c>
      <c r="J130" s="271">
        <v>20</v>
      </c>
      <c r="K130" s="291"/>
    </row>
    <row r="131" spans="2:11" ht="15" customHeight="1">
      <c r="B131" s="289"/>
      <c r="C131" s="250" t="s">
        <v>796</v>
      </c>
      <c r="D131" s="250"/>
      <c r="E131" s="250"/>
      <c r="F131" s="269" t="s">
        <v>797</v>
      </c>
      <c r="G131" s="250"/>
      <c r="H131" s="250" t="s">
        <v>830</v>
      </c>
      <c r="I131" s="250" t="s">
        <v>793</v>
      </c>
      <c r="J131" s="250">
        <v>50</v>
      </c>
      <c r="K131" s="291"/>
    </row>
    <row r="132" spans="2:11" ht="15" customHeight="1">
      <c r="B132" s="289"/>
      <c r="C132" s="250" t="s">
        <v>810</v>
      </c>
      <c r="D132" s="250"/>
      <c r="E132" s="250"/>
      <c r="F132" s="269" t="s">
        <v>797</v>
      </c>
      <c r="G132" s="250"/>
      <c r="H132" s="250" t="s">
        <v>830</v>
      </c>
      <c r="I132" s="250" t="s">
        <v>793</v>
      </c>
      <c r="J132" s="250">
        <v>50</v>
      </c>
      <c r="K132" s="291"/>
    </row>
    <row r="133" spans="2:11" ht="15" customHeight="1">
      <c r="B133" s="289"/>
      <c r="C133" s="250" t="s">
        <v>816</v>
      </c>
      <c r="D133" s="250"/>
      <c r="E133" s="250"/>
      <c r="F133" s="269" t="s">
        <v>797</v>
      </c>
      <c r="G133" s="250"/>
      <c r="H133" s="250" t="s">
        <v>830</v>
      </c>
      <c r="I133" s="250" t="s">
        <v>793</v>
      </c>
      <c r="J133" s="250">
        <v>50</v>
      </c>
      <c r="K133" s="291"/>
    </row>
    <row r="134" spans="2:11" ht="15" customHeight="1">
      <c r="B134" s="289"/>
      <c r="C134" s="250" t="s">
        <v>818</v>
      </c>
      <c r="D134" s="250"/>
      <c r="E134" s="250"/>
      <c r="F134" s="269" t="s">
        <v>797</v>
      </c>
      <c r="G134" s="250"/>
      <c r="H134" s="250" t="s">
        <v>830</v>
      </c>
      <c r="I134" s="250" t="s">
        <v>793</v>
      </c>
      <c r="J134" s="250">
        <v>50</v>
      </c>
      <c r="K134" s="291"/>
    </row>
    <row r="135" spans="2:11" ht="15" customHeight="1">
      <c r="B135" s="289"/>
      <c r="C135" s="250" t="s">
        <v>119</v>
      </c>
      <c r="D135" s="250"/>
      <c r="E135" s="250"/>
      <c r="F135" s="269" t="s">
        <v>797</v>
      </c>
      <c r="G135" s="250"/>
      <c r="H135" s="250" t="s">
        <v>843</v>
      </c>
      <c r="I135" s="250" t="s">
        <v>793</v>
      </c>
      <c r="J135" s="250">
        <v>255</v>
      </c>
      <c r="K135" s="291"/>
    </row>
    <row r="136" spans="2:11" ht="15" customHeight="1">
      <c r="B136" s="289"/>
      <c r="C136" s="250" t="s">
        <v>820</v>
      </c>
      <c r="D136" s="250"/>
      <c r="E136" s="250"/>
      <c r="F136" s="269" t="s">
        <v>791</v>
      </c>
      <c r="G136" s="250"/>
      <c r="H136" s="250" t="s">
        <v>844</v>
      </c>
      <c r="I136" s="250" t="s">
        <v>822</v>
      </c>
      <c r="J136" s="250"/>
      <c r="K136" s="291"/>
    </row>
    <row r="137" spans="2:11" ht="15" customHeight="1">
      <c r="B137" s="289"/>
      <c r="C137" s="250" t="s">
        <v>823</v>
      </c>
      <c r="D137" s="250"/>
      <c r="E137" s="250"/>
      <c r="F137" s="269" t="s">
        <v>791</v>
      </c>
      <c r="G137" s="250"/>
      <c r="H137" s="250" t="s">
        <v>845</v>
      </c>
      <c r="I137" s="250" t="s">
        <v>825</v>
      </c>
      <c r="J137" s="250"/>
      <c r="K137" s="291"/>
    </row>
    <row r="138" spans="2:11" ht="15" customHeight="1">
      <c r="B138" s="289"/>
      <c r="C138" s="250" t="s">
        <v>826</v>
      </c>
      <c r="D138" s="250"/>
      <c r="E138" s="250"/>
      <c r="F138" s="269" t="s">
        <v>791</v>
      </c>
      <c r="G138" s="250"/>
      <c r="H138" s="250" t="s">
        <v>826</v>
      </c>
      <c r="I138" s="250" t="s">
        <v>825</v>
      </c>
      <c r="J138" s="250"/>
      <c r="K138" s="291"/>
    </row>
    <row r="139" spans="2:11" ht="15" customHeight="1">
      <c r="B139" s="289"/>
      <c r="C139" s="250" t="s">
        <v>38</v>
      </c>
      <c r="D139" s="250"/>
      <c r="E139" s="250"/>
      <c r="F139" s="269" t="s">
        <v>791</v>
      </c>
      <c r="G139" s="250"/>
      <c r="H139" s="250" t="s">
        <v>846</v>
      </c>
      <c r="I139" s="250" t="s">
        <v>825</v>
      </c>
      <c r="J139" s="250"/>
      <c r="K139" s="291"/>
    </row>
    <row r="140" spans="2:11" ht="15" customHeight="1">
      <c r="B140" s="289"/>
      <c r="C140" s="250" t="s">
        <v>847</v>
      </c>
      <c r="D140" s="250"/>
      <c r="E140" s="250"/>
      <c r="F140" s="269" t="s">
        <v>791</v>
      </c>
      <c r="G140" s="250"/>
      <c r="H140" s="250" t="s">
        <v>848</v>
      </c>
      <c r="I140" s="250" t="s">
        <v>825</v>
      </c>
      <c r="J140" s="250"/>
      <c r="K140" s="291"/>
    </row>
    <row r="141" spans="2:11" ht="15" customHeight="1">
      <c r="B141" s="292"/>
      <c r="C141" s="293"/>
      <c r="D141" s="293"/>
      <c r="E141" s="293"/>
      <c r="F141" s="293"/>
      <c r="G141" s="293"/>
      <c r="H141" s="293"/>
      <c r="I141" s="293"/>
      <c r="J141" s="293"/>
      <c r="K141" s="294"/>
    </row>
    <row r="142" spans="2:11" ht="18.75" customHeight="1">
      <c r="B142" s="246"/>
      <c r="C142" s="246"/>
      <c r="D142" s="246"/>
      <c r="E142" s="246"/>
      <c r="F142" s="281"/>
      <c r="G142" s="246"/>
      <c r="H142" s="246"/>
      <c r="I142" s="246"/>
      <c r="J142" s="246"/>
      <c r="K142" s="246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366" t="s">
        <v>849</v>
      </c>
      <c r="D145" s="366"/>
      <c r="E145" s="366"/>
      <c r="F145" s="366"/>
      <c r="G145" s="366"/>
      <c r="H145" s="366"/>
      <c r="I145" s="366"/>
      <c r="J145" s="366"/>
      <c r="K145" s="261"/>
    </row>
    <row r="146" spans="2:11" ht="17.25" customHeight="1">
      <c r="B146" s="260"/>
      <c r="C146" s="262" t="s">
        <v>785</v>
      </c>
      <c r="D146" s="262"/>
      <c r="E146" s="262"/>
      <c r="F146" s="262" t="s">
        <v>786</v>
      </c>
      <c r="G146" s="263"/>
      <c r="H146" s="262" t="s">
        <v>114</v>
      </c>
      <c r="I146" s="262" t="s">
        <v>57</v>
      </c>
      <c r="J146" s="262" t="s">
        <v>787</v>
      </c>
      <c r="K146" s="261"/>
    </row>
    <row r="147" spans="2:11" ht="17.25" customHeight="1">
      <c r="B147" s="260"/>
      <c r="C147" s="264" t="s">
        <v>788</v>
      </c>
      <c r="D147" s="264"/>
      <c r="E147" s="264"/>
      <c r="F147" s="265" t="s">
        <v>789</v>
      </c>
      <c r="G147" s="266"/>
      <c r="H147" s="264"/>
      <c r="I147" s="264"/>
      <c r="J147" s="264" t="s">
        <v>790</v>
      </c>
      <c r="K147" s="261"/>
    </row>
    <row r="148" spans="2:11" ht="5.25" customHeight="1">
      <c r="B148" s="270"/>
      <c r="C148" s="267"/>
      <c r="D148" s="267"/>
      <c r="E148" s="267"/>
      <c r="F148" s="267"/>
      <c r="G148" s="268"/>
      <c r="H148" s="267"/>
      <c r="I148" s="267"/>
      <c r="J148" s="267"/>
      <c r="K148" s="291"/>
    </row>
    <row r="149" spans="2:11" ht="15" customHeight="1">
      <c r="B149" s="270"/>
      <c r="C149" s="295" t="s">
        <v>794</v>
      </c>
      <c r="D149" s="250"/>
      <c r="E149" s="250"/>
      <c r="F149" s="296" t="s">
        <v>791</v>
      </c>
      <c r="G149" s="250"/>
      <c r="H149" s="295" t="s">
        <v>830</v>
      </c>
      <c r="I149" s="295" t="s">
        <v>793</v>
      </c>
      <c r="J149" s="295">
        <v>120</v>
      </c>
      <c r="K149" s="291"/>
    </row>
    <row r="150" spans="2:11" ht="15" customHeight="1">
      <c r="B150" s="270"/>
      <c r="C150" s="295" t="s">
        <v>839</v>
      </c>
      <c r="D150" s="250"/>
      <c r="E150" s="250"/>
      <c r="F150" s="296" t="s">
        <v>791</v>
      </c>
      <c r="G150" s="250"/>
      <c r="H150" s="295" t="s">
        <v>850</v>
      </c>
      <c r="I150" s="295" t="s">
        <v>793</v>
      </c>
      <c r="J150" s="295" t="s">
        <v>841</v>
      </c>
      <c r="K150" s="291"/>
    </row>
    <row r="151" spans="2:11" ht="15" customHeight="1">
      <c r="B151" s="270"/>
      <c r="C151" s="295" t="s">
        <v>740</v>
      </c>
      <c r="D151" s="250"/>
      <c r="E151" s="250"/>
      <c r="F151" s="296" t="s">
        <v>791</v>
      </c>
      <c r="G151" s="250"/>
      <c r="H151" s="295" t="s">
        <v>851</v>
      </c>
      <c r="I151" s="295" t="s">
        <v>793</v>
      </c>
      <c r="J151" s="295" t="s">
        <v>841</v>
      </c>
      <c r="K151" s="291"/>
    </row>
    <row r="152" spans="2:11" ht="15" customHeight="1">
      <c r="B152" s="270"/>
      <c r="C152" s="295" t="s">
        <v>796</v>
      </c>
      <c r="D152" s="250"/>
      <c r="E152" s="250"/>
      <c r="F152" s="296" t="s">
        <v>797</v>
      </c>
      <c r="G152" s="250"/>
      <c r="H152" s="295" t="s">
        <v>830</v>
      </c>
      <c r="I152" s="295" t="s">
        <v>793</v>
      </c>
      <c r="J152" s="295">
        <v>50</v>
      </c>
      <c r="K152" s="291"/>
    </row>
    <row r="153" spans="2:11" ht="15" customHeight="1">
      <c r="B153" s="270"/>
      <c r="C153" s="295" t="s">
        <v>799</v>
      </c>
      <c r="D153" s="250"/>
      <c r="E153" s="250"/>
      <c r="F153" s="296" t="s">
        <v>791</v>
      </c>
      <c r="G153" s="250"/>
      <c r="H153" s="295" t="s">
        <v>830</v>
      </c>
      <c r="I153" s="295" t="s">
        <v>801</v>
      </c>
      <c r="J153" s="295"/>
      <c r="K153" s="291"/>
    </row>
    <row r="154" spans="2:11" ht="15" customHeight="1">
      <c r="B154" s="270"/>
      <c r="C154" s="295" t="s">
        <v>810</v>
      </c>
      <c r="D154" s="250"/>
      <c r="E154" s="250"/>
      <c r="F154" s="296" t="s">
        <v>797</v>
      </c>
      <c r="G154" s="250"/>
      <c r="H154" s="295" t="s">
        <v>830</v>
      </c>
      <c r="I154" s="295" t="s">
        <v>793</v>
      </c>
      <c r="J154" s="295">
        <v>50</v>
      </c>
      <c r="K154" s="291"/>
    </row>
    <row r="155" spans="2:11" ht="15" customHeight="1">
      <c r="B155" s="270"/>
      <c r="C155" s="295" t="s">
        <v>818</v>
      </c>
      <c r="D155" s="250"/>
      <c r="E155" s="250"/>
      <c r="F155" s="296" t="s">
        <v>797</v>
      </c>
      <c r="G155" s="250"/>
      <c r="H155" s="295" t="s">
        <v>830</v>
      </c>
      <c r="I155" s="295" t="s">
        <v>793</v>
      </c>
      <c r="J155" s="295">
        <v>50</v>
      </c>
      <c r="K155" s="291"/>
    </row>
    <row r="156" spans="2:11" ht="15" customHeight="1">
      <c r="B156" s="270"/>
      <c r="C156" s="295" t="s">
        <v>816</v>
      </c>
      <c r="D156" s="250"/>
      <c r="E156" s="250"/>
      <c r="F156" s="296" t="s">
        <v>797</v>
      </c>
      <c r="G156" s="250"/>
      <c r="H156" s="295" t="s">
        <v>830</v>
      </c>
      <c r="I156" s="295" t="s">
        <v>793</v>
      </c>
      <c r="J156" s="295">
        <v>50</v>
      </c>
      <c r="K156" s="291"/>
    </row>
    <row r="157" spans="2:11" ht="15" customHeight="1">
      <c r="B157" s="270"/>
      <c r="C157" s="295" t="s">
        <v>98</v>
      </c>
      <c r="D157" s="250"/>
      <c r="E157" s="250"/>
      <c r="F157" s="296" t="s">
        <v>791</v>
      </c>
      <c r="G157" s="250"/>
      <c r="H157" s="295" t="s">
        <v>852</v>
      </c>
      <c r="I157" s="295" t="s">
        <v>793</v>
      </c>
      <c r="J157" s="295" t="s">
        <v>853</v>
      </c>
      <c r="K157" s="291"/>
    </row>
    <row r="158" spans="2:11" ht="15" customHeight="1">
      <c r="B158" s="270"/>
      <c r="C158" s="295" t="s">
        <v>854</v>
      </c>
      <c r="D158" s="250"/>
      <c r="E158" s="250"/>
      <c r="F158" s="296" t="s">
        <v>791</v>
      </c>
      <c r="G158" s="250"/>
      <c r="H158" s="295" t="s">
        <v>855</v>
      </c>
      <c r="I158" s="295" t="s">
        <v>825</v>
      </c>
      <c r="J158" s="295"/>
      <c r="K158" s="291"/>
    </row>
    <row r="159" spans="2:11" ht="15" customHeight="1">
      <c r="B159" s="297"/>
      <c r="C159" s="279"/>
      <c r="D159" s="279"/>
      <c r="E159" s="279"/>
      <c r="F159" s="279"/>
      <c r="G159" s="279"/>
      <c r="H159" s="279"/>
      <c r="I159" s="279"/>
      <c r="J159" s="279"/>
      <c r="K159" s="298"/>
    </row>
    <row r="160" spans="2:11" ht="18.75" customHeight="1">
      <c r="B160" s="246"/>
      <c r="C160" s="250"/>
      <c r="D160" s="250"/>
      <c r="E160" s="250"/>
      <c r="F160" s="269"/>
      <c r="G160" s="250"/>
      <c r="H160" s="250"/>
      <c r="I160" s="250"/>
      <c r="J160" s="250"/>
      <c r="K160" s="246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8"/>
      <c r="C162" s="239"/>
      <c r="D162" s="239"/>
      <c r="E162" s="239"/>
      <c r="F162" s="239"/>
      <c r="G162" s="239"/>
      <c r="H162" s="239"/>
      <c r="I162" s="239"/>
      <c r="J162" s="239"/>
      <c r="K162" s="240"/>
    </row>
    <row r="163" spans="2:11" ht="45" customHeight="1">
      <c r="B163" s="241"/>
      <c r="C163" s="362" t="s">
        <v>856</v>
      </c>
      <c r="D163" s="362"/>
      <c r="E163" s="362"/>
      <c r="F163" s="362"/>
      <c r="G163" s="362"/>
      <c r="H163" s="362"/>
      <c r="I163" s="362"/>
      <c r="J163" s="362"/>
      <c r="K163" s="242"/>
    </row>
    <row r="164" spans="2:11" ht="17.25" customHeight="1">
      <c r="B164" s="241"/>
      <c r="C164" s="262" t="s">
        <v>785</v>
      </c>
      <c r="D164" s="262"/>
      <c r="E164" s="262"/>
      <c r="F164" s="262" t="s">
        <v>786</v>
      </c>
      <c r="G164" s="299"/>
      <c r="H164" s="300" t="s">
        <v>114</v>
      </c>
      <c r="I164" s="300" t="s">
        <v>57</v>
      </c>
      <c r="J164" s="262" t="s">
        <v>787</v>
      </c>
      <c r="K164" s="242"/>
    </row>
    <row r="165" spans="2:11" ht="17.25" customHeight="1">
      <c r="B165" s="243"/>
      <c r="C165" s="264" t="s">
        <v>788</v>
      </c>
      <c r="D165" s="264"/>
      <c r="E165" s="264"/>
      <c r="F165" s="265" t="s">
        <v>789</v>
      </c>
      <c r="G165" s="301"/>
      <c r="H165" s="302"/>
      <c r="I165" s="302"/>
      <c r="J165" s="264" t="s">
        <v>790</v>
      </c>
      <c r="K165" s="244"/>
    </row>
    <row r="166" spans="2:11" ht="5.25" customHeight="1">
      <c r="B166" s="270"/>
      <c r="C166" s="267"/>
      <c r="D166" s="267"/>
      <c r="E166" s="267"/>
      <c r="F166" s="267"/>
      <c r="G166" s="268"/>
      <c r="H166" s="267"/>
      <c r="I166" s="267"/>
      <c r="J166" s="267"/>
      <c r="K166" s="291"/>
    </row>
    <row r="167" spans="2:11" ht="15" customHeight="1">
      <c r="B167" s="270"/>
      <c r="C167" s="250" t="s">
        <v>794</v>
      </c>
      <c r="D167" s="250"/>
      <c r="E167" s="250"/>
      <c r="F167" s="269" t="s">
        <v>791</v>
      </c>
      <c r="G167" s="250"/>
      <c r="H167" s="250" t="s">
        <v>830</v>
      </c>
      <c r="I167" s="250" t="s">
        <v>793</v>
      </c>
      <c r="J167" s="250">
        <v>120</v>
      </c>
      <c r="K167" s="291"/>
    </row>
    <row r="168" spans="2:11" ht="15" customHeight="1">
      <c r="B168" s="270"/>
      <c r="C168" s="250" t="s">
        <v>839</v>
      </c>
      <c r="D168" s="250"/>
      <c r="E168" s="250"/>
      <c r="F168" s="269" t="s">
        <v>791</v>
      </c>
      <c r="G168" s="250"/>
      <c r="H168" s="250" t="s">
        <v>840</v>
      </c>
      <c r="I168" s="250" t="s">
        <v>793</v>
      </c>
      <c r="J168" s="250" t="s">
        <v>841</v>
      </c>
      <c r="K168" s="291"/>
    </row>
    <row r="169" spans="2:11" ht="15" customHeight="1">
      <c r="B169" s="270"/>
      <c r="C169" s="250" t="s">
        <v>740</v>
      </c>
      <c r="D169" s="250"/>
      <c r="E169" s="250"/>
      <c r="F169" s="269" t="s">
        <v>791</v>
      </c>
      <c r="G169" s="250"/>
      <c r="H169" s="250" t="s">
        <v>857</v>
      </c>
      <c r="I169" s="250" t="s">
        <v>793</v>
      </c>
      <c r="J169" s="250" t="s">
        <v>841</v>
      </c>
      <c r="K169" s="291"/>
    </row>
    <row r="170" spans="2:11" ht="15" customHeight="1">
      <c r="B170" s="270"/>
      <c r="C170" s="250" t="s">
        <v>796</v>
      </c>
      <c r="D170" s="250"/>
      <c r="E170" s="250"/>
      <c r="F170" s="269" t="s">
        <v>797</v>
      </c>
      <c r="G170" s="250"/>
      <c r="H170" s="250" t="s">
        <v>857</v>
      </c>
      <c r="I170" s="250" t="s">
        <v>793</v>
      </c>
      <c r="J170" s="250">
        <v>50</v>
      </c>
      <c r="K170" s="291"/>
    </row>
    <row r="171" spans="2:11" ht="15" customHeight="1">
      <c r="B171" s="270"/>
      <c r="C171" s="250" t="s">
        <v>799</v>
      </c>
      <c r="D171" s="250"/>
      <c r="E171" s="250"/>
      <c r="F171" s="269" t="s">
        <v>791</v>
      </c>
      <c r="G171" s="250"/>
      <c r="H171" s="250" t="s">
        <v>857</v>
      </c>
      <c r="I171" s="250" t="s">
        <v>801</v>
      </c>
      <c r="J171" s="250"/>
      <c r="K171" s="291"/>
    </row>
    <row r="172" spans="2:11" ht="15" customHeight="1">
      <c r="B172" s="270"/>
      <c r="C172" s="250" t="s">
        <v>810</v>
      </c>
      <c r="D172" s="250"/>
      <c r="E172" s="250"/>
      <c r="F172" s="269" t="s">
        <v>797</v>
      </c>
      <c r="G172" s="250"/>
      <c r="H172" s="250" t="s">
        <v>857</v>
      </c>
      <c r="I172" s="250" t="s">
        <v>793</v>
      </c>
      <c r="J172" s="250">
        <v>50</v>
      </c>
      <c r="K172" s="291"/>
    </row>
    <row r="173" spans="2:11" ht="15" customHeight="1">
      <c r="B173" s="270"/>
      <c r="C173" s="250" t="s">
        <v>818</v>
      </c>
      <c r="D173" s="250"/>
      <c r="E173" s="250"/>
      <c r="F173" s="269" t="s">
        <v>797</v>
      </c>
      <c r="G173" s="250"/>
      <c r="H173" s="250" t="s">
        <v>857</v>
      </c>
      <c r="I173" s="250" t="s">
        <v>793</v>
      </c>
      <c r="J173" s="250">
        <v>50</v>
      </c>
      <c r="K173" s="291"/>
    </row>
    <row r="174" spans="2:11" ht="15" customHeight="1">
      <c r="B174" s="270"/>
      <c r="C174" s="250" t="s">
        <v>816</v>
      </c>
      <c r="D174" s="250"/>
      <c r="E174" s="250"/>
      <c r="F174" s="269" t="s">
        <v>797</v>
      </c>
      <c r="G174" s="250"/>
      <c r="H174" s="250" t="s">
        <v>857</v>
      </c>
      <c r="I174" s="250" t="s">
        <v>793</v>
      </c>
      <c r="J174" s="250">
        <v>50</v>
      </c>
      <c r="K174" s="291"/>
    </row>
    <row r="175" spans="2:11" ht="15" customHeight="1">
      <c r="B175" s="270"/>
      <c r="C175" s="250" t="s">
        <v>113</v>
      </c>
      <c r="D175" s="250"/>
      <c r="E175" s="250"/>
      <c r="F175" s="269" t="s">
        <v>791</v>
      </c>
      <c r="G175" s="250"/>
      <c r="H175" s="250" t="s">
        <v>858</v>
      </c>
      <c r="I175" s="250" t="s">
        <v>859</v>
      </c>
      <c r="J175" s="250"/>
      <c r="K175" s="291"/>
    </row>
    <row r="176" spans="2:11" ht="15" customHeight="1">
      <c r="B176" s="270"/>
      <c r="C176" s="250" t="s">
        <v>57</v>
      </c>
      <c r="D176" s="250"/>
      <c r="E176" s="250"/>
      <c r="F176" s="269" t="s">
        <v>791</v>
      </c>
      <c r="G176" s="250"/>
      <c r="H176" s="250" t="s">
        <v>860</v>
      </c>
      <c r="I176" s="250" t="s">
        <v>861</v>
      </c>
      <c r="J176" s="250">
        <v>1</v>
      </c>
      <c r="K176" s="291"/>
    </row>
    <row r="177" spans="2:11" ht="15" customHeight="1">
      <c r="B177" s="270"/>
      <c r="C177" s="250" t="s">
        <v>53</v>
      </c>
      <c r="D177" s="250"/>
      <c r="E177" s="250"/>
      <c r="F177" s="269" t="s">
        <v>791</v>
      </c>
      <c r="G177" s="250"/>
      <c r="H177" s="250" t="s">
        <v>862</v>
      </c>
      <c r="I177" s="250" t="s">
        <v>793</v>
      </c>
      <c r="J177" s="250">
        <v>20</v>
      </c>
      <c r="K177" s="291"/>
    </row>
    <row r="178" spans="2:11" ht="15" customHeight="1">
      <c r="B178" s="270"/>
      <c r="C178" s="250" t="s">
        <v>114</v>
      </c>
      <c r="D178" s="250"/>
      <c r="E178" s="250"/>
      <c r="F178" s="269" t="s">
        <v>791</v>
      </c>
      <c r="G178" s="250"/>
      <c r="H178" s="250" t="s">
        <v>863</v>
      </c>
      <c r="I178" s="250" t="s">
        <v>793</v>
      </c>
      <c r="J178" s="250">
        <v>255</v>
      </c>
      <c r="K178" s="291"/>
    </row>
    <row r="179" spans="2:11" ht="15" customHeight="1">
      <c r="B179" s="270"/>
      <c r="C179" s="250" t="s">
        <v>115</v>
      </c>
      <c r="D179" s="250"/>
      <c r="E179" s="250"/>
      <c r="F179" s="269" t="s">
        <v>791</v>
      </c>
      <c r="G179" s="250"/>
      <c r="H179" s="250" t="s">
        <v>756</v>
      </c>
      <c r="I179" s="250" t="s">
        <v>793</v>
      </c>
      <c r="J179" s="250">
        <v>10</v>
      </c>
      <c r="K179" s="291"/>
    </row>
    <row r="180" spans="2:11" ht="15" customHeight="1">
      <c r="B180" s="270"/>
      <c r="C180" s="250" t="s">
        <v>116</v>
      </c>
      <c r="D180" s="250"/>
      <c r="E180" s="250"/>
      <c r="F180" s="269" t="s">
        <v>791</v>
      </c>
      <c r="G180" s="250"/>
      <c r="H180" s="250" t="s">
        <v>864</v>
      </c>
      <c r="I180" s="250" t="s">
        <v>825</v>
      </c>
      <c r="J180" s="250"/>
      <c r="K180" s="291"/>
    </row>
    <row r="181" spans="2:11" ht="15" customHeight="1">
      <c r="B181" s="270"/>
      <c r="C181" s="250" t="s">
        <v>865</v>
      </c>
      <c r="D181" s="250"/>
      <c r="E181" s="250"/>
      <c r="F181" s="269" t="s">
        <v>791</v>
      </c>
      <c r="G181" s="250"/>
      <c r="H181" s="250" t="s">
        <v>866</v>
      </c>
      <c r="I181" s="250" t="s">
        <v>825</v>
      </c>
      <c r="J181" s="250"/>
      <c r="K181" s="291"/>
    </row>
    <row r="182" spans="2:11" ht="15" customHeight="1">
      <c r="B182" s="270"/>
      <c r="C182" s="250" t="s">
        <v>854</v>
      </c>
      <c r="D182" s="250"/>
      <c r="E182" s="250"/>
      <c r="F182" s="269" t="s">
        <v>791</v>
      </c>
      <c r="G182" s="250"/>
      <c r="H182" s="250" t="s">
        <v>867</v>
      </c>
      <c r="I182" s="250" t="s">
        <v>825</v>
      </c>
      <c r="J182" s="250"/>
      <c r="K182" s="291"/>
    </row>
    <row r="183" spans="2:11" ht="15" customHeight="1">
      <c r="B183" s="270"/>
      <c r="C183" s="250" t="s">
        <v>118</v>
      </c>
      <c r="D183" s="250"/>
      <c r="E183" s="250"/>
      <c r="F183" s="269" t="s">
        <v>797</v>
      </c>
      <c r="G183" s="250"/>
      <c r="H183" s="250" t="s">
        <v>868</v>
      </c>
      <c r="I183" s="250" t="s">
        <v>793</v>
      </c>
      <c r="J183" s="250">
        <v>50</v>
      </c>
      <c r="K183" s="291"/>
    </row>
    <row r="184" spans="2:11" ht="15" customHeight="1">
      <c r="B184" s="270"/>
      <c r="C184" s="250" t="s">
        <v>869</v>
      </c>
      <c r="D184" s="250"/>
      <c r="E184" s="250"/>
      <c r="F184" s="269" t="s">
        <v>797</v>
      </c>
      <c r="G184" s="250"/>
      <c r="H184" s="250" t="s">
        <v>870</v>
      </c>
      <c r="I184" s="250" t="s">
        <v>871</v>
      </c>
      <c r="J184" s="250"/>
      <c r="K184" s="291"/>
    </row>
    <row r="185" spans="2:11" ht="15" customHeight="1">
      <c r="B185" s="270"/>
      <c r="C185" s="250" t="s">
        <v>872</v>
      </c>
      <c r="D185" s="250"/>
      <c r="E185" s="250"/>
      <c r="F185" s="269" t="s">
        <v>797</v>
      </c>
      <c r="G185" s="250"/>
      <c r="H185" s="250" t="s">
        <v>873</v>
      </c>
      <c r="I185" s="250" t="s">
        <v>871</v>
      </c>
      <c r="J185" s="250"/>
      <c r="K185" s="291"/>
    </row>
    <row r="186" spans="2:11" ht="15" customHeight="1">
      <c r="B186" s="270"/>
      <c r="C186" s="250" t="s">
        <v>874</v>
      </c>
      <c r="D186" s="250"/>
      <c r="E186" s="250"/>
      <c r="F186" s="269" t="s">
        <v>797</v>
      </c>
      <c r="G186" s="250"/>
      <c r="H186" s="250" t="s">
        <v>875</v>
      </c>
      <c r="I186" s="250" t="s">
        <v>871</v>
      </c>
      <c r="J186" s="250"/>
      <c r="K186" s="291"/>
    </row>
    <row r="187" spans="2:11" ht="15" customHeight="1">
      <c r="B187" s="270"/>
      <c r="C187" s="303" t="s">
        <v>876</v>
      </c>
      <c r="D187" s="250"/>
      <c r="E187" s="250"/>
      <c r="F187" s="269" t="s">
        <v>797</v>
      </c>
      <c r="G187" s="250"/>
      <c r="H187" s="250" t="s">
        <v>877</v>
      </c>
      <c r="I187" s="250" t="s">
        <v>878</v>
      </c>
      <c r="J187" s="304" t="s">
        <v>879</v>
      </c>
      <c r="K187" s="291"/>
    </row>
    <row r="188" spans="2:11" ht="15" customHeight="1">
      <c r="B188" s="270"/>
      <c r="C188" s="255" t="s">
        <v>42</v>
      </c>
      <c r="D188" s="250"/>
      <c r="E188" s="250"/>
      <c r="F188" s="269" t="s">
        <v>791</v>
      </c>
      <c r="G188" s="250"/>
      <c r="H188" s="246" t="s">
        <v>880</v>
      </c>
      <c r="I188" s="250" t="s">
        <v>881</v>
      </c>
      <c r="J188" s="250"/>
      <c r="K188" s="291"/>
    </row>
    <row r="189" spans="2:11" ht="15" customHeight="1">
      <c r="B189" s="270"/>
      <c r="C189" s="255" t="s">
        <v>882</v>
      </c>
      <c r="D189" s="250"/>
      <c r="E189" s="250"/>
      <c r="F189" s="269" t="s">
        <v>791</v>
      </c>
      <c r="G189" s="250"/>
      <c r="H189" s="250" t="s">
        <v>883</v>
      </c>
      <c r="I189" s="250" t="s">
        <v>825</v>
      </c>
      <c r="J189" s="250"/>
      <c r="K189" s="291"/>
    </row>
    <row r="190" spans="2:11" ht="15" customHeight="1">
      <c r="B190" s="270"/>
      <c r="C190" s="255" t="s">
        <v>884</v>
      </c>
      <c r="D190" s="250"/>
      <c r="E190" s="250"/>
      <c r="F190" s="269" t="s">
        <v>791</v>
      </c>
      <c r="G190" s="250"/>
      <c r="H190" s="250" t="s">
        <v>885</v>
      </c>
      <c r="I190" s="250" t="s">
        <v>825</v>
      </c>
      <c r="J190" s="250"/>
      <c r="K190" s="291"/>
    </row>
    <row r="191" spans="2:11" ht="15" customHeight="1">
      <c r="B191" s="270"/>
      <c r="C191" s="255" t="s">
        <v>886</v>
      </c>
      <c r="D191" s="250"/>
      <c r="E191" s="250"/>
      <c r="F191" s="269" t="s">
        <v>797</v>
      </c>
      <c r="G191" s="250"/>
      <c r="H191" s="250" t="s">
        <v>887</v>
      </c>
      <c r="I191" s="250" t="s">
        <v>825</v>
      </c>
      <c r="J191" s="250"/>
      <c r="K191" s="291"/>
    </row>
    <row r="192" spans="2:11" ht="15" customHeight="1">
      <c r="B192" s="297"/>
      <c r="C192" s="305"/>
      <c r="D192" s="279"/>
      <c r="E192" s="279"/>
      <c r="F192" s="279"/>
      <c r="G192" s="279"/>
      <c r="H192" s="279"/>
      <c r="I192" s="279"/>
      <c r="J192" s="279"/>
      <c r="K192" s="298"/>
    </row>
    <row r="193" spans="2:11" ht="18.75" customHeight="1">
      <c r="B193" s="246"/>
      <c r="C193" s="250"/>
      <c r="D193" s="250"/>
      <c r="E193" s="250"/>
      <c r="F193" s="269"/>
      <c r="G193" s="250"/>
      <c r="H193" s="250"/>
      <c r="I193" s="250"/>
      <c r="J193" s="250"/>
      <c r="K193" s="246"/>
    </row>
    <row r="194" spans="2:11" ht="18.75" customHeight="1">
      <c r="B194" s="246"/>
      <c r="C194" s="250"/>
      <c r="D194" s="250"/>
      <c r="E194" s="250"/>
      <c r="F194" s="269"/>
      <c r="G194" s="250"/>
      <c r="H194" s="250"/>
      <c r="I194" s="250"/>
      <c r="J194" s="250"/>
      <c r="K194" s="246"/>
    </row>
    <row r="195" spans="2:11" ht="18.75" customHeight="1"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</row>
    <row r="196" spans="2:11" ht="13.5">
      <c r="B196" s="238"/>
      <c r="C196" s="239"/>
      <c r="D196" s="239"/>
      <c r="E196" s="239"/>
      <c r="F196" s="239"/>
      <c r="G196" s="239"/>
      <c r="H196" s="239"/>
      <c r="I196" s="239"/>
      <c r="J196" s="239"/>
      <c r="K196" s="240"/>
    </row>
    <row r="197" spans="2:11" ht="21">
      <c r="B197" s="241"/>
      <c r="C197" s="362" t="s">
        <v>888</v>
      </c>
      <c r="D197" s="362"/>
      <c r="E197" s="362"/>
      <c r="F197" s="362"/>
      <c r="G197" s="362"/>
      <c r="H197" s="362"/>
      <c r="I197" s="362"/>
      <c r="J197" s="362"/>
      <c r="K197" s="242"/>
    </row>
    <row r="198" spans="2:11" ht="25.5" customHeight="1">
      <c r="B198" s="241"/>
      <c r="C198" s="306" t="s">
        <v>889</v>
      </c>
      <c r="D198" s="306"/>
      <c r="E198" s="306"/>
      <c r="F198" s="306" t="s">
        <v>890</v>
      </c>
      <c r="G198" s="307"/>
      <c r="H198" s="367" t="s">
        <v>891</v>
      </c>
      <c r="I198" s="367"/>
      <c r="J198" s="367"/>
      <c r="K198" s="242"/>
    </row>
    <row r="199" spans="2:11" ht="5.25" customHeight="1">
      <c r="B199" s="270"/>
      <c r="C199" s="267"/>
      <c r="D199" s="267"/>
      <c r="E199" s="267"/>
      <c r="F199" s="267"/>
      <c r="G199" s="250"/>
      <c r="H199" s="267"/>
      <c r="I199" s="267"/>
      <c r="J199" s="267"/>
      <c r="K199" s="291"/>
    </row>
    <row r="200" spans="2:11" ht="15" customHeight="1">
      <c r="B200" s="270"/>
      <c r="C200" s="250" t="s">
        <v>881</v>
      </c>
      <c r="D200" s="250"/>
      <c r="E200" s="250"/>
      <c r="F200" s="269" t="s">
        <v>43</v>
      </c>
      <c r="G200" s="250"/>
      <c r="H200" s="364" t="s">
        <v>892</v>
      </c>
      <c r="I200" s="364"/>
      <c r="J200" s="364"/>
      <c r="K200" s="291"/>
    </row>
    <row r="201" spans="2:11" ht="15" customHeight="1">
      <c r="B201" s="270"/>
      <c r="C201" s="276"/>
      <c r="D201" s="250"/>
      <c r="E201" s="250"/>
      <c r="F201" s="269" t="s">
        <v>44</v>
      </c>
      <c r="G201" s="250"/>
      <c r="H201" s="364" t="s">
        <v>893</v>
      </c>
      <c r="I201" s="364"/>
      <c r="J201" s="364"/>
      <c r="K201" s="291"/>
    </row>
    <row r="202" spans="2:11" ht="15" customHeight="1">
      <c r="B202" s="270"/>
      <c r="C202" s="276"/>
      <c r="D202" s="250"/>
      <c r="E202" s="250"/>
      <c r="F202" s="269" t="s">
        <v>47</v>
      </c>
      <c r="G202" s="250"/>
      <c r="H202" s="364" t="s">
        <v>894</v>
      </c>
      <c r="I202" s="364"/>
      <c r="J202" s="364"/>
      <c r="K202" s="291"/>
    </row>
    <row r="203" spans="2:11" ht="15" customHeight="1">
      <c r="B203" s="270"/>
      <c r="C203" s="250"/>
      <c r="D203" s="250"/>
      <c r="E203" s="250"/>
      <c r="F203" s="269" t="s">
        <v>45</v>
      </c>
      <c r="G203" s="250"/>
      <c r="H203" s="364" t="s">
        <v>895</v>
      </c>
      <c r="I203" s="364"/>
      <c r="J203" s="364"/>
      <c r="K203" s="291"/>
    </row>
    <row r="204" spans="2:11" ht="15" customHeight="1">
      <c r="B204" s="270"/>
      <c r="C204" s="250"/>
      <c r="D204" s="250"/>
      <c r="E204" s="250"/>
      <c r="F204" s="269" t="s">
        <v>46</v>
      </c>
      <c r="G204" s="250"/>
      <c r="H204" s="364" t="s">
        <v>896</v>
      </c>
      <c r="I204" s="364"/>
      <c r="J204" s="364"/>
      <c r="K204" s="291"/>
    </row>
    <row r="205" spans="2:11" ht="15" customHeight="1">
      <c r="B205" s="270"/>
      <c r="C205" s="250"/>
      <c r="D205" s="250"/>
      <c r="E205" s="250"/>
      <c r="F205" s="269"/>
      <c r="G205" s="250"/>
      <c r="H205" s="250"/>
      <c r="I205" s="250"/>
      <c r="J205" s="250"/>
      <c r="K205" s="291"/>
    </row>
    <row r="206" spans="2:11" ht="15" customHeight="1">
      <c r="B206" s="270"/>
      <c r="C206" s="250" t="s">
        <v>837</v>
      </c>
      <c r="D206" s="250"/>
      <c r="E206" s="250"/>
      <c r="F206" s="269" t="s">
        <v>79</v>
      </c>
      <c r="G206" s="250"/>
      <c r="H206" s="364" t="s">
        <v>897</v>
      </c>
      <c r="I206" s="364"/>
      <c r="J206" s="364"/>
      <c r="K206" s="291"/>
    </row>
    <row r="207" spans="2:11" ht="15" customHeight="1">
      <c r="B207" s="270"/>
      <c r="C207" s="276"/>
      <c r="D207" s="250"/>
      <c r="E207" s="250"/>
      <c r="F207" s="269" t="s">
        <v>735</v>
      </c>
      <c r="G207" s="250"/>
      <c r="H207" s="364" t="s">
        <v>736</v>
      </c>
      <c r="I207" s="364"/>
      <c r="J207" s="364"/>
      <c r="K207" s="291"/>
    </row>
    <row r="208" spans="2:11" ht="15" customHeight="1">
      <c r="B208" s="270"/>
      <c r="C208" s="250"/>
      <c r="D208" s="250"/>
      <c r="E208" s="250"/>
      <c r="F208" s="269" t="s">
        <v>733</v>
      </c>
      <c r="G208" s="250"/>
      <c r="H208" s="364" t="s">
        <v>898</v>
      </c>
      <c r="I208" s="364"/>
      <c r="J208" s="364"/>
      <c r="K208" s="291"/>
    </row>
    <row r="209" spans="2:11" ht="15" customHeight="1">
      <c r="B209" s="308"/>
      <c r="C209" s="276"/>
      <c r="D209" s="276"/>
      <c r="E209" s="276"/>
      <c r="F209" s="269" t="s">
        <v>87</v>
      </c>
      <c r="G209" s="255"/>
      <c r="H209" s="368" t="s">
        <v>737</v>
      </c>
      <c r="I209" s="368"/>
      <c r="J209" s="368"/>
      <c r="K209" s="309"/>
    </row>
    <row r="210" spans="2:11" ht="15" customHeight="1">
      <c r="B210" s="308"/>
      <c r="C210" s="276"/>
      <c r="D210" s="276"/>
      <c r="E210" s="276"/>
      <c r="F210" s="269" t="s">
        <v>738</v>
      </c>
      <c r="G210" s="255"/>
      <c r="H210" s="368" t="s">
        <v>899</v>
      </c>
      <c r="I210" s="368"/>
      <c r="J210" s="368"/>
      <c r="K210" s="309"/>
    </row>
    <row r="211" spans="2:11" ht="15" customHeight="1">
      <c r="B211" s="308"/>
      <c r="C211" s="276"/>
      <c r="D211" s="276"/>
      <c r="E211" s="276"/>
      <c r="F211" s="310"/>
      <c r="G211" s="255"/>
      <c r="H211" s="311"/>
      <c r="I211" s="311"/>
      <c r="J211" s="311"/>
      <c r="K211" s="309"/>
    </row>
    <row r="212" spans="2:11" ht="15" customHeight="1">
      <c r="B212" s="308"/>
      <c r="C212" s="250" t="s">
        <v>861</v>
      </c>
      <c r="D212" s="276"/>
      <c r="E212" s="276"/>
      <c r="F212" s="269">
        <v>1</v>
      </c>
      <c r="G212" s="255"/>
      <c r="H212" s="368" t="s">
        <v>900</v>
      </c>
      <c r="I212" s="368"/>
      <c r="J212" s="368"/>
      <c r="K212" s="309"/>
    </row>
    <row r="213" spans="2:11" ht="15" customHeight="1">
      <c r="B213" s="308"/>
      <c r="C213" s="276"/>
      <c r="D213" s="276"/>
      <c r="E213" s="276"/>
      <c r="F213" s="269">
        <v>2</v>
      </c>
      <c r="G213" s="255"/>
      <c r="H213" s="368" t="s">
        <v>901</v>
      </c>
      <c r="I213" s="368"/>
      <c r="J213" s="368"/>
      <c r="K213" s="309"/>
    </row>
    <row r="214" spans="2:11" ht="15" customHeight="1">
      <c r="B214" s="308"/>
      <c r="C214" s="276"/>
      <c r="D214" s="276"/>
      <c r="E214" s="276"/>
      <c r="F214" s="269">
        <v>3</v>
      </c>
      <c r="G214" s="255"/>
      <c r="H214" s="368" t="s">
        <v>902</v>
      </c>
      <c r="I214" s="368"/>
      <c r="J214" s="368"/>
      <c r="K214" s="309"/>
    </row>
    <row r="215" spans="2:11" ht="15" customHeight="1">
      <c r="B215" s="308"/>
      <c r="C215" s="276"/>
      <c r="D215" s="276"/>
      <c r="E215" s="276"/>
      <c r="F215" s="269">
        <v>4</v>
      </c>
      <c r="G215" s="255"/>
      <c r="H215" s="368" t="s">
        <v>903</v>
      </c>
      <c r="I215" s="368"/>
      <c r="J215" s="368"/>
      <c r="K215" s="309"/>
    </row>
    <row r="216" spans="2:11" ht="12.75" customHeight="1">
      <c r="B216" s="312"/>
      <c r="C216" s="313"/>
      <c r="D216" s="313"/>
      <c r="E216" s="313"/>
      <c r="F216" s="313"/>
      <c r="G216" s="313"/>
      <c r="H216" s="313"/>
      <c r="I216" s="313"/>
      <c r="J216" s="313"/>
      <c r="K216" s="314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DESKTOP-T7GMRM1\uživatel pc</dc:creator>
  <cp:keywords/>
  <dc:description/>
  <cp:lastModifiedBy>Kamila Ambrožová</cp:lastModifiedBy>
  <cp:lastPrinted>2019-04-12T05:05:55Z</cp:lastPrinted>
  <dcterms:created xsi:type="dcterms:W3CDTF">2019-04-04T13:11:15Z</dcterms:created>
  <dcterms:modified xsi:type="dcterms:W3CDTF">2019-04-12T05:05:58Z</dcterms:modified>
  <cp:category/>
  <cp:version/>
  <cp:contentType/>
  <cp:contentStatus/>
</cp:coreProperties>
</file>