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Zateplováky NZÚ\ZŘ\Dodatečné dotazy\DI 2\"/>
    </mc:Choice>
  </mc:AlternateContent>
  <bookViews>
    <workbookView xWindow="0" yWindow="0" windowWidth="23040" windowHeight="9192"/>
  </bookViews>
  <sheets>
    <sheet name="Rekapitulace stavby" sheetId="1" r:id="rId1"/>
    <sheet name="1 - Zateplení BD" sheetId="2" r:id="rId2"/>
    <sheet name="2 - Ústřední vytápění" sheetId="3" r:id="rId3"/>
    <sheet name="Pokyny pro vyplnění" sheetId="4" r:id="rId4"/>
  </sheets>
  <definedNames>
    <definedName name="_xlnm._FilterDatabase" localSheetId="1" hidden="1">'1 - Zateplení BD'!$C$105:$K$1038</definedName>
    <definedName name="_xlnm._FilterDatabase" localSheetId="2" hidden="1">'2 - Ústřední vytápění'!$C$87:$K$218</definedName>
    <definedName name="_xlnm.Print_Titles" localSheetId="1">'1 - Zateplení BD'!$105:$105</definedName>
    <definedName name="_xlnm.Print_Titles" localSheetId="2">'2 - Ústřední vytápění'!$87:$87</definedName>
    <definedName name="_xlnm.Print_Titles" localSheetId="0">'Rekapitulace stavby'!$52:$52</definedName>
    <definedName name="_xlnm.Print_Area" localSheetId="1">'1 - Zateplení BD'!$C$4:$J$39,'1 - Zateplení BD'!$C$45:$J$87,'1 - Zateplení BD'!$C$93:$K$1038</definedName>
    <definedName name="_xlnm.Print_Area" localSheetId="2">'2 - Ústřední vytápění'!$C$4:$J$39,'2 - Ústřední vytápění'!$C$45:$J$69,'2 - Ústřední vytápění'!$C$75:$K$218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215" i="3"/>
  <c r="BH215" i="3"/>
  <c r="BG215" i="3"/>
  <c r="BE215" i="3"/>
  <c r="T215" i="3"/>
  <c r="R215" i="3"/>
  <c r="P215" i="3"/>
  <c r="BI211" i="3"/>
  <c r="BH211" i="3"/>
  <c r="BG211" i="3"/>
  <c r="BE211" i="3"/>
  <c r="T211" i="3"/>
  <c r="R211" i="3"/>
  <c r="P211" i="3"/>
  <c r="BI207" i="3"/>
  <c r="BH207" i="3"/>
  <c r="BG207" i="3"/>
  <c r="BE207" i="3"/>
  <c r="T207" i="3"/>
  <c r="T206" i="3"/>
  <c r="R207" i="3"/>
  <c r="R206" i="3" s="1"/>
  <c r="P207" i="3"/>
  <c r="P206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R200" i="3"/>
  <c r="P200" i="3"/>
  <c r="BI197" i="3"/>
  <c r="BH197" i="3"/>
  <c r="BG197" i="3"/>
  <c r="BE197" i="3"/>
  <c r="T197" i="3"/>
  <c r="R197" i="3"/>
  <c r="P197" i="3"/>
  <c r="BI193" i="3"/>
  <c r="BH193" i="3"/>
  <c r="BG193" i="3"/>
  <c r="BE193" i="3"/>
  <c r="T193" i="3"/>
  <c r="R193" i="3"/>
  <c r="P193" i="3"/>
  <c r="BI190" i="3"/>
  <c r="BH190" i="3"/>
  <c r="BG190" i="3"/>
  <c r="BE190" i="3"/>
  <c r="T190" i="3"/>
  <c r="R190" i="3"/>
  <c r="P190" i="3"/>
  <c r="BI186" i="3"/>
  <c r="BH186" i="3"/>
  <c r="BG186" i="3"/>
  <c r="BE186" i="3"/>
  <c r="T186" i="3"/>
  <c r="R186" i="3"/>
  <c r="P186" i="3"/>
  <c r="BI182" i="3"/>
  <c r="BH182" i="3"/>
  <c r="BG182" i="3"/>
  <c r="BE182" i="3"/>
  <c r="T182" i="3"/>
  <c r="R182" i="3"/>
  <c r="P182" i="3"/>
  <c r="BI179" i="3"/>
  <c r="BH179" i="3"/>
  <c r="BG179" i="3"/>
  <c r="BE179" i="3"/>
  <c r="T179" i="3"/>
  <c r="R179" i="3"/>
  <c r="P179" i="3"/>
  <c r="BI176" i="3"/>
  <c r="BH176" i="3"/>
  <c r="BG176" i="3"/>
  <c r="BE176" i="3"/>
  <c r="T176" i="3"/>
  <c r="R176" i="3"/>
  <c r="P176" i="3"/>
  <c r="BI173" i="3"/>
  <c r="BH173" i="3"/>
  <c r="BG173" i="3"/>
  <c r="BE173" i="3"/>
  <c r="T173" i="3"/>
  <c r="R173" i="3"/>
  <c r="P173" i="3"/>
  <c r="BI170" i="3"/>
  <c r="BH170" i="3"/>
  <c r="BG170" i="3"/>
  <c r="BE170" i="3"/>
  <c r="T170" i="3"/>
  <c r="R170" i="3"/>
  <c r="P170" i="3"/>
  <c r="BI167" i="3"/>
  <c r="BH167" i="3"/>
  <c r="BG167" i="3"/>
  <c r="BE167" i="3"/>
  <c r="T167" i="3"/>
  <c r="R167" i="3"/>
  <c r="P167" i="3"/>
  <c r="BI163" i="3"/>
  <c r="BH163" i="3"/>
  <c r="BG163" i="3"/>
  <c r="BE163" i="3"/>
  <c r="T163" i="3"/>
  <c r="R163" i="3"/>
  <c r="P163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47" i="3"/>
  <c r="BH147" i="3"/>
  <c r="BG147" i="3"/>
  <c r="BE147" i="3"/>
  <c r="T147" i="3"/>
  <c r="R147" i="3"/>
  <c r="P147" i="3"/>
  <c r="BI144" i="3"/>
  <c r="BH144" i="3"/>
  <c r="BG144" i="3"/>
  <c r="BE144" i="3"/>
  <c r="T144" i="3"/>
  <c r="R144" i="3"/>
  <c r="P144" i="3"/>
  <c r="BI141" i="3"/>
  <c r="BH141" i="3"/>
  <c r="BG141" i="3"/>
  <c r="BE141" i="3"/>
  <c r="T141" i="3"/>
  <c r="R141" i="3"/>
  <c r="P141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R122" i="3"/>
  <c r="P122" i="3"/>
  <c r="BI120" i="3"/>
  <c r="BH120" i="3"/>
  <c r="BG120" i="3"/>
  <c r="BE120" i="3"/>
  <c r="T120" i="3"/>
  <c r="R120" i="3"/>
  <c r="P120" i="3"/>
  <c r="BI117" i="3"/>
  <c r="BH117" i="3"/>
  <c r="BG117" i="3"/>
  <c r="BE117" i="3"/>
  <c r="T117" i="3"/>
  <c r="R117" i="3"/>
  <c r="P117" i="3"/>
  <c r="BI115" i="3"/>
  <c r="BH115" i="3"/>
  <c r="BG115" i="3"/>
  <c r="BE115" i="3"/>
  <c r="T115" i="3"/>
  <c r="R115" i="3"/>
  <c r="P115" i="3"/>
  <c r="BI112" i="3"/>
  <c r="BH112" i="3"/>
  <c r="BG112" i="3"/>
  <c r="BE112" i="3"/>
  <c r="T112" i="3"/>
  <c r="R112" i="3"/>
  <c r="P112" i="3"/>
  <c r="BI109" i="3"/>
  <c r="BH109" i="3"/>
  <c r="BG109" i="3"/>
  <c r="BE109" i="3"/>
  <c r="T109" i="3"/>
  <c r="R109" i="3"/>
  <c r="P109" i="3"/>
  <c r="BI106" i="3"/>
  <c r="BH106" i="3"/>
  <c r="BG106" i="3"/>
  <c r="BE106" i="3"/>
  <c r="T106" i="3"/>
  <c r="R106" i="3"/>
  <c r="P106" i="3"/>
  <c r="BI102" i="3"/>
  <c r="BH102" i="3"/>
  <c r="BG102" i="3"/>
  <c r="BE102" i="3"/>
  <c r="T102" i="3"/>
  <c r="R102" i="3"/>
  <c r="P102" i="3"/>
  <c r="BI98" i="3"/>
  <c r="BH98" i="3"/>
  <c r="BG98" i="3"/>
  <c r="BE98" i="3"/>
  <c r="T98" i="3"/>
  <c r="R98" i="3"/>
  <c r="P98" i="3"/>
  <c r="BI94" i="3"/>
  <c r="BH94" i="3"/>
  <c r="BG94" i="3"/>
  <c r="BE94" i="3"/>
  <c r="T94" i="3"/>
  <c r="R94" i="3"/>
  <c r="P94" i="3"/>
  <c r="BI91" i="3"/>
  <c r="BH91" i="3"/>
  <c r="BG91" i="3"/>
  <c r="BE91" i="3"/>
  <c r="T91" i="3"/>
  <c r="R91" i="3"/>
  <c r="P91" i="3"/>
  <c r="J85" i="3"/>
  <c r="J84" i="3"/>
  <c r="F84" i="3"/>
  <c r="F82" i="3"/>
  <c r="E80" i="3"/>
  <c r="J55" i="3"/>
  <c r="J54" i="3"/>
  <c r="F54" i="3"/>
  <c r="F52" i="3"/>
  <c r="E50" i="3"/>
  <c r="J18" i="3"/>
  <c r="E18" i="3"/>
  <c r="F85" i="3" s="1"/>
  <c r="J17" i="3"/>
  <c r="J12" i="3"/>
  <c r="J52" i="3" s="1"/>
  <c r="E7" i="3"/>
  <c r="E78" i="3" s="1"/>
  <c r="J37" i="2"/>
  <c r="J36" i="2"/>
  <c r="AY55" i="1"/>
  <c r="J35" i="2"/>
  <c r="AX55" i="1" s="1"/>
  <c r="BI1037" i="2"/>
  <c r="BH1037" i="2"/>
  <c r="BG1037" i="2"/>
  <c r="BE1037" i="2"/>
  <c r="T1037" i="2"/>
  <c r="R1037" i="2"/>
  <c r="P1037" i="2"/>
  <c r="BI1035" i="2"/>
  <c r="BH1035" i="2"/>
  <c r="BG1035" i="2"/>
  <c r="BE1035" i="2"/>
  <c r="T1035" i="2"/>
  <c r="R1035" i="2"/>
  <c r="P1035" i="2"/>
  <c r="BI1033" i="2"/>
  <c r="BH1033" i="2"/>
  <c r="BG1033" i="2"/>
  <c r="BE1033" i="2"/>
  <c r="T1033" i="2"/>
  <c r="R1033" i="2"/>
  <c r="P1033" i="2"/>
  <c r="BI1031" i="2"/>
  <c r="BH1031" i="2"/>
  <c r="BG1031" i="2"/>
  <c r="BE1031" i="2"/>
  <c r="T1031" i="2"/>
  <c r="R1031" i="2"/>
  <c r="P1031" i="2"/>
  <c r="BI1027" i="2"/>
  <c r="BH1027" i="2"/>
  <c r="BG1027" i="2"/>
  <c r="BE1027" i="2"/>
  <c r="T1027" i="2"/>
  <c r="R1027" i="2"/>
  <c r="P1027" i="2"/>
  <c r="BI1022" i="2"/>
  <c r="BH1022" i="2"/>
  <c r="BG1022" i="2"/>
  <c r="BE1022" i="2"/>
  <c r="T1022" i="2"/>
  <c r="R1022" i="2"/>
  <c r="P1022" i="2"/>
  <c r="BI1018" i="2"/>
  <c r="BH1018" i="2"/>
  <c r="BG1018" i="2"/>
  <c r="BE1018" i="2"/>
  <c r="T1018" i="2"/>
  <c r="R1018" i="2"/>
  <c r="P1018" i="2"/>
  <c r="BI1015" i="2"/>
  <c r="BH1015" i="2"/>
  <c r="BG1015" i="2"/>
  <c r="BE1015" i="2"/>
  <c r="T1015" i="2"/>
  <c r="R1015" i="2"/>
  <c r="P1015" i="2"/>
  <c r="BI1012" i="2"/>
  <c r="BH1012" i="2"/>
  <c r="BG1012" i="2"/>
  <c r="BE1012" i="2"/>
  <c r="T1012" i="2"/>
  <c r="R1012" i="2"/>
  <c r="P1012" i="2"/>
  <c r="BI1009" i="2"/>
  <c r="BH1009" i="2"/>
  <c r="BG1009" i="2"/>
  <c r="BE1009" i="2"/>
  <c r="T1009" i="2"/>
  <c r="R1009" i="2"/>
  <c r="P1009" i="2"/>
  <c r="BI1004" i="2"/>
  <c r="BH1004" i="2"/>
  <c r="BG1004" i="2"/>
  <c r="BE1004" i="2"/>
  <c r="T1004" i="2"/>
  <c r="R1004" i="2"/>
  <c r="P1004" i="2"/>
  <c r="BI1000" i="2"/>
  <c r="BH1000" i="2"/>
  <c r="BG1000" i="2"/>
  <c r="BE1000" i="2"/>
  <c r="T1000" i="2"/>
  <c r="R1000" i="2"/>
  <c r="P1000" i="2"/>
  <c r="BI995" i="2"/>
  <c r="BH995" i="2"/>
  <c r="BG995" i="2"/>
  <c r="BE995" i="2"/>
  <c r="T995" i="2"/>
  <c r="R995" i="2"/>
  <c r="P995" i="2"/>
  <c r="BI992" i="2"/>
  <c r="BH992" i="2"/>
  <c r="BG992" i="2"/>
  <c r="BE992" i="2"/>
  <c r="T992" i="2"/>
  <c r="R992" i="2"/>
  <c r="P992" i="2"/>
  <c r="BI990" i="2"/>
  <c r="BH990" i="2"/>
  <c r="BG990" i="2"/>
  <c r="BE990" i="2"/>
  <c r="T990" i="2"/>
  <c r="R990" i="2"/>
  <c r="P990" i="2"/>
  <c r="BI988" i="2"/>
  <c r="BH988" i="2"/>
  <c r="BG988" i="2"/>
  <c r="BE988" i="2"/>
  <c r="T988" i="2"/>
  <c r="R988" i="2"/>
  <c r="P988" i="2"/>
  <c r="BI986" i="2"/>
  <c r="BH986" i="2"/>
  <c r="BG986" i="2"/>
  <c r="BE986" i="2"/>
  <c r="T986" i="2"/>
  <c r="R986" i="2"/>
  <c r="P986" i="2"/>
  <c r="BI983" i="2"/>
  <c r="BH983" i="2"/>
  <c r="BG983" i="2"/>
  <c r="BE983" i="2"/>
  <c r="T983" i="2"/>
  <c r="R983" i="2"/>
  <c r="P983" i="2"/>
  <c r="BI980" i="2"/>
  <c r="BH980" i="2"/>
  <c r="BG980" i="2"/>
  <c r="BE980" i="2"/>
  <c r="T980" i="2"/>
  <c r="R980" i="2"/>
  <c r="P980" i="2"/>
  <c r="BI976" i="2"/>
  <c r="BH976" i="2"/>
  <c r="BG976" i="2"/>
  <c r="BE976" i="2"/>
  <c r="T976" i="2"/>
  <c r="R976" i="2"/>
  <c r="P976" i="2"/>
  <c r="BI973" i="2"/>
  <c r="BH973" i="2"/>
  <c r="BG973" i="2"/>
  <c r="BE973" i="2"/>
  <c r="T973" i="2"/>
  <c r="R973" i="2"/>
  <c r="P973" i="2"/>
  <c r="BI970" i="2"/>
  <c r="BH970" i="2"/>
  <c r="BG970" i="2"/>
  <c r="BE970" i="2"/>
  <c r="T970" i="2"/>
  <c r="R970" i="2"/>
  <c r="P970" i="2"/>
  <c r="BI966" i="2"/>
  <c r="BH966" i="2"/>
  <c r="BG966" i="2"/>
  <c r="BE966" i="2"/>
  <c r="T966" i="2"/>
  <c r="R966" i="2"/>
  <c r="P966" i="2"/>
  <c r="BI963" i="2"/>
  <c r="BH963" i="2"/>
  <c r="BG963" i="2"/>
  <c r="BE963" i="2"/>
  <c r="T963" i="2"/>
  <c r="R963" i="2"/>
  <c r="P963" i="2"/>
  <c r="BI959" i="2"/>
  <c r="BH959" i="2"/>
  <c r="BG959" i="2"/>
  <c r="BE959" i="2"/>
  <c r="T959" i="2"/>
  <c r="R959" i="2"/>
  <c r="P959" i="2"/>
  <c r="BI955" i="2"/>
  <c r="BH955" i="2"/>
  <c r="BG955" i="2"/>
  <c r="BE955" i="2"/>
  <c r="T955" i="2"/>
  <c r="R955" i="2"/>
  <c r="P955" i="2"/>
  <c r="BI951" i="2"/>
  <c r="BH951" i="2"/>
  <c r="BG951" i="2"/>
  <c r="BE951" i="2"/>
  <c r="T951" i="2"/>
  <c r="R951" i="2"/>
  <c r="P951" i="2"/>
  <c r="BI948" i="2"/>
  <c r="BH948" i="2"/>
  <c r="BG948" i="2"/>
  <c r="BE948" i="2"/>
  <c r="T948" i="2"/>
  <c r="R948" i="2"/>
  <c r="P948" i="2"/>
  <c r="BI944" i="2"/>
  <c r="BH944" i="2"/>
  <c r="BG944" i="2"/>
  <c r="BE944" i="2"/>
  <c r="T944" i="2"/>
  <c r="R944" i="2"/>
  <c r="P944" i="2"/>
  <c r="BI940" i="2"/>
  <c r="BH940" i="2"/>
  <c r="BG940" i="2"/>
  <c r="BE940" i="2"/>
  <c r="T940" i="2"/>
  <c r="R940" i="2"/>
  <c r="P940" i="2"/>
  <c r="BI936" i="2"/>
  <c r="BH936" i="2"/>
  <c r="BG936" i="2"/>
  <c r="BE936" i="2"/>
  <c r="T936" i="2"/>
  <c r="R936" i="2"/>
  <c r="P936" i="2"/>
  <c r="BI927" i="2"/>
  <c r="BH927" i="2"/>
  <c r="BG927" i="2"/>
  <c r="BE927" i="2"/>
  <c r="T927" i="2"/>
  <c r="R927" i="2"/>
  <c r="P927" i="2"/>
  <c r="BI924" i="2"/>
  <c r="BH924" i="2"/>
  <c r="BG924" i="2"/>
  <c r="BE924" i="2"/>
  <c r="T924" i="2"/>
  <c r="R924" i="2"/>
  <c r="P924" i="2"/>
  <c r="BI920" i="2"/>
  <c r="BH920" i="2"/>
  <c r="BG920" i="2"/>
  <c r="BE920" i="2"/>
  <c r="T920" i="2"/>
  <c r="R920" i="2"/>
  <c r="P920" i="2"/>
  <c r="BI916" i="2"/>
  <c r="BH916" i="2"/>
  <c r="BG916" i="2"/>
  <c r="BE916" i="2"/>
  <c r="T916" i="2"/>
  <c r="R916" i="2"/>
  <c r="P916" i="2"/>
  <c r="BI912" i="2"/>
  <c r="BH912" i="2"/>
  <c r="BG912" i="2"/>
  <c r="BE912" i="2"/>
  <c r="T912" i="2"/>
  <c r="R912" i="2"/>
  <c r="P912" i="2"/>
  <c r="BI908" i="2"/>
  <c r="BH908" i="2"/>
  <c r="BG908" i="2"/>
  <c r="BE908" i="2"/>
  <c r="T908" i="2"/>
  <c r="R908" i="2"/>
  <c r="P908" i="2"/>
  <c r="BI906" i="2"/>
  <c r="BH906" i="2"/>
  <c r="BG906" i="2"/>
  <c r="BE906" i="2"/>
  <c r="T906" i="2"/>
  <c r="R906" i="2"/>
  <c r="P906" i="2"/>
  <c r="BI904" i="2"/>
  <c r="BH904" i="2"/>
  <c r="BG904" i="2"/>
  <c r="BE904" i="2"/>
  <c r="T904" i="2"/>
  <c r="R904" i="2"/>
  <c r="P904" i="2"/>
  <c r="BI899" i="2"/>
  <c r="BH899" i="2"/>
  <c r="BG899" i="2"/>
  <c r="BE899" i="2"/>
  <c r="T899" i="2"/>
  <c r="R899" i="2"/>
  <c r="P899" i="2"/>
  <c r="BI895" i="2"/>
  <c r="BH895" i="2"/>
  <c r="BG895" i="2"/>
  <c r="BE895" i="2"/>
  <c r="T895" i="2"/>
  <c r="R895" i="2"/>
  <c r="P895" i="2"/>
  <c r="BI891" i="2"/>
  <c r="BH891" i="2"/>
  <c r="BG891" i="2"/>
  <c r="BE891" i="2"/>
  <c r="T891" i="2"/>
  <c r="R891" i="2"/>
  <c r="P891" i="2"/>
  <c r="BI887" i="2"/>
  <c r="BH887" i="2"/>
  <c r="BG887" i="2"/>
  <c r="BE887" i="2"/>
  <c r="T887" i="2"/>
  <c r="R887" i="2"/>
  <c r="P887" i="2"/>
  <c r="BI883" i="2"/>
  <c r="BH883" i="2"/>
  <c r="BG883" i="2"/>
  <c r="BE883" i="2"/>
  <c r="T883" i="2"/>
  <c r="R883" i="2"/>
  <c r="P883" i="2"/>
  <c r="BI880" i="2"/>
  <c r="BH880" i="2"/>
  <c r="BG880" i="2"/>
  <c r="BE880" i="2"/>
  <c r="T880" i="2"/>
  <c r="R880" i="2"/>
  <c r="P880" i="2"/>
  <c r="BI871" i="2"/>
  <c r="BH871" i="2"/>
  <c r="BG871" i="2"/>
  <c r="BE871" i="2"/>
  <c r="T871" i="2"/>
  <c r="R871" i="2"/>
  <c r="P871" i="2"/>
  <c r="BI868" i="2"/>
  <c r="BH868" i="2"/>
  <c r="BG868" i="2"/>
  <c r="BE868" i="2"/>
  <c r="T868" i="2"/>
  <c r="R868" i="2"/>
  <c r="P868" i="2"/>
  <c r="BI864" i="2"/>
  <c r="BH864" i="2"/>
  <c r="BG864" i="2"/>
  <c r="BE864" i="2"/>
  <c r="T864" i="2"/>
  <c r="R864" i="2"/>
  <c r="P864" i="2"/>
  <c r="BI860" i="2"/>
  <c r="BH860" i="2"/>
  <c r="BG860" i="2"/>
  <c r="BE860" i="2"/>
  <c r="T860" i="2"/>
  <c r="R860" i="2"/>
  <c r="P860" i="2"/>
  <c r="BI856" i="2"/>
  <c r="BH856" i="2"/>
  <c r="BG856" i="2"/>
  <c r="BE856" i="2"/>
  <c r="T856" i="2"/>
  <c r="R856" i="2"/>
  <c r="P856" i="2"/>
  <c r="BI852" i="2"/>
  <c r="BH852" i="2"/>
  <c r="BG852" i="2"/>
  <c r="BE852" i="2"/>
  <c r="T852" i="2"/>
  <c r="R852" i="2"/>
  <c r="P852" i="2"/>
  <c r="BI848" i="2"/>
  <c r="BH848" i="2"/>
  <c r="BG848" i="2"/>
  <c r="BE848" i="2"/>
  <c r="T848" i="2"/>
  <c r="R848" i="2"/>
  <c r="P848" i="2"/>
  <c r="BI843" i="2"/>
  <c r="BH843" i="2"/>
  <c r="BG843" i="2"/>
  <c r="BE843" i="2"/>
  <c r="T843" i="2"/>
  <c r="R843" i="2"/>
  <c r="P843" i="2"/>
  <c r="BI840" i="2"/>
  <c r="BH840" i="2"/>
  <c r="BG840" i="2"/>
  <c r="BE840" i="2"/>
  <c r="T840" i="2"/>
  <c r="R840" i="2"/>
  <c r="P840" i="2"/>
  <c r="BI834" i="2"/>
  <c r="BH834" i="2"/>
  <c r="BG834" i="2"/>
  <c r="BE834" i="2"/>
  <c r="T834" i="2"/>
  <c r="R834" i="2"/>
  <c r="P834" i="2"/>
  <c r="BI830" i="2"/>
  <c r="BH830" i="2"/>
  <c r="BG830" i="2"/>
  <c r="BE830" i="2"/>
  <c r="T830" i="2"/>
  <c r="R830" i="2"/>
  <c r="P830" i="2"/>
  <c r="BI827" i="2"/>
  <c r="BH827" i="2"/>
  <c r="BG827" i="2"/>
  <c r="BE827" i="2"/>
  <c r="T827" i="2"/>
  <c r="R827" i="2"/>
  <c r="P827" i="2"/>
  <c r="BI823" i="2"/>
  <c r="BH823" i="2"/>
  <c r="BG823" i="2"/>
  <c r="BE823" i="2"/>
  <c r="T823" i="2"/>
  <c r="R823" i="2"/>
  <c r="P823" i="2"/>
  <c r="BI820" i="2"/>
  <c r="BH820" i="2"/>
  <c r="BG820" i="2"/>
  <c r="BE820" i="2"/>
  <c r="T820" i="2"/>
  <c r="R820" i="2"/>
  <c r="P820" i="2"/>
  <c r="BI816" i="2"/>
  <c r="BH816" i="2"/>
  <c r="BG816" i="2"/>
  <c r="BE816" i="2"/>
  <c r="T816" i="2"/>
  <c r="R816" i="2"/>
  <c r="P816" i="2"/>
  <c r="BI813" i="2"/>
  <c r="BH813" i="2"/>
  <c r="BG813" i="2"/>
  <c r="BE813" i="2"/>
  <c r="T813" i="2"/>
  <c r="R813" i="2"/>
  <c r="P813" i="2"/>
  <c r="BI810" i="2"/>
  <c r="BH810" i="2"/>
  <c r="BG810" i="2"/>
  <c r="BE810" i="2"/>
  <c r="T810" i="2"/>
  <c r="R810" i="2"/>
  <c r="P810" i="2"/>
  <c r="BI806" i="2"/>
  <c r="BH806" i="2"/>
  <c r="BG806" i="2"/>
  <c r="BE806" i="2"/>
  <c r="T806" i="2"/>
  <c r="R806" i="2"/>
  <c r="P806" i="2"/>
  <c r="BI802" i="2"/>
  <c r="BH802" i="2"/>
  <c r="BG802" i="2"/>
  <c r="BE802" i="2"/>
  <c r="T802" i="2"/>
  <c r="R802" i="2"/>
  <c r="P802" i="2"/>
  <c r="BI799" i="2"/>
  <c r="BH799" i="2"/>
  <c r="BG799" i="2"/>
  <c r="BE799" i="2"/>
  <c r="T799" i="2"/>
  <c r="R799" i="2"/>
  <c r="P799" i="2"/>
  <c r="BI795" i="2"/>
  <c r="BH795" i="2"/>
  <c r="BG795" i="2"/>
  <c r="BE795" i="2"/>
  <c r="T795" i="2"/>
  <c r="R795" i="2"/>
  <c r="P795" i="2"/>
  <c r="BI793" i="2"/>
  <c r="BH793" i="2"/>
  <c r="BG793" i="2"/>
  <c r="BE793" i="2"/>
  <c r="T793" i="2"/>
  <c r="R793" i="2"/>
  <c r="P793" i="2"/>
  <c r="BI790" i="2"/>
  <c r="BH790" i="2"/>
  <c r="BG790" i="2"/>
  <c r="BE790" i="2"/>
  <c r="T790" i="2"/>
  <c r="R790" i="2"/>
  <c r="P790" i="2"/>
  <c r="BI786" i="2"/>
  <c r="BH786" i="2"/>
  <c r="BG786" i="2"/>
  <c r="BE786" i="2"/>
  <c r="T786" i="2"/>
  <c r="R786" i="2"/>
  <c r="P786" i="2"/>
  <c r="BI783" i="2"/>
  <c r="BH783" i="2"/>
  <c r="BG783" i="2"/>
  <c r="BE783" i="2"/>
  <c r="T783" i="2"/>
  <c r="R783" i="2"/>
  <c r="P783" i="2"/>
  <c r="BI780" i="2"/>
  <c r="BH780" i="2"/>
  <c r="BG780" i="2"/>
  <c r="BE780" i="2"/>
  <c r="T780" i="2"/>
  <c r="R780" i="2"/>
  <c r="P780" i="2"/>
  <c r="BI778" i="2"/>
  <c r="BH778" i="2"/>
  <c r="BG778" i="2"/>
  <c r="BE778" i="2"/>
  <c r="T778" i="2"/>
  <c r="R778" i="2"/>
  <c r="P778" i="2"/>
  <c r="BI776" i="2"/>
  <c r="BH776" i="2"/>
  <c r="BG776" i="2"/>
  <c r="BE776" i="2"/>
  <c r="T776" i="2"/>
  <c r="R776" i="2"/>
  <c r="P776" i="2"/>
  <c r="BI773" i="2"/>
  <c r="BH773" i="2"/>
  <c r="BG773" i="2"/>
  <c r="BE773" i="2"/>
  <c r="T773" i="2"/>
  <c r="R773" i="2"/>
  <c r="P773" i="2"/>
  <c r="BI771" i="2"/>
  <c r="BH771" i="2"/>
  <c r="BG771" i="2"/>
  <c r="BE771" i="2"/>
  <c r="T771" i="2"/>
  <c r="R771" i="2"/>
  <c r="P771" i="2"/>
  <c r="BI768" i="2"/>
  <c r="BH768" i="2"/>
  <c r="BG768" i="2"/>
  <c r="BE768" i="2"/>
  <c r="T768" i="2"/>
  <c r="R768" i="2"/>
  <c r="P768" i="2"/>
  <c r="BI766" i="2"/>
  <c r="BH766" i="2"/>
  <c r="BG766" i="2"/>
  <c r="BE766" i="2"/>
  <c r="T766" i="2"/>
  <c r="R766" i="2"/>
  <c r="P766" i="2"/>
  <c r="BI764" i="2"/>
  <c r="BH764" i="2"/>
  <c r="BG764" i="2"/>
  <c r="BE764" i="2"/>
  <c r="T764" i="2"/>
  <c r="R764" i="2"/>
  <c r="P764" i="2"/>
  <c r="BI762" i="2"/>
  <c r="BH762" i="2"/>
  <c r="BG762" i="2"/>
  <c r="BE762" i="2"/>
  <c r="T762" i="2"/>
  <c r="R762" i="2"/>
  <c r="P762" i="2"/>
  <c r="BI760" i="2"/>
  <c r="BH760" i="2"/>
  <c r="BG760" i="2"/>
  <c r="BE760" i="2"/>
  <c r="T760" i="2"/>
  <c r="R760" i="2"/>
  <c r="P760" i="2"/>
  <c r="BI756" i="2"/>
  <c r="BH756" i="2"/>
  <c r="BG756" i="2"/>
  <c r="BE756" i="2"/>
  <c r="T756" i="2"/>
  <c r="R756" i="2"/>
  <c r="P756" i="2"/>
  <c r="BI754" i="2"/>
  <c r="BH754" i="2"/>
  <c r="BG754" i="2"/>
  <c r="BE754" i="2"/>
  <c r="T754" i="2"/>
  <c r="R754" i="2"/>
  <c r="P754" i="2"/>
  <c r="BI752" i="2"/>
  <c r="BH752" i="2"/>
  <c r="BG752" i="2"/>
  <c r="BE752" i="2"/>
  <c r="T752" i="2"/>
  <c r="R752" i="2"/>
  <c r="P752" i="2"/>
  <c r="BI749" i="2"/>
  <c r="BH749" i="2"/>
  <c r="BG749" i="2"/>
  <c r="BE749" i="2"/>
  <c r="T749" i="2"/>
  <c r="R749" i="2"/>
  <c r="P749" i="2"/>
  <c r="BI746" i="2"/>
  <c r="BH746" i="2"/>
  <c r="BG746" i="2"/>
  <c r="BE746" i="2"/>
  <c r="T746" i="2"/>
  <c r="R746" i="2"/>
  <c r="P746" i="2"/>
  <c r="BI743" i="2"/>
  <c r="BH743" i="2"/>
  <c r="BG743" i="2"/>
  <c r="BE743" i="2"/>
  <c r="T743" i="2"/>
  <c r="R743" i="2"/>
  <c r="P743" i="2"/>
  <c r="BI740" i="2"/>
  <c r="BH740" i="2"/>
  <c r="BG740" i="2"/>
  <c r="BE740" i="2"/>
  <c r="T740" i="2"/>
  <c r="R740" i="2"/>
  <c r="P740" i="2"/>
  <c r="BI738" i="2"/>
  <c r="BH738" i="2"/>
  <c r="BG738" i="2"/>
  <c r="BE738" i="2"/>
  <c r="T738" i="2"/>
  <c r="R738" i="2"/>
  <c r="P738" i="2"/>
  <c r="BI735" i="2"/>
  <c r="BH735" i="2"/>
  <c r="BG735" i="2"/>
  <c r="BE735" i="2"/>
  <c r="T735" i="2"/>
  <c r="R735" i="2"/>
  <c r="P735" i="2"/>
  <c r="BI732" i="2"/>
  <c r="BH732" i="2"/>
  <c r="BG732" i="2"/>
  <c r="BE732" i="2"/>
  <c r="T732" i="2"/>
  <c r="R732" i="2"/>
  <c r="P732" i="2"/>
  <c r="BI729" i="2"/>
  <c r="BH729" i="2"/>
  <c r="BG729" i="2"/>
  <c r="BE729" i="2"/>
  <c r="T729" i="2"/>
  <c r="R729" i="2"/>
  <c r="P729" i="2"/>
  <c r="BI725" i="2"/>
  <c r="BH725" i="2"/>
  <c r="BG725" i="2"/>
  <c r="BE725" i="2"/>
  <c r="T725" i="2"/>
  <c r="R725" i="2"/>
  <c r="P725" i="2"/>
  <c r="BI722" i="2"/>
  <c r="BH722" i="2"/>
  <c r="BG722" i="2"/>
  <c r="BE722" i="2"/>
  <c r="T722" i="2"/>
  <c r="R722" i="2"/>
  <c r="P722" i="2"/>
  <c r="BI718" i="2"/>
  <c r="BH718" i="2"/>
  <c r="BG718" i="2"/>
  <c r="BE718" i="2"/>
  <c r="T718" i="2"/>
  <c r="R718" i="2"/>
  <c r="P718" i="2"/>
  <c r="BI715" i="2"/>
  <c r="BH715" i="2"/>
  <c r="BG715" i="2"/>
  <c r="BE715" i="2"/>
  <c r="T715" i="2"/>
  <c r="R715" i="2"/>
  <c r="P715" i="2"/>
  <c r="BI706" i="2"/>
  <c r="BH706" i="2"/>
  <c r="BG706" i="2"/>
  <c r="BE706" i="2"/>
  <c r="T706" i="2"/>
  <c r="R706" i="2"/>
  <c r="P706" i="2"/>
  <c r="BI697" i="2"/>
  <c r="BH697" i="2"/>
  <c r="BG697" i="2"/>
  <c r="BE697" i="2"/>
  <c r="T697" i="2"/>
  <c r="R697" i="2"/>
  <c r="P697" i="2"/>
  <c r="BI694" i="2"/>
  <c r="BH694" i="2"/>
  <c r="BG694" i="2"/>
  <c r="BE694" i="2"/>
  <c r="T694" i="2"/>
  <c r="R694" i="2"/>
  <c r="P694" i="2"/>
  <c r="BI685" i="2"/>
  <c r="BH685" i="2"/>
  <c r="BG685" i="2"/>
  <c r="BE685" i="2"/>
  <c r="T685" i="2"/>
  <c r="R685" i="2"/>
  <c r="P685" i="2"/>
  <c r="BI677" i="2"/>
  <c r="BH677" i="2"/>
  <c r="BG677" i="2"/>
  <c r="BE677" i="2"/>
  <c r="T677" i="2"/>
  <c r="R677" i="2"/>
  <c r="P677" i="2"/>
  <c r="BI673" i="2"/>
  <c r="BH673" i="2"/>
  <c r="BG673" i="2"/>
  <c r="BE673" i="2"/>
  <c r="T673" i="2"/>
  <c r="R673" i="2"/>
  <c r="P673" i="2"/>
  <c r="BI669" i="2"/>
  <c r="BH669" i="2"/>
  <c r="BG669" i="2"/>
  <c r="BE669" i="2"/>
  <c r="T669" i="2"/>
  <c r="R669" i="2"/>
  <c r="P669" i="2"/>
  <c r="BI665" i="2"/>
  <c r="BH665" i="2"/>
  <c r="BG665" i="2"/>
  <c r="BE665" i="2"/>
  <c r="T665" i="2"/>
  <c r="R665" i="2"/>
  <c r="P665" i="2"/>
  <c r="BI662" i="2"/>
  <c r="BH662" i="2"/>
  <c r="BG662" i="2"/>
  <c r="BE662" i="2"/>
  <c r="T662" i="2"/>
  <c r="R662" i="2"/>
  <c r="P662" i="2"/>
  <c r="BI659" i="2"/>
  <c r="BH659" i="2"/>
  <c r="BG659" i="2"/>
  <c r="BE659" i="2"/>
  <c r="T659" i="2"/>
  <c r="R659" i="2"/>
  <c r="P659" i="2"/>
  <c r="BI656" i="2"/>
  <c r="BH656" i="2"/>
  <c r="BG656" i="2"/>
  <c r="BE656" i="2"/>
  <c r="T656" i="2"/>
  <c r="R656" i="2"/>
  <c r="P656" i="2"/>
  <c r="BI652" i="2"/>
  <c r="BH652" i="2"/>
  <c r="BG652" i="2"/>
  <c r="BE652" i="2"/>
  <c r="T652" i="2"/>
  <c r="R652" i="2"/>
  <c r="P652" i="2"/>
  <c r="BI649" i="2"/>
  <c r="BH649" i="2"/>
  <c r="BG649" i="2"/>
  <c r="BE649" i="2"/>
  <c r="T649" i="2"/>
  <c r="R649" i="2"/>
  <c r="P649" i="2"/>
  <c r="BI645" i="2"/>
  <c r="BH645" i="2"/>
  <c r="BG645" i="2"/>
  <c r="BE645" i="2"/>
  <c r="T645" i="2"/>
  <c r="R645" i="2"/>
  <c r="P645" i="2"/>
  <c r="BI642" i="2"/>
  <c r="BH642" i="2"/>
  <c r="BG642" i="2"/>
  <c r="BE642" i="2"/>
  <c r="T642" i="2"/>
  <c r="R642" i="2"/>
  <c r="P642" i="2"/>
  <c r="BI638" i="2"/>
  <c r="BH638" i="2"/>
  <c r="BG638" i="2"/>
  <c r="BE638" i="2"/>
  <c r="T638" i="2"/>
  <c r="R638" i="2"/>
  <c r="P638" i="2"/>
  <c r="BI633" i="2"/>
  <c r="BH633" i="2"/>
  <c r="BG633" i="2"/>
  <c r="BE633" i="2"/>
  <c r="T633" i="2"/>
  <c r="R633" i="2"/>
  <c r="P633" i="2"/>
  <c r="BI629" i="2"/>
  <c r="BH629" i="2"/>
  <c r="BG629" i="2"/>
  <c r="BE629" i="2"/>
  <c r="T629" i="2"/>
  <c r="R629" i="2"/>
  <c r="P629" i="2"/>
  <c r="BI626" i="2"/>
  <c r="BH626" i="2"/>
  <c r="BG626" i="2"/>
  <c r="BE626" i="2"/>
  <c r="T626" i="2"/>
  <c r="R626" i="2"/>
  <c r="P626" i="2"/>
  <c r="BI623" i="2"/>
  <c r="BH623" i="2"/>
  <c r="BG623" i="2"/>
  <c r="BE623" i="2"/>
  <c r="T623" i="2"/>
  <c r="R623" i="2"/>
  <c r="P623" i="2"/>
  <c r="BI610" i="2"/>
  <c r="BH610" i="2"/>
  <c r="BG610" i="2"/>
  <c r="BE610" i="2"/>
  <c r="T610" i="2"/>
  <c r="R610" i="2"/>
  <c r="P610" i="2"/>
  <c r="BI598" i="2"/>
  <c r="BH598" i="2"/>
  <c r="BG598" i="2"/>
  <c r="BE598" i="2"/>
  <c r="T598" i="2"/>
  <c r="R598" i="2"/>
  <c r="P598" i="2"/>
  <c r="BI595" i="2"/>
  <c r="BH595" i="2"/>
  <c r="BG595" i="2"/>
  <c r="BE595" i="2"/>
  <c r="T595" i="2"/>
  <c r="R595" i="2"/>
  <c r="P595" i="2"/>
  <c r="BI582" i="2"/>
  <c r="BH582" i="2"/>
  <c r="BG582" i="2"/>
  <c r="BE582" i="2"/>
  <c r="T582" i="2"/>
  <c r="R582" i="2"/>
  <c r="P582" i="2"/>
  <c r="BI570" i="2"/>
  <c r="BH570" i="2"/>
  <c r="BG570" i="2"/>
  <c r="BE570" i="2"/>
  <c r="T570" i="2"/>
  <c r="R570" i="2"/>
  <c r="P570" i="2"/>
  <c r="BI566" i="2"/>
  <c r="BH566" i="2"/>
  <c r="BG566" i="2"/>
  <c r="BE566" i="2"/>
  <c r="T566" i="2"/>
  <c r="R566" i="2"/>
  <c r="P566" i="2"/>
  <c r="BI561" i="2"/>
  <c r="BH561" i="2"/>
  <c r="BG561" i="2"/>
  <c r="BE561" i="2"/>
  <c r="T561" i="2"/>
  <c r="R561" i="2"/>
  <c r="P561" i="2"/>
  <c r="BI558" i="2"/>
  <c r="BH558" i="2"/>
  <c r="BG558" i="2"/>
  <c r="BE558" i="2"/>
  <c r="T558" i="2"/>
  <c r="R558" i="2"/>
  <c r="P558" i="2"/>
  <c r="BI554" i="2"/>
  <c r="BH554" i="2"/>
  <c r="BG554" i="2"/>
  <c r="BE554" i="2"/>
  <c r="T554" i="2"/>
  <c r="R554" i="2"/>
  <c r="P554" i="2"/>
  <c r="BI550" i="2"/>
  <c r="BH550" i="2"/>
  <c r="BG550" i="2"/>
  <c r="BE550" i="2"/>
  <c r="T550" i="2"/>
  <c r="R550" i="2"/>
  <c r="P550" i="2"/>
  <c r="BI546" i="2"/>
  <c r="BH546" i="2"/>
  <c r="BG546" i="2"/>
  <c r="BE546" i="2"/>
  <c r="T546" i="2"/>
  <c r="R546" i="2"/>
  <c r="P546" i="2"/>
  <c r="BI543" i="2"/>
  <c r="BH543" i="2"/>
  <c r="BG543" i="2"/>
  <c r="BE543" i="2"/>
  <c r="T543" i="2"/>
  <c r="R543" i="2"/>
  <c r="P543" i="2"/>
  <c r="BI540" i="2"/>
  <c r="BH540" i="2"/>
  <c r="BG540" i="2"/>
  <c r="BE540" i="2"/>
  <c r="T540" i="2"/>
  <c r="R540" i="2"/>
  <c r="P540" i="2"/>
  <c r="BI529" i="2"/>
  <c r="BH529" i="2"/>
  <c r="BG529" i="2"/>
  <c r="BE529" i="2"/>
  <c r="T529" i="2"/>
  <c r="R529" i="2"/>
  <c r="P529" i="2"/>
  <c r="BI524" i="2"/>
  <c r="BH524" i="2"/>
  <c r="BG524" i="2"/>
  <c r="BE524" i="2"/>
  <c r="T524" i="2"/>
  <c r="T523" i="2" s="1"/>
  <c r="R524" i="2"/>
  <c r="R523" i="2" s="1"/>
  <c r="P524" i="2"/>
  <c r="P523" i="2" s="1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1" i="2"/>
  <c r="BH511" i="2"/>
  <c r="BG511" i="2"/>
  <c r="BE511" i="2"/>
  <c r="T511" i="2"/>
  <c r="R511" i="2"/>
  <c r="P511" i="2"/>
  <c r="BI507" i="2"/>
  <c r="BH507" i="2"/>
  <c r="BG507" i="2"/>
  <c r="BE507" i="2"/>
  <c r="T507" i="2"/>
  <c r="R507" i="2"/>
  <c r="P507" i="2"/>
  <c r="BI502" i="2"/>
  <c r="BH502" i="2"/>
  <c r="BG502" i="2"/>
  <c r="BE502" i="2"/>
  <c r="T502" i="2"/>
  <c r="R502" i="2"/>
  <c r="P502" i="2"/>
  <c r="BI482" i="2"/>
  <c r="BH482" i="2"/>
  <c r="BG482" i="2"/>
  <c r="BE482" i="2"/>
  <c r="T482" i="2"/>
  <c r="R482" i="2"/>
  <c r="P482" i="2"/>
  <c r="BI469" i="2"/>
  <c r="BH469" i="2"/>
  <c r="BG469" i="2"/>
  <c r="BE469" i="2"/>
  <c r="T469" i="2"/>
  <c r="R469" i="2"/>
  <c r="P469" i="2"/>
  <c r="BI460" i="2"/>
  <c r="BH460" i="2"/>
  <c r="BG460" i="2"/>
  <c r="BE460" i="2"/>
  <c r="T460" i="2"/>
  <c r="R460" i="2"/>
  <c r="P460" i="2"/>
  <c r="BI444" i="2"/>
  <c r="BH444" i="2"/>
  <c r="BG444" i="2"/>
  <c r="BE444" i="2"/>
  <c r="T444" i="2"/>
  <c r="R444" i="2"/>
  <c r="P444" i="2"/>
  <c r="BI436" i="2"/>
  <c r="BH436" i="2"/>
  <c r="BG436" i="2"/>
  <c r="BE436" i="2"/>
  <c r="T436" i="2"/>
  <c r="R436" i="2"/>
  <c r="P436" i="2"/>
  <c r="BI425" i="2"/>
  <c r="BH425" i="2"/>
  <c r="BG425" i="2"/>
  <c r="BE425" i="2"/>
  <c r="T425" i="2"/>
  <c r="R425" i="2"/>
  <c r="P425" i="2"/>
  <c r="BI422" i="2"/>
  <c r="BH422" i="2"/>
  <c r="BG422" i="2"/>
  <c r="BE422" i="2"/>
  <c r="T422" i="2"/>
  <c r="R422" i="2"/>
  <c r="P422" i="2"/>
  <c r="BI418" i="2"/>
  <c r="BH418" i="2"/>
  <c r="BG418" i="2"/>
  <c r="BE418" i="2"/>
  <c r="T418" i="2"/>
  <c r="R418" i="2"/>
  <c r="P418" i="2"/>
  <c r="BI415" i="2"/>
  <c r="BH415" i="2"/>
  <c r="BG415" i="2"/>
  <c r="BE415" i="2"/>
  <c r="T415" i="2"/>
  <c r="R415" i="2"/>
  <c r="P415" i="2"/>
  <c r="BI412" i="2"/>
  <c r="BH412" i="2"/>
  <c r="BG412" i="2"/>
  <c r="BE412" i="2"/>
  <c r="T412" i="2"/>
  <c r="R412" i="2"/>
  <c r="P412" i="2"/>
  <c r="BI409" i="2"/>
  <c r="BH409" i="2"/>
  <c r="BG409" i="2"/>
  <c r="BE409" i="2"/>
  <c r="T409" i="2"/>
  <c r="R409" i="2"/>
  <c r="P409" i="2"/>
  <c r="BI405" i="2"/>
  <c r="BH405" i="2"/>
  <c r="BG405" i="2"/>
  <c r="BE405" i="2"/>
  <c r="T405" i="2"/>
  <c r="R405" i="2"/>
  <c r="P405" i="2"/>
  <c r="BI398" i="2"/>
  <c r="BH398" i="2"/>
  <c r="BG398" i="2"/>
  <c r="BE398" i="2"/>
  <c r="T398" i="2"/>
  <c r="R398" i="2"/>
  <c r="P398" i="2"/>
  <c r="BI391" i="2"/>
  <c r="BH391" i="2"/>
  <c r="BG391" i="2"/>
  <c r="BE391" i="2"/>
  <c r="T391" i="2"/>
  <c r="R391" i="2"/>
  <c r="P391" i="2"/>
  <c r="BI388" i="2"/>
  <c r="BH388" i="2"/>
  <c r="BG388" i="2"/>
  <c r="BE388" i="2"/>
  <c r="T388" i="2"/>
  <c r="R388" i="2"/>
  <c r="P388" i="2"/>
  <c r="BI383" i="2"/>
  <c r="BH383" i="2"/>
  <c r="BG383" i="2"/>
  <c r="BE383" i="2"/>
  <c r="T383" i="2"/>
  <c r="R383" i="2"/>
  <c r="P383" i="2"/>
  <c r="BI377" i="2"/>
  <c r="BH377" i="2"/>
  <c r="BG377" i="2"/>
  <c r="BE377" i="2"/>
  <c r="T377" i="2"/>
  <c r="R377" i="2"/>
  <c r="P377" i="2"/>
  <c r="BI371" i="2"/>
  <c r="BH371" i="2"/>
  <c r="BG371" i="2"/>
  <c r="BE371" i="2"/>
  <c r="T371" i="2"/>
  <c r="R371" i="2"/>
  <c r="P371" i="2"/>
  <c r="BI361" i="2"/>
  <c r="BH361" i="2"/>
  <c r="BG361" i="2"/>
  <c r="BE361" i="2"/>
  <c r="T361" i="2"/>
  <c r="R361" i="2"/>
  <c r="P361" i="2"/>
  <c r="BI351" i="2"/>
  <c r="BH351" i="2"/>
  <c r="BG351" i="2"/>
  <c r="BE351" i="2"/>
  <c r="T351" i="2"/>
  <c r="R351" i="2"/>
  <c r="P351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5" i="2"/>
  <c r="BH325" i="2"/>
  <c r="BG325" i="2"/>
  <c r="BE325" i="2"/>
  <c r="T325" i="2"/>
  <c r="R325" i="2"/>
  <c r="P325" i="2"/>
  <c r="BI312" i="2"/>
  <c r="BH312" i="2"/>
  <c r="BG312" i="2"/>
  <c r="BE312" i="2"/>
  <c r="T312" i="2"/>
  <c r="R312" i="2"/>
  <c r="P312" i="2"/>
  <c r="BI299" i="2"/>
  <c r="BH299" i="2"/>
  <c r="BG299" i="2"/>
  <c r="BE299" i="2"/>
  <c r="T299" i="2"/>
  <c r="R299" i="2"/>
  <c r="P299" i="2"/>
  <c r="BI286" i="2"/>
  <c r="BH286" i="2"/>
  <c r="BG286" i="2"/>
  <c r="BE286" i="2"/>
  <c r="T286" i="2"/>
  <c r="R286" i="2"/>
  <c r="P286" i="2"/>
  <c r="BI273" i="2"/>
  <c r="BH273" i="2"/>
  <c r="BG273" i="2"/>
  <c r="BE273" i="2"/>
  <c r="T273" i="2"/>
  <c r="R273" i="2"/>
  <c r="P273" i="2"/>
  <c r="BI268" i="2"/>
  <c r="BH268" i="2"/>
  <c r="BG268" i="2"/>
  <c r="BE268" i="2"/>
  <c r="T268" i="2"/>
  <c r="R268" i="2"/>
  <c r="P268" i="2"/>
  <c r="BI264" i="2"/>
  <c r="BH264" i="2"/>
  <c r="BG264" i="2"/>
  <c r="BE264" i="2"/>
  <c r="T264" i="2"/>
  <c r="R264" i="2"/>
  <c r="P264" i="2"/>
  <c r="BI244" i="2"/>
  <c r="BH244" i="2"/>
  <c r="BG244" i="2"/>
  <c r="BE244" i="2"/>
  <c r="T244" i="2"/>
  <c r="R244" i="2"/>
  <c r="P244" i="2"/>
  <c r="BI224" i="2"/>
  <c r="BH224" i="2"/>
  <c r="BG224" i="2"/>
  <c r="BE224" i="2"/>
  <c r="T224" i="2"/>
  <c r="R224" i="2"/>
  <c r="P224" i="2"/>
  <c r="BI215" i="2"/>
  <c r="BH215" i="2"/>
  <c r="BG215" i="2"/>
  <c r="BE215" i="2"/>
  <c r="T215" i="2"/>
  <c r="R215" i="2"/>
  <c r="P215" i="2"/>
  <c r="BI206" i="2"/>
  <c r="BH206" i="2"/>
  <c r="BG206" i="2"/>
  <c r="BE206" i="2"/>
  <c r="T206" i="2"/>
  <c r="R206" i="2"/>
  <c r="P206" i="2"/>
  <c r="BI197" i="2"/>
  <c r="BH197" i="2"/>
  <c r="BG197" i="2"/>
  <c r="BE197" i="2"/>
  <c r="T197" i="2"/>
  <c r="R197" i="2"/>
  <c r="P197" i="2"/>
  <c r="BI193" i="2"/>
  <c r="BH193" i="2"/>
  <c r="BG193" i="2"/>
  <c r="BE193" i="2"/>
  <c r="T193" i="2"/>
  <c r="R193" i="2"/>
  <c r="P193" i="2"/>
  <c r="BI188" i="2"/>
  <c r="BH188" i="2"/>
  <c r="BG188" i="2"/>
  <c r="BE188" i="2"/>
  <c r="T188" i="2"/>
  <c r="R188" i="2"/>
  <c r="P188" i="2"/>
  <c r="BI182" i="2"/>
  <c r="BH182" i="2"/>
  <c r="BG182" i="2"/>
  <c r="BE182" i="2"/>
  <c r="T182" i="2"/>
  <c r="T181" i="2"/>
  <c r="R182" i="2"/>
  <c r="R181" i="2" s="1"/>
  <c r="P182" i="2"/>
  <c r="P181" i="2"/>
  <c r="BI177" i="2"/>
  <c r="BH177" i="2"/>
  <c r="BG177" i="2"/>
  <c r="BE177" i="2"/>
  <c r="T177" i="2"/>
  <c r="T176" i="2" s="1"/>
  <c r="R177" i="2"/>
  <c r="R176" i="2"/>
  <c r="P177" i="2"/>
  <c r="P176" i="2" s="1"/>
  <c r="P108" i="2" s="1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59" i="2"/>
  <c r="BH159" i="2"/>
  <c r="BG159" i="2"/>
  <c r="BE159" i="2"/>
  <c r="T159" i="2"/>
  <c r="R159" i="2"/>
  <c r="P159" i="2"/>
  <c r="BI154" i="2"/>
  <c r="BH154" i="2"/>
  <c r="BG154" i="2"/>
  <c r="BE154" i="2"/>
  <c r="T154" i="2"/>
  <c r="R154" i="2"/>
  <c r="P154" i="2"/>
  <c r="BI147" i="2"/>
  <c r="BH147" i="2"/>
  <c r="BG147" i="2"/>
  <c r="BE147" i="2"/>
  <c r="T147" i="2"/>
  <c r="R147" i="2"/>
  <c r="P147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BI124" i="2"/>
  <c r="BH124" i="2"/>
  <c r="BG124" i="2"/>
  <c r="BE124" i="2"/>
  <c r="T124" i="2"/>
  <c r="R124" i="2"/>
  <c r="P124" i="2"/>
  <c r="BI119" i="2"/>
  <c r="BH119" i="2"/>
  <c r="BG119" i="2"/>
  <c r="BE119" i="2"/>
  <c r="T119" i="2"/>
  <c r="R119" i="2"/>
  <c r="R108" i="2" s="1"/>
  <c r="P119" i="2"/>
  <c r="BI114" i="2"/>
  <c r="BH114" i="2"/>
  <c r="BG114" i="2"/>
  <c r="BE114" i="2"/>
  <c r="T114" i="2"/>
  <c r="R114" i="2"/>
  <c r="P114" i="2"/>
  <c r="BI109" i="2"/>
  <c r="BH109" i="2"/>
  <c r="BG109" i="2"/>
  <c r="BE109" i="2"/>
  <c r="T109" i="2"/>
  <c r="R109" i="2"/>
  <c r="P109" i="2"/>
  <c r="J103" i="2"/>
  <c r="J102" i="2"/>
  <c r="F102" i="2"/>
  <c r="F100" i="2"/>
  <c r="E98" i="2"/>
  <c r="J55" i="2"/>
  <c r="J54" i="2"/>
  <c r="F54" i="2"/>
  <c r="F52" i="2"/>
  <c r="E50" i="2"/>
  <c r="J18" i="2"/>
  <c r="E18" i="2"/>
  <c r="F103" i="2" s="1"/>
  <c r="J17" i="2"/>
  <c r="J12" i="2"/>
  <c r="J52" i="2"/>
  <c r="E7" i="2"/>
  <c r="E96" i="2" s="1"/>
  <c r="L50" i="1"/>
  <c r="AM50" i="1"/>
  <c r="AM49" i="1"/>
  <c r="L49" i="1"/>
  <c r="AM47" i="1"/>
  <c r="L47" i="1"/>
  <c r="L45" i="1"/>
  <c r="L44" i="1"/>
  <c r="J746" i="2"/>
  <c r="BK746" i="2"/>
  <c r="J159" i="2"/>
  <c r="J273" i="2"/>
  <c r="J778" i="2"/>
  <c r="J694" i="2"/>
  <c r="BK193" i="2"/>
  <c r="BK1009" i="2"/>
  <c r="BK341" i="2"/>
  <c r="J377" i="2"/>
  <c r="J398" i="2"/>
  <c r="J190" i="3"/>
  <c r="BK629" i="2"/>
  <c r="J725" i="2"/>
  <c r="J948" i="2"/>
  <c r="J740" i="2"/>
  <c r="J203" i="3"/>
  <c r="J129" i="3"/>
  <c r="J388" i="2"/>
  <c r="BK333" i="2"/>
  <c r="J558" i="2"/>
  <c r="BK173" i="2"/>
  <c r="J160" i="3"/>
  <c r="BK944" i="2"/>
  <c r="BK507" i="2"/>
  <c r="BK170" i="3"/>
  <c r="BK200" i="3"/>
  <c r="J1027" i="2"/>
  <c r="J738" i="2"/>
  <c r="BK177" i="2"/>
  <c r="J891" i="2"/>
  <c r="J127" i="3"/>
  <c r="BK1015" i="2"/>
  <c r="BK595" i="2"/>
  <c r="BK652" i="2"/>
  <c r="J816" i="2"/>
  <c r="BK179" i="3"/>
  <c r="BK843" i="2"/>
  <c r="J966" i="2"/>
  <c r="BK795" i="2"/>
  <c r="BK159" i="2"/>
  <c r="BK141" i="3"/>
  <c r="BK529" i="2"/>
  <c r="BK891" i="2"/>
  <c r="BK550" i="2"/>
  <c r="BK656" i="2"/>
  <c r="J137" i="3"/>
  <c r="BK286" i="2"/>
  <c r="BK425" i="2"/>
  <c r="BK995" i="2"/>
  <c r="BK371" i="2"/>
  <c r="J669" i="2"/>
  <c r="J164" i="2"/>
  <c r="BK137" i="3"/>
  <c r="J1012" i="2"/>
  <c r="BK1012" i="2"/>
  <c r="J995" i="2"/>
  <c r="BK976" i="2"/>
  <c r="J795" i="2"/>
  <c r="BK887" i="2"/>
  <c r="BK143" i="2"/>
  <c r="J554" i="2"/>
  <c r="J830" i="2"/>
  <c r="J215" i="2"/>
  <c r="BK482" i="2"/>
  <c r="J207" i="3"/>
  <c r="BK193" i="3"/>
  <c r="BK760" i="2"/>
  <c r="BK970" i="2"/>
  <c r="BK638" i="2"/>
  <c r="BK351" i="2"/>
  <c r="J697" i="2"/>
  <c r="BK391" i="2"/>
  <c r="J109" i="3"/>
  <c r="BK330" i="2"/>
  <c r="J182" i="2"/>
  <c r="BK160" i="3"/>
  <c r="J106" i="3"/>
  <c r="J109" i="2"/>
  <c r="BK722" i="2"/>
  <c r="BK665" i="2"/>
  <c r="J743" i="2"/>
  <c r="BK170" i="2"/>
  <c r="BK154" i="2"/>
  <c r="BK715" i="2"/>
  <c r="BK1022" i="2"/>
  <c r="J988" i="2"/>
  <c r="J756" i="2"/>
  <c r="BK912" i="2"/>
  <c r="BK649" i="2"/>
  <c r="BK743" i="2"/>
  <c r="BK868" i="2"/>
  <c r="J147" i="2"/>
  <c r="J550" i="2"/>
  <c r="BK132" i="2"/>
  <c r="J460" i="2"/>
  <c r="J1031" i="2"/>
  <c r="BK662" i="2"/>
  <c r="BK732" i="2"/>
  <c r="J215" i="3"/>
  <c r="BK106" i="3"/>
  <c r="BK144" i="3"/>
  <c r="BK718" i="2"/>
  <c r="BK983" i="2"/>
  <c r="J173" i="2"/>
  <c r="BK418" i="2"/>
  <c r="BK610" i="2"/>
  <c r="J502" i="2"/>
  <c r="BK157" i="3"/>
  <c r="BK94" i="3"/>
  <c r="BK725" i="2"/>
  <c r="BK756" i="2"/>
  <c r="BK992" i="2"/>
  <c r="BK415" i="2"/>
  <c r="J351" i="2"/>
  <c r="J570" i="2"/>
  <c r="BK669" i="2"/>
  <c r="J645" i="2"/>
  <c r="BK151" i="3"/>
  <c r="J244" i="2"/>
  <c r="BK502" i="2"/>
  <c r="J177" i="2"/>
  <c r="BK729" i="2"/>
  <c r="J834" i="2"/>
  <c r="J529" i="2"/>
  <c r="BK802" i="2"/>
  <c r="J790" i="2"/>
  <c r="BK188" i="2"/>
  <c r="BK904" i="2"/>
  <c r="J540" i="2"/>
  <c r="J951" i="2"/>
  <c r="BK916" i="2"/>
  <c r="J193" i="2"/>
  <c r="BK806" i="2"/>
  <c r="BK469" i="2"/>
  <c r="J561" i="2"/>
  <c r="BK206" i="2"/>
  <c r="BK112" i="3"/>
  <c r="J899" i="2"/>
  <c r="BK738" i="2"/>
  <c r="J516" i="2"/>
  <c r="BK659" i="2"/>
  <c r="J786" i="2"/>
  <c r="BK963" i="2"/>
  <c r="BK114" i="2"/>
  <c r="BK778" i="2"/>
  <c r="BK856" i="2"/>
  <c r="BK834" i="2"/>
  <c r="J546" i="2"/>
  <c r="J936" i="2"/>
  <c r="J511" i="2"/>
  <c r="BK816" i="2"/>
  <c r="J170" i="2"/>
  <c r="BK197" i="3"/>
  <c r="J144" i="3"/>
  <c r="J980" i="2"/>
  <c r="BK735" i="2"/>
  <c r="J91" i="3"/>
  <c r="BK883" i="2"/>
  <c r="J827" i="2"/>
  <c r="BK752" i="2"/>
  <c r="J154" i="3"/>
  <c r="J906" i="2"/>
  <c r="BK948" i="2"/>
  <c r="BK546" i="2"/>
  <c r="J507" i="2"/>
  <c r="BK124" i="3"/>
  <c r="BK422" i="2"/>
  <c r="J916" i="2"/>
  <c r="J959" i="2"/>
  <c r="BK986" i="2"/>
  <c r="BK697" i="2"/>
  <c r="J768" i="2"/>
  <c r="BK147" i="3"/>
  <c r="BK990" i="2"/>
  <c r="J114" i="2"/>
  <c r="BK516" i="2"/>
  <c r="BK173" i="3"/>
  <c r="J124" i="3"/>
  <c r="BK773" i="2"/>
  <c r="J887" i="2"/>
  <c r="J732" i="2"/>
  <c r="J944" i="2"/>
  <c r="BK908" i="2"/>
  <c r="J299" i="2"/>
  <c r="BK129" i="3"/>
  <c r="BK566" i="2"/>
  <c r="J415" i="2"/>
  <c r="J112" i="3"/>
  <c r="BK764" i="2"/>
  <c r="J338" i="2"/>
  <c r="J677" i="2"/>
  <c r="J773" i="2"/>
  <c r="BK1004" i="2"/>
  <c r="J718" i="2"/>
  <c r="BK203" i="3"/>
  <c r="BK543" i="2"/>
  <c r="J341" i="2"/>
  <c r="BK244" i="2"/>
  <c r="J117" i="3"/>
  <c r="J970" i="2"/>
  <c r="J135" i="3"/>
  <c r="J843" i="2"/>
  <c r="BK754" i="2"/>
  <c r="J119" i="2"/>
  <c r="J963" i="2"/>
  <c r="BK827" i="2"/>
  <c r="J543" i="2"/>
  <c r="J642" i="2"/>
  <c r="BK338" i="2"/>
  <c r="J1033" i="2"/>
  <c r="BK810" i="2"/>
  <c r="BK91" i="3"/>
  <c r="BK598" i="2"/>
  <c r="J852" i="2"/>
  <c r="BK966" i="2"/>
  <c r="J868" i="2"/>
  <c r="BK570" i="2"/>
  <c r="J167" i="3"/>
  <c r="J626" i="2"/>
  <c r="J665" i="2"/>
  <c r="BK273" i="2"/>
  <c r="BK518" i="2"/>
  <c r="BK135" i="3"/>
  <c r="BK109" i="3"/>
  <c r="J1018" i="2"/>
  <c r="J188" i="2"/>
  <c r="J729" i="2"/>
  <c r="BK813" i="2"/>
  <c r="BK154" i="3"/>
  <c r="BK860" i="2"/>
  <c r="BK633" i="2"/>
  <c r="BK864" i="2"/>
  <c r="BK645" i="2"/>
  <c r="J1035" i="2"/>
  <c r="J764" i="2"/>
  <c r="J122" i="3"/>
  <c r="J197" i="2"/>
  <c r="BK1037" i="2"/>
  <c r="J749" i="2"/>
  <c r="J986" i="2"/>
  <c r="BK988" i="2"/>
  <c r="BK268" i="2"/>
  <c r="J673" i="2"/>
  <c r="BK642" i="2"/>
  <c r="BK190" i="3"/>
  <c r="J806" i="2"/>
  <c r="BK299" i="2"/>
  <c r="J802" i="2"/>
  <c r="BK167" i="3"/>
  <c r="BK558" i="2"/>
  <c r="BK182" i="3"/>
  <c r="BK840" i="2"/>
  <c r="J883" i="2"/>
  <c r="BK133" i="3"/>
  <c r="BK131" i="3"/>
  <c r="BK102" i="3"/>
  <c r="J652" i="2"/>
  <c r="J1004" i="2"/>
  <c r="J566" i="2"/>
  <c r="BK140" i="2"/>
  <c r="BK524" i="2"/>
  <c r="BK523" i="2" s="1"/>
  <c r="J523" i="2" s="1"/>
  <c r="J67" i="2" s="1"/>
  <c r="J325" i="2"/>
  <c r="J610" i="2"/>
  <c r="J735" i="2"/>
  <c r="J129" i="2"/>
  <c r="BK880" i="2"/>
  <c r="BK167" i="2"/>
  <c r="J598" i="2"/>
  <c r="BK511" i="2"/>
  <c r="J860" i="2"/>
  <c r="J176" i="3"/>
  <c r="J151" i="3"/>
  <c r="J776" i="2"/>
  <c r="J904" i="2"/>
  <c r="J820" i="2"/>
  <c r="J154" i="2"/>
  <c r="J813" i="2"/>
  <c r="J200" i="3"/>
  <c r="BK115" i="3"/>
  <c r="J864" i="2"/>
  <c r="BK361" i="2"/>
  <c r="J286" i="2"/>
  <c r="J940" i="2"/>
  <c r="J649" i="2"/>
  <c r="J132" i="2"/>
  <c r="BK783" i="2"/>
  <c r="BK799" i="2"/>
  <c r="J163" i="3"/>
  <c r="BK706" i="2"/>
  <c r="J685" i="2"/>
  <c r="BK554" i="2"/>
  <c r="J124" i="2"/>
  <c r="J167" i="2"/>
  <c r="BK768" i="2"/>
  <c r="BK207" i="3"/>
  <c r="J120" i="3"/>
  <c r="BK1027" i="2"/>
  <c r="J662" i="2"/>
  <c r="BK920" i="2"/>
  <c r="J425" i="2"/>
  <c r="J131" i="3"/>
  <c r="J848" i="2"/>
  <c r="J908" i="2"/>
  <c r="J880" i="2"/>
  <c r="J912" i="2"/>
  <c r="J762" i="2"/>
  <c r="BK820" i="2"/>
  <c r="BK117" i="3"/>
  <c r="J983" i="2"/>
  <c r="BK694" i="2"/>
  <c r="J140" i="2"/>
  <c r="BK444" i="2"/>
  <c r="J955" i="2"/>
  <c r="BK951" i="2"/>
  <c r="J524" i="2"/>
  <c r="BK973" i="2"/>
  <c r="BK955" i="2"/>
  <c r="BK120" i="3"/>
  <c r="J422" i="2"/>
  <c r="J659" i="2"/>
  <c r="J157" i="3"/>
  <c r="BK959" i="2"/>
  <c r="BK436" i="2"/>
  <c r="J990" i="2"/>
  <c r="BK1033" i="2"/>
  <c r="BK540" i="2"/>
  <c r="J211" i="3"/>
  <c r="J518" i="2"/>
  <c r="BK1000" i="2"/>
  <c r="J1037" i="2"/>
  <c r="BK906" i="2"/>
  <c r="J94" i="3"/>
  <c r="BK98" i="3"/>
  <c r="BK762" i="2"/>
  <c r="J856" i="2"/>
  <c r="J405" i="2"/>
  <c r="J333" i="2"/>
  <c r="J810" i="2"/>
  <c r="BK771" i="2"/>
  <c r="BK776" i="2"/>
  <c r="BK127" i="3"/>
  <c r="J436" i="2"/>
  <c r="J141" i="3"/>
  <c r="J312" i="2"/>
  <c r="J1000" i="2"/>
  <c r="BK176" i="3"/>
  <c r="BK830" i="2"/>
  <c r="J330" i="2"/>
  <c r="BK197" i="2"/>
  <c r="J133" i="3"/>
  <c r="BK147" i="2"/>
  <c r="J973" i="2"/>
  <c r="BK1031" i="2"/>
  <c r="J193" i="3"/>
  <c r="BK561" i="2"/>
  <c r="BK766" i="2"/>
  <c r="J623" i="2"/>
  <c r="J871" i="2"/>
  <c r="J409" i="2"/>
  <c r="J412" i="2"/>
  <c r="J102" i="3"/>
  <c r="BK786" i="2"/>
  <c r="BK899" i="2"/>
  <c r="J715" i="2"/>
  <c r="J799" i="2"/>
  <c r="J633" i="2"/>
  <c r="J793" i="2"/>
  <c r="J783" i="2"/>
  <c r="BK895" i="2"/>
  <c r="BK790" i="2"/>
  <c r="J264" i="2"/>
  <c r="BK119" i="2"/>
  <c r="J179" i="3"/>
  <c r="BK823" i="2"/>
  <c r="BK626" i="2"/>
  <c r="BK740" i="2"/>
  <c r="J924" i="2"/>
  <c r="BK377" i="2"/>
  <c r="BK182" i="2"/>
  <c r="BK623" i="2"/>
  <c r="BK215" i="2"/>
  <c r="J706" i="2"/>
  <c r="J391" i="2"/>
  <c r="J771" i="2"/>
  <c r="BK1018" i="2"/>
  <c r="J482" i="2"/>
  <c r="BK412" i="2"/>
  <c r="BK383" i="2"/>
  <c r="BK582" i="2"/>
  <c r="BK163" i="3"/>
  <c r="J224" i="2"/>
  <c r="J582" i="2"/>
  <c r="BK673" i="2"/>
  <c r="J629" i="2"/>
  <c r="J115" i="3"/>
  <c r="BK312" i="2"/>
  <c r="BK749" i="2"/>
  <c r="BK924" i="2"/>
  <c r="BK852" i="2"/>
  <c r="J418" i="2"/>
  <c r="BK164" i="2"/>
  <c r="J371" i="2"/>
  <c r="BK124" i="2"/>
  <c r="BK848" i="2"/>
  <c r="J383" i="2"/>
  <c r="BK215" i="3"/>
  <c r="J170" i="3"/>
  <c r="J752" i="2"/>
  <c r="BK129" i="2"/>
  <c r="J780" i="2"/>
  <c r="J143" i="2"/>
  <c r="J98" i="3"/>
  <c r="J361" i="2"/>
  <c r="J1022" i="2"/>
  <c r="J976" i="2"/>
  <c r="BK940" i="2"/>
  <c r="BK405" i="2"/>
  <c r="J182" i="3"/>
  <c r="BK325" i="2"/>
  <c r="BK927" i="2"/>
  <c r="J444" i="2"/>
  <c r="J992" i="2"/>
  <c r="AS54" i="1"/>
  <c r="J173" i="3"/>
  <c r="J268" i="2"/>
  <c r="J920" i="2"/>
  <c r="J656" i="2"/>
  <c r="J186" i="3"/>
  <c r="J754" i="2"/>
  <c r="J840" i="2"/>
  <c r="J469" i="2"/>
  <c r="BK936" i="2"/>
  <c r="BK685" i="2"/>
  <c r="BK980" i="2"/>
  <c r="J197" i="3"/>
  <c r="J895" i="2"/>
  <c r="J1009" i="2"/>
  <c r="J927" i="2"/>
  <c r="J206" i="2"/>
  <c r="J722" i="2"/>
  <c r="BK460" i="2"/>
  <c r="BK871" i="2"/>
  <c r="BK793" i="2"/>
  <c r="J823" i="2"/>
  <c r="J638" i="2"/>
  <c r="BK677" i="2"/>
  <c r="BK409" i="2"/>
  <c r="BK1035" i="2"/>
  <c r="BK186" i="3"/>
  <c r="BK211" i="3"/>
  <c r="BK122" i="3"/>
  <c r="J1015" i="2"/>
  <c r="BK388" i="2"/>
  <c r="BK224" i="2"/>
  <c r="J595" i="2"/>
  <c r="BK109" i="2"/>
  <c r="BK264" i="2"/>
  <c r="J766" i="2"/>
  <c r="J760" i="2"/>
  <c r="BK780" i="2"/>
  <c r="BK398" i="2"/>
  <c r="J147" i="3"/>
  <c r="P150" i="3" l="1"/>
  <c r="T108" i="2"/>
  <c r="P539" i="2"/>
  <c r="P557" i="2"/>
  <c r="R805" i="2"/>
  <c r="P187" i="2"/>
  <c r="BK728" i="2"/>
  <c r="J728" i="2"/>
  <c r="J77" i="2" s="1"/>
  <c r="T782" i="2"/>
  <c r="T187" i="2"/>
  <c r="R637" i="2"/>
  <c r="BK721" i="2"/>
  <c r="J721" i="2"/>
  <c r="J76" i="2" s="1"/>
  <c r="P958" i="2"/>
  <c r="BK1030" i="2"/>
  <c r="J1030" i="2"/>
  <c r="J86" i="2"/>
  <c r="R187" i="2"/>
  <c r="R569" i="2"/>
  <c r="R553" i="2" s="1"/>
  <c r="T668" i="2"/>
  <c r="T721" i="2"/>
  <c r="R958" i="2"/>
  <c r="BK1021" i="2"/>
  <c r="J1021" i="2" s="1"/>
  <c r="J85" i="2" s="1"/>
  <c r="T510" i="2"/>
  <c r="BK539" i="2"/>
  <c r="J539" i="2"/>
  <c r="J68" i="2" s="1"/>
  <c r="P637" i="2"/>
  <c r="P721" i="2"/>
  <c r="BK979" i="2"/>
  <c r="J979" i="2"/>
  <c r="J83" i="2" s="1"/>
  <c r="P1021" i="2"/>
  <c r="T728" i="2"/>
  <c r="T557" i="2"/>
  <c r="BK668" i="2"/>
  <c r="J668" i="2" s="1"/>
  <c r="J74" i="2" s="1"/>
  <c r="R721" i="2"/>
  <c r="P782" i="2"/>
  <c r="P196" i="2"/>
  <c r="T539" i="2"/>
  <c r="R676" i="2"/>
  <c r="BK789" i="2"/>
  <c r="J789" i="2" s="1"/>
  <c r="J79" i="2" s="1"/>
  <c r="R979" i="2"/>
  <c r="P1030" i="2"/>
  <c r="P510" i="2"/>
  <c r="BK557" i="2"/>
  <c r="J557" i="2" s="1"/>
  <c r="J70" i="2" s="1"/>
  <c r="BK676" i="2"/>
  <c r="J676" i="2" s="1"/>
  <c r="J75" i="2" s="1"/>
  <c r="T789" i="2"/>
  <c r="R196" i="2"/>
  <c r="R557" i="2"/>
  <c r="BK958" i="2"/>
  <c r="J958" i="2" s="1"/>
  <c r="J82" i="2" s="1"/>
  <c r="T569" i="2"/>
  <c r="P805" i="2"/>
  <c r="BK569" i="2"/>
  <c r="BK553" i="2" s="1"/>
  <c r="J553" i="2" s="1"/>
  <c r="J69" i="2" s="1"/>
  <c r="P668" i="2"/>
  <c r="BK782" i="2"/>
  <c r="J782" i="2" s="1"/>
  <c r="J78" i="2" s="1"/>
  <c r="T851" i="2"/>
  <c r="R1021" i="2"/>
  <c r="BK187" i="2"/>
  <c r="J187" i="2" s="1"/>
  <c r="J64" i="2" s="1"/>
  <c r="R510" i="2"/>
  <c r="P676" i="2"/>
  <c r="T958" i="2"/>
  <c r="T90" i="3"/>
  <c r="BK851" i="2"/>
  <c r="J851" i="2" s="1"/>
  <c r="J81" i="2" s="1"/>
  <c r="R1003" i="2"/>
  <c r="R1030" i="2"/>
  <c r="P111" i="3"/>
  <c r="BK196" i="2"/>
  <c r="J196" i="2" s="1"/>
  <c r="J65" i="2" s="1"/>
  <c r="R728" i="2"/>
  <c r="P979" i="2"/>
  <c r="T140" i="3"/>
  <c r="R851" i="2"/>
  <c r="BK105" i="3"/>
  <c r="J105" i="3"/>
  <c r="J62" i="3" s="1"/>
  <c r="R150" i="3"/>
  <c r="P851" i="2"/>
  <c r="T150" i="3"/>
  <c r="BK805" i="2"/>
  <c r="J805" i="2" s="1"/>
  <c r="J80" i="2" s="1"/>
  <c r="T1003" i="2"/>
  <c r="T196" i="2"/>
  <c r="T637" i="2"/>
  <c r="P789" i="2"/>
  <c r="R90" i="3"/>
  <c r="T105" i="3"/>
  <c r="R140" i="3"/>
  <c r="P728" i="2"/>
  <c r="R782" i="2"/>
  <c r="T979" i="2"/>
  <c r="T1021" i="2"/>
  <c r="P90" i="3"/>
  <c r="R105" i="3"/>
  <c r="BK150" i="3"/>
  <c r="J150" i="3" s="1"/>
  <c r="J65" i="3" s="1"/>
  <c r="BK210" i="3"/>
  <c r="J210" i="3" s="1"/>
  <c r="J68" i="3" s="1"/>
  <c r="R539" i="2"/>
  <c r="T676" i="2"/>
  <c r="R789" i="2"/>
  <c r="BK1003" i="2"/>
  <c r="J1003" i="2" s="1"/>
  <c r="J84" i="2" s="1"/>
  <c r="T1030" i="2"/>
  <c r="R111" i="3"/>
  <c r="P166" i="3"/>
  <c r="BK637" i="2"/>
  <c r="J637" i="2"/>
  <c r="J73" i="2" s="1"/>
  <c r="T805" i="2"/>
  <c r="P1003" i="2"/>
  <c r="BK111" i="3"/>
  <c r="J111" i="3"/>
  <c r="J63" i="3" s="1"/>
  <c r="BK140" i="3"/>
  <c r="J140" i="3"/>
  <c r="J64" i="3" s="1"/>
  <c r="BK166" i="3"/>
  <c r="J166" i="3"/>
  <c r="J66" i="3" s="1"/>
  <c r="P210" i="3"/>
  <c r="BK510" i="2"/>
  <c r="J510" i="2" s="1"/>
  <c r="J66" i="2" s="1"/>
  <c r="P569" i="2"/>
  <c r="R668" i="2"/>
  <c r="T111" i="3"/>
  <c r="T166" i="3"/>
  <c r="R210" i="3"/>
  <c r="BK90" i="3"/>
  <c r="J90" i="3" s="1"/>
  <c r="J61" i="3" s="1"/>
  <c r="P105" i="3"/>
  <c r="P140" i="3"/>
  <c r="R166" i="3"/>
  <c r="T210" i="3"/>
  <c r="BK176" i="2"/>
  <c r="J176" i="2" s="1"/>
  <c r="J62" i="2" s="1"/>
  <c r="BK108" i="2"/>
  <c r="J108" i="2" s="1"/>
  <c r="J61" i="2" s="1"/>
  <c r="BK181" i="2"/>
  <c r="J181" i="2" s="1"/>
  <c r="J63" i="2" s="1"/>
  <c r="BK206" i="3"/>
  <c r="J206" i="3" s="1"/>
  <c r="J67" i="3" s="1"/>
  <c r="BF91" i="3"/>
  <c r="BF131" i="3"/>
  <c r="J82" i="3"/>
  <c r="BF106" i="3"/>
  <c r="E48" i="3"/>
  <c r="BF151" i="3"/>
  <c r="BF133" i="3"/>
  <c r="BF94" i="3"/>
  <c r="F55" i="3"/>
  <c r="BF135" i="3"/>
  <c r="BF137" i="3"/>
  <c r="BF129" i="3"/>
  <c r="BF163" i="3"/>
  <c r="BF170" i="3"/>
  <c r="BF144" i="3"/>
  <c r="BF190" i="3"/>
  <c r="BF102" i="3"/>
  <c r="BF124" i="3"/>
  <c r="BF157" i="3"/>
  <c r="BF176" i="3"/>
  <c r="BF122" i="3"/>
  <c r="BF141" i="3"/>
  <c r="BF200" i="3"/>
  <c r="BF147" i="3"/>
  <c r="BF173" i="3"/>
  <c r="BF186" i="3"/>
  <c r="BF203" i="3"/>
  <c r="BF215" i="3"/>
  <c r="BF109" i="3"/>
  <c r="BF115" i="3"/>
  <c r="BF120" i="3"/>
  <c r="BF179" i="3"/>
  <c r="BF193" i="3"/>
  <c r="BF154" i="3"/>
  <c r="BF167" i="3"/>
  <c r="BF197" i="3"/>
  <c r="BF98" i="3"/>
  <c r="BF207" i="3"/>
  <c r="BF112" i="3"/>
  <c r="BF117" i="3"/>
  <c r="BF127" i="3"/>
  <c r="BF160" i="3"/>
  <c r="BF182" i="3"/>
  <c r="BF211" i="3"/>
  <c r="BF173" i="2"/>
  <c r="BF182" i="2"/>
  <c r="BF188" i="2"/>
  <c r="BF516" i="2"/>
  <c r="BF725" i="2"/>
  <c r="BF143" i="2"/>
  <c r="BF405" i="2"/>
  <c r="BF415" i="2"/>
  <c r="BF566" i="2"/>
  <c r="BF662" i="2"/>
  <c r="BF677" i="2"/>
  <c r="BF685" i="2"/>
  <c r="BF740" i="2"/>
  <c r="BF752" i="2"/>
  <c r="BF718" i="2"/>
  <c r="BF780" i="2"/>
  <c r="BF793" i="2"/>
  <c r="BF159" i="2"/>
  <c r="BF268" i="2"/>
  <c r="BF388" i="2"/>
  <c r="BF398" i="2"/>
  <c r="BF543" i="2"/>
  <c r="BF623" i="2"/>
  <c r="BF830" i="2"/>
  <c r="BF834" i="2"/>
  <c r="BF778" i="2"/>
  <c r="BF848" i="2"/>
  <c r="BF124" i="2"/>
  <c r="BF132" i="2"/>
  <c r="BF325" i="2"/>
  <c r="BF418" i="2"/>
  <c r="BF540" i="2"/>
  <c r="BF554" i="2"/>
  <c r="BF595" i="2"/>
  <c r="BF626" i="2"/>
  <c r="BF642" i="2"/>
  <c r="BF790" i="2"/>
  <c r="BF795" i="2"/>
  <c r="BF810" i="2"/>
  <c r="BF460" i="2"/>
  <c r="BF633" i="2"/>
  <c r="BF936" i="2"/>
  <c r="BF944" i="2"/>
  <c r="BF330" i="2"/>
  <c r="BF361" i="2"/>
  <c r="BF425" i="2"/>
  <c r="BF469" i="2"/>
  <c r="BF482" i="2"/>
  <c r="BF546" i="2"/>
  <c r="BF629" i="2"/>
  <c r="BF706" i="2"/>
  <c r="BF735" i="2"/>
  <c r="BF749" i="2"/>
  <c r="BF754" i="2"/>
  <c r="BF916" i="2"/>
  <c r="BF1031" i="2"/>
  <c r="F55" i="2"/>
  <c r="BF140" i="2"/>
  <c r="BF154" i="2"/>
  <c r="BF244" i="2"/>
  <c r="BF610" i="2"/>
  <c r="BF697" i="2"/>
  <c r="BF715" i="2"/>
  <c r="BF783" i="2"/>
  <c r="BF843" i="2"/>
  <c r="BF868" i="2"/>
  <c r="E48" i="2"/>
  <c r="BF170" i="2"/>
  <c r="BF206" i="2"/>
  <c r="BF673" i="2"/>
  <c r="BF776" i="2"/>
  <c r="BF908" i="2"/>
  <c r="BF920" i="2"/>
  <c r="BF927" i="2"/>
  <c r="BF951" i="2"/>
  <c r="BF1033" i="2"/>
  <c r="BF887" i="2"/>
  <c r="BF986" i="2"/>
  <c r="BF802" i="2"/>
  <c r="BF806" i="2"/>
  <c r="BF973" i="2"/>
  <c r="BF338" i="2"/>
  <c r="BF341" i="2"/>
  <c r="BF351" i="2"/>
  <c r="BF412" i="2"/>
  <c r="BF507" i="2"/>
  <c r="BF570" i="2"/>
  <c r="BF582" i="2"/>
  <c r="BF659" i="2"/>
  <c r="BF746" i="2"/>
  <c r="BF756" i="2"/>
  <c r="BF786" i="2"/>
  <c r="BF1035" i="2"/>
  <c r="BF656" i="2"/>
  <c r="BF852" i="2"/>
  <c r="BF883" i="2"/>
  <c r="BF924" i="2"/>
  <c r="BF990" i="2"/>
  <c r="BF992" i="2"/>
  <c r="BF816" i="2"/>
  <c r="BF856" i="2"/>
  <c r="BF860" i="2"/>
  <c r="BF912" i="2"/>
  <c r="BF164" i="2"/>
  <c r="BF371" i="2"/>
  <c r="BF377" i="2"/>
  <c r="BF598" i="2"/>
  <c r="BF652" i="2"/>
  <c r="BF665" i="2"/>
  <c r="BF722" i="2"/>
  <c r="BF760" i="2"/>
  <c r="BF768" i="2"/>
  <c r="BF771" i="2"/>
  <c r="BF799" i="2"/>
  <c r="BF871" i="2"/>
  <c r="BF764" i="2"/>
  <c r="BF864" i="2"/>
  <c r="BF904" i="2"/>
  <c r="BF109" i="2"/>
  <c r="BF119" i="2"/>
  <c r="BF129" i="2"/>
  <c r="BF167" i="2"/>
  <c r="BF215" i="2"/>
  <c r="BF422" i="2"/>
  <c r="BF444" i="2"/>
  <c r="BF518" i="2"/>
  <c r="BF906" i="2"/>
  <c r="BF988" i="2"/>
  <c r="BF1004" i="2"/>
  <c r="BF1015" i="2"/>
  <c r="BF197" i="2"/>
  <c r="BF264" i="2"/>
  <c r="BF502" i="2"/>
  <c r="BF550" i="2"/>
  <c r="BF694" i="2"/>
  <c r="BF827" i="2"/>
  <c r="BF880" i="2"/>
  <c r="BF895" i="2"/>
  <c r="BF940" i="2"/>
  <c r="BF959" i="2"/>
  <c r="BF966" i="2"/>
  <c r="BF970" i="2"/>
  <c r="BF976" i="2"/>
  <c r="BF983" i="2"/>
  <c r="BF1037" i="2"/>
  <c r="BF743" i="2"/>
  <c r="BF891" i="2"/>
  <c r="BF899" i="2"/>
  <c r="BF948" i="2"/>
  <c r="BF955" i="2"/>
  <c r="BF1000" i="2"/>
  <c r="BF177" i="2"/>
  <c r="BF333" i="2"/>
  <c r="BF436" i="2"/>
  <c r="BF524" i="2"/>
  <c r="BF529" i="2"/>
  <c r="BF738" i="2"/>
  <c r="BF638" i="2"/>
  <c r="BF649" i="2"/>
  <c r="BF669" i="2"/>
  <c r="BF963" i="2"/>
  <c r="BF980" i="2"/>
  <c r="BF995" i="2"/>
  <c r="BF1009" i="2"/>
  <c r="BF1012" i="2"/>
  <c r="BF1018" i="2"/>
  <c r="BF1022" i="2"/>
  <c r="BF1027" i="2"/>
  <c r="J100" i="2"/>
  <c r="BF273" i="2"/>
  <c r="BF312" i="2"/>
  <c r="BF729" i="2"/>
  <c r="BF813" i="2"/>
  <c r="BF820" i="2"/>
  <c r="BF823" i="2"/>
  <c r="BF114" i="2"/>
  <c r="BF224" i="2"/>
  <c r="BF286" i="2"/>
  <c r="BF299" i="2"/>
  <c r="BF383" i="2"/>
  <c r="BF391" i="2"/>
  <c r="BF409" i="2"/>
  <c r="BF511" i="2"/>
  <c r="BF558" i="2"/>
  <c r="BF766" i="2"/>
  <c r="BF762" i="2"/>
  <c r="BF147" i="2"/>
  <c r="BF193" i="2"/>
  <c r="BF561" i="2"/>
  <c r="BF645" i="2"/>
  <c r="BF732" i="2"/>
  <c r="BF773" i="2"/>
  <c r="BF840" i="2"/>
  <c r="F37" i="2"/>
  <c r="BD55" i="1" s="1"/>
  <c r="F33" i="2"/>
  <c r="AZ55" i="1" s="1"/>
  <c r="J33" i="3"/>
  <c r="AV56" i="1" s="1"/>
  <c r="J33" i="2"/>
  <c r="AV55" i="1" s="1"/>
  <c r="F36" i="3"/>
  <c r="BC56" i="1"/>
  <c r="F36" i="2"/>
  <c r="BC55" i="1" s="1"/>
  <c r="F33" i="3"/>
  <c r="AZ56" i="1" s="1"/>
  <c r="F35" i="3"/>
  <c r="BB56" i="1"/>
  <c r="F37" i="3"/>
  <c r="BD56" i="1"/>
  <c r="F35" i="2"/>
  <c r="BB55" i="1" s="1"/>
  <c r="J569" i="2" l="1"/>
  <c r="J71" i="2" s="1"/>
  <c r="BK636" i="2"/>
  <c r="J636" i="2" s="1"/>
  <c r="J72" i="2" s="1"/>
  <c r="T636" i="2"/>
  <c r="P89" i="3"/>
  <c r="P88" i="3" s="1"/>
  <c r="AU56" i="1" s="1"/>
  <c r="T89" i="3"/>
  <c r="T88" i="3"/>
  <c r="R89" i="3"/>
  <c r="R88" i="3"/>
  <c r="R107" i="2"/>
  <c r="P636" i="2"/>
  <c r="P553" i="2"/>
  <c r="P107" i="2" s="1"/>
  <c r="P106" i="2" s="1"/>
  <c r="AU55" i="1" s="1"/>
  <c r="T553" i="2"/>
  <c r="T107" i="2"/>
  <c r="T106" i="2"/>
  <c r="R636" i="2"/>
  <c r="BK107" i="2"/>
  <c r="J107" i="2" s="1"/>
  <c r="J60" i="2" s="1"/>
  <c r="BK89" i="3"/>
  <c r="J89" i="3" s="1"/>
  <c r="J60" i="3" s="1"/>
  <c r="BB54" i="1"/>
  <c r="AX54" i="1"/>
  <c r="J34" i="2"/>
  <c r="AW55" i="1" s="1"/>
  <c r="AT55" i="1" s="1"/>
  <c r="BC54" i="1"/>
  <c r="AY54" i="1" s="1"/>
  <c r="AZ54" i="1"/>
  <c r="W29" i="1"/>
  <c r="F34" i="3"/>
  <c r="BA56" i="1" s="1"/>
  <c r="J34" i="3"/>
  <c r="AW56" i="1"/>
  <c r="AT56" i="1"/>
  <c r="BD54" i="1"/>
  <c r="W33" i="1"/>
  <c r="F34" i="2"/>
  <c r="BA55" i="1" s="1"/>
  <c r="R106" i="2" l="1"/>
  <c r="BK106" i="2"/>
  <c r="J106" i="2" s="1"/>
  <c r="BK88" i="3"/>
  <c r="J88" i="3"/>
  <c r="J59" i="3"/>
  <c r="AU54" i="1"/>
  <c r="W32" i="1"/>
  <c r="AV54" i="1"/>
  <c r="AK29" i="1"/>
  <c r="W31" i="1"/>
  <c r="BA54" i="1"/>
  <c r="W30" i="1" s="1"/>
  <c r="J30" i="2" l="1"/>
  <c r="AG55" i="1" s="1"/>
  <c r="J59" i="2"/>
  <c r="AN55" i="1"/>
  <c r="J39" i="2"/>
  <c r="J30" i="3"/>
  <c r="AG56" i="1"/>
  <c r="AW54" i="1"/>
  <c r="AK30" i="1" s="1"/>
  <c r="J39" i="3" l="1"/>
  <c r="AN56" i="1"/>
  <c r="AG54" i="1"/>
  <c r="AK26" i="1"/>
  <c r="AK35" i="1"/>
  <c r="AT54" i="1"/>
  <c r="AN54" i="1" l="1"/>
</calcChain>
</file>

<file path=xl/sharedStrings.xml><?xml version="1.0" encoding="utf-8"?>
<sst xmlns="http://schemas.openxmlformats.org/spreadsheetml/2006/main" count="9735" uniqueCount="1757">
  <si>
    <t>Export Komplet</t>
  </si>
  <si>
    <t>VZ</t>
  </si>
  <si>
    <t>2.0</t>
  </si>
  <si>
    <t>ZAMOK</t>
  </si>
  <si>
    <t>False</t>
  </si>
  <si>
    <t>{73dd5a46-e36d-48fc-8db7-aa1a0af90da9}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</si>
  <si>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</si>
  <si>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</si>
  <si>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</si>
  <si>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</si>
  <si>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</si>
  <si>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</si>
  <si>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</si>
  <si>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</si>
  <si>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</si>
  <si>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</si>
  <si>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</si>
  <si>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BD Veselí 22</t>
  </si>
  <si>
    <t>KSO:</t>
  </si>
  <si>
    <t/>
  </si>
  <si>
    <t>CC-CZ:</t>
  </si>
  <si>
    <t>Místo:</t>
  </si>
  <si>
    <t>Veselí</t>
  </si>
  <si>
    <t>Datum:</t>
  </si>
  <si>
    <t>9. 1. 2023</t>
  </si>
  <si>
    <t>Zadavatel:</t>
  </si>
  <si>
    <t>IČ:</t>
  </si>
  <si>
    <t xml:space="preserve">00298221 </t>
  </si>
  <si>
    <t>Město Odry</t>
  </si>
  <si>
    <t>DIČ:</t>
  </si>
  <si>
    <t>Uchazeč:</t>
  </si>
  <si>
    <t>Vyplň údaj</t>
  </si>
  <si>
    <t>Projektant:</t>
  </si>
  <si>
    <t xml:space="preserve">06923321 </t>
  </si>
  <si>
    <t xml:space="preserve">Made 4 BIM s.r.o.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</si>
  <si>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</si>
  <si>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</si>
  <si>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</si>
  <si>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</si>
  <si>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</si>
  <si>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</si>
  <si>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</si>
  <si>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</si>
  <si>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</si>
  <si>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</si>
  <si>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</si>
  <si>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</si>
  <si>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</si>
  <si>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</si>
  <si>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</si>
  <si>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</si>
  <si>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</si>
  <si>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</si>
  <si>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</si>
  <si>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</si>
  <si>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</si>
  <si>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</si>
  <si>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</si>
  <si>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</si>
  <si>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</si>
  <si>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</si>
  <si>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</si>
  <si>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</si>
  <si>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</si>
  <si>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</si>
  <si>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</si>
  <si>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</si>
  <si>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</si>
  <si>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</si>
  <si>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</si>
  <si>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</si>
  <si>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</si>
  <si>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</si>
  <si>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</si>
  <si>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</si>
  <si>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</si>
  <si>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</si>
  <si>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</si>
  <si>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</si>
  <si>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Zateplení BD</t>
  </si>
  <si>
    <t>STA</t>
  </si>
  <si>
    <t>{95b760fc-634c-403e-a2a4-7b932846804f}</t>
  </si>
  <si>
    <t>2</t>
  </si>
  <si>
    <t>Ústřední vytápění</t>
  </si>
  <si>
    <t>{a512d4f7-0121-48fd-94d1-fcef1582e1b4}</t>
  </si>
  <si>
    <t>KRYCÍ LIST SOUPISU PRACÍ</t>
  </si>
  <si>
    <t>Objekt:</t>
  </si>
  <si>
    <t>1 - Zateplení BD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</si>
  <si>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</si>
  <si>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</si>
  <si>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</si>
  <si>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</si>
  <si>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</si>
  <si>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</si>
  <si>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</si>
  <si>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</si>
  <si>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</si>
  <si>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</si>
  <si>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</si>
  <si>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</si>
  <si>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</si>
  <si>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</si>
  <si>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  61 - Úprava povrchů vnitřních</t>
  </si>
  <si>
    <t xml:space="preserve">      94 - Lešení a stavební výtahy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</si>
  <si>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</si>
  <si>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</si>
  <si>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</si>
  <si>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</si>
  <si>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</si>
  <si>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</si>
  <si>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</si>
  <si>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</si>
  <si>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</si>
  <si>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</si>
  <si>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</si>
  <si>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</si>
  <si>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</si>
  <si>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</si>
  <si>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</si>
  <si>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</si>
  <si>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</si>
  <si>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</si>
  <si>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</si>
  <si>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</si>
  <si>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</si>
  <si>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</si>
  <si>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</si>
  <si>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</si>
  <si>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</si>
  <si>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</si>
  <si>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</si>
  <si>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</si>
  <si>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</si>
  <si>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</si>
  <si>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</si>
  <si>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</si>
  <si>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</si>
  <si>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113107030</t>
  </si>
  <si>
    <t>Odstranění podkladu z betonu prostého tl do 100 mm při překopech ručně</t>
  </si>
  <si>
    <t>m2</t>
  </si>
  <si>
    <t>CS ÚRS 2022 02</t>
  </si>
  <si>
    <t>4</t>
  </si>
  <si>
    <t>1403805276</t>
  </si>
  <si>
    <t>PP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</si>
  <si>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</si>
  <si>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Online PSC</t>
  </si>
  <si>
    <t>https://podminky.urs.cz/item/CS_URS_2022_02/113107030</t>
  </si>
  <si>
    <t>VV</t>
  </si>
  <si>
    <t>mezi vchody</t>
  </si>
  <si>
    <t>8</t>
  </si>
  <si>
    <t>132151253</t>
  </si>
  <si>
    <t>Hloubení rýh nezapažených š do 2000 mm v hornině třídy těžitelnosti I skupiny 1 a 2 objem do 100 m3 strojně</t>
  </si>
  <si>
    <t>m3</t>
  </si>
  <si>
    <t>381831991</t>
  </si>
  <si>
    <t>Hloubení nezapažených rýh šířky přes 800 do 2 000 mm strojně s urovnáním dna do předepsaného profilu a spádu v hornině třídy těžitelnosti I skupiny 1 a 2 přes 50 do 100 m3</t>
  </si>
  <si>
    <t>https://podminky.urs.cz/item/CS_URS_2022_02/132151253</t>
  </si>
  <si>
    <t>izolace</t>
  </si>
  <si>
    <t>(6+6+2,5+11+5,5+5,5+9+8+6+2+9+11)*1</t>
  </si>
  <si>
    <t>3</t>
  </si>
  <si>
    <t>132351104</t>
  </si>
  <si>
    <t>Hloubení rýh nezapažených š do 800 mm v hornině třídy těžitelnosti II skupiny 4 objem přes 100 m3 strojně</t>
  </si>
  <si>
    <t>1192121927</t>
  </si>
  <si>
    <t>Hloubení nezapažených rýh šířky do 800 mm strojně s urovnáním dna do předepsaného profilu a spádu v hornině třídy těžitelnosti II skupiny 4 přes 100 m3</t>
  </si>
  <si>
    <t>https://podminky.urs.cz/item/CS_URS_2022_02/132351104</t>
  </si>
  <si>
    <t>kanalizace</t>
  </si>
  <si>
    <t>99*0,8*1,2</t>
  </si>
  <si>
    <t>151101101</t>
  </si>
  <si>
    <t>Zřízení příložného pažení a rozepření stěn rýh hl do 2 m</t>
  </si>
  <si>
    <t>-242612856</t>
  </si>
  <si>
    <t>Zřízení pažení a rozepření stěn rýh pro podzemní vedení příložné pro jakoukoliv mezerovitost, hloubky do 2 m</t>
  </si>
  <si>
    <t>https://podminky.urs.cz/item/CS_URS_2022_02/151101101</t>
  </si>
  <si>
    <t>99*1,2*2</t>
  </si>
  <si>
    <t>5</t>
  </si>
  <si>
    <t>151101111</t>
  </si>
  <si>
    <t>Odstranění příložného pažení a rozepření stěn rýh hl do 2 m</t>
  </si>
  <si>
    <t>1346686911</t>
  </si>
  <si>
    <t>Odstranění pažení a rozepření stěn rýh pro podzemní vedení s uložením materiálu na vzdálenost do 3 m od kraje výkopu příložné, hloubky do 2 m</t>
  </si>
  <si>
    <t>https://podminky.urs.cz/item/CS_URS_2022_02/151101111</t>
  </si>
  <si>
    <t>6</t>
  </si>
  <si>
    <t>162751117</t>
  </si>
  <si>
    <t>Vodorovné přemístění přes 9 000 do 10000 m výkopku/sypaniny z horniny třídy těžitelnosti I skupiny 1 až 3</t>
  </si>
  <si>
    <t>-1347144502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</si>
  <si>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</si>
  <si>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</si>
  <si>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-99*0,8*0,1</t>
  </si>
  <si>
    <t>-99*0,8*0,4</t>
  </si>
  <si>
    <t>Součet</t>
  </si>
  <si>
    <t>7</t>
  </si>
  <si>
    <t>171251201</t>
  </si>
  <si>
    <t>Uložení sypaniny na skládky nebo meziskládky</t>
  </si>
  <si>
    <t>1108315790</t>
  </si>
  <si>
    <t>Uložení sypaniny na skládky nebo meziskládky bez hutnění s upravením uložené sypaniny do předepsaného tvaru</t>
  </si>
  <si>
    <t>https://podminky.urs.cz/item/CS_URS_2022_02/171251201</t>
  </si>
  <si>
    <t>171201231</t>
  </si>
  <si>
    <t>Poplatek za uložení zeminy a kamení na recyklační skládce (skládkovné) kód odpadu 17 05 04</t>
  </si>
  <si>
    <t>t</t>
  </si>
  <si>
    <t>558031688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</si>
  <si>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</si>
  <si>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</si>
  <si>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55,44*1,8 'Přepočtené koeficientem množství</t>
  </si>
  <si>
    <t>9</t>
  </si>
  <si>
    <t>174151101</t>
  </si>
  <si>
    <t>Zásyp jam, šachet rýh nebo kolem objektů sypaninou se zhutněním</t>
  </si>
  <si>
    <t>-977974600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</si>
  <si>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</si>
  <si>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</si>
  <si>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99*0,8*0,1</t>
  </si>
  <si>
    <t>99*0,8*0,4</t>
  </si>
  <si>
    <t>10</t>
  </si>
  <si>
    <t>-1690931993</t>
  </si>
  <si>
    <t>11</t>
  </si>
  <si>
    <t>175151101</t>
  </si>
  <si>
    <t>Obsypání potrubí strojně sypaninou bez prohození, uloženou do 3 m</t>
  </si>
  <si>
    <t>2115267994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</si>
  <si>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</si>
  <si>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</si>
  <si>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12</t>
  </si>
  <si>
    <t>M</t>
  </si>
  <si>
    <t>58337344</t>
  </si>
  <si>
    <t>štěrkopísek frakce 0/32</t>
  </si>
  <si>
    <t>529129231</t>
  </si>
  <si>
    <t>31,68*2 'Přepočtené koeficientem množství</t>
  </si>
  <si>
    <t>13</t>
  </si>
  <si>
    <t>181411132</t>
  </si>
  <si>
    <t>Založení parkového trávníku výsevem pl do 1000 m2 ve svahu přes 1:5 do 1:2</t>
  </si>
  <si>
    <t>2010604003</t>
  </si>
  <si>
    <t>Založení trávníku na půdě předem připravené plochy do 1000 m2 výsevem včetně utažení parkového na svahu přes 1:5 do 1:2</t>
  </si>
  <si>
    <t>https://podminky.urs.cz/item/CS_URS_2022_02/181411132</t>
  </si>
  <si>
    <t>14</t>
  </si>
  <si>
    <t>00572410</t>
  </si>
  <si>
    <t>osivo směs travní parková</t>
  </si>
  <si>
    <t>kg</t>
  </si>
  <si>
    <t>1859046565</t>
  </si>
  <si>
    <t>280*0,05 'Přepočtené koeficientem množství</t>
  </si>
  <si>
    <t>181912111</t>
  </si>
  <si>
    <t>Úprava pláně v hornině třídy těžitelnosti I skupiny 3 bez zhutnění ručně</t>
  </si>
  <si>
    <t>-1386353801</t>
  </si>
  <si>
    <t>Úprava pláně vyrovnáním výškových rozdílů ručně v hornině třídy těžitelnosti I skupiny 3 bez zhutnění</t>
  </si>
  <si>
    <t>https://podminky.urs.cz/item/CS_URS_2022_02/181912111</t>
  </si>
  <si>
    <t>Zemní práce - přípravné a přidružené práce</t>
  </si>
  <si>
    <t>16</t>
  </si>
  <si>
    <t>113106021</t>
  </si>
  <si>
    <t>Rozebrání dlažeb při překopech komunikací pro pěší z betonových dlaždic ručně</t>
  </si>
  <si>
    <t>-1704450896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</si>
  <si>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</si>
  <si>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https://podminky.urs.cz/item/CS_URS_2022_02/113106021</t>
  </si>
  <si>
    <t>68*0,5</t>
  </si>
  <si>
    <t>Vodorovné konstrukce</t>
  </si>
  <si>
    <t>17</t>
  </si>
  <si>
    <t>451573111</t>
  </si>
  <si>
    <t>Lože pod potrubí otevřený výkop ze štěrkopísku</t>
  </si>
  <si>
    <t>-1646402490</t>
  </si>
  <si>
    <t>Lože pod potrubí, stoky a drobné objekty v otevřeném výkopu z písku a štěrkopísku do 63 mm</t>
  </si>
  <si>
    <t>https://podminky.urs.cz/item/CS_URS_2022_02/451573111</t>
  </si>
  <si>
    <t>Komunikace pozemní</t>
  </si>
  <si>
    <t>18</t>
  </si>
  <si>
    <t>451577877</t>
  </si>
  <si>
    <t>Podklad nebo lože pod dlažbu vodorovný nebo do sklonu 1:5 ze štěrkopísku tl přes 30 do 100 mm</t>
  </si>
  <si>
    <t>-1703979691</t>
  </si>
  <si>
    <t>Podklad nebo lože pod dlažbu (přídlažbu) v ploše vodorovné nebo ve sklonu do 1:5, tloušťky od 30 do 100 mm ze štěrkopísku</t>
  </si>
  <si>
    <t>https://podminky.urs.cz/item/CS_URS_2022_02/451577877</t>
  </si>
  <si>
    <t>okap chodník</t>
  </si>
  <si>
    <t>77*0,5</t>
  </si>
  <si>
    <t>19</t>
  </si>
  <si>
    <t>637211121</t>
  </si>
  <si>
    <t>Okapový chodník z betonových dlaždic tl 40 mm kladených do písku se zalitím spár MC</t>
  </si>
  <si>
    <t>1907800693</t>
  </si>
  <si>
    <t>Okapový chodník z dlaždic betonových se zalitím spár cementovou maltou do písku, tl. dlaždic 40 mm</t>
  </si>
  <si>
    <t>https://podminky.urs.cz/item/CS_URS_2022_02/637211121</t>
  </si>
  <si>
    <t>Úpravy povrchů, podlahy a osazování výplní</t>
  </si>
  <si>
    <t>20</t>
  </si>
  <si>
    <t>621131121</t>
  </si>
  <si>
    <t>Penetrační nátěr vnějších podhledů nanášený ručně</t>
  </si>
  <si>
    <t>-214886909</t>
  </si>
  <si>
    <t>Podkladní a spojovací vrstva vnějších omítaných ploch penetrace nanášená ručně podhledů</t>
  </si>
  <si>
    <t>https://podminky.urs.cz/item/CS_URS_2022_02/621131121</t>
  </si>
  <si>
    <t>K6</t>
  </si>
  <si>
    <t>pod okapy</t>
  </si>
  <si>
    <t>100*0,4</t>
  </si>
  <si>
    <t>vstup</t>
  </si>
  <si>
    <t>621142001</t>
  </si>
  <si>
    <t>Potažení vnějších podhledů sklovláknitým pletivem vtlačeným do tenkovrstvé hmoty</t>
  </si>
  <si>
    <t>-2147158804</t>
  </si>
  <si>
    <t>Potažení vnějších ploch pletivem v ploše nebo pruzích, na plném podkladu sklovláknitým vtlačením do tmelu podhledů</t>
  </si>
  <si>
    <t>https://podminky.urs.cz/item/CS_URS_2022_02/621142001</t>
  </si>
  <si>
    <t>22</t>
  </si>
  <si>
    <t>621541022</t>
  </si>
  <si>
    <t>Tenkovrstvá silikonsilikátová zatíraná omítka zrnitost 2,0 mm vnějších podhledů</t>
  </si>
  <si>
    <t>-190527054</t>
  </si>
  <si>
    <t>Omítka tenkovrstvá silikonsilikátová vnějších ploch probarvená bez penetrace, zatíraná (škrábaná), tloušťky 2,0 mm podhledů</t>
  </si>
  <si>
    <t>https://podminky.urs.cz/item/CS_URS_2022_02/621541022</t>
  </si>
  <si>
    <t>23</t>
  </si>
  <si>
    <t>622131121</t>
  </si>
  <si>
    <t>Penetrační nátěr vnějších stěn nanášený ručně</t>
  </si>
  <si>
    <t>-1061989432</t>
  </si>
  <si>
    <t>Podkladní a spojovací vrstva vnějších omítaných ploch penetrace nanášená ručně stěn</t>
  </si>
  <si>
    <t>https://podminky.urs.cz/item/CS_URS_2022_02/622131121</t>
  </si>
  <si>
    <t>sokl K1</t>
  </si>
  <si>
    <t>17,5+22,5+29+8+19+9+6+5,5+2,5</t>
  </si>
  <si>
    <t>(0,6+0,4+0,6+0,4)*4*0,2</t>
  </si>
  <si>
    <t>(0,6+0,8+0,6+0,8)*2*0,2</t>
  </si>
  <si>
    <t>fasáda K2</t>
  </si>
  <si>
    <t>376</t>
  </si>
  <si>
    <t>vstupy</t>
  </si>
  <si>
    <t xml:space="preserve">okna </t>
  </si>
  <si>
    <t>(1,5+1,8+1,5)*5*0,3</t>
  </si>
  <si>
    <t>(1,5+1,5+1,5)*13*0,3</t>
  </si>
  <si>
    <t>(0,6+0,9+0,6)*13*0,3</t>
  </si>
  <si>
    <t>(1,5+0,9+1,5)*2*0,3</t>
  </si>
  <si>
    <t>(0,6+0,9+0,6)*2*0,3</t>
  </si>
  <si>
    <t>1,5+0,3+1,5+1,1+1,1+1,2</t>
  </si>
  <si>
    <t>24</t>
  </si>
  <si>
    <t>622135011</t>
  </si>
  <si>
    <t>Vyrovnání podkladu vnějších stěn tmelem tl do 2 mm</t>
  </si>
  <si>
    <t>1430854244</t>
  </si>
  <si>
    <t>Vyrovnání nerovností podkladu vnějších omítaných ploch tmelem, tloušťky do 2 mm stěn</t>
  </si>
  <si>
    <t>https://podminky.urs.cz/item/CS_URS_2022_02/622135011</t>
  </si>
  <si>
    <t>25</t>
  </si>
  <si>
    <t>622135095</t>
  </si>
  <si>
    <t>Příplatek k vyrovnání vnějších stěn tmelem za každý dalších 1 mm tl</t>
  </si>
  <si>
    <t>462325938</t>
  </si>
  <si>
    <t>Vyrovnání nerovností podkladu vnějších omítaných ploch tmelem, tloušťky do 2 mm Příplatek k ceně za každý další 1 mm tloušťky podkladní vrstvy přes 2 mm tmelem stěn</t>
  </si>
  <si>
    <t>https://podminky.urs.cz/item/CS_URS_2022_02/622135095</t>
  </si>
  <si>
    <t>552,96*2 'Přepočtené koeficientem množství</t>
  </si>
  <si>
    <t>26</t>
  </si>
  <si>
    <t>622142001</t>
  </si>
  <si>
    <t>Potažení vnějších stěn sklovláknitým pletivem vtlačeným do tenkovrstvé hmoty</t>
  </si>
  <si>
    <t>986161367</t>
  </si>
  <si>
    <t>Potažení vnějších ploch pletivem v ploše nebo pruzích, na plném podkladu sklovláknitým vtlačením do tmelu stěn</t>
  </si>
  <si>
    <t>https://podminky.urs.cz/item/CS_URS_2022_02/622142001</t>
  </si>
  <si>
    <t>27</t>
  </si>
  <si>
    <t>622143004</t>
  </si>
  <si>
    <t>Montáž omítkových samolepících začišťovacích profilů pro spojení s okenním rámem</t>
  </si>
  <si>
    <t>m</t>
  </si>
  <si>
    <t>1415375952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</si>
  <si>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</si>
  <si>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https://podminky.urs.cz/item/CS_URS_2022_02/622143004</t>
  </si>
  <si>
    <t>(1,5+1,8+1,5+1,8)*5</t>
  </si>
  <si>
    <t>(1,5+1,5+1,5+1,5)*13</t>
  </si>
  <si>
    <t>(0,6+0,9+0,6+0,9)*13</t>
  </si>
  <si>
    <t>(1,5+0,9+1,5+0,9)*2</t>
  </si>
  <si>
    <t>(0,6+0,9+0,6+0,9)*2</t>
  </si>
  <si>
    <t>dveře</t>
  </si>
  <si>
    <t>(2+1,5+2)</t>
  </si>
  <si>
    <t>(2+0,9+2)</t>
  </si>
  <si>
    <t>28</t>
  </si>
  <si>
    <t>59051476</t>
  </si>
  <si>
    <t>profil začišťovací PVC 9mm s výztužnou tkaninou pro ostění ETICS</t>
  </si>
  <si>
    <t>-802535089</t>
  </si>
  <si>
    <t>(1,5+1,8+1,5)*5</t>
  </si>
  <si>
    <t>(1,5+1,5+1,5)*13</t>
  </si>
  <si>
    <t>(0,6+0,9+0,6)*13</t>
  </si>
  <si>
    <t>(1,5+0,9+1,5)*2</t>
  </si>
  <si>
    <t>(0,6+0,9+0,6)*2</t>
  </si>
  <si>
    <t>132,2*1,1 'Přepočtené koeficientem množství</t>
  </si>
  <si>
    <t>29</t>
  </si>
  <si>
    <t>59051510</t>
  </si>
  <si>
    <t>profil začišťovací s okapnicí PVC s výztužnou tkaninou pro nadpraží ETICS</t>
  </si>
  <si>
    <t>1412093601</t>
  </si>
  <si>
    <t>(1,8)*5</t>
  </si>
  <si>
    <t>(1,5)*13</t>
  </si>
  <si>
    <t>(0,9)*13</t>
  </si>
  <si>
    <t>(0,9)*2</t>
  </si>
  <si>
    <t>(1,5)</t>
  </si>
  <si>
    <t>(0,9)</t>
  </si>
  <si>
    <t>46,2*1,1 'Přepočtené koeficientem množství</t>
  </si>
  <si>
    <t>30</t>
  </si>
  <si>
    <t>63127416</t>
  </si>
  <si>
    <t>profil rohový PVC 23x23mm s výztužnou tkaninou š 100mm pro ETICS</t>
  </si>
  <si>
    <t>224844176</t>
  </si>
  <si>
    <t>(1,5+1,5)*5</t>
  </si>
  <si>
    <t>(1,5+1,5)*13</t>
  </si>
  <si>
    <t>(0,6+0,6)*13</t>
  </si>
  <si>
    <t>(1,5+1,5)*2</t>
  </si>
  <si>
    <t>(0,6+0,6)*2</t>
  </si>
  <si>
    <t>(2+2)</t>
  </si>
  <si>
    <t>86*1,1 'Přepočtené koeficientem množství</t>
  </si>
  <si>
    <t>31</t>
  </si>
  <si>
    <t>622211021</t>
  </si>
  <si>
    <t>Montáž kontaktního zateplení vnějších stěn lepením a mechanickým kotvením polystyrénových desek do betonu a zdiva tl přes 80 do 120 mm</t>
  </si>
  <si>
    <t>-1399838553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</si>
  <si>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</si>
  <si>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https://podminky.urs.cz/item/CS_URS_2022_02/622211021</t>
  </si>
  <si>
    <t>32</t>
  </si>
  <si>
    <t>28376443</t>
  </si>
  <si>
    <t>deska XPS hrana rovná a strukturovaný povrch 300kPa tl 100mm</t>
  </si>
  <si>
    <t>-135865077</t>
  </si>
  <si>
    <t>119*1,03 'Přepočtené koeficientem množství</t>
  </si>
  <si>
    <t>33</t>
  </si>
  <si>
    <t>622211031</t>
  </si>
  <si>
    <t>Montáž kontaktního zateplení vnějších stěn lepením a mechanickým kotvením polystyrénových desek do betonu a zdiva tl přes 120 do 160 mm</t>
  </si>
  <si>
    <t>14431245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</si>
  <si>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</si>
  <si>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https://podminky.urs.cz/item/CS_URS_2022_02/622211031</t>
  </si>
  <si>
    <t>34</t>
  </si>
  <si>
    <t>28376044</t>
  </si>
  <si>
    <t>deska EPS grafitová fasádní λ=0,032 tl 160mm</t>
  </si>
  <si>
    <t>2130020075</t>
  </si>
  <si>
    <t>376*1,03 'Přepočtené koeficientem množství</t>
  </si>
  <si>
    <t>35</t>
  </si>
  <si>
    <t>622212051</t>
  </si>
  <si>
    <t>Montáž kontaktního zateplení vnějšího ostění, nadpraží nebo parapetu hl. špalety do 400 mm lepením desek z polystyrenu tl do 40 mm</t>
  </si>
  <si>
    <t>190489820</t>
  </si>
  <si>
    <t>Montáž kontaktního zateplení vnějšího ostění, nadpraží nebo parapetu lepením z polystyrenových desek hloubky špalet přes 200 do 400 mm, tloušťky desek do 40 mm</t>
  </si>
  <si>
    <t>https://podminky.urs.cz/item/CS_URS_2022_02/622212051</t>
  </si>
  <si>
    <t>36</t>
  </si>
  <si>
    <t>28376031</t>
  </si>
  <si>
    <t>deska EPS grafitová fasádní λ=0,032 tl 30mm</t>
  </si>
  <si>
    <t>-919472377</t>
  </si>
  <si>
    <t>36,54*1,1 'Přepočtené koeficientem množství</t>
  </si>
  <si>
    <t>37</t>
  </si>
  <si>
    <t>28376438</t>
  </si>
  <si>
    <t>deska XPS hrana rovná a strukturovaný povrch 250kPa tl 30mm</t>
  </si>
  <si>
    <t>-1808405180</t>
  </si>
  <si>
    <t>(1,8)*5*0,3</t>
  </si>
  <si>
    <t>(1,5)*13*0,3</t>
  </si>
  <si>
    <t>(0,9)*13*0,3</t>
  </si>
  <si>
    <t>(0,9)*2*0,3</t>
  </si>
  <si>
    <t>13,14*1,1 'Přepočtené koeficientem množství</t>
  </si>
  <si>
    <t>38</t>
  </si>
  <si>
    <t>427322871</t>
  </si>
  <si>
    <t>(0,6+0,4+0,6+0,4)*4</t>
  </si>
  <si>
    <t>(0,6+0,8+0,6+0,8)*2</t>
  </si>
  <si>
    <t>39</t>
  </si>
  <si>
    <t>-632992525</t>
  </si>
  <si>
    <t>2,72*1,1 'Přepočtené koeficientem množství</t>
  </si>
  <si>
    <t>40</t>
  </si>
  <si>
    <t>622221031</t>
  </si>
  <si>
    <t>Montáž kontaktního zateplení vnějších stěn lepením a mechanickým kotvením TI z minerální vlny s podélnou orientací do zdiva a betonu tl přes 120 do 160 mm</t>
  </si>
  <si>
    <t>1892412274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</si>
  <si>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</si>
  <si>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https://podminky.urs.cz/item/CS_URS_2022_02/622221031</t>
  </si>
  <si>
    <t>41</t>
  </si>
  <si>
    <t>63151538</t>
  </si>
  <si>
    <t>deska tepelně izolační minerální kontaktních fasád podélné vlákno λ=0,036 tl 160mm</t>
  </si>
  <si>
    <t>1571309371</t>
  </si>
  <si>
    <t>12*1,03 'Přepočtené koeficientem množství</t>
  </si>
  <si>
    <t>42</t>
  </si>
  <si>
    <t>622222051</t>
  </si>
  <si>
    <t>Montáž kontaktního zateplení vnějšího ostění, nadpraží nebo parapetu hl. špalety do 400 mm lepením desek z minerální vlny tl do 40 mm</t>
  </si>
  <si>
    <t>-1363296448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</si>
  <si>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</si>
  <si>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https://podminky.urs.cz/item/CS_URS_2022_02/622222051</t>
  </si>
  <si>
    <t>43</t>
  </si>
  <si>
    <t>63151518</t>
  </si>
  <si>
    <t>deska tepelně izolační minerální kontaktních fasád podélné vlákno λ=0,036 tl 40mm</t>
  </si>
  <si>
    <t>1026189380</t>
  </si>
  <si>
    <t>(2+1,5+2)*0,3</t>
  </si>
  <si>
    <t>(2+0,9+2)*0,3</t>
  </si>
  <si>
    <t>3,12*1,1 'Přepočtené koeficientem množství</t>
  </si>
  <si>
    <t>44</t>
  </si>
  <si>
    <t>622251101</t>
  </si>
  <si>
    <t>Příplatek k cenám kontaktního zateplení vnějších stěn za zápustnou montáž a použití tepelněizolačních zátek z polystyrenu</t>
  </si>
  <si>
    <t>1168154078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</si>
  <si>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</si>
  <si>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https://podminky.urs.cz/item/CS_URS_2022_02/622251101</t>
  </si>
  <si>
    <t>119+376</t>
  </si>
  <si>
    <t>45</t>
  </si>
  <si>
    <t>622251105</t>
  </si>
  <si>
    <t>Příplatek k cenám kontaktního zateplení vnějších stěn za zápustnou montáž a použití tepelněizolačních zátek z minerální vlny</t>
  </si>
  <si>
    <t>156350774</t>
  </si>
  <si>
    <t>Montáž kontaktního zateplení lepením a mechanickým kotvením Příplatek k cenám za zápustnou montáž kotev s použitím tepelněizolačních zátek na vnější stěny z minerální vlny</t>
  </si>
  <si>
    <t>https://podminky.urs.cz/item/CS_URS_2022_02/622251105</t>
  </si>
  <si>
    <t>46</t>
  </si>
  <si>
    <t>622252001</t>
  </si>
  <si>
    <t>Montáž profilů kontaktního zateplení připevněných mechanicky</t>
  </si>
  <si>
    <t>1651959752</t>
  </si>
  <si>
    <t>Montáž profilů kontaktního zateplení zakládacích soklových připevněných hmoždinkami</t>
  </si>
  <si>
    <t>https://podminky.urs.cz/item/CS_URS_2022_02/622252001</t>
  </si>
  <si>
    <t>47</t>
  </si>
  <si>
    <t>59051653</t>
  </si>
  <si>
    <t>profil zakládací Al tl 0,7mm pro ETICS pro izolant tl 160mm</t>
  </si>
  <si>
    <t>-566696905</t>
  </si>
  <si>
    <t>90*1,1 'Přepočtené koeficientem množství</t>
  </si>
  <si>
    <t>48</t>
  </si>
  <si>
    <t>622252002</t>
  </si>
  <si>
    <t>Montáž profilů kontaktního zateplení lepených</t>
  </si>
  <si>
    <t>1563318045</t>
  </si>
  <si>
    <t>Montáž profilů kontaktního zateplení ostatních stěnových, dilatačních apod. lepených do tmelu</t>
  </si>
  <si>
    <t>https://podminky.urs.cz/item/CS_URS_2022_02/622252002</t>
  </si>
  <si>
    <t>100+56</t>
  </si>
  <si>
    <t>49</t>
  </si>
  <si>
    <t>-1069082047</t>
  </si>
  <si>
    <t>156*1,1 'Přepočtené koeficientem množství</t>
  </si>
  <si>
    <t>50</t>
  </si>
  <si>
    <t>622325112</t>
  </si>
  <si>
    <t>Oprava vnější vápenné hladké omítky členitosti 1 stěn v rozsahu přes 10 do 30 %</t>
  </si>
  <si>
    <t>-980916191</t>
  </si>
  <si>
    <t>Oprava vápenné omítky vnějších ploch stupně členitosti 1 hladké stěn, v rozsahu opravované plochy přes 10 do 30%</t>
  </si>
  <si>
    <t>https://podminky.urs.cz/item/CS_URS_2022_02/622325112</t>
  </si>
  <si>
    <t>6+6+2,5+11+5,5+5,5+9+8+6+2+9+11</t>
  </si>
  <si>
    <t>576,5*0,3 'Přepočtené koeficientem množství</t>
  </si>
  <si>
    <t>51</t>
  </si>
  <si>
    <t>622511112</t>
  </si>
  <si>
    <t>Tenkovrstvá akrylátová mozaiková střednězrnná omítka vnějších stěn</t>
  </si>
  <si>
    <t>455810064</t>
  </si>
  <si>
    <t>Omítka tenkovrstvá akrylátová vnějších ploch probarvená bez penetrace mozaiková střednězrnná stěn</t>
  </si>
  <si>
    <t>https://podminky.urs.cz/item/CS_URS_2022_02/622511112</t>
  </si>
  <si>
    <t>52</t>
  </si>
  <si>
    <t>622531022</t>
  </si>
  <si>
    <t>Tenkovrstvá silikonová zrnitá omítka zrnitost 2,0 mm vnějších stěn</t>
  </si>
  <si>
    <t>561141065</t>
  </si>
  <si>
    <t>Omítka tenkovrstvá silikonová vnějších ploch probarvená bez penetrace zatíraná (škrábaná), zrnitost 2,0 mm stěn</t>
  </si>
  <si>
    <t>https://podminky.urs.cz/item/CS_URS_2022_02/622531022</t>
  </si>
  <si>
    <t>53</t>
  </si>
  <si>
    <t>629135102</t>
  </si>
  <si>
    <t>Vyrovnávací vrstva pod klempířské prvky z MC š přes 150 do 300 mm</t>
  </si>
  <si>
    <t>981626029</t>
  </si>
  <si>
    <t>Vyrovnávací vrstva z cementové malty pod klempířskými prvky šířky přes 150 do 300 mm</t>
  </si>
  <si>
    <t>https://podminky.urs.cz/item/CS_URS_2022_02/629135102</t>
  </si>
  <si>
    <t>1,5*13</t>
  </si>
  <si>
    <t>1,8*5</t>
  </si>
  <si>
    <t>0,9*15</t>
  </si>
  <si>
    <t>0,6*2</t>
  </si>
  <si>
    <t>1,5</t>
  </si>
  <si>
    <t>54</t>
  </si>
  <si>
    <t>629991011</t>
  </si>
  <si>
    <t>Zakrytí výplní otvorů a svislých ploch fólií přilepenou lepící páskou</t>
  </si>
  <si>
    <t>976769072</t>
  </si>
  <si>
    <t>Zakrytí vnějších ploch před znečištěním včetně pozdějšího odkrytí výplní otvorů a svislých ploch fólií přilepenou lepící páskou</t>
  </si>
  <si>
    <t>https://podminky.urs.cz/item/CS_URS_2022_02/629991011</t>
  </si>
  <si>
    <t>1,8*1,5*5</t>
  </si>
  <si>
    <t>1,5*1,5*13</t>
  </si>
  <si>
    <t>0,9*0,6*13</t>
  </si>
  <si>
    <t>0,9*1,5*2</t>
  </si>
  <si>
    <t>0,6*0,9*2</t>
  </si>
  <si>
    <t>1,5*2</t>
  </si>
  <si>
    <t>0,9*2</t>
  </si>
  <si>
    <t>55</t>
  </si>
  <si>
    <t>629995101</t>
  </si>
  <si>
    <t>Očištění vnějších ploch tlakovou vodou</t>
  </si>
  <si>
    <t>2061424806</t>
  </si>
  <si>
    <t>Očištění vnějších ploch tlakovou vodou omytím</t>
  </si>
  <si>
    <t>https://podminky.urs.cz/item/CS_URS_2022_02/629995101</t>
  </si>
  <si>
    <t>56</t>
  </si>
  <si>
    <t>985131311</t>
  </si>
  <si>
    <t>Ruční dočištění ploch stěn, rubu kleneb a podlah ocelových kartáči</t>
  </si>
  <si>
    <t>-539510049</t>
  </si>
  <si>
    <t>Očištění ploch stěn, rubu kleneb a podlah ruční dočištění ocelovými kartáči</t>
  </si>
  <si>
    <t>https://podminky.urs.cz/item/CS_URS_2022_02/985131311</t>
  </si>
  <si>
    <t>57</t>
  </si>
  <si>
    <t>629995223</t>
  </si>
  <si>
    <t>Příplatek k cenám očištění vnějších ploch otryskáním za práci ve stísněném nebo uzavřeném prostoru</t>
  </si>
  <si>
    <t>-1204218774</t>
  </si>
  <si>
    <t>Očištění vnějších ploch tryskáním Příplatek k cenám za zvýšenou pracnost ve stísněném nebo uzavřeném prostoru</t>
  </si>
  <si>
    <t>https://podminky.urs.cz/item/CS_URS_2022_02/629995223</t>
  </si>
  <si>
    <t>Trubní vedení</t>
  </si>
  <si>
    <t>58</t>
  </si>
  <si>
    <t>871313121</t>
  </si>
  <si>
    <t>Montáž kanalizačního potrubí z PVC těsněné gumovým kroužkem otevřený výkop sklon do 20 % DN 160</t>
  </si>
  <si>
    <t>1141365545</t>
  </si>
  <si>
    <t>Montáž kanalizačního potrubí z plastů z tvrdého PVC těsněných gumovým kroužkem v otevřeném výkopu ve sklonu do 20 % DN 160</t>
  </si>
  <si>
    <t>https://podminky.urs.cz/item/CS_URS_2022_02/871313121</t>
  </si>
  <si>
    <t>51+48</t>
  </si>
  <si>
    <t>59</t>
  </si>
  <si>
    <t>28611173</t>
  </si>
  <si>
    <t>trubka kanalizační PVC DN 160x1000mm SN10</t>
  </si>
  <si>
    <t>-1520307293</t>
  </si>
  <si>
    <t>60</t>
  </si>
  <si>
    <t>894811113</t>
  </si>
  <si>
    <t>Revizní šachta z PVC typ přímý, DN 315/160 hl od 1360 do 1730 mm</t>
  </si>
  <si>
    <t>kus</t>
  </si>
  <si>
    <t>1499854933</t>
  </si>
  <si>
    <t>Revizní šachta z tvrdého PVC v otevřeném výkopu typ přímý (DN šachty/DN trubního vedení) DN 315/160, hloubka od 1360 do 1730 mm</t>
  </si>
  <si>
    <t>https://podminky.urs.cz/item/CS_URS_2022_02/894811113</t>
  </si>
  <si>
    <t>Ostatní konstrukce a práce, bourání</t>
  </si>
  <si>
    <t>61</t>
  </si>
  <si>
    <t>952901111</t>
  </si>
  <si>
    <t>Vyčištění budov bytové a občanské výstavby při výšce podlaží do 4 m</t>
  </si>
  <si>
    <t>-1329239739</t>
  </si>
  <si>
    <t>Vyčištění budov nebo objektů před předáním do užívání budov bytové nebo občanské výstavby, světlé výšky podlaží do 4 m</t>
  </si>
  <si>
    <t>https://podminky.urs.cz/item/CS_URS_2022_02/952901111</t>
  </si>
  <si>
    <t>1PP</t>
  </si>
  <si>
    <t>62</t>
  </si>
  <si>
    <t>978015341</t>
  </si>
  <si>
    <t>Otlučení (osekání) vnější vápenné nebo vápenocementové omítky stupně členitosti 1 a 2 v rozsahu přes 20 do 30 %</t>
  </si>
  <si>
    <t>-938341231</t>
  </si>
  <si>
    <t>Otlučení vápenných nebo vápenocementových omítek vnějších ploch s vyškrabáním spar a s očištěním zdiva stupně členitosti 1 a 2, v rozsahu přes 10 do 30 %</t>
  </si>
  <si>
    <t>https://podminky.urs.cz/item/CS_URS_2022_02/978015341</t>
  </si>
  <si>
    <t>997</t>
  </si>
  <si>
    <t>Přesun sutě</t>
  </si>
  <si>
    <t>63</t>
  </si>
  <si>
    <t>997013214</t>
  </si>
  <si>
    <t>Vnitrostaveništní doprava suti a vybouraných hmot pro budovy v přes 12 do 15 m ručně</t>
  </si>
  <si>
    <t>48957295</t>
  </si>
  <si>
    <t>Vnitrostaveništní doprava suti a vybouraných hmot vodorovně do 50 m svisle ručně pro budovy a haly výšky přes 12 do 15 m</t>
  </si>
  <si>
    <t>https://podminky.urs.cz/item/CS_URS_2022_02/997013214</t>
  </si>
  <si>
    <t>64</t>
  </si>
  <si>
    <t>997013501</t>
  </si>
  <si>
    <t>Odvoz suti a vybouraných hmot na skládku nebo meziskládku do 1 km se složením</t>
  </si>
  <si>
    <t>-2067964490</t>
  </si>
  <si>
    <t>Odvoz suti a vybouraných hmot na skládku nebo meziskládku se složením, na vzdálenost do 1 km</t>
  </si>
  <si>
    <t>https://podminky.urs.cz/item/CS_URS_2022_02/997013501</t>
  </si>
  <si>
    <t>65</t>
  </si>
  <si>
    <t>997013509</t>
  </si>
  <si>
    <t>Příplatek k odvozu suti a vybouraných hmot na skládku ZKD 1 km přes 1 km</t>
  </si>
  <si>
    <t>-1940578837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</si>
  <si>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</si>
  <si>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</si>
  <si>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27,211*14 'Přepočtené koeficientem množství</t>
  </si>
  <si>
    <t>66</t>
  </si>
  <si>
    <t>997013631</t>
  </si>
  <si>
    <t>Poplatek za uložení na skládce (skládkovné) stavebního odpadu směsného kód odpadu 17 09 04</t>
  </si>
  <si>
    <t>737051205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</si>
  <si>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</si>
  <si>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</si>
  <si>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998</t>
  </si>
  <si>
    <t>Přesun hmot</t>
  </si>
  <si>
    <t>67</t>
  </si>
  <si>
    <t>998017003</t>
  </si>
  <si>
    <t>Přesun hmot s omezením mechanizace pro budovy v přes 12 do 24 m</t>
  </si>
  <si>
    <t>-1526535684</t>
  </si>
  <si>
    <t>Přesun hmot pro budovy občanské výstavby, bydlení, výrobu a služby s omezením mechanizace vodorovná dopravní vzdálenost do 100 m pro budovy s jakoukoliv nosnou konstrukcí výšky přes 12 do 24 m</t>
  </si>
  <si>
    <t>https://podminky.urs.cz/item/CS_URS_2022_02/998017003</t>
  </si>
  <si>
    <t>Úprava povrchů vnitřních</t>
  </si>
  <si>
    <t>68</t>
  </si>
  <si>
    <t>611131121</t>
  </si>
  <si>
    <t>Penetrační disperzní nátěr vnitřních stropů nanášený ručně</t>
  </si>
  <si>
    <t>-660939254</t>
  </si>
  <si>
    <t>Podkladní a spojovací vrstva vnitřních omítaných ploch penetrace disperzní nanášená ručně stropů</t>
  </si>
  <si>
    <t>https://podminky.urs.cz/item/CS_URS_2022_02/611131121</t>
  </si>
  <si>
    <t>69</t>
  </si>
  <si>
    <t>621221021</t>
  </si>
  <si>
    <t>Montáž kontaktního zateplení vnějších podhledů lepením a mechanickým kotvením desek z minerální vlny s podélnou orientací do betonu a zdiva tl přes 80 do 120 mm</t>
  </si>
  <si>
    <t>1741788325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</si>
  <si>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80 do 120 mm</t>
  </si>
  <si>
    <t>https://podminky.urs.cz/item/CS_URS_2022_02/621221021</t>
  </si>
  <si>
    <t>K5</t>
  </si>
  <si>
    <t>70</t>
  </si>
  <si>
    <t>63152379</t>
  </si>
  <si>
    <t>deska tepelně izolační minerální kontaktních pro podhledy finální s povrchovou úpravou λ=0,037 tl 100mm</t>
  </si>
  <si>
    <t>1732900963</t>
  </si>
  <si>
    <t>58*1,05 'Přepočtené koeficientem množství</t>
  </si>
  <si>
    <t>94</t>
  </si>
  <si>
    <t>Lešení a stavební výtahy</t>
  </si>
  <si>
    <t>71</t>
  </si>
  <si>
    <t>941211111</t>
  </si>
  <si>
    <t>Montáž lešení řadového rámového lehkého zatížení do 200 kg/m2 š od 0,6 do 0,9 m v do 10 m</t>
  </si>
  <si>
    <t>-1847005314</t>
  </si>
  <si>
    <t>Montáž lešení řadového rámového lehkého pracovního s podlahami s provozním zatížením tř. 3 do 200 kg/m2 šířky tř. SW06 od 0,6 do 0,9 m, výšky do 10 m</t>
  </si>
  <si>
    <t>https://podminky.urs.cz/item/CS_URS_2022_02/941211111</t>
  </si>
  <si>
    <t>Z</t>
  </si>
  <si>
    <t>125</t>
  </si>
  <si>
    <t>V</t>
  </si>
  <si>
    <t>93</t>
  </si>
  <si>
    <t>S</t>
  </si>
  <si>
    <t>180</t>
  </si>
  <si>
    <t>J</t>
  </si>
  <si>
    <t>210</t>
  </si>
  <si>
    <t>72</t>
  </si>
  <si>
    <t>941211211</t>
  </si>
  <si>
    <t>Příplatek k lešení řadovému rámovému lehkému š 0,9 m v přes 10 do 25 m za první a ZKD den použití</t>
  </si>
  <si>
    <t>-927153173</t>
  </si>
  <si>
    <t>Montáž lešení řadového rámového lehkého pracovního s podlahami s provozním zatížením tř. 3 do 200 kg/m2 Příplatek za první a každý další den použití lešení k ceně -1111 nebo -1112</t>
  </si>
  <si>
    <t>https://podminky.urs.cz/item/CS_URS_2022_02/941211211</t>
  </si>
  <si>
    <t>608*60 'Přepočtené koeficientem množství</t>
  </si>
  <si>
    <t>73</t>
  </si>
  <si>
    <t>941211811</t>
  </si>
  <si>
    <t>Demontáž lešení řadového rámového lehkého zatížení do 200 kg/m2 š od 0,6 do 0,9 m v do 10 m</t>
  </si>
  <si>
    <t>1892965493</t>
  </si>
  <si>
    <t>Demontáž lešení řadového rámového lehkého pracovního s provozním zatížením tř. 3 do 200 kg/m2 šířky tř. SW06 od 0,6 do 0,9 m, výšky do 10 m</t>
  </si>
  <si>
    <t>https://podminky.urs.cz/item/CS_URS_2022_02/941211811</t>
  </si>
  <si>
    <t>74</t>
  </si>
  <si>
    <t>944511111</t>
  </si>
  <si>
    <t>Montáž ochranné sítě z textilie z umělých vláken</t>
  </si>
  <si>
    <t>583961255</t>
  </si>
  <si>
    <t>Montáž ochranné sítě zavěšené na konstrukci lešení z textilie z umělých vláken</t>
  </si>
  <si>
    <t>https://podminky.urs.cz/item/CS_URS_2022_02/944511111</t>
  </si>
  <si>
    <t>75</t>
  </si>
  <si>
    <t>944511211</t>
  </si>
  <si>
    <t>Příplatek k ochranné síti za první a ZKD den použití</t>
  </si>
  <si>
    <t>96004148</t>
  </si>
  <si>
    <t>Montáž ochranné sítě Příplatek za první a každý další den použití sítě k ceně -1111</t>
  </si>
  <si>
    <t>https://podminky.urs.cz/item/CS_URS_2022_02/944511211</t>
  </si>
  <si>
    <t>76</t>
  </si>
  <si>
    <t>944511811</t>
  </si>
  <si>
    <t>Demontáž ochranné sítě z textilie z umělých vláken</t>
  </si>
  <si>
    <t>-2109228717</t>
  </si>
  <si>
    <t>Demontáž ochranné sítě zavěšené na konstrukci lešení z textilie z umělých vláken</t>
  </si>
  <si>
    <t>https://podminky.urs.cz/item/CS_URS_2022_02/944511811</t>
  </si>
  <si>
    <t>77</t>
  </si>
  <si>
    <t>944711113</t>
  </si>
  <si>
    <t>Montáž záchytné stříšky š přes 2 do 2,5 m</t>
  </si>
  <si>
    <t>1989406464</t>
  </si>
  <si>
    <t>Montáž záchytné stříšky zřizované současně s lehkým nebo těžkým lešením, šířky přes 2,0 do 2,5 m</t>
  </si>
  <si>
    <t>https://podminky.urs.cz/item/CS_URS_2022_02/944711113</t>
  </si>
  <si>
    <t>78</t>
  </si>
  <si>
    <t>944711213</t>
  </si>
  <si>
    <t>Příplatek k záchytné stříšce š do 2,5 m za první a ZKD den použití</t>
  </si>
  <si>
    <t>-370481167</t>
  </si>
  <si>
    <t>Montáž záchytné stříšky Příplatek za první a každý další den použití záchytné stříšky k ceně -1113</t>
  </si>
  <si>
    <t>https://podminky.urs.cz/item/CS_URS_2022_02/944711213</t>
  </si>
  <si>
    <t>6*60 'Přepočtené koeficientem množství</t>
  </si>
  <si>
    <t>79</t>
  </si>
  <si>
    <t>944711813</t>
  </si>
  <si>
    <t>Demontáž záchytné stříšky š přes 2 do 2,5 m</t>
  </si>
  <si>
    <t>424452112</t>
  </si>
  <si>
    <t>Demontáž záchytné stříšky zřizované současně s lehkým nebo těžkým lešením, šířky přes 2,0 do 2,5 m</t>
  </si>
  <si>
    <t>https://podminky.urs.cz/item/CS_URS_2022_02/944711813</t>
  </si>
  <si>
    <t>PSV</t>
  </si>
  <si>
    <t>Práce a dodávky PSV</t>
  </si>
  <si>
    <t>711</t>
  </si>
  <si>
    <t>Izolace proti vodě, vlhkosti a plynům</t>
  </si>
  <si>
    <t>80</t>
  </si>
  <si>
    <t>711112001</t>
  </si>
  <si>
    <t>Provedení izolace proti zemní vlhkosti svislé za studena nátěrem penetračním</t>
  </si>
  <si>
    <t>-264267219</t>
  </si>
  <si>
    <t>Provedení izolace proti zemní vlhkosti natěradly a tmely za studena na ploše svislé S nátěrem penetračním</t>
  </si>
  <si>
    <t>https://podminky.urs.cz/item/CS_URS_2022_02/711112001</t>
  </si>
  <si>
    <t>81</t>
  </si>
  <si>
    <t>11163150</t>
  </si>
  <si>
    <t>lak penetrační asfaltový</t>
  </si>
  <si>
    <t>790065536</t>
  </si>
  <si>
    <t>81,5*0,0004 'Přepočtené koeficientem množství</t>
  </si>
  <si>
    <t>82</t>
  </si>
  <si>
    <t>711142559</t>
  </si>
  <si>
    <t>Provedení izolace proti zemní vlhkosti pásy přitavením svislé NAIP</t>
  </si>
  <si>
    <t>-1952930415</t>
  </si>
  <si>
    <t>Provedení izolace proti zemní vlhkosti pásy přitavením NAIP na ploše svislé S</t>
  </si>
  <si>
    <t>https://podminky.urs.cz/item/CS_URS_2022_02/711142559</t>
  </si>
  <si>
    <t>83</t>
  </si>
  <si>
    <t>62853004</t>
  </si>
  <si>
    <t>pás asfaltový natavitelný modifikovaný SBS tl 4,0mm s vložkou ze skleněné tkaniny a spalitelnou PE fólií nebo jemnozrnným minerálním posypem na horním povrchu</t>
  </si>
  <si>
    <t>-740319456</t>
  </si>
  <si>
    <t>81,5*1,1 'Přepočtené koeficientem množství</t>
  </si>
  <si>
    <t>84</t>
  </si>
  <si>
    <t>1555174570</t>
  </si>
  <si>
    <t>85</t>
  </si>
  <si>
    <t>62855001</t>
  </si>
  <si>
    <t>pás asfaltový natavitelný modifikovaný SBS tl 4,0mm s vložkou z polyesterové rohože a spalitelnou PE fólií nebo jemnozrnným minerálním posypem na horním povrchu</t>
  </si>
  <si>
    <t>-553133389</t>
  </si>
  <si>
    <t>86</t>
  </si>
  <si>
    <t>711161215</t>
  </si>
  <si>
    <t>Izolace proti zemní vlhkosti nopovou fólií svislá, nopek v 20,0 mm, tl do 1,0 mm</t>
  </si>
  <si>
    <t>-1408368124</t>
  </si>
  <si>
    <t>Izolace proti zemní vlhkosti a beztlakové vodě nopovými fóliemi na ploše svislé S vrstva ochranná, odvětrávací a drenážní výška nopku 20,0 mm, tl. fólie do 1,0 mm</t>
  </si>
  <si>
    <t>https://podminky.urs.cz/item/CS_URS_2022_02/711161215</t>
  </si>
  <si>
    <t>87</t>
  </si>
  <si>
    <t>711161384</t>
  </si>
  <si>
    <t>Izolace proti zemní vlhkosti nopovou fólií ukončení provětrávací lištou</t>
  </si>
  <si>
    <t>-31638025</t>
  </si>
  <si>
    <t>Izolace proti zemní vlhkosti a beztlakové vodě nopovými fóliemi ostatní ukončení izolace provětrávací lištou</t>
  </si>
  <si>
    <t>https://podminky.urs.cz/item/CS_URS_2022_02/711161384</t>
  </si>
  <si>
    <t>88</t>
  </si>
  <si>
    <t>998711202</t>
  </si>
  <si>
    <t>Přesun hmot procentní pro izolace proti vodě, vlhkosti a plynům v objektech v přes 6 do 12 m</t>
  </si>
  <si>
    <t>%</t>
  </si>
  <si>
    <t>624039089</t>
  </si>
  <si>
    <t>Přesun hmot pro izolace proti vodě, vlhkosti a plynům stanovený procentní sazbou (%) z ceny vodorovná dopravní vzdálenost do 50 m v objektech výšky přes 6 do 12 m</t>
  </si>
  <si>
    <t>https://podminky.urs.cz/item/CS_URS_2022_02/998711202</t>
  </si>
  <si>
    <t>712</t>
  </si>
  <si>
    <t>Povlakové krytiny</t>
  </si>
  <si>
    <t>89</t>
  </si>
  <si>
    <t>712600841</t>
  </si>
  <si>
    <t>Odstranění povlakové krytiny střech přes 30° odškrabáním mechu s urovnáním povrchu a očištěním</t>
  </si>
  <si>
    <t>-1669717269</t>
  </si>
  <si>
    <t>Ostatní práce při odstranění povlakové krytiny střech šikmých přes 30° mechu odškrabáním a očistěním s urovnáním povrchu</t>
  </si>
  <si>
    <t>https://podminky.urs.cz/item/CS_URS_2022_02/712600841</t>
  </si>
  <si>
    <t>131+94+20+13+116</t>
  </si>
  <si>
    <t>90</t>
  </si>
  <si>
    <t>712600845</t>
  </si>
  <si>
    <t>Demontáž ventilační hlavice na střeše sklonu přes 30°</t>
  </si>
  <si>
    <t>992618561</t>
  </si>
  <si>
    <t>Ostatní práce při odstranění povlakové krytiny střech šikmých přes 30° doplňků ventilační hlavice</t>
  </si>
  <si>
    <t>https://podminky.urs.cz/item/CS_URS_2022_02/712600845</t>
  </si>
  <si>
    <t>713</t>
  </si>
  <si>
    <t>Izolace tepelné</t>
  </si>
  <si>
    <t>91</t>
  </si>
  <si>
    <t>713110813</t>
  </si>
  <si>
    <t>Odstranění tepelné izolace stropů volně kladené z vláknitých materiálů suchých tl přes 100 mm</t>
  </si>
  <si>
    <t>1401291589</t>
  </si>
  <si>
    <t>Odstranění tepelné izolace stropů nebo podhledů z rohoží, pásů, dílců, desek, bloků volně kladených z vláknitých materiálů suchých, tloušťka izolace přes 100 mm</t>
  </si>
  <si>
    <t>https://podminky.urs.cz/item/CS_URS_2022_02/713110813</t>
  </si>
  <si>
    <t>půda 2NP</t>
  </si>
  <si>
    <t>půda 1NP</t>
  </si>
  <si>
    <t>188+22</t>
  </si>
  <si>
    <t>92</t>
  </si>
  <si>
    <t>713121121</t>
  </si>
  <si>
    <t>Montáž izolace tepelné podlah volně kladenými rohožemi, pásy, dílci, deskami 2 vrstvy</t>
  </si>
  <si>
    <t>-1725594639</t>
  </si>
  <si>
    <t>Montáž tepelné izolace podlah rohožemi, pásy, deskami, dílci, bloky (izolační materiál ve specifikaci) kladenými volně dvouvrstvá</t>
  </si>
  <si>
    <t>https://podminky.urs.cz/item/CS_URS_2022_02/713121121</t>
  </si>
  <si>
    <t xml:space="preserve">K4 </t>
  </si>
  <si>
    <t>63148105</t>
  </si>
  <si>
    <t>deska tepelně izolační minerální univerzální λ=0,038-0,039 tl 120mm</t>
  </si>
  <si>
    <t>1457101316</t>
  </si>
  <si>
    <t>287*2,03 'Přepočtené koeficientem množství</t>
  </si>
  <si>
    <t>713122111</t>
  </si>
  <si>
    <t>Parotěsná vrstva pro pochozí půdy vodorovná</t>
  </si>
  <si>
    <t>-1525086467</t>
  </si>
  <si>
    <t>Izolace pro pochozí půdy parotěsná vrstva na ploše vodorovné V</t>
  </si>
  <si>
    <t>https://podminky.urs.cz/item/CS_URS_2022_02/713122111</t>
  </si>
  <si>
    <t>95</t>
  </si>
  <si>
    <t>713191133</t>
  </si>
  <si>
    <t>Montáž izolace tepelné podlah, stropů vrchem nebo střech překrytí fólií s přelepeným spojem</t>
  </si>
  <si>
    <t>2013020650</t>
  </si>
  <si>
    <t>Montáž tepelné izolace stavebních konstrukcí - doplňky a konstrukční součásti podlah, stropů vrchem nebo střech překrytím fólií položenou volně s přelepením spojů</t>
  </si>
  <si>
    <t>https://podminky.urs.cz/item/CS_URS_2022_02/713191133</t>
  </si>
  <si>
    <t>96</t>
  </si>
  <si>
    <t>63150819</t>
  </si>
  <si>
    <t>fólie kontaktní difuzně propustná pro doplňkovou hydroizolační vrstvu, jednovrstvá mikrovláknitá s funkční vrstvou tl 220μm</t>
  </si>
  <si>
    <t>-1084746833</t>
  </si>
  <si>
    <t>287*1,1 'Přepočtené koeficientem množství</t>
  </si>
  <si>
    <t>97</t>
  </si>
  <si>
    <t>998713102</t>
  </si>
  <si>
    <t>Přesun hmot tonážní pro izolace tepelné v objektech v přes 6 do 12 m</t>
  </si>
  <si>
    <t>-884772014</t>
  </si>
  <si>
    <t>Přesun hmot pro izolace tepelné stanovený z hmotnosti přesunovaného materiálu vodorovná dopravní vzdálenost do 50 m v objektech výšky přes 6 m do 12 m</t>
  </si>
  <si>
    <t>https://podminky.urs.cz/item/CS_URS_2022_02/998713102</t>
  </si>
  <si>
    <t>721</t>
  </si>
  <si>
    <t>Zdravotechnika - vnitřní kanalizace</t>
  </si>
  <si>
    <t>98</t>
  </si>
  <si>
    <t>721242105</t>
  </si>
  <si>
    <t>Lapač střešních splavenin z PP se zápachovou klapkou a lapacím košem DN 110</t>
  </si>
  <si>
    <t>1116105688</t>
  </si>
  <si>
    <t>Lapače střešních splavenin polypropylenové (PP) se svislým odtokem DN 110</t>
  </si>
  <si>
    <t>https://podminky.urs.cz/item/CS_URS_2022_02/721242105</t>
  </si>
  <si>
    <t>99</t>
  </si>
  <si>
    <t>721273153</t>
  </si>
  <si>
    <t>Hlavice ventilační polypropylen PP DN 110</t>
  </si>
  <si>
    <t>-285206224</t>
  </si>
  <si>
    <t>Ventilační hlavice z polypropylenu (PP) DN 110</t>
  </si>
  <si>
    <t>https://podminky.urs.cz/item/CS_URS_2022_02/721273153</t>
  </si>
  <si>
    <t>741</t>
  </si>
  <si>
    <t>Elektroinstalace - silnoproud</t>
  </si>
  <si>
    <t>100</t>
  </si>
  <si>
    <t>741370002</t>
  </si>
  <si>
    <t>Montáž svítidlo žárovkové bytové stropní přisazené 1 zdroj se sklem</t>
  </si>
  <si>
    <t>1868479971</t>
  </si>
  <si>
    <t>Montáž svítidel žárovkových se zapojením vodičů bytových nebo společenských místností stropních přisazených 1 zdroj se sklem</t>
  </si>
  <si>
    <t>https://podminky.urs.cz/item/CS_URS_2022_02/741370002</t>
  </si>
  <si>
    <t>101</t>
  </si>
  <si>
    <t>741374811</t>
  </si>
  <si>
    <t>Demontáž osvětlovacího modulového systému bodového vestavného se zachováním funkčnosti</t>
  </si>
  <si>
    <t>1075591900</t>
  </si>
  <si>
    <t>Demontáž svítidel se zachováním funkčnosti interiérových modulového systému bodových vestavných</t>
  </si>
  <si>
    <t>https://podminky.urs.cz/item/CS_URS_2022_02/741374811</t>
  </si>
  <si>
    <t>102</t>
  </si>
  <si>
    <t>741410001</t>
  </si>
  <si>
    <t>Montáž vodič uzemňovací pásek D do 120 mm2 na povrchu</t>
  </si>
  <si>
    <t>1752532459</t>
  </si>
  <si>
    <t>Montáž uzemňovacího vedení s upevněním, propojením a připojením pomocí svorek na povrchu pásku průřezu do 120 mm2</t>
  </si>
  <si>
    <t>https://podminky.urs.cz/item/CS_URS_2022_02/741410001</t>
  </si>
  <si>
    <t>103</t>
  </si>
  <si>
    <t>35442062</t>
  </si>
  <si>
    <t>pás zemnící 30x4mm FeZn</t>
  </si>
  <si>
    <t>-1160306607</t>
  </si>
  <si>
    <t>189</t>
  </si>
  <si>
    <t>741420001</t>
  </si>
  <si>
    <t>Montáž drát nebo lano hromosvodné svodové D do 10 mm s podpěrou</t>
  </si>
  <si>
    <t>-165105418</t>
  </si>
  <si>
    <t>Montáž hromosvodného vedení svodových drátů nebo lan s podpěrami, Ø do 10 mm</t>
  </si>
  <si>
    <t>https://podminky.urs.cz/item/CS_URS_2022_02/741420001</t>
  </si>
  <si>
    <t>104</t>
  </si>
  <si>
    <t>35441073</t>
  </si>
  <si>
    <t>drát D 10mm FeZn</t>
  </si>
  <si>
    <t>-1694566093</t>
  </si>
  <si>
    <t>16*0,2 'Přepočtené koeficientem množství</t>
  </si>
  <si>
    <t>105</t>
  </si>
  <si>
    <t>1570772881</t>
  </si>
  <si>
    <t>106</t>
  </si>
  <si>
    <t>35441077</t>
  </si>
  <si>
    <t>drát D 8mm AlMgSi</t>
  </si>
  <si>
    <t>-647831828</t>
  </si>
  <si>
    <t>110*0,14 'Přepočtené koeficientem množství</t>
  </si>
  <si>
    <t>107</t>
  </si>
  <si>
    <t>35441714</t>
  </si>
  <si>
    <t>podpěra vedení hromosvodu na plechovou krytinu, nerez</t>
  </si>
  <si>
    <t>1177618030</t>
  </si>
  <si>
    <t>108</t>
  </si>
  <si>
    <t>35441690</t>
  </si>
  <si>
    <t>podpěra vedení hromosvodu do zdiva, Cu</t>
  </si>
  <si>
    <t>1592244983</t>
  </si>
  <si>
    <t>190</t>
  </si>
  <si>
    <t>741420022</t>
  </si>
  <si>
    <t>Montáž svorka hromosvodná se 3 a více šrouby</t>
  </si>
  <si>
    <t>CS ÚRS 2023 01</t>
  </si>
  <si>
    <t>1256110849</t>
  </si>
  <si>
    <t>Montáž hromosvodného vedení svorek se 3 a více šrouby</t>
  </si>
  <si>
    <t>https://podminky.urs.cz/item/CS_URS_2023_01/741420022</t>
  </si>
  <si>
    <t>6+12+6+32</t>
  </si>
  <si>
    <t>109</t>
  </si>
  <si>
    <t>35441925</t>
  </si>
  <si>
    <t>svorka zkušební pro lano D 6-12mm, FeZn</t>
  </si>
  <si>
    <t>-556818064</t>
  </si>
  <si>
    <t>110</t>
  </si>
  <si>
    <t>35441875</t>
  </si>
  <si>
    <t>svorka křížová pro vodič D 6-10mm</t>
  </si>
  <si>
    <t>-510380164</t>
  </si>
  <si>
    <t>111</t>
  </si>
  <si>
    <t>35441905</t>
  </si>
  <si>
    <t>svorka připojovací k připojení okapových žlabů</t>
  </si>
  <si>
    <t>495548027</t>
  </si>
  <si>
    <t>112</t>
  </si>
  <si>
    <t>35431162</t>
  </si>
  <si>
    <t>svorka univerzální pro lano 6-50mm2</t>
  </si>
  <si>
    <t>-293958358</t>
  </si>
  <si>
    <t>113</t>
  </si>
  <si>
    <t>741420051</t>
  </si>
  <si>
    <t>Montáž vedení hromosvodné-úhelník nebo trubka s držáky do zdiva</t>
  </si>
  <si>
    <t>-1136767013</t>
  </si>
  <si>
    <t>Montáž hromosvodného vedení ochranných prvků úhelníků nebo trubek s držáky do zdiva</t>
  </si>
  <si>
    <t>https://podminky.urs.cz/item/CS_URS_2022_02/741420051</t>
  </si>
  <si>
    <t>114</t>
  </si>
  <si>
    <t>35441830</t>
  </si>
  <si>
    <t>úhelník ochranný na ochranu svodu - 1700mm, FeZn</t>
  </si>
  <si>
    <t>-2145121839</t>
  </si>
  <si>
    <t>115</t>
  </si>
  <si>
    <t>741430004</t>
  </si>
  <si>
    <t>Montáž tyč jímací délky do 3 m na střešní hřeben</t>
  </si>
  <si>
    <t>691096159</t>
  </si>
  <si>
    <t>Montáž jímacích tyčí délky do 3 m, na střešní hřeben</t>
  </si>
  <si>
    <t>https://podminky.urs.cz/item/CS_URS_2022_02/741430004</t>
  </si>
  <si>
    <t>116</t>
  </si>
  <si>
    <t>35441860</t>
  </si>
  <si>
    <t>svorka FeZn k jímací tyči - 4 šrouby</t>
  </si>
  <si>
    <t>-1670790450</t>
  </si>
  <si>
    <t>117</t>
  </si>
  <si>
    <t>35441055</t>
  </si>
  <si>
    <t>tyč jímací s kovaným hrotem 1500mm FeZn</t>
  </si>
  <si>
    <t>1079257635</t>
  </si>
  <si>
    <t>118</t>
  </si>
  <si>
    <t>35441124</t>
  </si>
  <si>
    <t>tyč jímací s rovným koncem 3000mm nerez</t>
  </si>
  <si>
    <t>-121560106</t>
  </si>
  <si>
    <t>742</t>
  </si>
  <si>
    <t>Elektroinstalace - slaboproud</t>
  </si>
  <si>
    <t>119</t>
  </si>
  <si>
    <t>742310002</t>
  </si>
  <si>
    <t>Montáž komunikačního tabla k domácímu telefonu</t>
  </si>
  <si>
    <t>927221059</t>
  </si>
  <si>
    <t>Montáž domovního telefonu komunikačního tabla</t>
  </si>
  <si>
    <t>https://podminky.urs.cz/item/CS_URS_2022_02/742310002</t>
  </si>
  <si>
    <t>120</t>
  </si>
  <si>
    <t>742310802</t>
  </si>
  <si>
    <t>Demontáž komunikačního tabla k domácímu telefonu</t>
  </si>
  <si>
    <t>570254531</t>
  </si>
  <si>
    <t>Demontáž domovního telefonu komunikačního tabla</t>
  </si>
  <si>
    <t>https://podminky.urs.cz/item/CS_URS_2022_02/742310802</t>
  </si>
  <si>
    <t>751</t>
  </si>
  <si>
    <t>Vzduchotechnika</t>
  </si>
  <si>
    <t>121</t>
  </si>
  <si>
    <t>751398021</t>
  </si>
  <si>
    <t>Montáž větrací mřížky stěnové do 0,040 m2</t>
  </si>
  <si>
    <t>1590624539</t>
  </si>
  <si>
    <t>Montáž ostatních zařízení větrací mřížky stěnové, průřezu do 0,040 m2</t>
  </si>
  <si>
    <t>https://podminky.urs.cz/item/CS_URS_2022_02/751398021</t>
  </si>
  <si>
    <t>122</t>
  </si>
  <si>
    <t>55341426</t>
  </si>
  <si>
    <t>mřížka větrací nerezová se síťovinou 200x200mm</t>
  </si>
  <si>
    <t>-2109099047</t>
  </si>
  <si>
    <t>123</t>
  </si>
  <si>
    <t>751525082</t>
  </si>
  <si>
    <t>Montáž potrubí plastového kruhového bez příruby D přes 100 do 200 mm</t>
  </si>
  <si>
    <t>-863131764</t>
  </si>
  <si>
    <t>Montáž potrubí plastového kruhového bez příruby, průměru přes 100 do 200 mm</t>
  </si>
  <si>
    <t>https://podminky.urs.cz/item/CS_URS_2022_02/751525082</t>
  </si>
  <si>
    <t>8*0,2</t>
  </si>
  <si>
    <t>124</t>
  </si>
  <si>
    <t>28619324</t>
  </si>
  <si>
    <t>trubka kanalizační PE-HD D 160mm</t>
  </si>
  <si>
    <t>3161925</t>
  </si>
  <si>
    <t>1,6*1,1 'Přepočtené koeficientem množství</t>
  </si>
  <si>
    <t>998751101</t>
  </si>
  <si>
    <t>Přesun hmot tonážní pro vzduchotechniku v objektech výšky do 12 m</t>
  </si>
  <si>
    <t>694997711</t>
  </si>
  <si>
    <t>Přesun hmot pro vzduchotechniku stanovený z hmotnosti přesunovaného materiálu vodorovná dopravní vzdálenost do 100 m v objektech výšky do 12 m</t>
  </si>
  <si>
    <t>https://podminky.urs.cz/item/CS_URS_2022_02/998751101</t>
  </si>
  <si>
    <t>762</t>
  </si>
  <si>
    <t>Konstrukce tesařské</t>
  </si>
  <si>
    <t>126</t>
  </si>
  <si>
    <t>762083111</t>
  </si>
  <si>
    <t>Impregnace řeziva proti dřevokaznému hmyzu a houbám máčením třída ohrožení 1 a 2</t>
  </si>
  <si>
    <t>-1497418860</t>
  </si>
  <si>
    <t>Impregnace řeziva máčením proti dřevokaznému hmyzu a houbám, třída ohrožení 1 a 2 (dřevo v interiéru)</t>
  </si>
  <si>
    <t>https://podminky.urs.cz/item/CS_URS_2022_02/762083111</t>
  </si>
  <si>
    <t>0,14*0,18*36</t>
  </si>
  <si>
    <t>127</t>
  </si>
  <si>
    <t>762331932</t>
  </si>
  <si>
    <t>Vyřezání části střešní vazby průřezové pl řeziva přes 224 do 288 cm2 dl přes 3 do 5 m</t>
  </si>
  <si>
    <t>-598505940</t>
  </si>
  <si>
    <t>Vyřezání části střešní vazby vázané konstrukce krovů průřezové plochy řeziva přes 224 do 288 cm2, délky vyřezané části krovového prvku přes 3 do 5 m</t>
  </si>
  <si>
    <t>https://podminky.urs.cz/item/CS_URS_2022_02/762331932</t>
  </si>
  <si>
    <t>128</t>
  </si>
  <si>
    <t>762332923</t>
  </si>
  <si>
    <t>Doplnění části střešní vazby hranoly průřezové pl přes 224 do 288 cm2 včetně materiálu</t>
  </si>
  <si>
    <t>-1210654548</t>
  </si>
  <si>
    <t>Doplnění střešní vazby řezivem (materiál v ceně) průřezové plochy přes 224 do 288 cm2</t>
  </si>
  <si>
    <t>https://podminky.urs.cz/item/CS_URS_2022_02/762332923</t>
  </si>
  <si>
    <t>129</t>
  </si>
  <si>
    <t>762342314</t>
  </si>
  <si>
    <t>Montáž laťování na střechách složitých sklonu do 60° osové vzdálenosti přes 150 do 360 mm</t>
  </si>
  <si>
    <t>-94840996</t>
  </si>
  <si>
    <t>Montáž laťování střech složitých sklonu do 60° při osové vzdálenosti latí přes 150 do 360 mm</t>
  </si>
  <si>
    <t>https://podminky.urs.cz/item/CS_URS_2022_02/762342314</t>
  </si>
  <si>
    <t>130</t>
  </si>
  <si>
    <t>60514105</t>
  </si>
  <si>
    <t>řezivo jehličnaté lať pevnostní třída S10-13 průřez 30x50mm</t>
  </si>
  <si>
    <t>-668676620</t>
  </si>
  <si>
    <t>0,03*0,05*1*3,5*374*1,2</t>
  </si>
  <si>
    <t>131</t>
  </si>
  <si>
    <t>762342441</t>
  </si>
  <si>
    <t>Montáž lišt trojúhelníkových sklonu do 60°</t>
  </si>
  <si>
    <t>248946001</t>
  </si>
  <si>
    <t>Montáž laťování montáž lišt trojúhelníkových</t>
  </si>
  <si>
    <t>https://podminky.urs.cz/item/CS_URS_2022_02/762342441</t>
  </si>
  <si>
    <t>374*2,5</t>
  </si>
  <si>
    <t>132</t>
  </si>
  <si>
    <t>60514106</t>
  </si>
  <si>
    <t>řezivo jehličnaté lať pevnostní třída S10-13 průřez 40x60mm</t>
  </si>
  <si>
    <t>-1251026656</t>
  </si>
  <si>
    <t>0,04*0,06*935*1,2</t>
  </si>
  <si>
    <t>133</t>
  </si>
  <si>
    <t>762342811</t>
  </si>
  <si>
    <t>Demontáž laťování střech z latí osové vzdálenosti do 0,22 m</t>
  </si>
  <si>
    <t>2128041374</t>
  </si>
  <si>
    <t>Demontáž bednění a laťování laťování střech sklonu do 60° se všemi nadstřešními konstrukcemi, z latí průřezové plochy do 25 cm2 při osové vzdálenosti do 0,22 m</t>
  </si>
  <si>
    <t>https://podminky.urs.cz/item/CS_URS_2022_02/762342811</t>
  </si>
  <si>
    <t>134</t>
  </si>
  <si>
    <t>762395000</t>
  </si>
  <si>
    <t>Spojovací prostředky krovů, bednění, laťování, nadstřešních konstrukcí</t>
  </si>
  <si>
    <t>1251592051</t>
  </si>
  <si>
    <t>Spojovací prostředky krovů, bednění a laťování, nadstřešních konstrukcí svory, prkna, hřebíky, pásová ocel, vruty</t>
  </si>
  <si>
    <t>https://podminky.urs.cz/item/CS_URS_2022_02/762395000</t>
  </si>
  <si>
    <t>135</t>
  </si>
  <si>
    <t>762795000</t>
  </si>
  <si>
    <t>Spojovací prostředky pro montáž prostorových vázaných kcí</t>
  </si>
  <si>
    <t>1313203437</t>
  </si>
  <si>
    <t>Spojovací prostředky prostorových vázaných konstrukcí hřebíky, svory, fixační prkna</t>
  </si>
  <si>
    <t>https://podminky.urs.cz/item/CS_URS_2022_02/762795000</t>
  </si>
  <si>
    <t>136</t>
  </si>
  <si>
    <t>762511247</t>
  </si>
  <si>
    <t>Podlahové kce podkladové z desek OSB tl 25 mm na sraz šroubovaných</t>
  </si>
  <si>
    <t>1071391221</t>
  </si>
  <si>
    <t>Podlahové konstrukce podkladové z dřevoštěpkových desek OSB jednovrstvých šroubovaných na sraz, tloušťky desky 25 mm</t>
  </si>
  <si>
    <t>https://podminky.urs.cz/item/CS_URS_2022_02/762511247</t>
  </si>
  <si>
    <t>na půdě k výlezu</t>
  </si>
  <si>
    <t>137</t>
  </si>
  <si>
    <t>998762102</t>
  </si>
  <si>
    <t>Přesun hmot tonážní pro kce tesařské v objektech v přes 6 do 12 m</t>
  </si>
  <si>
    <t>-197832248</t>
  </si>
  <si>
    <t>Přesun hmot pro konstrukce tesařské stanovený z hmotnosti přesunovaného materiálu vodorovná dopravní vzdálenost do 50 m v objektech výšky přes 6 do 12 m</t>
  </si>
  <si>
    <t>https://podminky.urs.cz/item/CS_URS_2022_02/998762102</t>
  </si>
  <si>
    <t>764</t>
  </si>
  <si>
    <t>Konstrukce klempířské</t>
  </si>
  <si>
    <t>138</t>
  </si>
  <si>
    <t>764001821</t>
  </si>
  <si>
    <t>Demontáž krytiny ze svitků nebo tabulí do suti</t>
  </si>
  <si>
    <t>-927211248</t>
  </si>
  <si>
    <t>Demontáž klempířských konstrukcí krytiny ze svitků nebo tabulí do suti</t>
  </si>
  <si>
    <t>https://podminky.urs.cz/item/CS_URS_2022_02/764001821</t>
  </si>
  <si>
    <t>139</t>
  </si>
  <si>
    <t>764001861</t>
  </si>
  <si>
    <t>Demontáž hřebene z hřebenáčů do suti</t>
  </si>
  <si>
    <t>-1891083672</t>
  </si>
  <si>
    <t>Demontáž klempířských konstrukcí oplechování hřebene z hřebenáčů do suti</t>
  </si>
  <si>
    <t>https://podminky.urs.cz/item/CS_URS_2022_02/764001861</t>
  </si>
  <si>
    <t>19,2+2,5</t>
  </si>
  <si>
    <t>140</t>
  </si>
  <si>
    <t>764001881</t>
  </si>
  <si>
    <t>Demontáž nároží z hřebenáčů do suti</t>
  </si>
  <si>
    <t>-401610433</t>
  </si>
  <si>
    <t>Demontáž klempířských konstrukcí oplechování nároží z hřebenáčů do suti</t>
  </si>
  <si>
    <t>https://podminky.urs.cz/item/CS_URS_2022_02/764001881</t>
  </si>
  <si>
    <t>7,6*4</t>
  </si>
  <si>
    <t>141</t>
  </si>
  <si>
    <t>764002812</t>
  </si>
  <si>
    <t>Demontáž okapového plechu do suti v krytině skládané</t>
  </si>
  <si>
    <t>-1677856695</t>
  </si>
  <si>
    <t>Demontáž klempířských konstrukcí okapového plechu do suti, v krytině skládané</t>
  </si>
  <si>
    <t>https://podminky.urs.cz/item/CS_URS_2022_02/764002812</t>
  </si>
  <si>
    <t>18,4+19,2+3,3+2,8+42</t>
  </si>
  <si>
    <t>142</t>
  </si>
  <si>
    <t>764002821</t>
  </si>
  <si>
    <t>Demontáž střešního výlezu do suti</t>
  </si>
  <si>
    <t>-1994974640</t>
  </si>
  <si>
    <t>Demontáž klempířských konstrukcí střešního výlezu do suti</t>
  </si>
  <si>
    <t>https://podminky.urs.cz/item/CS_URS_2022_02/764002821</t>
  </si>
  <si>
    <t>143</t>
  </si>
  <si>
    <t>764002851</t>
  </si>
  <si>
    <t>Demontáž oplechování parapetů do suti</t>
  </si>
  <si>
    <t>-2034404763</t>
  </si>
  <si>
    <t>Demontáž klempířských konstrukcí oplechování parapetů do suti</t>
  </si>
  <si>
    <t>https://podminky.urs.cz/item/CS_URS_2022_02/764002851</t>
  </si>
  <si>
    <t>144</t>
  </si>
  <si>
    <t>764003801</t>
  </si>
  <si>
    <t>Demontáž lemování trub, konzol, držáků, ventilačních nástavců a jiných kusových prvků do suti</t>
  </si>
  <si>
    <t>-1579260200</t>
  </si>
  <si>
    <t>Demontáž klempířských konstrukcí lemování trub, konzol, držáků, ventilačních nástavců a ostatních kusových prvků do suti</t>
  </si>
  <si>
    <t>https://podminky.urs.cz/item/CS_URS_2022_02/764003801</t>
  </si>
  <si>
    <t>145</t>
  </si>
  <si>
    <t>764004801</t>
  </si>
  <si>
    <t>Demontáž podokapního žlabu do suti</t>
  </si>
  <si>
    <t>-869828795</t>
  </si>
  <si>
    <t>Demontáž klempířských konstrukcí žlabu podokapního do suti</t>
  </si>
  <si>
    <t>https://podminky.urs.cz/item/CS_URS_2022_02/764004801</t>
  </si>
  <si>
    <t>146</t>
  </si>
  <si>
    <t>764004861</t>
  </si>
  <si>
    <t>Demontáž svodu do suti</t>
  </si>
  <si>
    <t>464867336</t>
  </si>
  <si>
    <t>Demontáž klempířských konstrukcí svodu do suti</t>
  </si>
  <si>
    <t>https://podminky.urs.cz/item/CS_URS_2022_02/764004861</t>
  </si>
  <si>
    <t>3,8+4,1+4,5+6,1+8,5+1</t>
  </si>
  <si>
    <t>147</t>
  </si>
  <si>
    <t>764011616</t>
  </si>
  <si>
    <t>Podkladní plech z Pz s upraveným povrchem rš 500 mm</t>
  </si>
  <si>
    <t>-1877583982</t>
  </si>
  <si>
    <t>Podkladní plech z pozinkovaného plechu s povrchovou úpravou rš 500 mm</t>
  </si>
  <si>
    <t>https://podminky.urs.cz/item/CS_URS_2022_02/764011616</t>
  </si>
  <si>
    <t>148</t>
  </si>
  <si>
    <t>764111653</t>
  </si>
  <si>
    <t>Krytina střechy rovné z taškových tabulí z Pz plechu s povrchovou úpravou sklonu přes 30 do 60°</t>
  </si>
  <si>
    <t>-572239856</t>
  </si>
  <si>
    <t>Krytina ze svitků, ze šablon nebo taškových tabulí z pozinkovaného plechu s povrchovou úpravou s úpravou u okapů, prostupů a výčnělků střechy rovné z taškových tabulí, sklon střechy přes 30 do 60°</t>
  </si>
  <si>
    <t>https://podminky.urs.cz/item/CS_URS_2022_02/764111653</t>
  </si>
  <si>
    <t>149</t>
  </si>
  <si>
    <t>764203155</t>
  </si>
  <si>
    <t>Montáž sněhového zachytávače pro krytiny průběžného jednotrubkového</t>
  </si>
  <si>
    <t>-814716095</t>
  </si>
  <si>
    <t>Montáž oplechování střešních prvků sněhového zachytávače průbežného jednotrubkového</t>
  </si>
  <si>
    <t>https://podminky.urs.cz/item/CS_URS_2022_02/764203155</t>
  </si>
  <si>
    <t>nad vstupy</t>
  </si>
  <si>
    <t>3+3</t>
  </si>
  <si>
    <t>150</t>
  </si>
  <si>
    <t>55349664</t>
  </si>
  <si>
    <t>tyč do sněhového zachytávače Al</t>
  </si>
  <si>
    <t>-30598414</t>
  </si>
  <si>
    <t>151</t>
  </si>
  <si>
    <t>55344663</t>
  </si>
  <si>
    <t>rozražeč ledu sněhového zachytávače Al</t>
  </si>
  <si>
    <t>-1322297316</t>
  </si>
  <si>
    <t>152</t>
  </si>
  <si>
    <t>764211625</t>
  </si>
  <si>
    <t>Oplechování větraného hřebene s větracím pásem z Pz s povrchovou úpravou rš 400 mm</t>
  </si>
  <si>
    <t>-1616700618</t>
  </si>
  <si>
    <t>Oplechování střešních prvků z pozinkovaného plechu s povrchovou úpravou hřebene větraného s použitím hřebenového plechu s větracím pásem rš 400 mm</t>
  </si>
  <si>
    <t>https://podminky.urs.cz/item/CS_URS_2022_02/764211625</t>
  </si>
  <si>
    <t>153</t>
  </si>
  <si>
    <t>764211655</t>
  </si>
  <si>
    <t>Oplechování větraného nároží s větracím pásem z Pz s povrchovou úpravou rš 400 mm</t>
  </si>
  <si>
    <t>-18988239</t>
  </si>
  <si>
    <t>Oplechování střešních prvků z pozinkovaného plechu s povrchovou úpravou nároží větraného s větracím pásem z hřebenáčů oblých rš 400 mm</t>
  </si>
  <si>
    <t>https://podminky.urs.cz/item/CS_URS_2022_02/764211655</t>
  </si>
  <si>
    <t>7,8*4</t>
  </si>
  <si>
    <t>154</t>
  </si>
  <si>
    <t>764212634</t>
  </si>
  <si>
    <t>Oplechování štítu závětrnou lištou z Pz s povrchovou úpravou rš 330 mm</t>
  </si>
  <si>
    <t>264902224</t>
  </si>
  <si>
    <t>Oplechování střešních prvků z pozinkovaného plechu s povrchovou úpravou štítu závětrnou lištou rš 330 mm</t>
  </si>
  <si>
    <t>https://podminky.urs.cz/item/CS_URS_2022_02/764212634</t>
  </si>
  <si>
    <t>5+7+2+3+5</t>
  </si>
  <si>
    <t>155</t>
  </si>
  <si>
    <t>764212664</t>
  </si>
  <si>
    <t>Oplechování rovné okapové hrany z Pz s povrchovou úpravou rš 330 mm</t>
  </si>
  <si>
    <t>-703641999</t>
  </si>
  <si>
    <t>Oplechování střešních prvků z pozinkovaného plechu s povrchovou úpravou okapu střechy rovné okapovým plechem rš 330 mm</t>
  </si>
  <si>
    <t>https://podminky.urs.cz/item/CS_URS_2022_02/764212664</t>
  </si>
  <si>
    <t>156</t>
  </si>
  <si>
    <t>764213652</t>
  </si>
  <si>
    <t>Střešní výlez pro krytinu skládanou nebo plechovou z Pz s povrchovou úpravou</t>
  </si>
  <si>
    <t>-868548753</t>
  </si>
  <si>
    <t>Oplechování střešních prvků z pozinkovaného plechu s povrchovou úpravou střešní výlez rozměru 600 x 600 mm, střechy s krytinou skládanou nebo plechovou</t>
  </si>
  <si>
    <t>https://podminky.urs.cz/item/CS_URS_2022_02/764213652</t>
  </si>
  <si>
    <t>157</t>
  </si>
  <si>
    <t>764216604</t>
  </si>
  <si>
    <t>Oplechování rovných parapetů mechanicky kotvené z Pz s povrchovou úpravou rš 330 mm</t>
  </si>
  <si>
    <t>1371175414</t>
  </si>
  <si>
    <t>Oplechování parapetů z pozinkovaného plechu s povrchovou úpravou rovných mechanicky kotvené, bez rohů rš 330 mm</t>
  </si>
  <si>
    <t>https://podminky.urs.cz/item/CS_URS_2022_02/764216604</t>
  </si>
  <si>
    <t>158</t>
  </si>
  <si>
    <t>764216665</t>
  </si>
  <si>
    <t>Příplatek za zvýšenou pracnost oplechování rohů rovných parapetů z PZ s povrch úpravou rš do 400 mm</t>
  </si>
  <si>
    <t>1582005887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</si>
  <si>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</si>
  <si>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https://podminky.urs.cz/item/CS_URS_2022_02/764216665</t>
  </si>
  <si>
    <t>(13+5+15+2+1)</t>
  </si>
  <si>
    <t>159</t>
  </si>
  <si>
    <t>764312616</t>
  </si>
  <si>
    <t>Spodní lemování rovných zdí střech s krytinou skládanou z Pz s povrchovou úpravou rš 500 mm</t>
  </si>
  <si>
    <t>-901025799</t>
  </si>
  <si>
    <t>Lemování zdí z pozinkovaného plechu s povrchovou úpravou spodní s formováním do tvaru krytiny rovných, střech s krytinou skládanou mimo prejzovou rš 500 mm</t>
  </si>
  <si>
    <t>https://podminky.urs.cz/item/CS_URS_2022_02/764312616</t>
  </si>
  <si>
    <t>0,6*4</t>
  </si>
  <si>
    <t>160</t>
  </si>
  <si>
    <t>764511602</t>
  </si>
  <si>
    <t>Žlab podokapní půlkruhový z Pz s povrchovou úpravou rš 330 mm</t>
  </si>
  <si>
    <t>-1960315585</t>
  </si>
  <si>
    <t>Žlab podokapní z pozinkovaného plechu s povrchovou úpravou včetně háků a čel půlkruhový rš 330 mm</t>
  </si>
  <si>
    <t>https://podminky.urs.cz/item/CS_URS_2022_02/764511602</t>
  </si>
  <si>
    <t>161</t>
  </si>
  <si>
    <t>764511643</t>
  </si>
  <si>
    <t>Kotlík oválný (trychtýřový) pro podokapní žlaby z Pz s povrchovou úpravou 330/120 mm</t>
  </si>
  <si>
    <t>-425712775</t>
  </si>
  <si>
    <t>Žlab podokapní z pozinkovaného plechu s povrchovou úpravou včetně háků a čel kotlík oválný (trychtýřový), rš žlabu/průměr svodu 330/120 mm</t>
  </si>
  <si>
    <t>https://podminky.urs.cz/item/CS_URS_2022_02/764511643</t>
  </si>
  <si>
    <t>162</t>
  </si>
  <si>
    <t>764518623</t>
  </si>
  <si>
    <t>Svody kruhové včetně objímek, kolen, odskoků z Pz s povrchovou úpravou průměru 120 mm</t>
  </si>
  <si>
    <t>-1824234223</t>
  </si>
  <si>
    <t>Svod z pozinkovaného plechu s upraveným povrchem včetně objímek, kolen a odskoků kruhový, průměru 120 mm</t>
  </si>
  <si>
    <t>https://podminky.urs.cz/item/CS_URS_2022_02/764518623</t>
  </si>
  <si>
    <t>163</t>
  </si>
  <si>
    <t>998764102</t>
  </si>
  <si>
    <t>Přesun hmot tonážní pro konstrukce klempířské v objektech v přes 6 do 12 m</t>
  </si>
  <si>
    <t>892800170</t>
  </si>
  <si>
    <t>Přesun hmot pro konstrukce klempířské stanovený z hmotnosti přesunovaného materiálu vodorovná dopravní vzdálenost do 50 m v objektech výšky přes 6 do 12 m</t>
  </si>
  <si>
    <t>https://podminky.urs.cz/item/CS_URS_2022_02/998764102</t>
  </si>
  <si>
    <t>765</t>
  </si>
  <si>
    <t>Krytina skládaná</t>
  </si>
  <si>
    <t>164</t>
  </si>
  <si>
    <t>765191021</t>
  </si>
  <si>
    <t>Montáž pojistné hydroizolační nebo parotěsné fólie kladené ve sklonu přes 20° s lepenými spoji na krokve</t>
  </si>
  <si>
    <t>1841602669</t>
  </si>
  <si>
    <t>Montáž pojistné hydroizolační nebo parotěsné fólie kladené ve sklonu přes 20° s lepenými přesahy na krokve</t>
  </si>
  <si>
    <t>https://podminky.urs.cz/item/CS_URS_2022_02/765191021</t>
  </si>
  <si>
    <t>165</t>
  </si>
  <si>
    <t>28329036</t>
  </si>
  <si>
    <t>fólie kontaktní difuzně propustná pro doplňkovou hydroizolační vrstvu, třívrstvá mikroporézní PP 150g/m2 s integrovanou samolepící páskou</t>
  </si>
  <si>
    <t>1059715731</t>
  </si>
  <si>
    <t>374*1,05 'Přepočtené koeficientem množství</t>
  </si>
  <si>
    <t>166</t>
  </si>
  <si>
    <t>765191031</t>
  </si>
  <si>
    <t>Lepení těsnících pásků pod kontralatě</t>
  </si>
  <si>
    <t>-773173966</t>
  </si>
  <si>
    <t>Montáž pojistné hydroizolační nebo parotěsné fólie lepení těsnících pásků pod kontralatě</t>
  </si>
  <si>
    <t>https://podminky.urs.cz/item/CS_URS_2022_02/765191031</t>
  </si>
  <si>
    <t>167</t>
  </si>
  <si>
    <t>28329303</t>
  </si>
  <si>
    <t>páska těsnící jednostranně lepící butylkaučuková pod kontralatě š 50mm</t>
  </si>
  <si>
    <t>794546984</t>
  </si>
  <si>
    <t>935*1,1 'Přepočtené koeficientem množství</t>
  </si>
  <si>
    <t>168</t>
  </si>
  <si>
    <t>765192001</t>
  </si>
  <si>
    <t>Nouzové (provizorní) zakrytí střechy plachtou</t>
  </si>
  <si>
    <t>250360914</t>
  </si>
  <si>
    <t>Nouzové zakrytí střechy plachtou</t>
  </si>
  <si>
    <t>https://podminky.urs.cz/item/CS_URS_2022_02/765192001</t>
  </si>
  <si>
    <t>169</t>
  </si>
  <si>
    <t>998765102</t>
  </si>
  <si>
    <t>Přesun hmot tonážní pro krytiny skládané v objektech v přes 6 do 12 m</t>
  </si>
  <si>
    <t>1821246499</t>
  </si>
  <si>
    <t>Přesun hmot pro krytiny skládané stanovený z hmotnosti přesunovaného materiálu vodorovná dopravní vzdálenost do 50 m na objektech výšky přes 6 do 12 m</t>
  </si>
  <si>
    <t>https://podminky.urs.cz/item/CS_URS_2022_02/998765102</t>
  </si>
  <si>
    <t>767</t>
  </si>
  <si>
    <t>Konstrukce zámečnické</t>
  </si>
  <si>
    <t>170</t>
  </si>
  <si>
    <t>767810811</t>
  </si>
  <si>
    <t>Demontáž mřížek větracích ocelových čtyřhranných nebo kruhových</t>
  </si>
  <si>
    <t>980607448</t>
  </si>
  <si>
    <t>Demontáž větracích mřížek ocelových čtyřhranných neho kruhových</t>
  </si>
  <si>
    <t>https://podminky.urs.cz/item/CS_URS_2022_02/767810811</t>
  </si>
  <si>
    <t>171</t>
  </si>
  <si>
    <t>767851104</t>
  </si>
  <si>
    <t>Montáž lávek komínových - kompletní celé lávky</t>
  </si>
  <si>
    <t>-144127335</t>
  </si>
  <si>
    <t>Montáž komínových lávek kompletní celé lávky</t>
  </si>
  <si>
    <t>https://podminky.urs.cz/item/CS_URS_2022_02/767851104</t>
  </si>
  <si>
    <t>172</t>
  </si>
  <si>
    <t>767001</t>
  </si>
  <si>
    <t>Střešní lávka 600 mm</t>
  </si>
  <si>
    <t>ks</t>
  </si>
  <si>
    <t>-1012855843</t>
  </si>
  <si>
    <t>173</t>
  </si>
  <si>
    <t>767002</t>
  </si>
  <si>
    <t>Kolébka střešní lávky</t>
  </si>
  <si>
    <t>1888095803</t>
  </si>
  <si>
    <t>174</t>
  </si>
  <si>
    <t>767003</t>
  </si>
  <si>
    <t>Držák kolébky</t>
  </si>
  <si>
    <t>1789107308</t>
  </si>
  <si>
    <t>175</t>
  </si>
  <si>
    <t>767851803</t>
  </si>
  <si>
    <t>Demontáž komínových lávek - celé komínové lávky</t>
  </si>
  <si>
    <t>839561112</t>
  </si>
  <si>
    <t>Demontáž komínových lávek kompletní celé lávky</t>
  </si>
  <si>
    <t>https://podminky.urs.cz/item/CS_URS_2022_02/767851803</t>
  </si>
  <si>
    <t>176</t>
  </si>
  <si>
    <t>767996701</t>
  </si>
  <si>
    <t>Demontáž atypických zámečnických konstrukcí řezáním hm jednotlivých dílů do 50 kg</t>
  </si>
  <si>
    <t>1936171975</t>
  </si>
  <si>
    <t>Demontáž ostatních zámečnických konstrukcí o hmotnosti jednotlivých dílů řezáním do 50 kg</t>
  </si>
  <si>
    <t>https://podminky.urs.cz/item/CS_URS_2022_02/767996701</t>
  </si>
  <si>
    <t>drobné prvky na fasádě</t>
  </si>
  <si>
    <t>177</t>
  </si>
  <si>
    <t>998767202</t>
  </si>
  <si>
    <t>Přesun hmot procentní pro zámečnické konstrukce v objektech v přes 6 do 12 m</t>
  </si>
  <si>
    <t>1303631423</t>
  </si>
  <si>
    <t>Přesun hmot pro zámečnické konstrukce stanovený procentní sazbou (%) z ceny vodorovná dopravní vzdálenost do 50 m v objektech výšky přes 6 do 12 m</t>
  </si>
  <si>
    <t>https://podminky.urs.cz/item/CS_URS_2022_02/998767202</t>
  </si>
  <si>
    <t>783</t>
  </si>
  <si>
    <t>Dokončovací práce - nátěry</t>
  </si>
  <si>
    <t>178</t>
  </si>
  <si>
    <t>783301303</t>
  </si>
  <si>
    <t>Bezoplachové odrezivění zámečnických konstrukcí</t>
  </si>
  <si>
    <t>737154386</t>
  </si>
  <si>
    <t>Příprava podkladu zámečnických konstrukcí před provedením nátěru odrezivění odrezovačem bezoplachovým</t>
  </si>
  <si>
    <t>https://podminky.urs.cz/item/CS_URS_2022_02/783301303</t>
  </si>
  <si>
    <t>drobné zám. prvky</t>
  </si>
  <si>
    <t>179</t>
  </si>
  <si>
    <t>783301313</t>
  </si>
  <si>
    <t>Odmaštění zámečnických konstrukcí ředidlovým odmašťovačem</t>
  </si>
  <si>
    <t>1763156847</t>
  </si>
  <si>
    <t>Příprava podkladu zámečnických konstrukcí před provedením nátěru odmaštění odmašťovačem ředidlovým</t>
  </si>
  <si>
    <t>https://podminky.urs.cz/item/CS_URS_2022_02/783301313</t>
  </si>
  <si>
    <t>783317101</t>
  </si>
  <si>
    <t>Krycí jednonásobný syntetický standardní nátěr zámečnických konstrukcí</t>
  </si>
  <si>
    <t>211051501</t>
  </si>
  <si>
    <t>Krycí nátěr (email) zámečnických konstrukcí jednonásobný syntetický standardní</t>
  </si>
  <si>
    <t>https://podminky.urs.cz/item/CS_URS_2022_02/783317101</t>
  </si>
  <si>
    <t>181</t>
  </si>
  <si>
    <t>783322101</t>
  </si>
  <si>
    <t>Tmelení včetně přebroušení zámečnických konstrukcí disperzním tmelem</t>
  </si>
  <si>
    <t>1040497832</t>
  </si>
  <si>
    <t>Tmelení zámečnických konstrukcí včetně přebroušení tmelených míst, tmelem disperzním akrylátovým nebo latexovým</t>
  </si>
  <si>
    <t>https://podminky.urs.cz/item/CS_URS_2022_02/783322101</t>
  </si>
  <si>
    <t>182</t>
  </si>
  <si>
    <t>783334201</t>
  </si>
  <si>
    <t>Základní antikorozní jednonásobný epoxidový nátěr zámečnických konstrukcí</t>
  </si>
  <si>
    <t>-1029132604</t>
  </si>
  <si>
    <t>Základní antikorozní nátěr zámečnických konstrukcí jednonásobný epoxidový</t>
  </si>
  <si>
    <t>https://podminky.urs.cz/item/CS_URS_2022_02/783334201</t>
  </si>
  <si>
    <t>784</t>
  </si>
  <si>
    <t>Dokončovací práce - malby a tapety</t>
  </si>
  <si>
    <t>183</t>
  </si>
  <si>
    <t>784181101</t>
  </si>
  <si>
    <t>Základní akrylátová jednonásobná bezbarvá penetrace podkladu v místnostech v do 3,80 m</t>
  </si>
  <si>
    <t>-1340594362</t>
  </si>
  <si>
    <t>Penetrace podkladu jednonásobná základní akrylátová bezbarvá v místnostech výšky do 3,80 m</t>
  </si>
  <si>
    <t>https://podminky.urs.cz/item/CS_URS_2022_02/784181101</t>
  </si>
  <si>
    <t>184</t>
  </si>
  <si>
    <t>784221111</t>
  </si>
  <si>
    <t>Dvojnásobné bílé malby ze směsí za sucha středně otěruvzdorných v místnostech do 3,80 m</t>
  </si>
  <si>
    <t>19185038</t>
  </si>
  <si>
    <t>Malby z malířských směsí otěruvzdorných za sucha dvojnásobné, bílé za sucha otěruvzdorné středně v místnostech výšky do 3,80 m</t>
  </si>
  <si>
    <t>https://podminky.urs.cz/item/CS_URS_2022_02/784221111</t>
  </si>
  <si>
    <t>VRN</t>
  </si>
  <si>
    <t>Vedlejší rozpočtové náklady</t>
  </si>
  <si>
    <t>185</t>
  </si>
  <si>
    <t>VRN01</t>
  </si>
  <si>
    <t>Zařízení a provoz staveniště</t>
  </si>
  <si>
    <t>soubor</t>
  </si>
  <si>
    <t>1790507724</t>
  </si>
  <si>
    <t>Zařízení a provoz staveniště, vč oplocení, WC, energie, odstranění zařízení staveniště</t>
  </si>
  <si>
    <t>186</t>
  </si>
  <si>
    <t>VRN02</t>
  </si>
  <si>
    <t>Výtažné zkoušky kotvení</t>
  </si>
  <si>
    <t>-72708338</t>
  </si>
  <si>
    <t>187</t>
  </si>
  <si>
    <t>VRN03</t>
  </si>
  <si>
    <t>Vytýčení sítí</t>
  </si>
  <si>
    <t>-1374363908</t>
  </si>
  <si>
    <t>188</t>
  </si>
  <si>
    <t>VRN04</t>
  </si>
  <si>
    <t>Revize hromosvod</t>
  </si>
  <si>
    <t>-749165426</t>
  </si>
  <si>
    <t>2 - Ústřední vytápění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</si>
  <si>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</si>
  <si>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</si>
  <si>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</si>
  <si>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</si>
  <si>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</si>
  <si>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</si>
  <si>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</si>
  <si>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</si>
  <si>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722</t>
  </si>
  <si>
    <t>Zdravotechnika - vnitřní vodovod</t>
  </si>
  <si>
    <t>722181252</t>
  </si>
  <si>
    <t>Ochrana vodovodního potrubí přilepenými termoizolačními trubicemi z PE tl přes 20 do 25 mm DN přes 22 do 45 mm</t>
  </si>
  <si>
    <t>698125720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</si>
  <si>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</si>
  <si>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https://podminky.urs.cz/item/CS_URS_2022_02/722181252</t>
  </si>
  <si>
    <t>722262227</t>
  </si>
  <si>
    <t>Vodoměr závitový jednovtokový suchoběžný dálkový odečet do 40°C G 3/4"x 130 R100 Qn 4,0 m3/h horizont</t>
  </si>
  <si>
    <t>-1880669862</t>
  </si>
  <si>
    <t>Vodoměry pro vodu do 40°C závitové horizontální jednovtokové suchoběžné pro dálkový odečet G 3/4" x 130 mm Qn 4,0 R100</t>
  </si>
  <si>
    <t>https://podminky.urs.cz/item/CS_URS_2022_02/722262227</t>
  </si>
  <si>
    <t>P</t>
  </si>
  <si>
    <t xml:space="preserve">Poznámka k položce:_x000D_
Dopouštění a úprava vody do systému ÚT </t>
  </si>
  <si>
    <t>722270101</t>
  </si>
  <si>
    <t>Sestava vodoměrová závitová G 3/4"</t>
  </si>
  <si>
    <t>1043111140</t>
  </si>
  <si>
    <t>Vodoměrové sestavy závitové G 3/4"</t>
  </si>
  <si>
    <t>https://podminky.urs.cz/item/CS_URS_2022_02/722270101</t>
  </si>
  <si>
    <t>998722101</t>
  </si>
  <si>
    <t>Přesun hmot tonážní pro vnitřní vodovod v objektech v do 6 m</t>
  </si>
  <si>
    <t>-65260217</t>
  </si>
  <si>
    <t>Přesun hmot pro vnitřní vodovod stanovený z hmotnosti přesunovaného materiálu vodorovná dopravní vzdálenost do 50 m v objektech výšky do 6 m</t>
  </si>
  <si>
    <t>https://podminky.urs.cz/item/CS_URS_2022_02/998722101</t>
  </si>
  <si>
    <t>725</t>
  </si>
  <si>
    <t>Zdravotechnika - zařizovací předměty</t>
  </si>
  <si>
    <t>725869101</t>
  </si>
  <si>
    <t>Montáž zápachových uzávěrek umyvadlových do DN 40</t>
  </si>
  <si>
    <t>1826814676</t>
  </si>
  <si>
    <t>Zápachové uzávěrky zařizovacích předmětů montáž zápachových uzávěrek umyvadlových do DN 40</t>
  </si>
  <si>
    <t>https://podminky.urs.cz/item/CS_URS_2022_02/725869101</t>
  </si>
  <si>
    <t>55161841</t>
  </si>
  <si>
    <t>vtok se zápachovou uzávěrkou DN 32</t>
  </si>
  <si>
    <t>1724918308</t>
  </si>
  <si>
    <t>731</t>
  </si>
  <si>
    <t>Ústřední vytápění - kotelny</t>
  </si>
  <si>
    <t>73101</t>
  </si>
  <si>
    <t>Kompaktní set (split systém) tepelného čerpadla vzduch/voda a vnitřní jednotky vč. regulace</t>
  </si>
  <si>
    <t>-288292208</t>
  </si>
  <si>
    <t xml:space="preserve">Poznámka k položce:_x000D_
Vysokoteplotní tepelné čerpadlo jm. výkonu 16 kW (třífázové v provedení split) včetně propojovacího potrubí._x000D_
</t>
  </si>
  <si>
    <t>73102</t>
  </si>
  <si>
    <t>Autorizované uvedení do provozu</t>
  </si>
  <si>
    <t>kpl</t>
  </si>
  <si>
    <t>1063092827</t>
  </si>
  <si>
    <t>73103</t>
  </si>
  <si>
    <t>Zaučení obsluhy, seřízení, spuštění, ovládání; práce profese MaR vč. rozvaděče</t>
  </si>
  <si>
    <t>1372499984</t>
  </si>
  <si>
    <t>Poznámka k položce:_x000D_
Zřízení odběrného místa, měření, čidla teploty, termostaty a dalších komponenty, Kabeláž, propojení kabeláží venkovní a vnitřní jednotky - upřesní část elektro a MaR.</t>
  </si>
  <si>
    <t>73104</t>
  </si>
  <si>
    <t>Chladivo pro doplnění primárního okruhu</t>
  </si>
  <si>
    <t>-872603804</t>
  </si>
  <si>
    <t>73105</t>
  </si>
  <si>
    <t>Montáž jednotky na terén, na základek</t>
  </si>
  <si>
    <t>hod</t>
  </si>
  <si>
    <t>764749916</t>
  </si>
  <si>
    <t>73106</t>
  </si>
  <si>
    <t>Vyrovnávací (akumulační) nádoba, dodávka a montáž</t>
  </si>
  <si>
    <t>343745494</t>
  </si>
  <si>
    <t>Poznámka k položce:_x000D_
Počet návarků -9, užitný objem 181 l, max. dovolený tlak 3 bary, ∅450 mm (∅650 mm vč. izolace), výška 1351 mm, hmotnost 42 kg</t>
  </si>
  <si>
    <t>73107</t>
  </si>
  <si>
    <t>Elektrokotel (bivalentní zdroj) o výkonu 24 kW, max. provozní tlak 3 bary, dodávka a montáž</t>
  </si>
  <si>
    <t>-1373030871</t>
  </si>
  <si>
    <t>73108</t>
  </si>
  <si>
    <t>Podružný měřič tepla DN 15 qn=1,5 m3/h, dodávka a montáž</t>
  </si>
  <si>
    <t>-1922438740</t>
  </si>
  <si>
    <t>73109</t>
  </si>
  <si>
    <t>První plnění upravenou vodou (na parametry dle požadavků výrobce), dodávka a montáž</t>
  </si>
  <si>
    <t>-2079475079</t>
  </si>
  <si>
    <t>73110</t>
  </si>
  <si>
    <t>Změkčovač vody, dodávka a montáž</t>
  </si>
  <si>
    <t>889321828</t>
  </si>
  <si>
    <t>73111</t>
  </si>
  <si>
    <t>Ventil zónový dvoucestný , vč. čidla tlaku (propojení požadavek MaR), dodávka a montáž</t>
  </si>
  <si>
    <t>1368618775</t>
  </si>
  <si>
    <t>998731201</t>
  </si>
  <si>
    <t>Přesun hmot procentní pro kotelny v objektech v do 6 m</t>
  </si>
  <si>
    <t>1082580748</t>
  </si>
  <si>
    <t>Přesun hmot pro kotelny stanovený procentní sazbou (%) z ceny vodorovná dopravní vzdálenost do 50 m v objektech výšky do 6 m</t>
  </si>
  <si>
    <t>https://podminky.urs.cz/item/CS_URS_2022_02/998731201</t>
  </si>
  <si>
    <t>732</t>
  </si>
  <si>
    <t>Ústřední vytápění - strojovny</t>
  </si>
  <si>
    <t>732330104</t>
  </si>
  <si>
    <t>Nádoba tlaková expanzní pro solární, topnou a chladící soustavu s membránou závitové připojení PN 0,8 o objemu 25 l</t>
  </si>
  <si>
    <t>-1923830710</t>
  </si>
  <si>
    <t>Nádoby expanzní tlakové pro solární, topné a chladicí soustavy s membránou bez pojistného ventilu se závitovým připojením PN 0,8 o objemu 25 l</t>
  </si>
  <si>
    <t>https://podminky.urs.cz/item/CS_URS_2022_02/732330104</t>
  </si>
  <si>
    <t>732421401</t>
  </si>
  <si>
    <t>Čerpadlo teplovodní mokroběžné závitové oběhové DN 25 výtlak do 4,0 m průtok 2,0 m3/h pro vytápění</t>
  </si>
  <si>
    <t>-1736058201</t>
  </si>
  <si>
    <t>Čerpadla teplovodní závitová mokroběžná oběhová pro teplovodní vytápění (elektronicky řízená) PN 10, do 110°C DN přípojky/dopravní výška H (m) - čerpací výkon Q (m3/h) DN 25 / do 4,0 m / 2,0 m3/h</t>
  </si>
  <si>
    <t>https://podminky.urs.cz/item/CS_URS_2022_02/732421401</t>
  </si>
  <si>
    <t>998732101</t>
  </si>
  <si>
    <t>Přesun hmot tonážní pro strojovny v objektech v do 6 m</t>
  </si>
  <si>
    <t>-778818990</t>
  </si>
  <si>
    <t>Přesun hmot pro strojovny stanovený z hmotnosti přesunovaného materiálu vodorovná dopravní vzdálenost do 50 m v objektech výšky do 6 m</t>
  </si>
  <si>
    <t>https://podminky.urs.cz/item/CS_URS_2022_02/998732101</t>
  </si>
  <si>
    <t>733</t>
  </si>
  <si>
    <t>Ústřední vytápění - rozvodné potrubí</t>
  </si>
  <si>
    <t>733223303</t>
  </si>
  <si>
    <t>Potrubí měděné tvrdé spojované lisováním D 22x1 mm</t>
  </si>
  <si>
    <t>2081642505</t>
  </si>
  <si>
    <t>Potrubí z trubek měděných tvrdých spojovaných lisováním PN 16, T= +110°C Ø 22/1</t>
  </si>
  <si>
    <t>https://podminky.urs.cz/item/CS_URS_2022_02/733223303</t>
  </si>
  <si>
    <t>733223304</t>
  </si>
  <si>
    <t>Potrubí měděné tvrdé spojované lisováním D 28x1,5 mm</t>
  </si>
  <si>
    <t>-1599452282</t>
  </si>
  <si>
    <t>Potrubí z trubek měděných tvrdých spojovaných lisováním PN 16, T= +110°C Ø 28/1,5</t>
  </si>
  <si>
    <t>https://podminky.urs.cz/item/CS_URS_2022_02/733223304</t>
  </si>
  <si>
    <t>733224204</t>
  </si>
  <si>
    <t>Příplatek k potrubí měděnému za potrubí vedené v kotelnách nebo strojovnách D 22x1 mm</t>
  </si>
  <si>
    <t>-1741004036</t>
  </si>
  <si>
    <t>Potrubí z trubek měděných Příplatek k cenám za potrubí vedené v kotelnách a strojovnách Ø 22/1,5</t>
  </si>
  <si>
    <t>https://podminky.urs.cz/item/CS_URS_2022_02/733224204</t>
  </si>
  <si>
    <t>733224205</t>
  </si>
  <si>
    <t>Příplatek k potrubí měděnému za potrubí vedené v kotelnách nebo strojovnách D 28x1,5 mm</t>
  </si>
  <si>
    <t>-2047852144</t>
  </si>
  <si>
    <t>Potrubí z trubek měděných Příplatek k cenám za potrubí vedené v kotelnách a strojovnách Ø 28/1,5</t>
  </si>
  <si>
    <t>https://podminky.urs.cz/item/CS_URS_2022_02/733224205</t>
  </si>
  <si>
    <t>998733101</t>
  </si>
  <si>
    <t>Přesun hmot tonážní pro rozvody potrubí v objektech v do 6 m</t>
  </si>
  <si>
    <t>-1133518626</t>
  </si>
  <si>
    <t>Přesun hmot pro rozvody potrubí stanovený z hmotnosti přesunovaného materiálu vodorovná dopravní vzdálenost do 50 m v objektech výšky do 6 m</t>
  </si>
  <si>
    <t>https://podminky.urs.cz/item/CS_URS_2022_02/998733101</t>
  </si>
  <si>
    <t>734</t>
  </si>
  <si>
    <t>Ústřední vytápění - armatury</t>
  </si>
  <si>
    <t>734211119</t>
  </si>
  <si>
    <t>Ventil závitový odvzdušňovací G 3/8 PN 14 do 120°C automatický</t>
  </si>
  <si>
    <t>-2028335313</t>
  </si>
  <si>
    <t>Ventily odvzdušňovací závitové automatické PN 14 do 120°C G 3/8</t>
  </si>
  <si>
    <t>https://podminky.urs.cz/item/CS_URS_2022_02/734211119</t>
  </si>
  <si>
    <t>734221545</t>
  </si>
  <si>
    <t>Ventil závitový termostatický přímý jednoregulační G 1/2 PN 16 do 110°C bez hlavice ovládání</t>
  </si>
  <si>
    <t>1935562926</t>
  </si>
  <si>
    <t>Ventily regulační závitové termostatické, bez hlavice ovládání PN 16 do 110°C přímé jednoregulační G 1/2</t>
  </si>
  <si>
    <t>https://podminky.urs.cz/item/CS_URS_2022_02/734221545</t>
  </si>
  <si>
    <t>734222812</t>
  </si>
  <si>
    <t>Ventil závitový termostatický přímý G 1/2 PN 16 do 110°C s ruční hlavou chromovaný</t>
  </si>
  <si>
    <t>1056860583</t>
  </si>
  <si>
    <t>Ventily regulační závitové termostatické, s hlavicí ručního ovládání PN 16 do 110°C přímé chromované G 1/2</t>
  </si>
  <si>
    <t>https://podminky.urs.cz/item/CS_URS_2022_02/734222812</t>
  </si>
  <si>
    <t>734291123</t>
  </si>
  <si>
    <t>Kohout plnící a vypouštěcí G 1/2 PN 10 do 90°C závitový</t>
  </si>
  <si>
    <t>261921103</t>
  </si>
  <si>
    <t>Ostatní armatury kohouty plnicí a vypouštěcí PN 10 do 90°C G 1/2</t>
  </si>
  <si>
    <t>https://podminky.urs.cz/item/CS_URS_2022_02/734291123</t>
  </si>
  <si>
    <t>734291242</t>
  </si>
  <si>
    <t>Filtr závitový přímý G 1/2 PN 16 do 130°C s vnitřními závity</t>
  </si>
  <si>
    <t>710288310</t>
  </si>
  <si>
    <t>Ostatní armatury filtry závitové PN 16 do 130°C přímé s vnitřními závity G 1/2</t>
  </si>
  <si>
    <t>https://podminky.urs.cz/item/CS_URS_2022_02/734291242</t>
  </si>
  <si>
    <t>734242413</t>
  </si>
  <si>
    <t>Ventil závitový zpětný přímý G 3/4 PN 16 do 110°C</t>
  </si>
  <si>
    <t>164725483</t>
  </si>
  <si>
    <t>Ventily zpětné závitové PN 16 do 110°C přímé G 3/4</t>
  </si>
  <si>
    <t>https://podminky.urs.cz/item/CS_URS_2022_02/734242413</t>
  </si>
  <si>
    <t>734292714</t>
  </si>
  <si>
    <t>Kohout kulový přímý G 3/4 PN 42 do 185°C vnitřní závit</t>
  </si>
  <si>
    <t>-561447840</t>
  </si>
  <si>
    <t>Ostatní armatury kulové kohouty PN 42 do 185°C přímé vnitřní závit G 3/4</t>
  </si>
  <si>
    <t>https://podminky.urs.cz/item/CS_URS_2022_02/734292714</t>
  </si>
  <si>
    <t>734292715</t>
  </si>
  <si>
    <t>Kohout kulový přímý G 1 PN 42 do 185°C vnitřní závit</t>
  </si>
  <si>
    <t>2017450481</t>
  </si>
  <si>
    <t>Ostatní armatury kulové kohouty PN 42 do 185°C přímé vnitřní závit G 1</t>
  </si>
  <si>
    <t>https://podminky.urs.cz/item/CS_URS_2022_02/734292715</t>
  </si>
  <si>
    <t>734292724</t>
  </si>
  <si>
    <t>Kohout kulový přímý G 3/4 PN 42 do 185°C vnitřní závit s vypouštěním</t>
  </si>
  <si>
    <t>1548402536</t>
  </si>
  <si>
    <t>Ostatní armatury kulové kohouty PN 42 do 185°C přímé vnitřní závit s vypouštěním G 3/4</t>
  </si>
  <si>
    <t>https://podminky.urs.cz/item/CS_URS_2022_02/734292724</t>
  </si>
  <si>
    <t>734411103</t>
  </si>
  <si>
    <t>Teploměr technický s pevným stonkem a jímkou zadní připojení průměr 63 mm délky 100 mm</t>
  </si>
  <si>
    <t>-688340375</t>
  </si>
  <si>
    <t>Teploměry technické s pevným stonkem a jímkou zadní připojení (axiální) průměr 63 mm délka stonku 100 mm</t>
  </si>
  <si>
    <t>https://podminky.urs.cz/item/CS_URS_2022_02/734411103</t>
  </si>
  <si>
    <t>734421102</t>
  </si>
  <si>
    <t>Tlakoměr s pevným stonkem a zpětnou klapkou tlak 0-16 bar průměr 63 mm spodní připojení</t>
  </si>
  <si>
    <t>-778318838</t>
  </si>
  <si>
    <t>Tlakoměry s pevným stonkem a zpětnou klapkou spodní připojení (radiální) tlaku 0–16 bar průměru 63 mm</t>
  </si>
  <si>
    <t>https://podminky.urs.cz/item/CS_URS_2022_02/734421102</t>
  </si>
  <si>
    <t>998734101</t>
  </si>
  <si>
    <t>Přesun hmot tonážní pro armatury v objektech v do 6 m</t>
  </si>
  <si>
    <t>1855371219</t>
  </si>
  <si>
    <t>Přesun hmot pro armatury stanovený z hmotnosti přesunovaného materiálu vodorovná dopravní vzdálenost do 50 m v objektech výšky do 6 m</t>
  </si>
  <si>
    <t>https://podminky.urs.cz/item/CS_URS_2022_02/998734101</t>
  </si>
  <si>
    <t>735</t>
  </si>
  <si>
    <t>Ústřední vytápění - otopná tělesa</t>
  </si>
  <si>
    <t>735000912</t>
  </si>
  <si>
    <t>Vyregulování ventilu nebo kohoutu dvojregulačního s termostatickým ovládáním</t>
  </si>
  <si>
    <t>-1541378050</t>
  </si>
  <si>
    <t>Regulace otopného systému při opravách vyregulování dvojregulačních ventilů a kohoutů s termostatickým ovládáním</t>
  </si>
  <si>
    <t>https://podminky.urs.cz/item/CS_URS_2022_02/735000912</t>
  </si>
  <si>
    <t>HZS</t>
  </si>
  <si>
    <t>Hodinové zúčtovací sazby</t>
  </si>
  <si>
    <t>HZS2222</t>
  </si>
  <si>
    <t>Hodinová zúčtovací sazba topenář odborný</t>
  </si>
  <si>
    <t>512</t>
  </si>
  <si>
    <t>798719346</t>
  </si>
  <si>
    <t>Hodinové zúčtovací sazby profesí PSV provádění stavebních instalací topenář odborný</t>
  </si>
  <si>
    <t>https://podminky.urs.cz/item/CS_URS_2022_02/HZS2222</t>
  </si>
  <si>
    <t>Poznámka k položce:_x000D_
Úprava a napojení na stávající rozvody, vypuštění, napuštění, odvzdušnění, propláchnutí topného systému</t>
  </si>
  <si>
    <t>HZS2492</t>
  </si>
  <si>
    <t>Hodinová zúčtovací sazba pomocný dělník PSV</t>
  </si>
  <si>
    <t>-851875278</t>
  </si>
  <si>
    <t>Hodinové zúčtovací sazby profesí PSV zednické výpomoci a pomocné práce PSV pomocný dělník PSV</t>
  </si>
  <si>
    <t>https://podminky.urs.cz/item/CS_URS_2022_02/HZS2492</t>
  </si>
  <si>
    <t>Poznámka k položce:_x000D_
Demontáže stávajícího zařízení v předepsaném rozsahu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</si>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</sst>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2/764212664" TargetMode="External"/><Relationship Id="rId21" Type="http://schemas.openxmlformats.org/officeDocument/2006/relationships/hyperlink" Target="https://podminky.urs.cz/item/CS_URS_2022_02/622131121" TargetMode="External"/><Relationship Id="rId42" Type="http://schemas.openxmlformats.org/officeDocument/2006/relationships/hyperlink" Target="https://podminky.urs.cz/item/CS_URS_2022_02/985131311" TargetMode="External"/><Relationship Id="rId63" Type="http://schemas.openxmlformats.org/officeDocument/2006/relationships/hyperlink" Target="https://podminky.urs.cz/item/CS_URS_2022_02/944711813" TargetMode="External"/><Relationship Id="rId84" Type="http://schemas.openxmlformats.org/officeDocument/2006/relationships/hyperlink" Target="https://podminky.urs.cz/item/CS_URS_2023_01/741420022" TargetMode="External"/><Relationship Id="rId138" Type="http://schemas.openxmlformats.org/officeDocument/2006/relationships/hyperlink" Target="https://podminky.urs.cz/item/CS_URS_2022_02/783322101" TargetMode="External"/><Relationship Id="rId107" Type="http://schemas.openxmlformats.org/officeDocument/2006/relationships/hyperlink" Target="https://podminky.urs.cz/item/CS_URS_2022_02/764002851" TargetMode="External"/><Relationship Id="rId11" Type="http://schemas.openxmlformats.org/officeDocument/2006/relationships/hyperlink" Target="https://podminky.urs.cz/item/CS_URS_2022_02/175151101" TargetMode="External"/><Relationship Id="rId32" Type="http://schemas.openxmlformats.org/officeDocument/2006/relationships/hyperlink" Target="https://podminky.urs.cz/item/CS_URS_2022_02/622251101" TargetMode="External"/><Relationship Id="rId37" Type="http://schemas.openxmlformats.org/officeDocument/2006/relationships/hyperlink" Target="https://podminky.urs.cz/item/CS_URS_2022_02/622511112" TargetMode="External"/><Relationship Id="rId53" Type="http://schemas.openxmlformats.org/officeDocument/2006/relationships/hyperlink" Target="https://podminky.urs.cz/item/CS_URS_2022_02/611131121" TargetMode="External"/><Relationship Id="rId58" Type="http://schemas.openxmlformats.org/officeDocument/2006/relationships/hyperlink" Target="https://podminky.urs.cz/item/CS_URS_2022_02/944511111" TargetMode="External"/><Relationship Id="rId74" Type="http://schemas.openxmlformats.org/officeDocument/2006/relationships/hyperlink" Target="https://podminky.urs.cz/item/CS_URS_2022_02/713122111" TargetMode="External"/><Relationship Id="rId79" Type="http://schemas.openxmlformats.org/officeDocument/2006/relationships/hyperlink" Target="https://podminky.urs.cz/item/CS_URS_2022_02/741370002" TargetMode="External"/><Relationship Id="rId102" Type="http://schemas.openxmlformats.org/officeDocument/2006/relationships/hyperlink" Target="https://podminky.urs.cz/item/CS_URS_2022_02/764001821" TargetMode="External"/><Relationship Id="rId123" Type="http://schemas.openxmlformats.org/officeDocument/2006/relationships/hyperlink" Target="https://podminky.urs.cz/item/CS_URS_2022_02/764511643" TargetMode="External"/><Relationship Id="rId128" Type="http://schemas.openxmlformats.org/officeDocument/2006/relationships/hyperlink" Target="https://podminky.urs.cz/item/CS_URS_2022_02/765192001" TargetMode="External"/><Relationship Id="rId5" Type="http://schemas.openxmlformats.org/officeDocument/2006/relationships/hyperlink" Target="https://podminky.urs.cz/item/CS_URS_2022_02/151101111" TargetMode="External"/><Relationship Id="rId90" Type="http://schemas.openxmlformats.org/officeDocument/2006/relationships/hyperlink" Target="https://podminky.urs.cz/item/CS_URS_2022_02/751525082" TargetMode="External"/><Relationship Id="rId95" Type="http://schemas.openxmlformats.org/officeDocument/2006/relationships/hyperlink" Target="https://podminky.urs.cz/item/CS_URS_2022_02/762342314" TargetMode="External"/><Relationship Id="rId22" Type="http://schemas.openxmlformats.org/officeDocument/2006/relationships/hyperlink" Target="https://podminky.urs.cz/item/CS_URS_2022_02/622135011" TargetMode="External"/><Relationship Id="rId27" Type="http://schemas.openxmlformats.org/officeDocument/2006/relationships/hyperlink" Target="https://podminky.urs.cz/item/CS_URS_2022_02/622211031" TargetMode="External"/><Relationship Id="rId43" Type="http://schemas.openxmlformats.org/officeDocument/2006/relationships/hyperlink" Target="https://podminky.urs.cz/item/CS_URS_2022_02/629995223" TargetMode="External"/><Relationship Id="rId48" Type="http://schemas.openxmlformats.org/officeDocument/2006/relationships/hyperlink" Target="https://podminky.urs.cz/item/CS_URS_2022_02/997013214" TargetMode="External"/><Relationship Id="rId64" Type="http://schemas.openxmlformats.org/officeDocument/2006/relationships/hyperlink" Target="https://podminky.urs.cz/item/CS_URS_2022_02/711112001" TargetMode="External"/><Relationship Id="rId69" Type="http://schemas.openxmlformats.org/officeDocument/2006/relationships/hyperlink" Target="https://podminky.urs.cz/item/CS_URS_2022_02/998711202" TargetMode="External"/><Relationship Id="rId113" Type="http://schemas.openxmlformats.org/officeDocument/2006/relationships/hyperlink" Target="https://podminky.urs.cz/item/CS_URS_2022_02/764203155" TargetMode="External"/><Relationship Id="rId118" Type="http://schemas.openxmlformats.org/officeDocument/2006/relationships/hyperlink" Target="https://podminky.urs.cz/item/CS_URS_2022_02/764213652" TargetMode="External"/><Relationship Id="rId134" Type="http://schemas.openxmlformats.org/officeDocument/2006/relationships/hyperlink" Target="https://podminky.urs.cz/item/CS_URS_2022_02/998767202" TargetMode="External"/><Relationship Id="rId139" Type="http://schemas.openxmlformats.org/officeDocument/2006/relationships/hyperlink" Target="https://podminky.urs.cz/item/CS_URS_2022_02/783334201" TargetMode="External"/><Relationship Id="rId80" Type="http://schemas.openxmlformats.org/officeDocument/2006/relationships/hyperlink" Target="https://podminky.urs.cz/item/CS_URS_2022_02/741374811" TargetMode="External"/><Relationship Id="rId85" Type="http://schemas.openxmlformats.org/officeDocument/2006/relationships/hyperlink" Target="https://podminky.urs.cz/item/CS_URS_2022_02/741420051" TargetMode="External"/><Relationship Id="rId12" Type="http://schemas.openxmlformats.org/officeDocument/2006/relationships/hyperlink" Target="https://podminky.urs.cz/item/CS_URS_2022_02/181411132" TargetMode="External"/><Relationship Id="rId17" Type="http://schemas.openxmlformats.org/officeDocument/2006/relationships/hyperlink" Target="https://podminky.urs.cz/item/CS_URS_2022_02/637211121" TargetMode="External"/><Relationship Id="rId33" Type="http://schemas.openxmlformats.org/officeDocument/2006/relationships/hyperlink" Target="https://podminky.urs.cz/item/CS_URS_2022_02/622251105" TargetMode="External"/><Relationship Id="rId38" Type="http://schemas.openxmlformats.org/officeDocument/2006/relationships/hyperlink" Target="https://podminky.urs.cz/item/CS_URS_2022_02/622531022" TargetMode="External"/><Relationship Id="rId59" Type="http://schemas.openxmlformats.org/officeDocument/2006/relationships/hyperlink" Target="https://podminky.urs.cz/item/CS_URS_2022_02/944511211" TargetMode="External"/><Relationship Id="rId103" Type="http://schemas.openxmlformats.org/officeDocument/2006/relationships/hyperlink" Target="https://podminky.urs.cz/item/CS_URS_2022_02/764001861" TargetMode="External"/><Relationship Id="rId108" Type="http://schemas.openxmlformats.org/officeDocument/2006/relationships/hyperlink" Target="https://podminky.urs.cz/item/CS_URS_2022_02/764003801" TargetMode="External"/><Relationship Id="rId124" Type="http://schemas.openxmlformats.org/officeDocument/2006/relationships/hyperlink" Target="https://podminky.urs.cz/item/CS_URS_2022_02/764518623" TargetMode="External"/><Relationship Id="rId129" Type="http://schemas.openxmlformats.org/officeDocument/2006/relationships/hyperlink" Target="https://podminky.urs.cz/item/CS_URS_2022_02/998765102" TargetMode="External"/><Relationship Id="rId54" Type="http://schemas.openxmlformats.org/officeDocument/2006/relationships/hyperlink" Target="https://podminky.urs.cz/item/CS_URS_2022_02/621221021" TargetMode="External"/><Relationship Id="rId70" Type="http://schemas.openxmlformats.org/officeDocument/2006/relationships/hyperlink" Target="https://podminky.urs.cz/item/CS_URS_2022_02/712600841" TargetMode="External"/><Relationship Id="rId75" Type="http://schemas.openxmlformats.org/officeDocument/2006/relationships/hyperlink" Target="https://podminky.urs.cz/item/CS_URS_2022_02/713191133" TargetMode="External"/><Relationship Id="rId91" Type="http://schemas.openxmlformats.org/officeDocument/2006/relationships/hyperlink" Target="https://podminky.urs.cz/item/CS_URS_2022_02/998751101" TargetMode="External"/><Relationship Id="rId96" Type="http://schemas.openxmlformats.org/officeDocument/2006/relationships/hyperlink" Target="https://podminky.urs.cz/item/CS_URS_2022_02/762342441" TargetMode="External"/><Relationship Id="rId140" Type="http://schemas.openxmlformats.org/officeDocument/2006/relationships/hyperlink" Target="https://podminky.urs.cz/item/CS_URS_2022_02/784181101" TargetMode="External"/><Relationship Id="rId1" Type="http://schemas.openxmlformats.org/officeDocument/2006/relationships/hyperlink" Target="https://podminky.urs.cz/item/CS_URS_2022_02/113107030" TargetMode="External"/><Relationship Id="rId6" Type="http://schemas.openxmlformats.org/officeDocument/2006/relationships/hyperlink" Target="https://podminky.urs.cz/item/CS_URS_2022_02/162751117" TargetMode="External"/><Relationship Id="rId23" Type="http://schemas.openxmlformats.org/officeDocument/2006/relationships/hyperlink" Target="https://podminky.urs.cz/item/CS_URS_2022_02/622135095" TargetMode="External"/><Relationship Id="rId28" Type="http://schemas.openxmlformats.org/officeDocument/2006/relationships/hyperlink" Target="https://podminky.urs.cz/item/CS_URS_2022_02/622212051" TargetMode="External"/><Relationship Id="rId49" Type="http://schemas.openxmlformats.org/officeDocument/2006/relationships/hyperlink" Target="https://podminky.urs.cz/item/CS_URS_2022_02/997013501" TargetMode="External"/><Relationship Id="rId114" Type="http://schemas.openxmlformats.org/officeDocument/2006/relationships/hyperlink" Target="https://podminky.urs.cz/item/CS_URS_2022_02/764211625" TargetMode="External"/><Relationship Id="rId119" Type="http://schemas.openxmlformats.org/officeDocument/2006/relationships/hyperlink" Target="https://podminky.urs.cz/item/CS_URS_2022_02/764216604" TargetMode="External"/><Relationship Id="rId44" Type="http://schemas.openxmlformats.org/officeDocument/2006/relationships/hyperlink" Target="https://podminky.urs.cz/item/CS_URS_2022_02/871313121" TargetMode="External"/><Relationship Id="rId60" Type="http://schemas.openxmlformats.org/officeDocument/2006/relationships/hyperlink" Target="https://podminky.urs.cz/item/CS_URS_2022_02/944511811" TargetMode="External"/><Relationship Id="rId65" Type="http://schemas.openxmlformats.org/officeDocument/2006/relationships/hyperlink" Target="https://podminky.urs.cz/item/CS_URS_2022_02/711142559" TargetMode="External"/><Relationship Id="rId81" Type="http://schemas.openxmlformats.org/officeDocument/2006/relationships/hyperlink" Target="https://podminky.urs.cz/item/CS_URS_2022_02/741410001" TargetMode="External"/><Relationship Id="rId86" Type="http://schemas.openxmlformats.org/officeDocument/2006/relationships/hyperlink" Target="https://podminky.urs.cz/item/CS_URS_2022_02/741430004" TargetMode="External"/><Relationship Id="rId130" Type="http://schemas.openxmlformats.org/officeDocument/2006/relationships/hyperlink" Target="https://podminky.urs.cz/item/CS_URS_2022_02/767810811" TargetMode="External"/><Relationship Id="rId135" Type="http://schemas.openxmlformats.org/officeDocument/2006/relationships/hyperlink" Target="https://podminky.urs.cz/item/CS_URS_2022_02/783301303" TargetMode="External"/><Relationship Id="rId13" Type="http://schemas.openxmlformats.org/officeDocument/2006/relationships/hyperlink" Target="https://podminky.urs.cz/item/CS_URS_2022_02/181912111" TargetMode="External"/><Relationship Id="rId18" Type="http://schemas.openxmlformats.org/officeDocument/2006/relationships/hyperlink" Target="https://podminky.urs.cz/item/CS_URS_2022_02/621131121" TargetMode="External"/><Relationship Id="rId39" Type="http://schemas.openxmlformats.org/officeDocument/2006/relationships/hyperlink" Target="https://podminky.urs.cz/item/CS_URS_2022_02/629135102" TargetMode="External"/><Relationship Id="rId109" Type="http://schemas.openxmlformats.org/officeDocument/2006/relationships/hyperlink" Target="https://podminky.urs.cz/item/CS_URS_2022_02/764004801" TargetMode="External"/><Relationship Id="rId34" Type="http://schemas.openxmlformats.org/officeDocument/2006/relationships/hyperlink" Target="https://podminky.urs.cz/item/CS_URS_2022_02/622252001" TargetMode="External"/><Relationship Id="rId50" Type="http://schemas.openxmlformats.org/officeDocument/2006/relationships/hyperlink" Target="https://podminky.urs.cz/item/CS_URS_2022_02/997013509" TargetMode="External"/><Relationship Id="rId55" Type="http://schemas.openxmlformats.org/officeDocument/2006/relationships/hyperlink" Target="https://podminky.urs.cz/item/CS_URS_2022_02/941211111" TargetMode="External"/><Relationship Id="rId76" Type="http://schemas.openxmlformats.org/officeDocument/2006/relationships/hyperlink" Target="https://podminky.urs.cz/item/CS_URS_2022_02/998713102" TargetMode="External"/><Relationship Id="rId97" Type="http://schemas.openxmlformats.org/officeDocument/2006/relationships/hyperlink" Target="https://podminky.urs.cz/item/CS_URS_2022_02/762342811" TargetMode="External"/><Relationship Id="rId104" Type="http://schemas.openxmlformats.org/officeDocument/2006/relationships/hyperlink" Target="https://podminky.urs.cz/item/CS_URS_2022_02/764001881" TargetMode="External"/><Relationship Id="rId120" Type="http://schemas.openxmlformats.org/officeDocument/2006/relationships/hyperlink" Target="https://podminky.urs.cz/item/CS_URS_2022_02/764216665" TargetMode="External"/><Relationship Id="rId125" Type="http://schemas.openxmlformats.org/officeDocument/2006/relationships/hyperlink" Target="https://podminky.urs.cz/item/CS_URS_2022_02/998764102" TargetMode="External"/><Relationship Id="rId141" Type="http://schemas.openxmlformats.org/officeDocument/2006/relationships/hyperlink" Target="https://podminky.urs.cz/item/CS_URS_2022_02/784221111" TargetMode="External"/><Relationship Id="rId7" Type="http://schemas.openxmlformats.org/officeDocument/2006/relationships/hyperlink" Target="https://podminky.urs.cz/item/CS_URS_2022_02/171251201" TargetMode="External"/><Relationship Id="rId71" Type="http://schemas.openxmlformats.org/officeDocument/2006/relationships/hyperlink" Target="https://podminky.urs.cz/item/CS_URS_2022_02/712600845" TargetMode="External"/><Relationship Id="rId92" Type="http://schemas.openxmlformats.org/officeDocument/2006/relationships/hyperlink" Target="https://podminky.urs.cz/item/CS_URS_2022_02/762083111" TargetMode="External"/><Relationship Id="rId2" Type="http://schemas.openxmlformats.org/officeDocument/2006/relationships/hyperlink" Target="https://podminky.urs.cz/item/CS_URS_2022_02/132151253" TargetMode="External"/><Relationship Id="rId29" Type="http://schemas.openxmlformats.org/officeDocument/2006/relationships/hyperlink" Target="https://podminky.urs.cz/item/CS_URS_2022_02/622212051" TargetMode="External"/><Relationship Id="rId24" Type="http://schemas.openxmlformats.org/officeDocument/2006/relationships/hyperlink" Target="https://podminky.urs.cz/item/CS_URS_2022_02/622142001" TargetMode="External"/><Relationship Id="rId40" Type="http://schemas.openxmlformats.org/officeDocument/2006/relationships/hyperlink" Target="https://podminky.urs.cz/item/CS_URS_2022_02/629991011" TargetMode="External"/><Relationship Id="rId45" Type="http://schemas.openxmlformats.org/officeDocument/2006/relationships/hyperlink" Target="https://podminky.urs.cz/item/CS_URS_2022_02/894811113" TargetMode="External"/><Relationship Id="rId66" Type="http://schemas.openxmlformats.org/officeDocument/2006/relationships/hyperlink" Target="https://podminky.urs.cz/item/CS_URS_2022_02/711142559" TargetMode="External"/><Relationship Id="rId87" Type="http://schemas.openxmlformats.org/officeDocument/2006/relationships/hyperlink" Target="https://podminky.urs.cz/item/CS_URS_2022_02/742310002" TargetMode="External"/><Relationship Id="rId110" Type="http://schemas.openxmlformats.org/officeDocument/2006/relationships/hyperlink" Target="https://podminky.urs.cz/item/CS_URS_2022_02/764004861" TargetMode="External"/><Relationship Id="rId115" Type="http://schemas.openxmlformats.org/officeDocument/2006/relationships/hyperlink" Target="https://podminky.urs.cz/item/CS_URS_2022_02/764211655" TargetMode="External"/><Relationship Id="rId131" Type="http://schemas.openxmlformats.org/officeDocument/2006/relationships/hyperlink" Target="https://podminky.urs.cz/item/CS_URS_2022_02/767851104" TargetMode="External"/><Relationship Id="rId136" Type="http://schemas.openxmlformats.org/officeDocument/2006/relationships/hyperlink" Target="https://podminky.urs.cz/item/CS_URS_2022_02/783301313" TargetMode="External"/><Relationship Id="rId61" Type="http://schemas.openxmlformats.org/officeDocument/2006/relationships/hyperlink" Target="https://podminky.urs.cz/item/CS_URS_2022_02/944711113" TargetMode="External"/><Relationship Id="rId82" Type="http://schemas.openxmlformats.org/officeDocument/2006/relationships/hyperlink" Target="https://podminky.urs.cz/item/CS_URS_2022_02/741420001" TargetMode="External"/><Relationship Id="rId19" Type="http://schemas.openxmlformats.org/officeDocument/2006/relationships/hyperlink" Target="https://podminky.urs.cz/item/CS_URS_2022_02/621142001" TargetMode="External"/><Relationship Id="rId14" Type="http://schemas.openxmlformats.org/officeDocument/2006/relationships/hyperlink" Target="https://podminky.urs.cz/item/CS_URS_2022_02/113106021" TargetMode="External"/><Relationship Id="rId30" Type="http://schemas.openxmlformats.org/officeDocument/2006/relationships/hyperlink" Target="https://podminky.urs.cz/item/CS_URS_2022_02/622221031" TargetMode="External"/><Relationship Id="rId35" Type="http://schemas.openxmlformats.org/officeDocument/2006/relationships/hyperlink" Target="https://podminky.urs.cz/item/CS_URS_2022_02/622252002" TargetMode="External"/><Relationship Id="rId56" Type="http://schemas.openxmlformats.org/officeDocument/2006/relationships/hyperlink" Target="https://podminky.urs.cz/item/CS_URS_2022_02/941211211" TargetMode="External"/><Relationship Id="rId77" Type="http://schemas.openxmlformats.org/officeDocument/2006/relationships/hyperlink" Target="https://podminky.urs.cz/item/CS_URS_2022_02/721242105" TargetMode="External"/><Relationship Id="rId100" Type="http://schemas.openxmlformats.org/officeDocument/2006/relationships/hyperlink" Target="https://podminky.urs.cz/item/CS_URS_2022_02/762511247" TargetMode="External"/><Relationship Id="rId105" Type="http://schemas.openxmlformats.org/officeDocument/2006/relationships/hyperlink" Target="https://podminky.urs.cz/item/CS_URS_2022_02/764002812" TargetMode="External"/><Relationship Id="rId126" Type="http://schemas.openxmlformats.org/officeDocument/2006/relationships/hyperlink" Target="https://podminky.urs.cz/item/CS_URS_2022_02/765191021" TargetMode="External"/><Relationship Id="rId8" Type="http://schemas.openxmlformats.org/officeDocument/2006/relationships/hyperlink" Target="https://podminky.urs.cz/item/CS_URS_2022_02/171201231" TargetMode="External"/><Relationship Id="rId51" Type="http://schemas.openxmlformats.org/officeDocument/2006/relationships/hyperlink" Target="https://podminky.urs.cz/item/CS_URS_2022_02/997013631" TargetMode="External"/><Relationship Id="rId72" Type="http://schemas.openxmlformats.org/officeDocument/2006/relationships/hyperlink" Target="https://podminky.urs.cz/item/CS_URS_2022_02/713110813" TargetMode="External"/><Relationship Id="rId93" Type="http://schemas.openxmlformats.org/officeDocument/2006/relationships/hyperlink" Target="https://podminky.urs.cz/item/CS_URS_2022_02/762331932" TargetMode="External"/><Relationship Id="rId98" Type="http://schemas.openxmlformats.org/officeDocument/2006/relationships/hyperlink" Target="https://podminky.urs.cz/item/CS_URS_2022_02/762395000" TargetMode="External"/><Relationship Id="rId121" Type="http://schemas.openxmlformats.org/officeDocument/2006/relationships/hyperlink" Target="https://podminky.urs.cz/item/CS_URS_2022_02/764312616" TargetMode="External"/><Relationship Id="rId142" Type="http://schemas.openxmlformats.org/officeDocument/2006/relationships/printerSettings" Target="../printerSettings/printerSettings2.bin"/><Relationship Id="rId3" Type="http://schemas.openxmlformats.org/officeDocument/2006/relationships/hyperlink" Target="https://podminky.urs.cz/item/CS_URS_2022_02/132351104" TargetMode="External"/><Relationship Id="rId25" Type="http://schemas.openxmlformats.org/officeDocument/2006/relationships/hyperlink" Target="https://podminky.urs.cz/item/CS_URS_2022_02/622143004" TargetMode="External"/><Relationship Id="rId46" Type="http://schemas.openxmlformats.org/officeDocument/2006/relationships/hyperlink" Target="https://podminky.urs.cz/item/CS_URS_2022_02/952901111" TargetMode="External"/><Relationship Id="rId67" Type="http://schemas.openxmlformats.org/officeDocument/2006/relationships/hyperlink" Target="https://podminky.urs.cz/item/CS_URS_2022_02/711161215" TargetMode="External"/><Relationship Id="rId116" Type="http://schemas.openxmlformats.org/officeDocument/2006/relationships/hyperlink" Target="https://podminky.urs.cz/item/CS_URS_2022_02/764212634" TargetMode="External"/><Relationship Id="rId137" Type="http://schemas.openxmlformats.org/officeDocument/2006/relationships/hyperlink" Target="https://podminky.urs.cz/item/CS_URS_2022_02/783317101" TargetMode="External"/><Relationship Id="rId20" Type="http://schemas.openxmlformats.org/officeDocument/2006/relationships/hyperlink" Target="https://podminky.urs.cz/item/CS_URS_2022_02/621541022" TargetMode="External"/><Relationship Id="rId41" Type="http://schemas.openxmlformats.org/officeDocument/2006/relationships/hyperlink" Target="https://podminky.urs.cz/item/CS_URS_2022_02/629995101" TargetMode="External"/><Relationship Id="rId62" Type="http://schemas.openxmlformats.org/officeDocument/2006/relationships/hyperlink" Target="https://podminky.urs.cz/item/CS_URS_2022_02/944711213" TargetMode="External"/><Relationship Id="rId83" Type="http://schemas.openxmlformats.org/officeDocument/2006/relationships/hyperlink" Target="https://podminky.urs.cz/item/CS_URS_2022_02/741420001" TargetMode="External"/><Relationship Id="rId88" Type="http://schemas.openxmlformats.org/officeDocument/2006/relationships/hyperlink" Target="https://podminky.urs.cz/item/CS_URS_2022_02/742310802" TargetMode="External"/><Relationship Id="rId111" Type="http://schemas.openxmlformats.org/officeDocument/2006/relationships/hyperlink" Target="https://podminky.urs.cz/item/CS_URS_2022_02/764011616" TargetMode="External"/><Relationship Id="rId132" Type="http://schemas.openxmlformats.org/officeDocument/2006/relationships/hyperlink" Target="https://podminky.urs.cz/item/CS_URS_2022_02/767851803" TargetMode="External"/><Relationship Id="rId15" Type="http://schemas.openxmlformats.org/officeDocument/2006/relationships/hyperlink" Target="https://podminky.urs.cz/item/CS_URS_2022_02/451573111" TargetMode="External"/><Relationship Id="rId36" Type="http://schemas.openxmlformats.org/officeDocument/2006/relationships/hyperlink" Target="https://podminky.urs.cz/item/CS_URS_2022_02/622325112" TargetMode="External"/><Relationship Id="rId57" Type="http://schemas.openxmlformats.org/officeDocument/2006/relationships/hyperlink" Target="https://podminky.urs.cz/item/CS_URS_2022_02/941211811" TargetMode="External"/><Relationship Id="rId106" Type="http://schemas.openxmlformats.org/officeDocument/2006/relationships/hyperlink" Target="https://podminky.urs.cz/item/CS_URS_2022_02/764002821" TargetMode="External"/><Relationship Id="rId127" Type="http://schemas.openxmlformats.org/officeDocument/2006/relationships/hyperlink" Target="https://podminky.urs.cz/item/CS_URS_2022_02/765191031" TargetMode="External"/><Relationship Id="rId10" Type="http://schemas.openxmlformats.org/officeDocument/2006/relationships/hyperlink" Target="https://podminky.urs.cz/item/CS_URS_2022_02/174151101" TargetMode="External"/><Relationship Id="rId31" Type="http://schemas.openxmlformats.org/officeDocument/2006/relationships/hyperlink" Target="https://podminky.urs.cz/item/CS_URS_2022_02/622222051" TargetMode="External"/><Relationship Id="rId52" Type="http://schemas.openxmlformats.org/officeDocument/2006/relationships/hyperlink" Target="https://podminky.urs.cz/item/CS_URS_2022_02/998017003" TargetMode="External"/><Relationship Id="rId73" Type="http://schemas.openxmlformats.org/officeDocument/2006/relationships/hyperlink" Target="https://podminky.urs.cz/item/CS_URS_2022_02/713121121" TargetMode="External"/><Relationship Id="rId78" Type="http://schemas.openxmlformats.org/officeDocument/2006/relationships/hyperlink" Target="https://podminky.urs.cz/item/CS_URS_2022_02/721273153" TargetMode="External"/><Relationship Id="rId94" Type="http://schemas.openxmlformats.org/officeDocument/2006/relationships/hyperlink" Target="https://podminky.urs.cz/item/CS_URS_2022_02/762332923" TargetMode="External"/><Relationship Id="rId99" Type="http://schemas.openxmlformats.org/officeDocument/2006/relationships/hyperlink" Target="https://podminky.urs.cz/item/CS_URS_2022_02/762795000" TargetMode="External"/><Relationship Id="rId101" Type="http://schemas.openxmlformats.org/officeDocument/2006/relationships/hyperlink" Target="https://podminky.urs.cz/item/CS_URS_2022_02/998762102" TargetMode="External"/><Relationship Id="rId122" Type="http://schemas.openxmlformats.org/officeDocument/2006/relationships/hyperlink" Target="https://podminky.urs.cz/item/CS_URS_2022_02/764511602" TargetMode="External"/><Relationship Id="rId143" Type="http://schemas.openxmlformats.org/officeDocument/2006/relationships/drawing" Target="../drawings/drawing2.xml"/><Relationship Id="rId4" Type="http://schemas.openxmlformats.org/officeDocument/2006/relationships/hyperlink" Target="https://podminky.urs.cz/item/CS_URS_2022_02/151101101" TargetMode="External"/><Relationship Id="rId9" Type="http://schemas.openxmlformats.org/officeDocument/2006/relationships/hyperlink" Target="https://podminky.urs.cz/item/CS_URS_2022_02/174151101" TargetMode="External"/><Relationship Id="rId26" Type="http://schemas.openxmlformats.org/officeDocument/2006/relationships/hyperlink" Target="https://podminky.urs.cz/item/CS_URS_2022_02/622211021" TargetMode="External"/><Relationship Id="rId47" Type="http://schemas.openxmlformats.org/officeDocument/2006/relationships/hyperlink" Target="https://podminky.urs.cz/item/CS_URS_2022_02/978015341" TargetMode="External"/><Relationship Id="rId68" Type="http://schemas.openxmlformats.org/officeDocument/2006/relationships/hyperlink" Target="https://podminky.urs.cz/item/CS_URS_2022_02/711161384" TargetMode="External"/><Relationship Id="rId89" Type="http://schemas.openxmlformats.org/officeDocument/2006/relationships/hyperlink" Target="https://podminky.urs.cz/item/CS_URS_2022_02/751398021" TargetMode="External"/><Relationship Id="rId112" Type="http://schemas.openxmlformats.org/officeDocument/2006/relationships/hyperlink" Target="https://podminky.urs.cz/item/CS_URS_2022_02/764111653" TargetMode="External"/><Relationship Id="rId133" Type="http://schemas.openxmlformats.org/officeDocument/2006/relationships/hyperlink" Target="https://podminky.urs.cz/item/CS_URS_2022_02/767996701" TargetMode="External"/><Relationship Id="rId16" Type="http://schemas.openxmlformats.org/officeDocument/2006/relationships/hyperlink" Target="https://podminky.urs.cz/item/CS_URS_2022_02/451577877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32421401" TargetMode="External"/><Relationship Id="rId13" Type="http://schemas.openxmlformats.org/officeDocument/2006/relationships/hyperlink" Target="https://podminky.urs.cz/item/CS_URS_2022_02/733224205" TargetMode="External"/><Relationship Id="rId18" Type="http://schemas.openxmlformats.org/officeDocument/2006/relationships/hyperlink" Target="https://podminky.urs.cz/item/CS_URS_2022_02/734291123" TargetMode="External"/><Relationship Id="rId26" Type="http://schemas.openxmlformats.org/officeDocument/2006/relationships/hyperlink" Target="https://podminky.urs.cz/item/CS_URS_2022_02/998734101" TargetMode="External"/><Relationship Id="rId3" Type="http://schemas.openxmlformats.org/officeDocument/2006/relationships/hyperlink" Target="https://podminky.urs.cz/item/CS_URS_2022_02/722270101" TargetMode="External"/><Relationship Id="rId21" Type="http://schemas.openxmlformats.org/officeDocument/2006/relationships/hyperlink" Target="https://podminky.urs.cz/item/CS_URS_2022_02/734292714" TargetMode="External"/><Relationship Id="rId7" Type="http://schemas.openxmlformats.org/officeDocument/2006/relationships/hyperlink" Target="https://podminky.urs.cz/item/CS_URS_2022_02/732330104" TargetMode="External"/><Relationship Id="rId12" Type="http://schemas.openxmlformats.org/officeDocument/2006/relationships/hyperlink" Target="https://podminky.urs.cz/item/CS_URS_2022_02/733224204" TargetMode="External"/><Relationship Id="rId17" Type="http://schemas.openxmlformats.org/officeDocument/2006/relationships/hyperlink" Target="https://podminky.urs.cz/item/CS_URS_2022_02/734222812" TargetMode="External"/><Relationship Id="rId25" Type="http://schemas.openxmlformats.org/officeDocument/2006/relationships/hyperlink" Target="https://podminky.urs.cz/item/CS_URS_2022_02/734421102" TargetMode="External"/><Relationship Id="rId2" Type="http://schemas.openxmlformats.org/officeDocument/2006/relationships/hyperlink" Target="https://podminky.urs.cz/item/CS_URS_2022_02/722262227" TargetMode="External"/><Relationship Id="rId16" Type="http://schemas.openxmlformats.org/officeDocument/2006/relationships/hyperlink" Target="https://podminky.urs.cz/item/CS_URS_2022_02/734221545" TargetMode="External"/><Relationship Id="rId20" Type="http://schemas.openxmlformats.org/officeDocument/2006/relationships/hyperlink" Target="https://podminky.urs.cz/item/CS_URS_2022_02/734242413" TargetMode="External"/><Relationship Id="rId29" Type="http://schemas.openxmlformats.org/officeDocument/2006/relationships/hyperlink" Target="https://podminky.urs.cz/item/CS_URS_2022_02/HZS2492" TargetMode="External"/><Relationship Id="rId1" Type="http://schemas.openxmlformats.org/officeDocument/2006/relationships/hyperlink" Target="https://podminky.urs.cz/item/CS_URS_2022_02/722181252" TargetMode="External"/><Relationship Id="rId6" Type="http://schemas.openxmlformats.org/officeDocument/2006/relationships/hyperlink" Target="https://podminky.urs.cz/item/CS_URS_2022_02/998731201" TargetMode="External"/><Relationship Id="rId11" Type="http://schemas.openxmlformats.org/officeDocument/2006/relationships/hyperlink" Target="https://podminky.urs.cz/item/CS_URS_2022_02/733223304" TargetMode="External"/><Relationship Id="rId24" Type="http://schemas.openxmlformats.org/officeDocument/2006/relationships/hyperlink" Target="https://podminky.urs.cz/item/CS_URS_2022_02/734411103" TargetMode="External"/><Relationship Id="rId5" Type="http://schemas.openxmlformats.org/officeDocument/2006/relationships/hyperlink" Target="https://podminky.urs.cz/item/CS_URS_2022_02/725869101" TargetMode="External"/><Relationship Id="rId15" Type="http://schemas.openxmlformats.org/officeDocument/2006/relationships/hyperlink" Target="https://podminky.urs.cz/item/CS_URS_2022_02/734211119" TargetMode="External"/><Relationship Id="rId23" Type="http://schemas.openxmlformats.org/officeDocument/2006/relationships/hyperlink" Target="https://podminky.urs.cz/item/CS_URS_2022_02/734292724" TargetMode="External"/><Relationship Id="rId28" Type="http://schemas.openxmlformats.org/officeDocument/2006/relationships/hyperlink" Target="https://podminky.urs.cz/item/CS_URS_2022_02/HZS2222" TargetMode="External"/><Relationship Id="rId10" Type="http://schemas.openxmlformats.org/officeDocument/2006/relationships/hyperlink" Target="https://podminky.urs.cz/item/CS_URS_2022_02/733223303" TargetMode="External"/><Relationship Id="rId19" Type="http://schemas.openxmlformats.org/officeDocument/2006/relationships/hyperlink" Target="https://podminky.urs.cz/item/CS_URS_2022_02/734291242" TargetMode="External"/><Relationship Id="rId31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998722101" TargetMode="External"/><Relationship Id="rId9" Type="http://schemas.openxmlformats.org/officeDocument/2006/relationships/hyperlink" Target="https://podminky.urs.cz/item/CS_URS_2022_02/998732101" TargetMode="External"/><Relationship Id="rId14" Type="http://schemas.openxmlformats.org/officeDocument/2006/relationships/hyperlink" Target="https://podminky.urs.cz/item/CS_URS_2022_02/998733101" TargetMode="External"/><Relationship Id="rId22" Type="http://schemas.openxmlformats.org/officeDocument/2006/relationships/hyperlink" Target="https://podminky.urs.cz/item/CS_URS_2022_02/734292715" TargetMode="External"/><Relationship Id="rId27" Type="http://schemas.openxmlformats.org/officeDocument/2006/relationships/hyperlink" Target="https://podminky.urs.cz/item/CS_URS_2022_02/735000912" TargetMode="External"/><Relationship Id="rId30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6" t="s">
        <v>14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3"/>
      <c r="AQ5" s="23"/>
      <c r="AR5" s="21"/>
      <c r="BE5" s="323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8" t="s">
        <v>17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3"/>
      <c r="AQ6" s="23"/>
      <c r="AR6" s="21"/>
      <c r="BE6" s="32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4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4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4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4"/>
      <c r="BS10" s="18" t="s">
        <v>6</v>
      </c>
    </row>
    <row r="11" spans="1:74" s="1" customFormat="1" ht="18.45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4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4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324"/>
      <c r="BS13" s="18" t="s">
        <v>6</v>
      </c>
    </row>
    <row r="14" spans="1:74" ht="13.2">
      <c r="B14" s="22"/>
      <c r="C14" s="23"/>
      <c r="D14" s="23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24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4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4"/>
      <c r="BS16" s="18" t="s">
        <v>4</v>
      </c>
    </row>
    <row r="17" spans="1:71" s="1" customFormat="1" ht="18.45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4"/>
      <c r="BS17" s="18" t="s">
        <v>35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4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4"/>
      <c r="BS19" s="18" t="s">
        <v>6</v>
      </c>
    </row>
    <row r="20" spans="1:71" s="1" customFormat="1" ht="18.45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4"/>
      <c r="BS20" s="18" t="s">
        <v>35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4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4"/>
    </row>
    <row r="23" spans="1:71" s="1" customFormat="1" ht="47.25" customHeight="1">
      <c r="B23" s="22"/>
      <c r="C23" s="23"/>
      <c r="D23" s="23"/>
      <c r="E23" s="331" t="s">
        <v>38</v>
      </c>
      <c r="F23" s="331"/>
      <c r="G23" s="331"/>
      <c r="H23" s="331"/>
      <c r="I23" s="331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  <c r="AB23" s="331"/>
      <c r="AC23" s="331"/>
      <c r="AD23" s="331"/>
      <c r="AE23" s="331"/>
      <c r="AF23" s="331"/>
      <c r="AG23" s="331"/>
      <c r="AH23" s="331"/>
      <c r="AI23" s="331"/>
      <c r="AJ23" s="331"/>
      <c r="AK23" s="331"/>
      <c r="AL23" s="331"/>
      <c r="AM23" s="331"/>
      <c r="AN23" s="331"/>
      <c r="AO23" s="23"/>
      <c r="AP23" s="23"/>
      <c r="AQ23" s="23"/>
      <c r="AR23" s="21"/>
      <c r="BE23" s="324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4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4"/>
    </row>
    <row r="26" spans="1:71" s="2" customFormat="1" ht="25.95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2">
        <f>ROUND(AG54,2)</f>
        <v>0</v>
      </c>
      <c r="AL26" s="333"/>
      <c r="AM26" s="333"/>
      <c r="AN26" s="333"/>
      <c r="AO26" s="333"/>
      <c r="AP26" s="37"/>
      <c r="AQ26" s="37"/>
      <c r="AR26" s="40"/>
      <c r="BE26" s="324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4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4" t="s">
        <v>40</v>
      </c>
      <c r="M28" s="334"/>
      <c r="N28" s="334"/>
      <c r="O28" s="334"/>
      <c r="P28" s="334"/>
      <c r="Q28" s="37"/>
      <c r="R28" s="37"/>
      <c r="S28" s="37"/>
      <c r="T28" s="37"/>
      <c r="U28" s="37"/>
      <c r="V28" s="37"/>
      <c r="W28" s="334" t="s">
        <v>41</v>
      </c>
      <c r="X28" s="334"/>
      <c r="Y28" s="334"/>
      <c r="Z28" s="334"/>
      <c r="AA28" s="334"/>
      <c r="AB28" s="334"/>
      <c r="AC28" s="334"/>
      <c r="AD28" s="334"/>
      <c r="AE28" s="334"/>
      <c r="AF28" s="37"/>
      <c r="AG28" s="37"/>
      <c r="AH28" s="37"/>
      <c r="AI28" s="37"/>
      <c r="AJ28" s="37"/>
      <c r="AK28" s="334" t="s">
        <v>42</v>
      </c>
      <c r="AL28" s="334"/>
      <c r="AM28" s="334"/>
      <c r="AN28" s="334"/>
      <c r="AO28" s="334"/>
      <c r="AP28" s="37"/>
      <c r="AQ28" s="37"/>
      <c r="AR28" s="40"/>
      <c r="BE28" s="324"/>
    </row>
    <row r="29" spans="1:71" s="3" customFormat="1" ht="14.4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37">
        <v>0.21</v>
      </c>
      <c r="M29" s="336"/>
      <c r="N29" s="336"/>
      <c r="O29" s="336"/>
      <c r="P29" s="336"/>
      <c r="Q29" s="42"/>
      <c r="R29" s="42"/>
      <c r="S29" s="42"/>
      <c r="T29" s="42"/>
      <c r="U29" s="42"/>
      <c r="V29" s="42"/>
      <c r="W29" s="335">
        <f>ROUND(AZ54, 2)</f>
        <v>0</v>
      </c>
      <c r="X29" s="336"/>
      <c r="Y29" s="336"/>
      <c r="Z29" s="336"/>
      <c r="AA29" s="336"/>
      <c r="AB29" s="336"/>
      <c r="AC29" s="336"/>
      <c r="AD29" s="336"/>
      <c r="AE29" s="336"/>
      <c r="AF29" s="42"/>
      <c r="AG29" s="42"/>
      <c r="AH29" s="42"/>
      <c r="AI29" s="42"/>
      <c r="AJ29" s="42"/>
      <c r="AK29" s="335">
        <f>ROUND(AV54, 2)</f>
        <v>0</v>
      </c>
      <c r="AL29" s="336"/>
      <c r="AM29" s="336"/>
      <c r="AN29" s="336"/>
      <c r="AO29" s="336"/>
      <c r="AP29" s="42"/>
      <c r="AQ29" s="42"/>
      <c r="AR29" s="43"/>
      <c r="BE29" s="325"/>
    </row>
    <row r="30" spans="1:71" s="3" customFormat="1" ht="14.4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37">
        <v>0.15</v>
      </c>
      <c r="M30" s="336"/>
      <c r="N30" s="336"/>
      <c r="O30" s="336"/>
      <c r="P30" s="336"/>
      <c r="Q30" s="42"/>
      <c r="R30" s="42"/>
      <c r="S30" s="42"/>
      <c r="T30" s="42"/>
      <c r="U30" s="42"/>
      <c r="V30" s="42"/>
      <c r="W30" s="335">
        <f>ROUND(BA54, 2)</f>
        <v>0</v>
      </c>
      <c r="X30" s="336"/>
      <c r="Y30" s="336"/>
      <c r="Z30" s="336"/>
      <c r="AA30" s="336"/>
      <c r="AB30" s="336"/>
      <c r="AC30" s="336"/>
      <c r="AD30" s="336"/>
      <c r="AE30" s="336"/>
      <c r="AF30" s="42"/>
      <c r="AG30" s="42"/>
      <c r="AH30" s="42"/>
      <c r="AI30" s="42"/>
      <c r="AJ30" s="42"/>
      <c r="AK30" s="335">
        <f>ROUND(AW54, 2)</f>
        <v>0</v>
      </c>
      <c r="AL30" s="336"/>
      <c r="AM30" s="336"/>
      <c r="AN30" s="336"/>
      <c r="AO30" s="336"/>
      <c r="AP30" s="42"/>
      <c r="AQ30" s="42"/>
      <c r="AR30" s="43"/>
      <c r="BE30" s="325"/>
    </row>
    <row r="31" spans="1:71" s="3" customFormat="1" ht="14.4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37">
        <v>0.21</v>
      </c>
      <c r="M31" s="336"/>
      <c r="N31" s="336"/>
      <c r="O31" s="336"/>
      <c r="P31" s="336"/>
      <c r="Q31" s="42"/>
      <c r="R31" s="42"/>
      <c r="S31" s="42"/>
      <c r="T31" s="42"/>
      <c r="U31" s="42"/>
      <c r="V31" s="42"/>
      <c r="W31" s="335">
        <f>ROUND(BB54, 2)</f>
        <v>0</v>
      </c>
      <c r="X31" s="336"/>
      <c r="Y31" s="336"/>
      <c r="Z31" s="336"/>
      <c r="AA31" s="336"/>
      <c r="AB31" s="336"/>
      <c r="AC31" s="336"/>
      <c r="AD31" s="336"/>
      <c r="AE31" s="336"/>
      <c r="AF31" s="42"/>
      <c r="AG31" s="42"/>
      <c r="AH31" s="42"/>
      <c r="AI31" s="42"/>
      <c r="AJ31" s="42"/>
      <c r="AK31" s="335">
        <v>0</v>
      </c>
      <c r="AL31" s="336"/>
      <c r="AM31" s="336"/>
      <c r="AN31" s="336"/>
      <c r="AO31" s="336"/>
      <c r="AP31" s="42"/>
      <c r="AQ31" s="42"/>
      <c r="AR31" s="43"/>
      <c r="BE31" s="325"/>
    </row>
    <row r="32" spans="1:71" s="3" customFormat="1" ht="14.4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37">
        <v>0.15</v>
      </c>
      <c r="M32" s="336"/>
      <c r="N32" s="336"/>
      <c r="O32" s="336"/>
      <c r="P32" s="336"/>
      <c r="Q32" s="42"/>
      <c r="R32" s="42"/>
      <c r="S32" s="42"/>
      <c r="T32" s="42"/>
      <c r="U32" s="42"/>
      <c r="V32" s="42"/>
      <c r="W32" s="335">
        <f>ROUND(BC54, 2)</f>
        <v>0</v>
      </c>
      <c r="X32" s="336"/>
      <c r="Y32" s="336"/>
      <c r="Z32" s="336"/>
      <c r="AA32" s="336"/>
      <c r="AB32" s="336"/>
      <c r="AC32" s="336"/>
      <c r="AD32" s="336"/>
      <c r="AE32" s="336"/>
      <c r="AF32" s="42"/>
      <c r="AG32" s="42"/>
      <c r="AH32" s="42"/>
      <c r="AI32" s="42"/>
      <c r="AJ32" s="42"/>
      <c r="AK32" s="335">
        <v>0</v>
      </c>
      <c r="AL32" s="336"/>
      <c r="AM32" s="336"/>
      <c r="AN32" s="336"/>
      <c r="AO32" s="336"/>
      <c r="AP32" s="42"/>
      <c r="AQ32" s="42"/>
      <c r="AR32" s="43"/>
      <c r="BE32" s="325"/>
    </row>
    <row r="33" spans="1:57" s="3" customFormat="1" ht="14.4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37">
        <v>0</v>
      </c>
      <c r="M33" s="336"/>
      <c r="N33" s="336"/>
      <c r="O33" s="336"/>
      <c r="P33" s="336"/>
      <c r="Q33" s="42"/>
      <c r="R33" s="42"/>
      <c r="S33" s="42"/>
      <c r="T33" s="42"/>
      <c r="U33" s="42"/>
      <c r="V33" s="42"/>
      <c r="W33" s="335">
        <f>ROUND(BD54, 2)</f>
        <v>0</v>
      </c>
      <c r="X33" s="336"/>
      <c r="Y33" s="336"/>
      <c r="Z33" s="336"/>
      <c r="AA33" s="336"/>
      <c r="AB33" s="336"/>
      <c r="AC33" s="336"/>
      <c r="AD33" s="336"/>
      <c r="AE33" s="336"/>
      <c r="AF33" s="42"/>
      <c r="AG33" s="42"/>
      <c r="AH33" s="42"/>
      <c r="AI33" s="42"/>
      <c r="AJ33" s="42"/>
      <c r="AK33" s="335">
        <v>0</v>
      </c>
      <c r="AL33" s="336"/>
      <c r="AM33" s="336"/>
      <c r="AN33" s="336"/>
      <c r="AO33" s="336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38" t="s">
        <v>51</v>
      </c>
      <c r="Y35" s="339"/>
      <c r="Z35" s="339"/>
      <c r="AA35" s="339"/>
      <c r="AB35" s="339"/>
      <c r="AC35" s="46"/>
      <c r="AD35" s="46"/>
      <c r="AE35" s="46"/>
      <c r="AF35" s="46"/>
      <c r="AG35" s="46"/>
      <c r="AH35" s="46"/>
      <c r="AI35" s="46"/>
      <c r="AJ35" s="46"/>
      <c r="AK35" s="340">
        <f>SUM(AK26:AK33)</f>
        <v>0</v>
      </c>
      <c r="AL35" s="339"/>
      <c r="AM35" s="339"/>
      <c r="AN35" s="339"/>
      <c r="AO35" s="341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2" t="str">
        <f>K6</f>
        <v>Zateplení BD Veselí 22</v>
      </c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343"/>
      <c r="AC45" s="343"/>
      <c r="AD45" s="343"/>
      <c r="AE45" s="343"/>
      <c r="AF45" s="343"/>
      <c r="AG45" s="343"/>
      <c r="AH45" s="343"/>
      <c r="AI45" s="343"/>
      <c r="AJ45" s="343"/>
      <c r="AK45" s="343"/>
      <c r="AL45" s="343"/>
      <c r="AM45" s="343"/>
      <c r="AN45" s="343"/>
      <c r="AO45" s="343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Veselí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4" t="str">
        <f>IF(AN8= "","",AN8)</f>
        <v>9. 1. 2023</v>
      </c>
      <c r="AN47" s="344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Odry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45" t="str">
        <f>IF(E17="","",E17)</f>
        <v xml:space="preserve">Made 4 BIM s.r.o. </v>
      </c>
      <c r="AN49" s="346"/>
      <c r="AO49" s="346"/>
      <c r="AP49" s="346"/>
      <c r="AQ49" s="37"/>
      <c r="AR49" s="40"/>
      <c r="AS49" s="347" t="s">
        <v>53</v>
      </c>
      <c r="AT49" s="348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45" t="str">
        <f>IF(E20="","",E20)</f>
        <v xml:space="preserve">Made 4 BIM s.r.o. </v>
      </c>
      <c r="AN50" s="346"/>
      <c r="AO50" s="346"/>
      <c r="AP50" s="346"/>
      <c r="AQ50" s="37"/>
      <c r="AR50" s="40"/>
      <c r="AS50" s="349"/>
      <c r="AT50" s="350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1"/>
      <c r="AT51" s="352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3" t="s">
        <v>54</v>
      </c>
      <c r="D52" s="354"/>
      <c r="E52" s="354"/>
      <c r="F52" s="354"/>
      <c r="G52" s="354"/>
      <c r="H52" s="67"/>
      <c r="I52" s="355" t="s">
        <v>55</v>
      </c>
      <c r="J52" s="354"/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6" t="s">
        <v>56</v>
      </c>
      <c r="AH52" s="354"/>
      <c r="AI52" s="354"/>
      <c r="AJ52" s="354"/>
      <c r="AK52" s="354"/>
      <c r="AL52" s="354"/>
      <c r="AM52" s="354"/>
      <c r="AN52" s="355" t="s">
        <v>57</v>
      </c>
      <c r="AO52" s="354"/>
      <c r="AP52" s="354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0">
        <f>ROUND(SUM(AG55:AG56),2)</f>
        <v>0</v>
      </c>
      <c r="AH54" s="360"/>
      <c r="AI54" s="360"/>
      <c r="AJ54" s="360"/>
      <c r="AK54" s="360"/>
      <c r="AL54" s="360"/>
      <c r="AM54" s="360"/>
      <c r="AN54" s="361">
        <f>SUM(AG54,AT54)</f>
        <v>0</v>
      </c>
      <c r="AO54" s="361"/>
      <c r="AP54" s="361"/>
      <c r="AQ54" s="79" t="s">
        <v>19</v>
      </c>
      <c r="AR54" s="80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16.5" customHeight="1">
      <c r="A55" s="87" t="s">
        <v>77</v>
      </c>
      <c r="B55" s="88"/>
      <c r="C55" s="89"/>
      <c r="D55" s="359" t="s">
        <v>78</v>
      </c>
      <c r="E55" s="359"/>
      <c r="F55" s="359"/>
      <c r="G55" s="359"/>
      <c r="H55" s="359"/>
      <c r="I55" s="90"/>
      <c r="J55" s="359" t="s">
        <v>79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'1 - Zateplení BD'!J30</f>
        <v>0</v>
      </c>
      <c r="AH55" s="358"/>
      <c r="AI55" s="358"/>
      <c r="AJ55" s="358"/>
      <c r="AK55" s="358"/>
      <c r="AL55" s="358"/>
      <c r="AM55" s="358"/>
      <c r="AN55" s="357">
        <f>SUM(AG55,AT55)</f>
        <v>0</v>
      </c>
      <c r="AO55" s="358"/>
      <c r="AP55" s="358"/>
      <c r="AQ55" s="91" t="s">
        <v>80</v>
      </c>
      <c r="AR55" s="92"/>
      <c r="AS55" s="93">
        <v>0</v>
      </c>
      <c r="AT55" s="94">
        <f>ROUND(SUM(AV55:AW55),2)</f>
        <v>0</v>
      </c>
      <c r="AU55" s="95">
        <f>'1 - Zateplení BD'!P106</f>
        <v>0</v>
      </c>
      <c r="AV55" s="94">
        <f>'1 - Zateplení BD'!J33</f>
        <v>0</v>
      </c>
      <c r="AW55" s="94">
        <f>'1 - Zateplení BD'!J34</f>
        <v>0</v>
      </c>
      <c r="AX55" s="94">
        <f>'1 - Zateplení BD'!J35</f>
        <v>0</v>
      </c>
      <c r="AY55" s="94">
        <f>'1 - Zateplení BD'!J36</f>
        <v>0</v>
      </c>
      <c r="AZ55" s="94">
        <f>'1 - Zateplení BD'!F33</f>
        <v>0</v>
      </c>
      <c r="BA55" s="94">
        <f>'1 - Zateplení BD'!F34</f>
        <v>0</v>
      </c>
      <c r="BB55" s="94">
        <f>'1 - Zateplení BD'!F35</f>
        <v>0</v>
      </c>
      <c r="BC55" s="94">
        <f>'1 - Zateplení BD'!F36</f>
        <v>0</v>
      </c>
      <c r="BD55" s="96">
        <f>'1 - Zateplení BD'!F37</f>
        <v>0</v>
      </c>
      <c r="BT55" s="97" t="s">
        <v>78</v>
      </c>
      <c r="BV55" s="97" t="s">
        <v>75</v>
      </c>
      <c r="BW55" s="97" t="s">
        <v>81</v>
      </c>
      <c r="BX55" s="97" t="s">
        <v>5</v>
      </c>
      <c r="CL55" s="97" t="s">
        <v>19</v>
      </c>
      <c r="CM55" s="97" t="s">
        <v>78</v>
      </c>
    </row>
    <row r="56" spans="1:91" s="7" customFormat="1" ht="16.5" customHeight="1">
      <c r="A56" s="87" t="s">
        <v>77</v>
      </c>
      <c r="B56" s="88"/>
      <c r="C56" s="89"/>
      <c r="D56" s="359" t="s">
        <v>82</v>
      </c>
      <c r="E56" s="359"/>
      <c r="F56" s="359"/>
      <c r="G56" s="359"/>
      <c r="H56" s="359"/>
      <c r="I56" s="90"/>
      <c r="J56" s="359" t="s">
        <v>83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'2 - Ústřední vytápění'!J30</f>
        <v>0</v>
      </c>
      <c r="AH56" s="358"/>
      <c r="AI56" s="358"/>
      <c r="AJ56" s="358"/>
      <c r="AK56" s="358"/>
      <c r="AL56" s="358"/>
      <c r="AM56" s="358"/>
      <c r="AN56" s="357">
        <f>SUM(AG56,AT56)</f>
        <v>0</v>
      </c>
      <c r="AO56" s="358"/>
      <c r="AP56" s="358"/>
      <c r="AQ56" s="91" t="s">
        <v>80</v>
      </c>
      <c r="AR56" s="92"/>
      <c r="AS56" s="98">
        <v>0</v>
      </c>
      <c r="AT56" s="99">
        <f>ROUND(SUM(AV56:AW56),2)</f>
        <v>0</v>
      </c>
      <c r="AU56" s="100">
        <f>'2 - Ústřední vytápění'!P88</f>
        <v>0</v>
      </c>
      <c r="AV56" s="99">
        <f>'2 - Ústřední vytápění'!J33</f>
        <v>0</v>
      </c>
      <c r="AW56" s="99">
        <f>'2 - Ústřední vytápění'!J34</f>
        <v>0</v>
      </c>
      <c r="AX56" s="99">
        <f>'2 - Ústřední vytápění'!J35</f>
        <v>0</v>
      </c>
      <c r="AY56" s="99">
        <f>'2 - Ústřední vytápění'!J36</f>
        <v>0</v>
      </c>
      <c r="AZ56" s="99">
        <f>'2 - Ústřední vytápění'!F33</f>
        <v>0</v>
      </c>
      <c r="BA56" s="99">
        <f>'2 - Ústřední vytápění'!F34</f>
        <v>0</v>
      </c>
      <c r="BB56" s="99">
        <f>'2 - Ústřední vytápění'!F35</f>
        <v>0</v>
      </c>
      <c r="BC56" s="99">
        <f>'2 - Ústřední vytápění'!F36</f>
        <v>0</v>
      </c>
      <c r="BD56" s="101">
        <f>'2 - Ústřední vytápění'!F37</f>
        <v>0</v>
      </c>
      <c r="BT56" s="97" t="s">
        <v>78</v>
      </c>
      <c r="BV56" s="97" t="s">
        <v>75</v>
      </c>
      <c r="BW56" s="97" t="s">
        <v>84</v>
      </c>
      <c r="BX56" s="97" t="s">
        <v>5</v>
      </c>
      <c r="CL56" s="97" t="s">
        <v>19</v>
      </c>
      <c r="CM56" s="97" t="s">
        <v>78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" customHeight="1">
      <c r="A58" s="35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434VtSRvb5TuNKSwYrCS/K4f35nvuJhY9E5a1NFhQMSGUN7fAxqCr/6iG2JqJuMIdOnuB6RuB8nzBYUEGRzxtg==" saltValue="552u7XBrPIDUsHoLerac/SzWjPOBoXhVBuGAPi5EoEpNFjc53cSYqldgCrYIASMM3eFVK/cb560jcK5E52/FC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Zateplení BD'!C2" display="/"/>
    <hyperlink ref="A56" location="'2 - Ústřední vytápění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3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8" t="s">
        <v>81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78</v>
      </c>
    </row>
    <row r="4" spans="1:46" s="1" customFormat="1" ht="24.9" customHeight="1">
      <c r="B4" s="21"/>
      <c r="D4" s="104" t="s">
        <v>85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Zateplení BD Veselí 22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86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87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9. 1. 2023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33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34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">
        <v>33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ROUND(J106,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43</v>
      </c>
      <c r="E33" s="106" t="s">
        <v>44</v>
      </c>
      <c r="F33" s="118">
        <f>ROUND((SUM(BE106:BE1038)),  2)</f>
        <v>0</v>
      </c>
      <c r="G33" s="35"/>
      <c r="H33" s="35"/>
      <c r="I33" s="119">
        <v>0.21</v>
      </c>
      <c r="J33" s="118">
        <f>ROUND(((SUM(BE106:BE1038))*I33),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45</v>
      </c>
      <c r="F34" s="118">
        <f>ROUND((SUM(BF106:BF1038)),  2)</f>
        <v>0</v>
      </c>
      <c r="G34" s="35"/>
      <c r="H34" s="35"/>
      <c r="I34" s="119">
        <v>0.15</v>
      </c>
      <c r="J34" s="118">
        <f>ROUND(((SUM(BF106:BF1038))*I34),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46</v>
      </c>
      <c r="F35" s="118">
        <f>ROUND((SUM(BG106:BG1038)),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47</v>
      </c>
      <c r="F36" s="118">
        <f>ROUND((SUM(BH106:BH1038)),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48</v>
      </c>
      <c r="F37" s="118">
        <f>ROUND((SUM(BI106:BI1038)),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88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Zateplení BD Veselí 22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2" t="str">
        <f>E9</f>
        <v>1 - Zateplení BD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</v>
      </c>
      <c r="G52" s="37"/>
      <c r="H52" s="37"/>
      <c r="I52" s="30" t="s">
        <v>23</v>
      </c>
      <c r="J52" s="60" t="str">
        <f>IF(J12="","",J12)</f>
        <v>9. 1. 2023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32</v>
      </c>
      <c r="J54" s="33" t="str">
        <f>E21</f>
        <v xml:space="preserve">Made 4 BIM s.r.o.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Made 4 BIM s.r.o.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89</v>
      </c>
      <c r="D57" s="132"/>
      <c r="E57" s="132"/>
      <c r="F57" s="132"/>
      <c r="G57" s="132"/>
      <c r="H57" s="132"/>
      <c r="I57" s="132"/>
      <c r="J57" s="133" t="s">
        <v>90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J106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91</v>
      </c>
    </row>
    <row r="60" spans="1:47" s="9" customFormat="1" ht="24.9" customHeight="1">
      <c r="B60" s="135"/>
      <c r="C60" s="136"/>
      <c r="D60" s="137" t="s">
        <v>92</v>
      </c>
      <c r="E60" s="138"/>
      <c r="F60" s="138"/>
      <c r="G60" s="138"/>
      <c r="H60" s="138"/>
      <c r="I60" s="138"/>
      <c r="J60" s="139">
        <f>J107</f>
        <v>0</v>
      </c>
      <c r="K60" s="136"/>
      <c r="L60" s="140"/>
    </row>
    <row r="61" spans="1:47" s="10" customFormat="1" ht="19.95" customHeight="1">
      <c r="B61" s="141"/>
      <c r="C61" s="142"/>
      <c r="D61" s="143" t="s">
        <v>93</v>
      </c>
      <c r="E61" s="144"/>
      <c r="F61" s="144"/>
      <c r="G61" s="144"/>
      <c r="H61" s="144"/>
      <c r="I61" s="144"/>
      <c r="J61" s="145">
        <f>J108</f>
        <v>0</v>
      </c>
      <c r="K61" s="142"/>
      <c r="L61" s="146"/>
    </row>
    <row r="62" spans="1:47" s="10" customFormat="1" ht="14.85" customHeight="1">
      <c r="B62" s="141"/>
      <c r="C62" s="142"/>
      <c r="D62" s="143" t="s">
        <v>94</v>
      </c>
      <c r="E62" s="144"/>
      <c r="F62" s="144"/>
      <c r="G62" s="144"/>
      <c r="H62" s="144"/>
      <c r="I62" s="144"/>
      <c r="J62" s="145">
        <f>J176</f>
        <v>0</v>
      </c>
      <c r="K62" s="142"/>
      <c r="L62" s="146"/>
    </row>
    <row r="63" spans="1:47" s="10" customFormat="1" ht="19.95" customHeight="1">
      <c r="B63" s="141"/>
      <c r="C63" s="142"/>
      <c r="D63" s="143" t="s">
        <v>95</v>
      </c>
      <c r="E63" s="144"/>
      <c r="F63" s="144"/>
      <c r="G63" s="144"/>
      <c r="H63" s="144"/>
      <c r="I63" s="144"/>
      <c r="J63" s="145">
        <f>J181</f>
        <v>0</v>
      </c>
      <c r="K63" s="142"/>
      <c r="L63" s="146"/>
    </row>
    <row r="64" spans="1:47" s="10" customFormat="1" ht="19.95" customHeight="1">
      <c r="B64" s="141"/>
      <c r="C64" s="142"/>
      <c r="D64" s="143" t="s">
        <v>96</v>
      </c>
      <c r="E64" s="144"/>
      <c r="F64" s="144"/>
      <c r="G64" s="144"/>
      <c r="H64" s="144"/>
      <c r="I64" s="144"/>
      <c r="J64" s="145">
        <f>J187</f>
        <v>0</v>
      </c>
      <c r="K64" s="142"/>
      <c r="L64" s="146"/>
    </row>
    <row r="65" spans="2:12" s="10" customFormat="1" ht="19.95" customHeight="1">
      <c r="B65" s="141"/>
      <c r="C65" s="142"/>
      <c r="D65" s="143" t="s">
        <v>97</v>
      </c>
      <c r="E65" s="144"/>
      <c r="F65" s="144"/>
      <c r="G65" s="144"/>
      <c r="H65" s="144"/>
      <c r="I65" s="144"/>
      <c r="J65" s="145">
        <f>J196</f>
        <v>0</v>
      </c>
      <c r="K65" s="142"/>
      <c r="L65" s="146"/>
    </row>
    <row r="66" spans="2:12" s="10" customFormat="1" ht="19.95" customHeight="1">
      <c r="B66" s="141"/>
      <c r="C66" s="142"/>
      <c r="D66" s="143" t="s">
        <v>98</v>
      </c>
      <c r="E66" s="144"/>
      <c r="F66" s="144"/>
      <c r="G66" s="144"/>
      <c r="H66" s="144"/>
      <c r="I66" s="144"/>
      <c r="J66" s="145">
        <f>J510</f>
        <v>0</v>
      </c>
      <c r="K66" s="142"/>
      <c r="L66" s="146"/>
    </row>
    <row r="67" spans="2:12" s="10" customFormat="1" ht="19.95" customHeight="1">
      <c r="B67" s="141"/>
      <c r="C67" s="142"/>
      <c r="D67" s="143" t="s">
        <v>99</v>
      </c>
      <c r="E67" s="144"/>
      <c r="F67" s="144"/>
      <c r="G67" s="144"/>
      <c r="H67" s="144"/>
      <c r="I67" s="144"/>
      <c r="J67" s="145">
        <f>J523</f>
        <v>0</v>
      </c>
      <c r="K67" s="142"/>
      <c r="L67" s="146"/>
    </row>
    <row r="68" spans="2:12" s="10" customFormat="1" ht="19.95" customHeight="1">
      <c r="B68" s="141"/>
      <c r="C68" s="142"/>
      <c r="D68" s="143" t="s">
        <v>100</v>
      </c>
      <c r="E68" s="144"/>
      <c r="F68" s="144"/>
      <c r="G68" s="144"/>
      <c r="H68" s="144"/>
      <c r="I68" s="144"/>
      <c r="J68" s="145">
        <f>J539</f>
        <v>0</v>
      </c>
      <c r="K68" s="142"/>
      <c r="L68" s="146"/>
    </row>
    <row r="69" spans="2:12" s="10" customFormat="1" ht="19.95" customHeight="1">
      <c r="B69" s="141"/>
      <c r="C69" s="142"/>
      <c r="D69" s="143" t="s">
        <v>101</v>
      </c>
      <c r="E69" s="144"/>
      <c r="F69" s="144"/>
      <c r="G69" s="144"/>
      <c r="H69" s="144"/>
      <c r="I69" s="144"/>
      <c r="J69" s="145">
        <f>J553</f>
        <v>0</v>
      </c>
      <c r="K69" s="142"/>
      <c r="L69" s="146"/>
    </row>
    <row r="70" spans="2:12" s="10" customFormat="1" ht="14.85" customHeight="1">
      <c r="B70" s="141"/>
      <c r="C70" s="142"/>
      <c r="D70" s="143" t="s">
        <v>102</v>
      </c>
      <c r="E70" s="144"/>
      <c r="F70" s="144"/>
      <c r="G70" s="144"/>
      <c r="H70" s="144"/>
      <c r="I70" s="144"/>
      <c r="J70" s="145">
        <f>J557</f>
        <v>0</v>
      </c>
      <c r="K70" s="142"/>
      <c r="L70" s="146"/>
    </row>
    <row r="71" spans="2:12" s="10" customFormat="1" ht="14.85" customHeight="1">
      <c r="B71" s="141"/>
      <c r="C71" s="142"/>
      <c r="D71" s="143" t="s">
        <v>103</v>
      </c>
      <c r="E71" s="144"/>
      <c r="F71" s="144"/>
      <c r="G71" s="144"/>
      <c r="H71" s="144"/>
      <c r="I71" s="144"/>
      <c r="J71" s="145">
        <f>J569</f>
        <v>0</v>
      </c>
      <c r="K71" s="142"/>
      <c r="L71" s="146"/>
    </row>
    <row r="72" spans="2:12" s="9" customFormat="1" ht="24.9" customHeight="1">
      <c r="B72" s="135"/>
      <c r="C72" s="136"/>
      <c r="D72" s="137" t="s">
        <v>104</v>
      </c>
      <c r="E72" s="138"/>
      <c r="F72" s="138"/>
      <c r="G72" s="138"/>
      <c r="H72" s="138"/>
      <c r="I72" s="138"/>
      <c r="J72" s="139">
        <f>J636</f>
        <v>0</v>
      </c>
      <c r="K72" s="136"/>
      <c r="L72" s="140"/>
    </row>
    <row r="73" spans="2:12" s="10" customFormat="1" ht="19.95" customHeight="1">
      <c r="B73" s="141"/>
      <c r="C73" s="142"/>
      <c r="D73" s="143" t="s">
        <v>105</v>
      </c>
      <c r="E73" s="144"/>
      <c r="F73" s="144"/>
      <c r="G73" s="144"/>
      <c r="H73" s="144"/>
      <c r="I73" s="144"/>
      <c r="J73" s="145">
        <f>J637</f>
        <v>0</v>
      </c>
      <c r="K73" s="142"/>
      <c r="L73" s="146"/>
    </row>
    <row r="74" spans="2:12" s="10" customFormat="1" ht="19.95" customHeight="1">
      <c r="B74" s="141"/>
      <c r="C74" s="142"/>
      <c r="D74" s="143" t="s">
        <v>106</v>
      </c>
      <c r="E74" s="144"/>
      <c r="F74" s="144"/>
      <c r="G74" s="144"/>
      <c r="H74" s="144"/>
      <c r="I74" s="144"/>
      <c r="J74" s="145">
        <f>J668</f>
        <v>0</v>
      </c>
      <c r="K74" s="142"/>
      <c r="L74" s="146"/>
    </row>
    <row r="75" spans="2:12" s="10" customFormat="1" ht="19.95" customHeight="1">
      <c r="B75" s="141"/>
      <c r="C75" s="142"/>
      <c r="D75" s="143" t="s">
        <v>107</v>
      </c>
      <c r="E75" s="144"/>
      <c r="F75" s="144"/>
      <c r="G75" s="144"/>
      <c r="H75" s="144"/>
      <c r="I75" s="144"/>
      <c r="J75" s="145">
        <f>J676</f>
        <v>0</v>
      </c>
      <c r="K75" s="142"/>
      <c r="L75" s="146"/>
    </row>
    <row r="76" spans="2:12" s="10" customFormat="1" ht="19.95" customHeight="1">
      <c r="B76" s="141"/>
      <c r="C76" s="142"/>
      <c r="D76" s="143" t="s">
        <v>108</v>
      </c>
      <c r="E76" s="144"/>
      <c r="F76" s="144"/>
      <c r="G76" s="144"/>
      <c r="H76" s="144"/>
      <c r="I76" s="144"/>
      <c r="J76" s="145">
        <f>J721</f>
        <v>0</v>
      </c>
      <c r="K76" s="142"/>
      <c r="L76" s="146"/>
    </row>
    <row r="77" spans="2:12" s="10" customFormat="1" ht="19.95" customHeight="1">
      <c r="B77" s="141"/>
      <c r="C77" s="142"/>
      <c r="D77" s="143" t="s">
        <v>109</v>
      </c>
      <c r="E77" s="144"/>
      <c r="F77" s="144"/>
      <c r="G77" s="144"/>
      <c r="H77" s="144"/>
      <c r="I77" s="144"/>
      <c r="J77" s="145">
        <f>J728</f>
        <v>0</v>
      </c>
      <c r="K77" s="142"/>
      <c r="L77" s="146"/>
    </row>
    <row r="78" spans="2:12" s="10" customFormat="1" ht="19.95" customHeight="1">
      <c r="B78" s="141"/>
      <c r="C78" s="142"/>
      <c r="D78" s="143" t="s">
        <v>110</v>
      </c>
      <c r="E78" s="144"/>
      <c r="F78" s="144"/>
      <c r="G78" s="144"/>
      <c r="H78" s="144"/>
      <c r="I78" s="144"/>
      <c r="J78" s="145">
        <f>J782</f>
        <v>0</v>
      </c>
      <c r="K78" s="142"/>
      <c r="L78" s="146"/>
    </row>
    <row r="79" spans="2:12" s="10" customFormat="1" ht="19.95" customHeight="1">
      <c r="B79" s="141"/>
      <c r="C79" s="142"/>
      <c r="D79" s="143" t="s">
        <v>111</v>
      </c>
      <c r="E79" s="144"/>
      <c r="F79" s="144"/>
      <c r="G79" s="144"/>
      <c r="H79" s="144"/>
      <c r="I79" s="144"/>
      <c r="J79" s="145">
        <f>J789</f>
        <v>0</v>
      </c>
      <c r="K79" s="142"/>
      <c r="L79" s="146"/>
    </row>
    <row r="80" spans="2:12" s="10" customFormat="1" ht="19.95" customHeight="1">
      <c r="B80" s="141"/>
      <c r="C80" s="142"/>
      <c r="D80" s="143" t="s">
        <v>112</v>
      </c>
      <c r="E80" s="144"/>
      <c r="F80" s="144"/>
      <c r="G80" s="144"/>
      <c r="H80" s="144"/>
      <c r="I80" s="144"/>
      <c r="J80" s="145">
        <f>J805</f>
        <v>0</v>
      </c>
      <c r="K80" s="142"/>
      <c r="L80" s="146"/>
    </row>
    <row r="81" spans="1:31" s="10" customFormat="1" ht="19.95" customHeight="1">
      <c r="B81" s="141"/>
      <c r="C81" s="142"/>
      <c r="D81" s="143" t="s">
        <v>113</v>
      </c>
      <c r="E81" s="144"/>
      <c r="F81" s="144"/>
      <c r="G81" s="144"/>
      <c r="H81" s="144"/>
      <c r="I81" s="144"/>
      <c r="J81" s="145">
        <f>J851</f>
        <v>0</v>
      </c>
      <c r="K81" s="142"/>
      <c r="L81" s="146"/>
    </row>
    <row r="82" spans="1:31" s="10" customFormat="1" ht="19.95" customHeight="1">
      <c r="B82" s="141"/>
      <c r="C82" s="142"/>
      <c r="D82" s="143" t="s">
        <v>114</v>
      </c>
      <c r="E82" s="144"/>
      <c r="F82" s="144"/>
      <c r="G82" s="144"/>
      <c r="H82" s="144"/>
      <c r="I82" s="144"/>
      <c r="J82" s="145">
        <f>J958</f>
        <v>0</v>
      </c>
      <c r="K82" s="142"/>
      <c r="L82" s="146"/>
    </row>
    <row r="83" spans="1:31" s="10" customFormat="1" ht="19.95" customHeight="1">
      <c r="B83" s="141"/>
      <c r="C83" s="142"/>
      <c r="D83" s="143" t="s">
        <v>115</v>
      </c>
      <c r="E83" s="144"/>
      <c r="F83" s="144"/>
      <c r="G83" s="144"/>
      <c r="H83" s="144"/>
      <c r="I83" s="144"/>
      <c r="J83" s="145">
        <f>J979</f>
        <v>0</v>
      </c>
      <c r="K83" s="142"/>
      <c r="L83" s="146"/>
    </row>
    <row r="84" spans="1:31" s="10" customFormat="1" ht="19.95" customHeight="1">
      <c r="B84" s="141"/>
      <c r="C84" s="142"/>
      <c r="D84" s="143" t="s">
        <v>116</v>
      </c>
      <c r="E84" s="144"/>
      <c r="F84" s="144"/>
      <c r="G84" s="144"/>
      <c r="H84" s="144"/>
      <c r="I84" s="144"/>
      <c r="J84" s="145">
        <f>J1003</f>
        <v>0</v>
      </c>
      <c r="K84" s="142"/>
      <c r="L84" s="146"/>
    </row>
    <row r="85" spans="1:31" s="10" customFormat="1" ht="19.95" customHeight="1">
      <c r="B85" s="141"/>
      <c r="C85" s="142"/>
      <c r="D85" s="143" t="s">
        <v>117</v>
      </c>
      <c r="E85" s="144"/>
      <c r="F85" s="144"/>
      <c r="G85" s="144"/>
      <c r="H85" s="144"/>
      <c r="I85" s="144"/>
      <c r="J85" s="145">
        <f>J1021</f>
        <v>0</v>
      </c>
      <c r="K85" s="142"/>
      <c r="L85" s="146"/>
    </row>
    <row r="86" spans="1:31" s="9" customFormat="1" ht="24.9" customHeight="1">
      <c r="B86" s="135"/>
      <c r="C86" s="136"/>
      <c r="D86" s="137" t="s">
        <v>118</v>
      </c>
      <c r="E86" s="138"/>
      <c r="F86" s="138"/>
      <c r="G86" s="138"/>
      <c r="H86" s="138"/>
      <c r="I86" s="138"/>
      <c r="J86" s="139">
        <f>J1030</f>
        <v>0</v>
      </c>
      <c r="K86" s="136"/>
      <c r="L86" s="140"/>
    </row>
    <row r="87" spans="1:31" s="2" customFormat="1" ht="21.7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6.9" customHeight="1">
      <c r="A88" s="35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92" spans="1:31" s="2" customFormat="1" ht="6.9" customHeight="1">
      <c r="A92" s="35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4.9" customHeight="1">
      <c r="A93" s="35"/>
      <c r="B93" s="36"/>
      <c r="C93" s="24" t="s">
        <v>119</v>
      </c>
      <c r="D93" s="37"/>
      <c r="E93" s="37"/>
      <c r="F93" s="37"/>
      <c r="G93" s="37"/>
      <c r="H93" s="37"/>
      <c r="I93" s="37"/>
      <c r="J93" s="37"/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2" customHeight="1">
      <c r="A95" s="35"/>
      <c r="B95" s="36"/>
      <c r="C95" s="30" t="s">
        <v>16</v>
      </c>
      <c r="D95" s="37"/>
      <c r="E95" s="37"/>
      <c r="F95" s="37"/>
      <c r="G95" s="37"/>
      <c r="H95" s="37"/>
      <c r="I95" s="37"/>
      <c r="J95" s="37"/>
      <c r="K95" s="37"/>
      <c r="L95" s="10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6.5" customHeight="1">
      <c r="A96" s="35"/>
      <c r="B96" s="36"/>
      <c r="C96" s="37"/>
      <c r="D96" s="37"/>
      <c r="E96" s="370" t="str">
        <f>E7</f>
        <v>Zateplení BD Veselí 22</v>
      </c>
      <c r="F96" s="371"/>
      <c r="G96" s="371"/>
      <c r="H96" s="371"/>
      <c r="I96" s="37"/>
      <c r="J96" s="37"/>
      <c r="K96" s="37"/>
      <c r="L96" s="107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2" customHeight="1">
      <c r="A97" s="35"/>
      <c r="B97" s="36"/>
      <c r="C97" s="30" t="s">
        <v>86</v>
      </c>
      <c r="D97" s="37"/>
      <c r="E97" s="37"/>
      <c r="F97" s="37"/>
      <c r="G97" s="37"/>
      <c r="H97" s="37"/>
      <c r="I97" s="37"/>
      <c r="J97" s="37"/>
      <c r="K97" s="37"/>
      <c r="L97" s="107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6.5" customHeight="1">
      <c r="A98" s="35"/>
      <c r="B98" s="36"/>
      <c r="C98" s="37"/>
      <c r="D98" s="37"/>
      <c r="E98" s="342" t="str">
        <f>E9</f>
        <v>1 - Zateplení BD</v>
      </c>
      <c r="F98" s="372"/>
      <c r="G98" s="372"/>
      <c r="H98" s="372"/>
      <c r="I98" s="37"/>
      <c r="J98" s="37"/>
      <c r="K98" s="37"/>
      <c r="L98" s="107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6.9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107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2" customHeight="1">
      <c r="A100" s="35"/>
      <c r="B100" s="36"/>
      <c r="C100" s="30" t="s">
        <v>21</v>
      </c>
      <c r="D100" s="37"/>
      <c r="E100" s="37"/>
      <c r="F100" s="28" t="str">
        <f>F12</f>
        <v>Veselí</v>
      </c>
      <c r="G100" s="37"/>
      <c r="H100" s="37"/>
      <c r="I100" s="30" t="s">
        <v>23</v>
      </c>
      <c r="J100" s="60" t="str">
        <f>IF(J12="","",J12)</f>
        <v>9. 1. 2023</v>
      </c>
      <c r="K100" s="37"/>
      <c r="L100" s="107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2" customFormat="1" ht="6.9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107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2" customFormat="1" ht="15.15" customHeight="1">
      <c r="A102" s="35"/>
      <c r="B102" s="36"/>
      <c r="C102" s="30" t="s">
        <v>25</v>
      </c>
      <c r="D102" s="37"/>
      <c r="E102" s="37"/>
      <c r="F102" s="28" t="str">
        <f>E15</f>
        <v>Město Odry</v>
      </c>
      <c r="G102" s="37"/>
      <c r="H102" s="37"/>
      <c r="I102" s="30" t="s">
        <v>32</v>
      </c>
      <c r="J102" s="33" t="str">
        <f>E21</f>
        <v xml:space="preserve">Made 4 BIM s.r.o. </v>
      </c>
      <c r="K102" s="37"/>
      <c r="L102" s="107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2" customFormat="1" ht="15.15" customHeight="1">
      <c r="A103" s="35"/>
      <c r="B103" s="36"/>
      <c r="C103" s="30" t="s">
        <v>30</v>
      </c>
      <c r="D103" s="37"/>
      <c r="E103" s="37"/>
      <c r="F103" s="28" t="str">
        <f>IF(E18="","",E18)</f>
        <v>Vyplň údaj</v>
      </c>
      <c r="G103" s="37"/>
      <c r="H103" s="37"/>
      <c r="I103" s="30" t="s">
        <v>36</v>
      </c>
      <c r="J103" s="33" t="str">
        <f>E24</f>
        <v xml:space="preserve">Made 4 BIM s.r.o. </v>
      </c>
      <c r="K103" s="37"/>
      <c r="L103" s="107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65" s="2" customFormat="1" ht="10.3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107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65" s="11" customFormat="1" ht="29.25" customHeight="1">
      <c r="A105" s="147"/>
      <c r="B105" s="148"/>
      <c r="C105" s="149" t="s">
        <v>120</v>
      </c>
      <c r="D105" s="150" t="s">
        <v>58</v>
      </c>
      <c r="E105" s="150" t="s">
        <v>54</v>
      </c>
      <c r="F105" s="150" t="s">
        <v>55</v>
      </c>
      <c r="G105" s="150" t="s">
        <v>121</v>
      </c>
      <c r="H105" s="150" t="s">
        <v>122</v>
      </c>
      <c r="I105" s="150" t="s">
        <v>123</v>
      </c>
      <c r="J105" s="150" t="s">
        <v>90</v>
      </c>
      <c r="K105" s="151" t="s">
        <v>124</v>
      </c>
      <c r="L105" s="152"/>
      <c r="M105" s="69" t="s">
        <v>19</v>
      </c>
      <c r="N105" s="70" t="s">
        <v>43</v>
      </c>
      <c r="O105" s="70" t="s">
        <v>125</v>
      </c>
      <c r="P105" s="70" t="s">
        <v>126</v>
      </c>
      <c r="Q105" s="70" t="s">
        <v>127</v>
      </c>
      <c r="R105" s="70" t="s">
        <v>128</v>
      </c>
      <c r="S105" s="70" t="s">
        <v>129</v>
      </c>
      <c r="T105" s="71" t="s">
        <v>130</v>
      </c>
      <c r="U105" s="147"/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</row>
    <row r="106" spans="1:65" s="2" customFormat="1" ht="22.8" customHeight="1">
      <c r="A106" s="35"/>
      <c r="B106" s="36"/>
      <c r="C106" s="76" t="s">
        <v>131</v>
      </c>
      <c r="D106" s="37"/>
      <c r="E106" s="37"/>
      <c r="F106" s="37"/>
      <c r="G106" s="37"/>
      <c r="H106" s="37"/>
      <c r="I106" s="37"/>
      <c r="J106" s="153">
        <f>BK106</f>
        <v>0</v>
      </c>
      <c r="K106" s="37"/>
      <c r="L106" s="40"/>
      <c r="M106" s="72"/>
      <c r="N106" s="154"/>
      <c r="O106" s="73"/>
      <c r="P106" s="155">
        <f>P107+P636+P1030</f>
        <v>0</v>
      </c>
      <c r="Q106" s="73"/>
      <c r="R106" s="155">
        <f>R107+R636+R1030</f>
        <v>104.74018837000001</v>
      </c>
      <c r="S106" s="73"/>
      <c r="T106" s="156">
        <f>T107+T636+T1030</f>
        <v>27.210754999999999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72</v>
      </c>
      <c r="AU106" s="18" t="s">
        <v>91</v>
      </c>
      <c r="BK106" s="157">
        <f>BK107+BK636+BK1030</f>
        <v>0</v>
      </c>
    </row>
    <row r="107" spans="1:65" s="12" customFormat="1" ht="25.95" customHeight="1">
      <c r="B107" s="158"/>
      <c r="C107" s="159"/>
      <c r="D107" s="160" t="s">
        <v>72</v>
      </c>
      <c r="E107" s="161" t="s">
        <v>132</v>
      </c>
      <c r="F107" s="161" t="s">
        <v>133</v>
      </c>
      <c r="G107" s="159"/>
      <c r="H107" s="159"/>
      <c r="I107" s="162"/>
      <c r="J107" s="163">
        <f>BK107</f>
        <v>0</v>
      </c>
      <c r="K107" s="159"/>
      <c r="L107" s="164"/>
      <c r="M107" s="165"/>
      <c r="N107" s="166"/>
      <c r="O107" s="166"/>
      <c r="P107" s="167">
        <f>P108+P181+P187+P196+P510+P523+P539+P553</f>
        <v>0</v>
      </c>
      <c r="Q107" s="166"/>
      <c r="R107" s="167">
        <f>R108+R181+R187+R196+R510+R523+R539+R553</f>
        <v>93.183703700000009</v>
      </c>
      <c r="S107" s="166"/>
      <c r="T107" s="168">
        <f>T108+T181+T187+T196+T510+T523+T539+T553</f>
        <v>19.814</v>
      </c>
      <c r="AR107" s="169" t="s">
        <v>78</v>
      </c>
      <c r="AT107" s="170" t="s">
        <v>72</v>
      </c>
      <c r="AU107" s="170" t="s">
        <v>73</v>
      </c>
      <c r="AY107" s="169" t="s">
        <v>134</v>
      </c>
      <c r="BK107" s="171">
        <f>BK108+BK181+BK187+BK196+BK510+BK523+BK539+BK553</f>
        <v>0</v>
      </c>
    </row>
    <row r="108" spans="1:65" s="12" customFormat="1" ht="22.8" customHeight="1">
      <c r="B108" s="158"/>
      <c r="C108" s="159"/>
      <c r="D108" s="160" t="s">
        <v>72</v>
      </c>
      <c r="E108" s="172" t="s">
        <v>78</v>
      </c>
      <c r="F108" s="172" t="s">
        <v>135</v>
      </c>
      <c r="G108" s="159"/>
      <c r="H108" s="159"/>
      <c r="I108" s="162"/>
      <c r="J108" s="173">
        <f>BK108</f>
        <v>0</v>
      </c>
      <c r="K108" s="159"/>
      <c r="L108" s="164"/>
      <c r="M108" s="165"/>
      <c r="N108" s="166"/>
      <c r="O108" s="166"/>
      <c r="P108" s="167">
        <f>P109+SUM(P110:P176)</f>
        <v>0</v>
      </c>
      <c r="Q108" s="166"/>
      <c r="R108" s="167">
        <f>R109+SUM(R110:R176)</f>
        <v>63.573584000000004</v>
      </c>
      <c r="S108" s="166"/>
      <c r="T108" s="168">
        <f>T109+SUM(T110:T176)</f>
        <v>10.59</v>
      </c>
      <c r="AR108" s="169" t="s">
        <v>78</v>
      </c>
      <c r="AT108" s="170" t="s">
        <v>72</v>
      </c>
      <c r="AU108" s="170" t="s">
        <v>78</v>
      </c>
      <c r="AY108" s="169" t="s">
        <v>134</v>
      </c>
      <c r="BK108" s="171">
        <f>BK109+SUM(BK110:BK176)</f>
        <v>0</v>
      </c>
    </row>
    <row r="109" spans="1:65" s="2" customFormat="1" ht="24.15" customHeight="1">
      <c r="A109" s="35"/>
      <c r="B109" s="36"/>
      <c r="C109" s="174" t="s">
        <v>78</v>
      </c>
      <c r="D109" s="174" t="s">
        <v>136</v>
      </c>
      <c r="E109" s="175" t="s">
        <v>137</v>
      </c>
      <c r="F109" s="176" t="s">
        <v>138</v>
      </c>
      <c r="G109" s="177" t="s">
        <v>139</v>
      </c>
      <c r="H109" s="178">
        <v>8</v>
      </c>
      <c r="I109" s="179"/>
      <c r="J109" s="180">
        <f>ROUND(I109*H109,2)</f>
        <v>0</v>
      </c>
      <c r="K109" s="176" t="s">
        <v>140</v>
      </c>
      <c r="L109" s="40"/>
      <c r="M109" s="181" t="s">
        <v>19</v>
      </c>
      <c r="N109" s="182" t="s">
        <v>45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0.24</v>
      </c>
      <c r="T109" s="184">
        <f>S109*H109</f>
        <v>1.92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141</v>
      </c>
      <c r="AT109" s="185" t="s">
        <v>136</v>
      </c>
      <c r="AU109" s="185" t="s">
        <v>82</v>
      </c>
      <c r="AY109" s="18" t="s">
        <v>134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82</v>
      </c>
      <c r="BK109" s="186">
        <f>ROUND(I109*H109,2)</f>
        <v>0</v>
      </c>
      <c r="BL109" s="18" t="s">
        <v>141</v>
      </c>
      <c r="BM109" s="185" t="s">
        <v>142</v>
      </c>
    </row>
    <row r="110" spans="1:65" s="2" customFormat="1" ht="38.4">
      <c r="A110" s="35"/>
      <c r="B110" s="36"/>
      <c r="C110" s="37"/>
      <c r="D110" s="187" t="s">
        <v>143</v>
      </c>
      <c r="E110" s="37"/>
      <c r="F110" s="188" t="s">
        <v>144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143</v>
      </c>
      <c r="AU110" s="18" t="s">
        <v>82</v>
      </c>
    </row>
    <row r="111" spans="1:65" s="2" customFormat="1" ht="10.199999999999999">
      <c r="A111" s="35"/>
      <c r="B111" s="36"/>
      <c r="C111" s="37"/>
      <c r="D111" s="192" t="s">
        <v>145</v>
      </c>
      <c r="E111" s="37"/>
      <c r="F111" s="193" t="s">
        <v>146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145</v>
      </c>
      <c r="AU111" s="18" t="s">
        <v>82</v>
      </c>
    </row>
    <row r="112" spans="1:65" s="13" customFormat="1" ht="10.199999999999999">
      <c r="B112" s="194"/>
      <c r="C112" s="195"/>
      <c r="D112" s="187" t="s">
        <v>147</v>
      </c>
      <c r="E112" s="196" t="s">
        <v>19</v>
      </c>
      <c r="F112" s="197" t="s">
        <v>148</v>
      </c>
      <c r="G112" s="195"/>
      <c r="H112" s="196" t="s">
        <v>19</v>
      </c>
      <c r="I112" s="198"/>
      <c r="J112" s="195"/>
      <c r="K112" s="195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147</v>
      </c>
      <c r="AU112" s="203" t="s">
        <v>82</v>
      </c>
      <c r="AV112" s="13" t="s">
        <v>78</v>
      </c>
      <c r="AW112" s="13" t="s">
        <v>35</v>
      </c>
      <c r="AX112" s="13" t="s">
        <v>73</v>
      </c>
      <c r="AY112" s="203" t="s">
        <v>134</v>
      </c>
    </row>
    <row r="113" spans="1:65" s="14" customFormat="1" ht="10.199999999999999">
      <c r="B113" s="204"/>
      <c r="C113" s="205"/>
      <c r="D113" s="187" t="s">
        <v>147</v>
      </c>
      <c r="E113" s="206" t="s">
        <v>19</v>
      </c>
      <c r="F113" s="207" t="s">
        <v>149</v>
      </c>
      <c r="G113" s="205"/>
      <c r="H113" s="208">
        <v>8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147</v>
      </c>
      <c r="AU113" s="214" t="s">
        <v>82</v>
      </c>
      <c r="AV113" s="14" t="s">
        <v>82</v>
      </c>
      <c r="AW113" s="14" t="s">
        <v>35</v>
      </c>
      <c r="AX113" s="14" t="s">
        <v>78</v>
      </c>
      <c r="AY113" s="214" t="s">
        <v>134</v>
      </c>
    </row>
    <row r="114" spans="1:65" s="2" customFormat="1" ht="37.799999999999997" customHeight="1">
      <c r="A114" s="35"/>
      <c r="B114" s="36"/>
      <c r="C114" s="174" t="s">
        <v>82</v>
      </c>
      <c r="D114" s="174" t="s">
        <v>136</v>
      </c>
      <c r="E114" s="175" t="s">
        <v>150</v>
      </c>
      <c r="F114" s="176" t="s">
        <v>151</v>
      </c>
      <c r="G114" s="177" t="s">
        <v>152</v>
      </c>
      <c r="H114" s="178">
        <v>81.5</v>
      </c>
      <c r="I114" s="179"/>
      <c r="J114" s="180">
        <f>ROUND(I114*H114,2)</f>
        <v>0</v>
      </c>
      <c r="K114" s="176" t="s">
        <v>140</v>
      </c>
      <c r="L114" s="40"/>
      <c r="M114" s="181" t="s">
        <v>19</v>
      </c>
      <c r="N114" s="182" t="s">
        <v>45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141</v>
      </c>
      <c r="AT114" s="185" t="s">
        <v>136</v>
      </c>
      <c r="AU114" s="185" t="s">
        <v>82</v>
      </c>
      <c r="AY114" s="18" t="s">
        <v>134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82</v>
      </c>
      <c r="BK114" s="186">
        <f>ROUND(I114*H114,2)</f>
        <v>0</v>
      </c>
      <c r="BL114" s="18" t="s">
        <v>141</v>
      </c>
      <c r="BM114" s="185" t="s">
        <v>153</v>
      </c>
    </row>
    <row r="115" spans="1:65" s="2" customFormat="1" ht="28.8">
      <c r="A115" s="35"/>
      <c r="B115" s="36"/>
      <c r="C115" s="37"/>
      <c r="D115" s="187" t="s">
        <v>143</v>
      </c>
      <c r="E115" s="37"/>
      <c r="F115" s="188" t="s">
        <v>154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143</v>
      </c>
      <c r="AU115" s="18" t="s">
        <v>82</v>
      </c>
    </row>
    <row r="116" spans="1:65" s="2" customFormat="1" ht="10.199999999999999">
      <c r="A116" s="35"/>
      <c r="B116" s="36"/>
      <c r="C116" s="37"/>
      <c r="D116" s="192" t="s">
        <v>145</v>
      </c>
      <c r="E116" s="37"/>
      <c r="F116" s="193" t="s">
        <v>155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145</v>
      </c>
      <c r="AU116" s="18" t="s">
        <v>82</v>
      </c>
    </row>
    <row r="117" spans="1:65" s="13" customFormat="1" ht="10.199999999999999">
      <c r="B117" s="194"/>
      <c r="C117" s="195"/>
      <c r="D117" s="187" t="s">
        <v>147</v>
      </c>
      <c r="E117" s="196" t="s">
        <v>19</v>
      </c>
      <c r="F117" s="197" t="s">
        <v>156</v>
      </c>
      <c r="G117" s="195"/>
      <c r="H117" s="196" t="s">
        <v>19</v>
      </c>
      <c r="I117" s="198"/>
      <c r="J117" s="195"/>
      <c r="K117" s="195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147</v>
      </c>
      <c r="AU117" s="203" t="s">
        <v>82</v>
      </c>
      <c r="AV117" s="13" t="s">
        <v>78</v>
      </c>
      <c r="AW117" s="13" t="s">
        <v>35</v>
      </c>
      <c r="AX117" s="13" t="s">
        <v>73</v>
      </c>
      <c r="AY117" s="203" t="s">
        <v>134</v>
      </c>
    </row>
    <row r="118" spans="1:65" s="14" customFormat="1" ht="10.199999999999999">
      <c r="B118" s="204"/>
      <c r="C118" s="205"/>
      <c r="D118" s="187" t="s">
        <v>147</v>
      </c>
      <c r="E118" s="206" t="s">
        <v>19</v>
      </c>
      <c r="F118" s="207" t="s">
        <v>157</v>
      </c>
      <c r="G118" s="205"/>
      <c r="H118" s="208">
        <v>81.5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147</v>
      </c>
      <c r="AU118" s="214" t="s">
        <v>82</v>
      </c>
      <c r="AV118" s="14" t="s">
        <v>82</v>
      </c>
      <c r="AW118" s="14" t="s">
        <v>35</v>
      </c>
      <c r="AX118" s="14" t="s">
        <v>78</v>
      </c>
      <c r="AY118" s="214" t="s">
        <v>134</v>
      </c>
    </row>
    <row r="119" spans="1:65" s="2" customFormat="1" ht="33" customHeight="1">
      <c r="A119" s="35"/>
      <c r="B119" s="36"/>
      <c r="C119" s="174" t="s">
        <v>158</v>
      </c>
      <c r="D119" s="174" t="s">
        <v>136</v>
      </c>
      <c r="E119" s="175" t="s">
        <v>159</v>
      </c>
      <c r="F119" s="176" t="s">
        <v>160</v>
      </c>
      <c r="G119" s="177" t="s">
        <v>152</v>
      </c>
      <c r="H119" s="178">
        <v>95.04</v>
      </c>
      <c r="I119" s="179"/>
      <c r="J119" s="180">
        <f>ROUND(I119*H119,2)</f>
        <v>0</v>
      </c>
      <c r="K119" s="176" t="s">
        <v>140</v>
      </c>
      <c r="L119" s="40"/>
      <c r="M119" s="181" t="s">
        <v>19</v>
      </c>
      <c r="N119" s="182" t="s">
        <v>45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141</v>
      </c>
      <c r="AT119" s="185" t="s">
        <v>136</v>
      </c>
      <c r="AU119" s="185" t="s">
        <v>82</v>
      </c>
      <c r="AY119" s="18" t="s">
        <v>134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82</v>
      </c>
      <c r="BK119" s="186">
        <f>ROUND(I119*H119,2)</f>
        <v>0</v>
      </c>
      <c r="BL119" s="18" t="s">
        <v>141</v>
      </c>
      <c r="BM119" s="185" t="s">
        <v>161</v>
      </c>
    </row>
    <row r="120" spans="1:65" s="2" customFormat="1" ht="28.8">
      <c r="A120" s="35"/>
      <c r="B120" s="36"/>
      <c r="C120" s="37"/>
      <c r="D120" s="187" t="s">
        <v>143</v>
      </c>
      <c r="E120" s="37"/>
      <c r="F120" s="188" t="s">
        <v>162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143</v>
      </c>
      <c r="AU120" s="18" t="s">
        <v>82</v>
      </c>
    </row>
    <row r="121" spans="1:65" s="2" customFormat="1" ht="10.199999999999999">
      <c r="A121" s="35"/>
      <c r="B121" s="36"/>
      <c r="C121" s="37"/>
      <c r="D121" s="192" t="s">
        <v>145</v>
      </c>
      <c r="E121" s="37"/>
      <c r="F121" s="193" t="s">
        <v>163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145</v>
      </c>
      <c r="AU121" s="18" t="s">
        <v>82</v>
      </c>
    </row>
    <row r="122" spans="1:65" s="13" customFormat="1" ht="10.199999999999999">
      <c r="B122" s="194"/>
      <c r="C122" s="195"/>
      <c r="D122" s="187" t="s">
        <v>147</v>
      </c>
      <c r="E122" s="196" t="s">
        <v>19</v>
      </c>
      <c r="F122" s="197" t="s">
        <v>164</v>
      </c>
      <c r="G122" s="195"/>
      <c r="H122" s="196" t="s">
        <v>19</v>
      </c>
      <c r="I122" s="198"/>
      <c r="J122" s="195"/>
      <c r="K122" s="195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147</v>
      </c>
      <c r="AU122" s="203" t="s">
        <v>82</v>
      </c>
      <c r="AV122" s="13" t="s">
        <v>78</v>
      </c>
      <c r="AW122" s="13" t="s">
        <v>35</v>
      </c>
      <c r="AX122" s="13" t="s">
        <v>73</v>
      </c>
      <c r="AY122" s="203" t="s">
        <v>134</v>
      </c>
    </row>
    <row r="123" spans="1:65" s="14" customFormat="1" ht="10.199999999999999">
      <c r="B123" s="204"/>
      <c r="C123" s="205"/>
      <c r="D123" s="187" t="s">
        <v>147</v>
      </c>
      <c r="E123" s="206" t="s">
        <v>19</v>
      </c>
      <c r="F123" s="207" t="s">
        <v>165</v>
      </c>
      <c r="G123" s="205"/>
      <c r="H123" s="208">
        <v>95.04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147</v>
      </c>
      <c r="AU123" s="214" t="s">
        <v>82</v>
      </c>
      <c r="AV123" s="14" t="s">
        <v>82</v>
      </c>
      <c r="AW123" s="14" t="s">
        <v>35</v>
      </c>
      <c r="AX123" s="14" t="s">
        <v>78</v>
      </c>
      <c r="AY123" s="214" t="s">
        <v>134</v>
      </c>
    </row>
    <row r="124" spans="1:65" s="2" customFormat="1" ht="21.75" customHeight="1">
      <c r="A124" s="35"/>
      <c r="B124" s="36"/>
      <c r="C124" s="174" t="s">
        <v>141</v>
      </c>
      <c r="D124" s="174" t="s">
        <v>136</v>
      </c>
      <c r="E124" s="175" t="s">
        <v>166</v>
      </c>
      <c r="F124" s="176" t="s">
        <v>167</v>
      </c>
      <c r="G124" s="177" t="s">
        <v>139</v>
      </c>
      <c r="H124" s="178">
        <v>237.6</v>
      </c>
      <c r="I124" s="179"/>
      <c r="J124" s="180">
        <f>ROUND(I124*H124,2)</f>
        <v>0</v>
      </c>
      <c r="K124" s="176" t="s">
        <v>140</v>
      </c>
      <c r="L124" s="40"/>
      <c r="M124" s="181" t="s">
        <v>19</v>
      </c>
      <c r="N124" s="182" t="s">
        <v>45</v>
      </c>
      <c r="O124" s="65"/>
      <c r="P124" s="183">
        <f>O124*H124</f>
        <v>0</v>
      </c>
      <c r="Q124" s="183">
        <v>8.4000000000000003E-4</v>
      </c>
      <c r="R124" s="183">
        <f>Q124*H124</f>
        <v>0.19958400000000001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141</v>
      </c>
      <c r="AT124" s="185" t="s">
        <v>136</v>
      </c>
      <c r="AU124" s="185" t="s">
        <v>82</v>
      </c>
      <c r="AY124" s="18" t="s">
        <v>134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82</v>
      </c>
      <c r="BK124" s="186">
        <f>ROUND(I124*H124,2)</f>
        <v>0</v>
      </c>
      <c r="BL124" s="18" t="s">
        <v>141</v>
      </c>
      <c r="BM124" s="185" t="s">
        <v>168</v>
      </c>
    </row>
    <row r="125" spans="1:65" s="2" customFormat="1" ht="19.2">
      <c r="A125" s="35"/>
      <c r="B125" s="36"/>
      <c r="C125" s="37"/>
      <c r="D125" s="187" t="s">
        <v>143</v>
      </c>
      <c r="E125" s="37"/>
      <c r="F125" s="188" t="s">
        <v>169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143</v>
      </c>
      <c r="AU125" s="18" t="s">
        <v>82</v>
      </c>
    </row>
    <row r="126" spans="1:65" s="2" customFormat="1" ht="10.199999999999999">
      <c r="A126" s="35"/>
      <c r="B126" s="36"/>
      <c r="C126" s="37"/>
      <c r="D126" s="192" t="s">
        <v>145</v>
      </c>
      <c r="E126" s="37"/>
      <c r="F126" s="193" t="s">
        <v>170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145</v>
      </c>
      <c r="AU126" s="18" t="s">
        <v>82</v>
      </c>
    </row>
    <row r="127" spans="1:65" s="13" customFormat="1" ht="10.199999999999999">
      <c r="B127" s="194"/>
      <c r="C127" s="195"/>
      <c r="D127" s="187" t="s">
        <v>147</v>
      </c>
      <c r="E127" s="196" t="s">
        <v>19</v>
      </c>
      <c r="F127" s="197" t="s">
        <v>164</v>
      </c>
      <c r="G127" s="195"/>
      <c r="H127" s="196" t="s">
        <v>19</v>
      </c>
      <c r="I127" s="198"/>
      <c r="J127" s="195"/>
      <c r="K127" s="195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147</v>
      </c>
      <c r="AU127" s="203" t="s">
        <v>82</v>
      </c>
      <c r="AV127" s="13" t="s">
        <v>78</v>
      </c>
      <c r="AW127" s="13" t="s">
        <v>35</v>
      </c>
      <c r="AX127" s="13" t="s">
        <v>73</v>
      </c>
      <c r="AY127" s="203" t="s">
        <v>134</v>
      </c>
    </row>
    <row r="128" spans="1:65" s="14" customFormat="1" ht="10.199999999999999">
      <c r="B128" s="204"/>
      <c r="C128" s="205"/>
      <c r="D128" s="187" t="s">
        <v>147</v>
      </c>
      <c r="E128" s="206" t="s">
        <v>19</v>
      </c>
      <c r="F128" s="207" t="s">
        <v>171</v>
      </c>
      <c r="G128" s="205"/>
      <c r="H128" s="208">
        <v>237.6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147</v>
      </c>
      <c r="AU128" s="214" t="s">
        <v>82</v>
      </c>
      <c r="AV128" s="14" t="s">
        <v>82</v>
      </c>
      <c r="AW128" s="14" t="s">
        <v>35</v>
      </c>
      <c r="AX128" s="14" t="s">
        <v>78</v>
      </c>
      <c r="AY128" s="214" t="s">
        <v>134</v>
      </c>
    </row>
    <row r="129" spans="1:65" s="2" customFormat="1" ht="24.15" customHeight="1">
      <c r="A129" s="35"/>
      <c r="B129" s="36"/>
      <c r="C129" s="174" t="s">
        <v>172</v>
      </c>
      <c r="D129" s="174" t="s">
        <v>136</v>
      </c>
      <c r="E129" s="175" t="s">
        <v>173</v>
      </c>
      <c r="F129" s="176" t="s">
        <v>174</v>
      </c>
      <c r="G129" s="177" t="s">
        <v>139</v>
      </c>
      <c r="H129" s="178">
        <v>237.6</v>
      </c>
      <c r="I129" s="179"/>
      <c r="J129" s="180">
        <f>ROUND(I129*H129,2)</f>
        <v>0</v>
      </c>
      <c r="K129" s="176" t="s">
        <v>140</v>
      </c>
      <c r="L129" s="40"/>
      <c r="M129" s="181" t="s">
        <v>19</v>
      </c>
      <c r="N129" s="182" t="s">
        <v>45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141</v>
      </c>
      <c r="AT129" s="185" t="s">
        <v>136</v>
      </c>
      <c r="AU129" s="185" t="s">
        <v>82</v>
      </c>
      <c r="AY129" s="18" t="s">
        <v>134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82</v>
      </c>
      <c r="BK129" s="186">
        <f>ROUND(I129*H129,2)</f>
        <v>0</v>
      </c>
      <c r="BL129" s="18" t="s">
        <v>141</v>
      </c>
      <c r="BM129" s="185" t="s">
        <v>175</v>
      </c>
    </row>
    <row r="130" spans="1:65" s="2" customFormat="1" ht="28.8">
      <c r="A130" s="35"/>
      <c r="B130" s="36"/>
      <c r="C130" s="37"/>
      <c r="D130" s="187" t="s">
        <v>143</v>
      </c>
      <c r="E130" s="37"/>
      <c r="F130" s="188" t="s">
        <v>176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143</v>
      </c>
      <c r="AU130" s="18" t="s">
        <v>82</v>
      </c>
    </row>
    <row r="131" spans="1:65" s="2" customFormat="1" ht="10.199999999999999">
      <c r="A131" s="35"/>
      <c r="B131" s="36"/>
      <c r="C131" s="37"/>
      <c r="D131" s="192" t="s">
        <v>145</v>
      </c>
      <c r="E131" s="37"/>
      <c r="F131" s="193" t="s">
        <v>177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145</v>
      </c>
      <c r="AU131" s="18" t="s">
        <v>82</v>
      </c>
    </row>
    <row r="132" spans="1:65" s="2" customFormat="1" ht="37.799999999999997" customHeight="1">
      <c r="A132" s="35"/>
      <c r="B132" s="36"/>
      <c r="C132" s="174" t="s">
        <v>178</v>
      </c>
      <c r="D132" s="174" t="s">
        <v>136</v>
      </c>
      <c r="E132" s="175" t="s">
        <v>179</v>
      </c>
      <c r="F132" s="176" t="s">
        <v>180</v>
      </c>
      <c r="G132" s="177" t="s">
        <v>152</v>
      </c>
      <c r="H132" s="178">
        <v>55.44</v>
      </c>
      <c r="I132" s="179"/>
      <c r="J132" s="180">
        <f>ROUND(I132*H132,2)</f>
        <v>0</v>
      </c>
      <c r="K132" s="176" t="s">
        <v>140</v>
      </c>
      <c r="L132" s="40"/>
      <c r="M132" s="181" t="s">
        <v>19</v>
      </c>
      <c r="N132" s="182" t="s">
        <v>45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141</v>
      </c>
      <c r="AT132" s="185" t="s">
        <v>136</v>
      </c>
      <c r="AU132" s="185" t="s">
        <v>82</v>
      </c>
      <c r="AY132" s="18" t="s">
        <v>134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82</v>
      </c>
      <c r="BK132" s="186">
        <f>ROUND(I132*H132,2)</f>
        <v>0</v>
      </c>
      <c r="BL132" s="18" t="s">
        <v>141</v>
      </c>
      <c r="BM132" s="185" t="s">
        <v>181</v>
      </c>
    </row>
    <row r="133" spans="1:65" s="2" customFormat="1" ht="38.4">
      <c r="A133" s="35"/>
      <c r="B133" s="36"/>
      <c r="C133" s="37"/>
      <c r="D133" s="187" t="s">
        <v>143</v>
      </c>
      <c r="E133" s="37"/>
      <c r="F133" s="188" t="s">
        <v>182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143</v>
      </c>
      <c r="AU133" s="18" t="s">
        <v>82</v>
      </c>
    </row>
    <row r="134" spans="1:65" s="2" customFormat="1" ht="10.199999999999999">
      <c r="A134" s="35"/>
      <c r="B134" s="36"/>
      <c r="C134" s="37"/>
      <c r="D134" s="192" t="s">
        <v>145</v>
      </c>
      <c r="E134" s="37"/>
      <c r="F134" s="193" t="s">
        <v>183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145</v>
      </c>
      <c r="AU134" s="18" t="s">
        <v>82</v>
      </c>
    </row>
    <row r="135" spans="1:65" s="13" customFormat="1" ht="10.199999999999999">
      <c r="B135" s="194"/>
      <c r="C135" s="195"/>
      <c r="D135" s="187" t="s">
        <v>147</v>
      </c>
      <c r="E135" s="196" t="s">
        <v>19</v>
      </c>
      <c r="F135" s="197" t="s">
        <v>164</v>
      </c>
      <c r="G135" s="195"/>
      <c r="H135" s="196" t="s">
        <v>19</v>
      </c>
      <c r="I135" s="198"/>
      <c r="J135" s="195"/>
      <c r="K135" s="195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147</v>
      </c>
      <c r="AU135" s="203" t="s">
        <v>82</v>
      </c>
      <c r="AV135" s="13" t="s">
        <v>78</v>
      </c>
      <c r="AW135" s="13" t="s">
        <v>35</v>
      </c>
      <c r="AX135" s="13" t="s">
        <v>73</v>
      </c>
      <c r="AY135" s="203" t="s">
        <v>134</v>
      </c>
    </row>
    <row r="136" spans="1:65" s="14" customFormat="1" ht="10.199999999999999">
      <c r="B136" s="204"/>
      <c r="C136" s="205"/>
      <c r="D136" s="187" t="s">
        <v>147</v>
      </c>
      <c r="E136" s="206" t="s">
        <v>19</v>
      </c>
      <c r="F136" s="207" t="s">
        <v>165</v>
      </c>
      <c r="G136" s="205"/>
      <c r="H136" s="208">
        <v>95.04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147</v>
      </c>
      <c r="AU136" s="214" t="s">
        <v>82</v>
      </c>
      <c r="AV136" s="14" t="s">
        <v>82</v>
      </c>
      <c r="AW136" s="14" t="s">
        <v>35</v>
      </c>
      <c r="AX136" s="14" t="s">
        <v>73</v>
      </c>
      <c r="AY136" s="214" t="s">
        <v>134</v>
      </c>
    </row>
    <row r="137" spans="1:65" s="14" customFormat="1" ht="10.199999999999999">
      <c r="B137" s="204"/>
      <c r="C137" s="205"/>
      <c r="D137" s="187" t="s">
        <v>147</v>
      </c>
      <c r="E137" s="206" t="s">
        <v>19</v>
      </c>
      <c r="F137" s="207" t="s">
        <v>184</v>
      </c>
      <c r="G137" s="205"/>
      <c r="H137" s="208">
        <v>-7.92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147</v>
      </c>
      <c r="AU137" s="214" t="s">
        <v>82</v>
      </c>
      <c r="AV137" s="14" t="s">
        <v>82</v>
      </c>
      <c r="AW137" s="14" t="s">
        <v>35</v>
      </c>
      <c r="AX137" s="14" t="s">
        <v>73</v>
      </c>
      <c r="AY137" s="214" t="s">
        <v>134</v>
      </c>
    </row>
    <row r="138" spans="1:65" s="14" customFormat="1" ht="10.199999999999999">
      <c r="B138" s="204"/>
      <c r="C138" s="205"/>
      <c r="D138" s="187" t="s">
        <v>147</v>
      </c>
      <c r="E138" s="206" t="s">
        <v>19</v>
      </c>
      <c r="F138" s="207" t="s">
        <v>185</v>
      </c>
      <c r="G138" s="205"/>
      <c r="H138" s="208">
        <v>-31.68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147</v>
      </c>
      <c r="AU138" s="214" t="s">
        <v>82</v>
      </c>
      <c r="AV138" s="14" t="s">
        <v>82</v>
      </c>
      <c r="AW138" s="14" t="s">
        <v>35</v>
      </c>
      <c r="AX138" s="14" t="s">
        <v>73</v>
      </c>
      <c r="AY138" s="214" t="s">
        <v>134</v>
      </c>
    </row>
    <row r="139" spans="1:65" s="15" customFormat="1" ht="10.199999999999999">
      <c r="B139" s="215"/>
      <c r="C139" s="216"/>
      <c r="D139" s="187" t="s">
        <v>147</v>
      </c>
      <c r="E139" s="217" t="s">
        <v>19</v>
      </c>
      <c r="F139" s="218" t="s">
        <v>186</v>
      </c>
      <c r="G139" s="216"/>
      <c r="H139" s="219">
        <v>55.44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147</v>
      </c>
      <c r="AU139" s="225" t="s">
        <v>82</v>
      </c>
      <c r="AV139" s="15" t="s">
        <v>141</v>
      </c>
      <c r="AW139" s="15" t="s">
        <v>35</v>
      </c>
      <c r="AX139" s="15" t="s">
        <v>78</v>
      </c>
      <c r="AY139" s="225" t="s">
        <v>134</v>
      </c>
    </row>
    <row r="140" spans="1:65" s="2" customFormat="1" ht="16.5" customHeight="1">
      <c r="A140" s="35"/>
      <c r="B140" s="36"/>
      <c r="C140" s="174" t="s">
        <v>187</v>
      </c>
      <c r="D140" s="174" t="s">
        <v>136</v>
      </c>
      <c r="E140" s="175" t="s">
        <v>188</v>
      </c>
      <c r="F140" s="176" t="s">
        <v>189</v>
      </c>
      <c r="G140" s="177" t="s">
        <v>152</v>
      </c>
      <c r="H140" s="178">
        <v>55.44</v>
      </c>
      <c r="I140" s="179"/>
      <c r="J140" s="180">
        <f>ROUND(I140*H140,2)</f>
        <v>0</v>
      </c>
      <c r="K140" s="176" t="s">
        <v>140</v>
      </c>
      <c r="L140" s="40"/>
      <c r="M140" s="181" t="s">
        <v>19</v>
      </c>
      <c r="N140" s="182" t="s">
        <v>45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141</v>
      </c>
      <c r="AT140" s="185" t="s">
        <v>136</v>
      </c>
      <c r="AU140" s="185" t="s">
        <v>82</v>
      </c>
      <c r="AY140" s="18" t="s">
        <v>134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82</v>
      </c>
      <c r="BK140" s="186">
        <f>ROUND(I140*H140,2)</f>
        <v>0</v>
      </c>
      <c r="BL140" s="18" t="s">
        <v>141</v>
      </c>
      <c r="BM140" s="185" t="s">
        <v>190</v>
      </c>
    </row>
    <row r="141" spans="1:65" s="2" customFormat="1" ht="19.2">
      <c r="A141" s="35"/>
      <c r="B141" s="36"/>
      <c r="C141" s="37"/>
      <c r="D141" s="187" t="s">
        <v>143</v>
      </c>
      <c r="E141" s="37"/>
      <c r="F141" s="188" t="s">
        <v>191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143</v>
      </c>
      <c r="AU141" s="18" t="s">
        <v>82</v>
      </c>
    </row>
    <row r="142" spans="1:65" s="2" customFormat="1" ht="10.199999999999999">
      <c r="A142" s="35"/>
      <c r="B142" s="36"/>
      <c r="C142" s="37"/>
      <c r="D142" s="192" t="s">
        <v>145</v>
      </c>
      <c r="E142" s="37"/>
      <c r="F142" s="193" t="s">
        <v>192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145</v>
      </c>
      <c r="AU142" s="18" t="s">
        <v>82</v>
      </c>
    </row>
    <row r="143" spans="1:65" s="2" customFormat="1" ht="33" customHeight="1">
      <c r="A143" s="35"/>
      <c r="B143" s="36"/>
      <c r="C143" s="174" t="s">
        <v>149</v>
      </c>
      <c r="D143" s="174" t="s">
        <v>136</v>
      </c>
      <c r="E143" s="175" t="s">
        <v>193</v>
      </c>
      <c r="F143" s="176" t="s">
        <v>194</v>
      </c>
      <c r="G143" s="177" t="s">
        <v>195</v>
      </c>
      <c r="H143" s="178">
        <v>99.792000000000002</v>
      </c>
      <c r="I143" s="179"/>
      <c r="J143" s="180">
        <f>ROUND(I143*H143,2)</f>
        <v>0</v>
      </c>
      <c r="K143" s="176" t="s">
        <v>140</v>
      </c>
      <c r="L143" s="40"/>
      <c r="M143" s="181" t="s">
        <v>19</v>
      </c>
      <c r="N143" s="182" t="s">
        <v>45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141</v>
      </c>
      <c r="AT143" s="185" t="s">
        <v>136</v>
      </c>
      <c r="AU143" s="185" t="s">
        <v>82</v>
      </c>
      <c r="AY143" s="18" t="s">
        <v>134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82</v>
      </c>
      <c r="BK143" s="186">
        <f>ROUND(I143*H143,2)</f>
        <v>0</v>
      </c>
      <c r="BL143" s="18" t="s">
        <v>141</v>
      </c>
      <c r="BM143" s="185" t="s">
        <v>196</v>
      </c>
    </row>
    <row r="144" spans="1:65" s="2" customFormat="1" ht="28.8">
      <c r="A144" s="35"/>
      <c r="B144" s="36"/>
      <c r="C144" s="37"/>
      <c r="D144" s="187" t="s">
        <v>143</v>
      </c>
      <c r="E144" s="37"/>
      <c r="F144" s="188" t="s">
        <v>197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143</v>
      </c>
      <c r="AU144" s="18" t="s">
        <v>82</v>
      </c>
    </row>
    <row r="145" spans="1:65" s="2" customFormat="1" ht="10.199999999999999">
      <c r="A145" s="35"/>
      <c r="B145" s="36"/>
      <c r="C145" s="37"/>
      <c r="D145" s="192" t="s">
        <v>145</v>
      </c>
      <c r="E145" s="37"/>
      <c r="F145" s="193" t="s">
        <v>198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145</v>
      </c>
      <c r="AU145" s="18" t="s">
        <v>82</v>
      </c>
    </row>
    <row r="146" spans="1:65" s="14" customFormat="1" ht="10.199999999999999">
      <c r="B146" s="204"/>
      <c r="C146" s="205"/>
      <c r="D146" s="187" t="s">
        <v>147</v>
      </c>
      <c r="E146" s="205"/>
      <c r="F146" s="207" t="s">
        <v>199</v>
      </c>
      <c r="G146" s="205"/>
      <c r="H146" s="208">
        <v>99.792000000000002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147</v>
      </c>
      <c r="AU146" s="214" t="s">
        <v>82</v>
      </c>
      <c r="AV146" s="14" t="s">
        <v>82</v>
      </c>
      <c r="AW146" s="14" t="s">
        <v>4</v>
      </c>
      <c r="AX146" s="14" t="s">
        <v>78</v>
      </c>
      <c r="AY146" s="214" t="s">
        <v>134</v>
      </c>
    </row>
    <row r="147" spans="1:65" s="2" customFormat="1" ht="24.15" customHeight="1">
      <c r="A147" s="35"/>
      <c r="B147" s="36"/>
      <c r="C147" s="174" t="s">
        <v>200</v>
      </c>
      <c r="D147" s="174" t="s">
        <v>136</v>
      </c>
      <c r="E147" s="175" t="s">
        <v>201</v>
      </c>
      <c r="F147" s="176" t="s">
        <v>202</v>
      </c>
      <c r="G147" s="177" t="s">
        <v>152</v>
      </c>
      <c r="H147" s="178">
        <v>39.6</v>
      </c>
      <c r="I147" s="179"/>
      <c r="J147" s="180">
        <f>ROUND(I147*H147,2)</f>
        <v>0</v>
      </c>
      <c r="K147" s="176" t="s">
        <v>140</v>
      </c>
      <c r="L147" s="40"/>
      <c r="M147" s="181" t="s">
        <v>19</v>
      </c>
      <c r="N147" s="182" t="s">
        <v>45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141</v>
      </c>
      <c r="AT147" s="185" t="s">
        <v>136</v>
      </c>
      <c r="AU147" s="185" t="s">
        <v>82</v>
      </c>
      <c r="AY147" s="18" t="s">
        <v>134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82</v>
      </c>
      <c r="BK147" s="186">
        <f>ROUND(I147*H147,2)</f>
        <v>0</v>
      </c>
      <c r="BL147" s="18" t="s">
        <v>141</v>
      </c>
      <c r="BM147" s="185" t="s">
        <v>203</v>
      </c>
    </row>
    <row r="148" spans="1:65" s="2" customFormat="1" ht="28.8">
      <c r="A148" s="35"/>
      <c r="B148" s="36"/>
      <c r="C148" s="37"/>
      <c r="D148" s="187" t="s">
        <v>143</v>
      </c>
      <c r="E148" s="37"/>
      <c r="F148" s="188" t="s">
        <v>204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143</v>
      </c>
      <c r="AU148" s="18" t="s">
        <v>82</v>
      </c>
    </row>
    <row r="149" spans="1:65" s="2" customFormat="1" ht="10.199999999999999">
      <c r="A149" s="35"/>
      <c r="B149" s="36"/>
      <c r="C149" s="37"/>
      <c r="D149" s="192" t="s">
        <v>145</v>
      </c>
      <c r="E149" s="37"/>
      <c r="F149" s="193" t="s">
        <v>205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145</v>
      </c>
      <c r="AU149" s="18" t="s">
        <v>82</v>
      </c>
    </row>
    <row r="150" spans="1:65" s="13" customFormat="1" ht="10.199999999999999">
      <c r="B150" s="194"/>
      <c r="C150" s="195"/>
      <c r="D150" s="187" t="s">
        <v>147</v>
      </c>
      <c r="E150" s="196" t="s">
        <v>19</v>
      </c>
      <c r="F150" s="197" t="s">
        <v>164</v>
      </c>
      <c r="G150" s="195"/>
      <c r="H150" s="196" t="s">
        <v>19</v>
      </c>
      <c r="I150" s="198"/>
      <c r="J150" s="195"/>
      <c r="K150" s="195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147</v>
      </c>
      <c r="AU150" s="203" t="s">
        <v>82</v>
      </c>
      <c r="AV150" s="13" t="s">
        <v>78</v>
      </c>
      <c r="AW150" s="13" t="s">
        <v>35</v>
      </c>
      <c r="AX150" s="13" t="s">
        <v>73</v>
      </c>
      <c r="AY150" s="203" t="s">
        <v>134</v>
      </c>
    </row>
    <row r="151" spans="1:65" s="14" customFormat="1" ht="10.199999999999999">
      <c r="B151" s="204"/>
      <c r="C151" s="205"/>
      <c r="D151" s="187" t="s">
        <v>147</v>
      </c>
      <c r="E151" s="206" t="s">
        <v>19</v>
      </c>
      <c r="F151" s="207" t="s">
        <v>206</v>
      </c>
      <c r="G151" s="205"/>
      <c r="H151" s="208">
        <v>7.92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147</v>
      </c>
      <c r="AU151" s="214" t="s">
        <v>82</v>
      </c>
      <c r="AV151" s="14" t="s">
        <v>82</v>
      </c>
      <c r="AW151" s="14" t="s">
        <v>35</v>
      </c>
      <c r="AX151" s="14" t="s">
        <v>73</v>
      </c>
      <c r="AY151" s="214" t="s">
        <v>134</v>
      </c>
    </row>
    <row r="152" spans="1:65" s="14" customFormat="1" ht="10.199999999999999">
      <c r="B152" s="204"/>
      <c r="C152" s="205"/>
      <c r="D152" s="187" t="s">
        <v>147</v>
      </c>
      <c r="E152" s="206" t="s">
        <v>19</v>
      </c>
      <c r="F152" s="207" t="s">
        <v>207</v>
      </c>
      <c r="G152" s="205"/>
      <c r="H152" s="208">
        <v>31.68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147</v>
      </c>
      <c r="AU152" s="214" t="s">
        <v>82</v>
      </c>
      <c r="AV152" s="14" t="s">
        <v>82</v>
      </c>
      <c r="AW152" s="14" t="s">
        <v>35</v>
      </c>
      <c r="AX152" s="14" t="s">
        <v>73</v>
      </c>
      <c r="AY152" s="214" t="s">
        <v>134</v>
      </c>
    </row>
    <row r="153" spans="1:65" s="15" customFormat="1" ht="10.199999999999999">
      <c r="B153" s="215"/>
      <c r="C153" s="216"/>
      <c r="D153" s="187" t="s">
        <v>147</v>
      </c>
      <c r="E153" s="217" t="s">
        <v>19</v>
      </c>
      <c r="F153" s="218" t="s">
        <v>186</v>
      </c>
      <c r="G153" s="216"/>
      <c r="H153" s="219">
        <v>39.6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147</v>
      </c>
      <c r="AU153" s="225" t="s">
        <v>82</v>
      </c>
      <c r="AV153" s="15" t="s">
        <v>141</v>
      </c>
      <c r="AW153" s="15" t="s">
        <v>35</v>
      </c>
      <c r="AX153" s="15" t="s">
        <v>78</v>
      </c>
      <c r="AY153" s="225" t="s">
        <v>134</v>
      </c>
    </row>
    <row r="154" spans="1:65" s="2" customFormat="1" ht="24.15" customHeight="1">
      <c r="A154" s="35"/>
      <c r="B154" s="36"/>
      <c r="C154" s="174" t="s">
        <v>208</v>
      </c>
      <c r="D154" s="174" t="s">
        <v>136</v>
      </c>
      <c r="E154" s="175" t="s">
        <v>201</v>
      </c>
      <c r="F154" s="176" t="s">
        <v>202</v>
      </c>
      <c r="G154" s="177" t="s">
        <v>152</v>
      </c>
      <c r="H154" s="178">
        <v>81.5</v>
      </c>
      <c r="I154" s="179"/>
      <c r="J154" s="180">
        <f>ROUND(I154*H154,2)</f>
        <v>0</v>
      </c>
      <c r="K154" s="176" t="s">
        <v>140</v>
      </c>
      <c r="L154" s="40"/>
      <c r="M154" s="181" t="s">
        <v>19</v>
      </c>
      <c r="N154" s="182" t="s">
        <v>45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141</v>
      </c>
      <c r="AT154" s="185" t="s">
        <v>136</v>
      </c>
      <c r="AU154" s="185" t="s">
        <v>82</v>
      </c>
      <c r="AY154" s="18" t="s">
        <v>134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82</v>
      </c>
      <c r="BK154" s="186">
        <f>ROUND(I154*H154,2)</f>
        <v>0</v>
      </c>
      <c r="BL154" s="18" t="s">
        <v>141</v>
      </c>
      <c r="BM154" s="185" t="s">
        <v>209</v>
      </c>
    </row>
    <row r="155" spans="1:65" s="2" customFormat="1" ht="28.8">
      <c r="A155" s="35"/>
      <c r="B155" s="36"/>
      <c r="C155" s="37"/>
      <c r="D155" s="187" t="s">
        <v>143</v>
      </c>
      <c r="E155" s="37"/>
      <c r="F155" s="188" t="s">
        <v>204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143</v>
      </c>
      <c r="AU155" s="18" t="s">
        <v>82</v>
      </c>
    </row>
    <row r="156" spans="1:65" s="2" customFormat="1" ht="10.199999999999999">
      <c r="A156" s="35"/>
      <c r="B156" s="36"/>
      <c r="C156" s="37"/>
      <c r="D156" s="192" t="s">
        <v>145</v>
      </c>
      <c r="E156" s="37"/>
      <c r="F156" s="193" t="s">
        <v>205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145</v>
      </c>
      <c r="AU156" s="18" t="s">
        <v>82</v>
      </c>
    </row>
    <row r="157" spans="1:65" s="13" customFormat="1" ht="10.199999999999999">
      <c r="B157" s="194"/>
      <c r="C157" s="195"/>
      <c r="D157" s="187" t="s">
        <v>147</v>
      </c>
      <c r="E157" s="196" t="s">
        <v>19</v>
      </c>
      <c r="F157" s="197" t="s">
        <v>156</v>
      </c>
      <c r="G157" s="195"/>
      <c r="H157" s="196" t="s">
        <v>19</v>
      </c>
      <c r="I157" s="198"/>
      <c r="J157" s="195"/>
      <c r="K157" s="195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147</v>
      </c>
      <c r="AU157" s="203" t="s">
        <v>82</v>
      </c>
      <c r="AV157" s="13" t="s">
        <v>78</v>
      </c>
      <c r="AW157" s="13" t="s">
        <v>35</v>
      </c>
      <c r="AX157" s="13" t="s">
        <v>73</v>
      </c>
      <c r="AY157" s="203" t="s">
        <v>134</v>
      </c>
    </row>
    <row r="158" spans="1:65" s="14" customFormat="1" ht="10.199999999999999">
      <c r="B158" s="204"/>
      <c r="C158" s="205"/>
      <c r="D158" s="187" t="s">
        <v>147</v>
      </c>
      <c r="E158" s="206" t="s">
        <v>19</v>
      </c>
      <c r="F158" s="207" t="s">
        <v>157</v>
      </c>
      <c r="G158" s="205"/>
      <c r="H158" s="208">
        <v>81.5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147</v>
      </c>
      <c r="AU158" s="214" t="s">
        <v>82</v>
      </c>
      <c r="AV158" s="14" t="s">
        <v>82</v>
      </c>
      <c r="AW158" s="14" t="s">
        <v>35</v>
      </c>
      <c r="AX158" s="14" t="s">
        <v>78</v>
      </c>
      <c r="AY158" s="214" t="s">
        <v>134</v>
      </c>
    </row>
    <row r="159" spans="1:65" s="2" customFormat="1" ht="24.15" customHeight="1">
      <c r="A159" s="35"/>
      <c r="B159" s="36"/>
      <c r="C159" s="174" t="s">
        <v>210</v>
      </c>
      <c r="D159" s="174" t="s">
        <v>136</v>
      </c>
      <c r="E159" s="175" t="s">
        <v>211</v>
      </c>
      <c r="F159" s="176" t="s">
        <v>212</v>
      </c>
      <c r="G159" s="177" t="s">
        <v>152</v>
      </c>
      <c r="H159" s="178">
        <v>31.68</v>
      </c>
      <c r="I159" s="179"/>
      <c r="J159" s="180">
        <f>ROUND(I159*H159,2)</f>
        <v>0</v>
      </c>
      <c r="K159" s="176" t="s">
        <v>140</v>
      </c>
      <c r="L159" s="40"/>
      <c r="M159" s="181" t="s">
        <v>19</v>
      </c>
      <c r="N159" s="182" t="s">
        <v>45</v>
      </c>
      <c r="O159" s="65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141</v>
      </c>
      <c r="AT159" s="185" t="s">
        <v>136</v>
      </c>
      <c r="AU159" s="185" t="s">
        <v>82</v>
      </c>
      <c r="AY159" s="18" t="s">
        <v>134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82</v>
      </c>
      <c r="BK159" s="186">
        <f>ROUND(I159*H159,2)</f>
        <v>0</v>
      </c>
      <c r="BL159" s="18" t="s">
        <v>141</v>
      </c>
      <c r="BM159" s="185" t="s">
        <v>213</v>
      </c>
    </row>
    <row r="160" spans="1:65" s="2" customFormat="1" ht="48">
      <c r="A160" s="35"/>
      <c r="B160" s="36"/>
      <c r="C160" s="37"/>
      <c r="D160" s="187" t="s">
        <v>143</v>
      </c>
      <c r="E160" s="37"/>
      <c r="F160" s="188" t="s">
        <v>214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143</v>
      </c>
      <c r="AU160" s="18" t="s">
        <v>82</v>
      </c>
    </row>
    <row r="161" spans="1:65" s="2" customFormat="1" ht="10.199999999999999">
      <c r="A161" s="35"/>
      <c r="B161" s="36"/>
      <c r="C161" s="37"/>
      <c r="D161" s="192" t="s">
        <v>145</v>
      </c>
      <c r="E161" s="37"/>
      <c r="F161" s="193" t="s">
        <v>215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145</v>
      </c>
      <c r="AU161" s="18" t="s">
        <v>82</v>
      </c>
    </row>
    <row r="162" spans="1:65" s="13" customFormat="1" ht="10.199999999999999">
      <c r="B162" s="194"/>
      <c r="C162" s="195"/>
      <c r="D162" s="187" t="s">
        <v>147</v>
      </c>
      <c r="E162" s="196" t="s">
        <v>19</v>
      </c>
      <c r="F162" s="197" t="s">
        <v>164</v>
      </c>
      <c r="G162" s="195"/>
      <c r="H162" s="196" t="s">
        <v>19</v>
      </c>
      <c r="I162" s="198"/>
      <c r="J162" s="195"/>
      <c r="K162" s="195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147</v>
      </c>
      <c r="AU162" s="203" t="s">
        <v>82</v>
      </c>
      <c r="AV162" s="13" t="s">
        <v>78</v>
      </c>
      <c r="AW162" s="13" t="s">
        <v>35</v>
      </c>
      <c r="AX162" s="13" t="s">
        <v>73</v>
      </c>
      <c r="AY162" s="203" t="s">
        <v>134</v>
      </c>
    </row>
    <row r="163" spans="1:65" s="14" customFormat="1" ht="10.199999999999999">
      <c r="B163" s="204"/>
      <c r="C163" s="205"/>
      <c r="D163" s="187" t="s">
        <v>147</v>
      </c>
      <c r="E163" s="206" t="s">
        <v>19</v>
      </c>
      <c r="F163" s="207" t="s">
        <v>207</v>
      </c>
      <c r="G163" s="205"/>
      <c r="H163" s="208">
        <v>31.68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147</v>
      </c>
      <c r="AU163" s="214" t="s">
        <v>82</v>
      </c>
      <c r="AV163" s="14" t="s">
        <v>82</v>
      </c>
      <c r="AW163" s="14" t="s">
        <v>35</v>
      </c>
      <c r="AX163" s="14" t="s">
        <v>78</v>
      </c>
      <c r="AY163" s="214" t="s">
        <v>134</v>
      </c>
    </row>
    <row r="164" spans="1:65" s="2" customFormat="1" ht="16.5" customHeight="1">
      <c r="A164" s="35"/>
      <c r="B164" s="36"/>
      <c r="C164" s="226" t="s">
        <v>216</v>
      </c>
      <c r="D164" s="226" t="s">
        <v>217</v>
      </c>
      <c r="E164" s="227" t="s">
        <v>218</v>
      </c>
      <c r="F164" s="228" t="s">
        <v>219</v>
      </c>
      <c r="G164" s="229" t="s">
        <v>195</v>
      </c>
      <c r="H164" s="230">
        <v>63.36</v>
      </c>
      <c r="I164" s="231"/>
      <c r="J164" s="232">
        <f>ROUND(I164*H164,2)</f>
        <v>0</v>
      </c>
      <c r="K164" s="228" t="s">
        <v>140</v>
      </c>
      <c r="L164" s="233"/>
      <c r="M164" s="234" t="s">
        <v>19</v>
      </c>
      <c r="N164" s="235" t="s">
        <v>45</v>
      </c>
      <c r="O164" s="65"/>
      <c r="P164" s="183">
        <f>O164*H164</f>
        <v>0</v>
      </c>
      <c r="Q164" s="183">
        <v>1</v>
      </c>
      <c r="R164" s="183">
        <f>Q164*H164</f>
        <v>63.36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149</v>
      </c>
      <c r="AT164" s="185" t="s">
        <v>217</v>
      </c>
      <c r="AU164" s="185" t="s">
        <v>82</v>
      </c>
      <c r="AY164" s="18" t="s">
        <v>134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82</v>
      </c>
      <c r="BK164" s="186">
        <f>ROUND(I164*H164,2)</f>
        <v>0</v>
      </c>
      <c r="BL164" s="18" t="s">
        <v>141</v>
      </c>
      <c r="BM164" s="185" t="s">
        <v>220</v>
      </c>
    </row>
    <row r="165" spans="1:65" s="2" customFormat="1" ht="10.199999999999999">
      <c r="A165" s="35"/>
      <c r="B165" s="36"/>
      <c r="C165" s="37"/>
      <c r="D165" s="187" t="s">
        <v>143</v>
      </c>
      <c r="E165" s="37"/>
      <c r="F165" s="188" t="s">
        <v>219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143</v>
      </c>
      <c r="AU165" s="18" t="s">
        <v>82</v>
      </c>
    </row>
    <row r="166" spans="1:65" s="14" customFormat="1" ht="10.199999999999999">
      <c r="B166" s="204"/>
      <c r="C166" s="205"/>
      <c r="D166" s="187" t="s">
        <v>147</v>
      </c>
      <c r="E166" s="205"/>
      <c r="F166" s="207" t="s">
        <v>221</v>
      </c>
      <c r="G166" s="205"/>
      <c r="H166" s="208">
        <v>63.36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147</v>
      </c>
      <c r="AU166" s="214" t="s">
        <v>82</v>
      </c>
      <c r="AV166" s="14" t="s">
        <v>82</v>
      </c>
      <c r="AW166" s="14" t="s">
        <v>4</v>
      </c>
      <c r="AX166" s="14" t="s">
        <v>78</v>
      </c>
      <c r="AY166" s="214" t="s">
        <v>134</v>
      </c>
    </row>
    <row r="167" spans="1:65" s="2" customFormat="1" ht="24.15" customHeight="1">
      <c r="A167" s="35"/>
      <c r="B167" s="36"/>
      <c r="C167" s="174" t="s">
        <v>222</v>
      </c>
      <c r="D167" s="174" t="s">
        <v>136</v>
      </c>
      <c r="E167" s="175" t="s">
        <v>223</v>
      </c>
      <c r="F167" s="176" t="s">
        <v>224</v>
      </c>
      <c r="G167" s="177" t="s">
        <v>139</v>
      </c>
      <c r="H167" s="178">
        <v>280</v>
      </c>
      <c r="I167" s="179"/>
      <c r="J167" s="180">
        <f>ROUND(I167*H167,2)</f>
        <v>0</v>
      </c>
      <c r="K167" s="176" t="s">
        <v>140</v>
      </c>
      <c r="L167" s="40"/>
      <c r="M167" s="181" t="s">
        <v>19</v>
      </c>
      <c r="N167" s="182" t="s">
        <v>45</v>
      </c>
      <c r="O167" s="65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141</v>
      </c>
      <c r="AT167" s="185" t="s">
        <v>136</v>
      </c>
      <c r="AU167" s="185" t="s">
        <v>82</v>
      </c>
      <c r="AY167" s="18" t="s">
        <v>134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82</v>
      </c>
      <c r="BK167" s="186">
        <f>ROUND(I167*H167,2)</f>
        <v>0</v>
      </c>
      <c r="BL167" s="18" t="s">
        <v>141</v>
      </c>
      <c r="BM167" s="185" t="s">
        <v>225</v>
      </c>
    </row>
    <row r="168" spans="1:65" s="2" customFormat="1" ht="28.8">
      <c r="A168" s="35"/>
      <c r="B168" s="36"/>
      <c r="C168" s="37"/>
      <c r="D168" s="187" t="s">
        <v>143</v>
      </c>
      <c r="E168" s="37"/>
      <c r="F168" s="188" t="s">
        <v>226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143</v>
      </c>
      <c r="AU168" s="18" t="s">
        <v>82</v>
      </c>
    </row>
    <row r="169" spans="1:65" s="2" customFormat="1" ht="10.199999999999999">
      <c r="A169" s="35"/>
      <c r="B169" s="36"/>
      <c r="C169" s="37"/>
      <c r="D169" s="192" t="s">
        <v>145</v>
      </c>
      <c r="E169" s="37"/>
      <c r="F169" s="193" t="s">
        <v>227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145</v>
      </c>
      <c r="AU169" s="18" t="s">
        <v>82</v>
      </c>
    </row>
    <row r="170" spans="1:65" s="2" customFormat="1" ht="16.5" customHeight="1">
      <c r="A170" s="35"/>
      <c r="B170" s="36"/>
      <c r="C170" s="226" t="s">
        <v>228</v>
      </c>
      <c r="D170" s="226" t="s">
        <v>217</v>
      </c>
      <c r="E170" s="227" t="s">
        <v>229</v>
      </c>
      <c r="F170" s="228" t="s">
        <v>230</v>
      </c>
      <c r="G170" s="229" t="s">
        <v>231</v>
      </c>
      <c r="H170" s="230">
        <v>14</v>
      </c>
      <c r="I170" s="231"/>
      <c r="J170" s="232">
        <f>ROUND(I170*H170,2)</f>
        <v>0</v>
      </c>
      <c r="K170" s="228" t="s">
        <v>140</v>
      </c>
      <c r="L170" s="233"/>
      <c r="M170" s="234" t="s">
        <v>19</v>
      </c>
      <c r="N170" s="235" t="s">
        <v>45</v>
      </c>
      <c r="O170" s="65"/>
      <c r="P170" s="183">
        <f>O170*H170</f>
        <v>0</v>
      </c>
      <c r="Q170" s="183">
        <v>1E-3</v>
      </c>
      <c r="R170" s="183">
        <f>Q170*H170</f>
        <v>1.4E-2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149</v>
      </c>
      <c r="AT170" s="185" t="s">
        <v>217</v>
      </c>
      <c r="AU170" s="185" t="s">
        <v>82</v>
      </c>
      <c r="AY170" s="18" t="s">
        <v>134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82</v>
      </c>
      <c r="BK170" s="186">
        <f>ROUND(I170*H170,2)</f>
        <v>0</v>
      </c>
      <c r="BL170" s="18" t="s">
        <v>141</v>
      </c>
      <c r="BM170" s="185" t="s">
        <v>232</v>
      </c>
    </row>
    <row r="171" spans="1:65" s="2" customFormat="1" ht="10.199999999999999">
      <c r="A171" s="35"/>
      <c r="B171" s="36"/>
      <c r="C171" s="37"/>
      <c r="D171" s="187" t="s">
        <v>143</v>
      </c>
      <c r="E171" s="37"/>
      <c r="F171" s="188" t="s">
        <v>230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143</v>
      </c>
      <c r="AU171" s="18" t="s">
        <v>82</v>
      </c>
    </row>
    <row r="172" spans="1:65" s="14" customFormat="1" ht="10.199999999999999">
      <c r="B172" s="204"/>
      <c r="C172" s="205"/>
      <c r="D172" s="187" t="s">
        <v>147</v>
      </c>
      <c r="E172" s="205"/>
      <c r="F172" s="207" t="s">
        <v>233</v>
      </c>
      <c r="G172" s="205"/>
      <c r="H172" s="208">
        <v>14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147</v>
      </c>
      <c r="AU172" s="214" t="s">
        <v>82</v>
      </c>
      <c r="AV172" s="14" t="s">
        <v>82</v>
      </c>
      <c r="AW172" s="14" t="s">
        <v>4</v>
      </c>
      <c r="AX172" s="14" t="s">
        <v>78</v>
      </c>
      <c r="AY172" s="214" t="s">
        <v>134</v>
      </c>
    </row>
    <row r="173" spans="1:65" s="2" customFormat="1" ht="24.15" customHeight="1">
      <c r="A173" s="35"/>
      <c r="B173" s="36"/>
      <c r="C173" s="174" t="s">
        <v>8</v>
      </c>
      <c r="D173" s="174" t="s">
        <v>136</v>
      </c>
      <c r="E173" s="175" t="s">
        <v>234</v>
      </c>
      <c r="F173" s="176" t="s">
        <v>235</v>
      </c>
      <c r="G173" s="177" t="s">
        <v>139</v>
      </c>
      <c r="H173" s="178">
        <v>280</v>
      </c>
      <c r="I173" s="179"/>
      <c r="J173" s="180">
        <f>ROUND(I173*H173,2)</f>
        <v>0</v>
      </c>
      <c r="K173" s="176" t="s">
        <v>140</v>
      </c>
      <c r="L173" s="40"/>
      <c r="M173" s="181" t="s">
        <v>19</v>
      </c>
      <c r="N173" s="182" t="s">
        <v>45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141</v>
      </c>
      <c r="AT173" s="185" t="s">
        <v>136</v>
      </c>
      <c r="AU173" s="185" t="s">
        <v>82</v>
      </c>
      <c r="AY173" s="18" t="s">
        <v>134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82</v>
      </c>
      <c r="BK173" s="186">
        <f>ROUND(I173*H173,2)</f>
        <v>0</v>
      </c>
      <c r="BL173" s="18" t="s">
        <v>141</v>
      </c>
      <c r="BM173" s="185" t="s">
        <v>236</v>
      </c>
    </row>
    <row r="174" spans="1:65" s="2" customFormat="1" ht="19.2">
      <c r="A174" s="35"/>
      <c r="B174" s="36"/>
      <c r="C174" s="37"/>
      <c r="D174" s="187" t="s">
        <v>143</v>
      </c>
      <c r="E174" s="37"/>
      <c r="F174" s="188" t="s">
        <v>237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143</v>
      </c>
      <c r="AU174" s="18" t="s">
        <v>82</v>
      </c>
    </row>
    <row r="175" spans="1:65" s="2" customFormat="1" ht="10.199999999999999">
      <c r="A175" s="35"/>
      <c r="B175" s="36"/>
      <c r="C175" s="37"/>
      <c r="D175" s="192" t="s">
        <v>145</v>
      </c>
      <c r="E175" s="37"/>
      <c r="F175" s="193" t="s">
        <v>238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145</v>
      </c>
      <c r="AU175" s="18" t="s">
        <v>82</v>
      </c>
    </row>
    <row r="176" spans="1:65" s="12" customFormat="1" ht="20.85" customHeight="1">
      <c r="B176" s="158"/>
      <c r="C176" s="159"/>
      <c r="D176" s="160" t="s">
        <v>72</v>
      </c>
      <c r="E176" s="172" t="s">
        <v>210</v>
      </c>
      <c r="F176" s="172" t="s">
        <v>239</v>
      </c>
      <c r="G176" s="159"/>
      <c r="H176" s="159"/>
      <c r="I176" s="162"/>
      <c r="J176" s="173">
        <f>BK176</f>
        <v>0</v>
      </c>
      <c r="K176" s="159"/>
      <c r="L176" s="164"/>
      <c r="M176" s="165"/>
      <c r="N176" s="166"/>
      <c r="O176" s="166"/>
      <c r="P176" s="167">
        <f>SUM(P177:P180)</f>
        <v>0</v>
      </c>
      <c r="Q176" s="166"/>
      <c r="R176" s="167">
        <f>SUM(R177:R180)</f>
        <v>0</v>
      </c>
      <c r="S176" s="166"/>
      <c r="T176" s="168">
        <f>SUM(T177:T180)</f>
        <v>8.67</v>
      </c>
      <c r="AR176" s="169" t="s">
        <v>78</v>
      </c>
      <c r="AT176" s="170" t="s">
        <v>72</v>
      </c>
      <c r="AU176" s="170" t="s">
        <v>82</v>
      </c>
      <c r="AY176" s="169" t="s">
        <v>134</v>
      </c>
      <c r="BK176" s="171">
        <f>SUM(BK177:BK180)</f>
        <v>0</v>
      </c>
    </row>
    <row r="177" spans="1:65" s="2" customFormat="1" ht="24.15" customHeight="1">
      <c r="A177" s="35"/>
      <c r="B177" s="36"/>
      <c r="C177" s="174" t="s">
        <v>240</v>
      </c>
      <c r="D177" s="174" t="s">
        <v>136</v>
      </c>
      <c r="E177" s="175" t="s">
        <v>241</v>
      </c>
      <c r="F177" s="176" t="s">
        <v>242</v>
      </c>
      <c r="G177" s="177" t="s">
        <v>139</v>
      </c>
      <c r="H177" s="178">
        <v>34</v>
      </c>
      <c r="I177" s="179"/>
      <c r="J177" s="180">
        <f>ROUND(I177*H177,2)</f>
        <v>0</v>
      </c>
      <c r="K177" s="176" t="s">
        <v>140</v>
      </c>
      <c r="L177" s="40"/>
      <c r="M177" s="181" t="s">
        <v>19</v>
      </c>
      <c r="N177" s="182" t="s">
        <v>45</v>
      </c>
      <c r="O177" s="65"/>
      <c r="P177" s="183">
        <f>O177*H177</f>
        <v>0</v>
      </c>
      <c r="Q177" s="183">
        <v>0</v>
      </c>
      <c r="R177" s="183">
        <f>Q177*H177</f>
        <v>0</v>
      </c>
      <c r="S177" s="183">
        <v>0.255</v>
      </c>
      <c r="T177" s="184">
        <f>S177*H177</f>
        <v>8.67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141</v>
      </c>
      <c r="AT177" s="185" t="s">
        <v>136</v>
      </c>
      <c r="AU177" s="185" t="s">
        <v>158</v>
      </c>
      <c r="AY177" s="18" t="s">
        <v>134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82</v>
      </c>
      <c r="BK177" s="186">
        <f>ROUND(I177*H177,2)</f>
        <v>0</v>
      </c>
      <c r="BL177" s="18" t="s">
        <v>141</v>
      </c>
      <c r="BM177" s="185" t="s">
        <v>243</v>
      </c>
    </row>
    <row r="178" spans="1:65" s="2" customFormat="1" ht="57.6">
      <c r="A178" s="35"/>
      <c r="B178" s="36"/>
      <c r="C178" s="37"/>
      <c r="D178" s="187" t="s">
        <v>143</v>
      </c>
      <c r="E178" s="37"/>
      <c r="F178" s="188" t="s">
        <v>244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143</v>
      </c>
      <c r="AU178" s="18" t="s">
        <v>158</v>
      </c>
    </row>
    <row r="179" spans="1:65" s="2" customFormat="1" ht="10.199999999999999">
      <c r="A179" s="35"/>
      <c r="B179" s="36"/>
      <c r="C179" s="37"/>
      <c r="D179" s="192" t="s">
        <v>145</v>
      </c>
      <c r="E179" s="37"/>
      <c r="F179" s="193" t="s">
        <v>245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145</v>
      </c>
      <c r="AU179" s="18" t="s">
        <v>158</v>
      </c>
    </row>
    <row r="180" spans="1:65" s="14" customFormat="1" ht="10.199999999999999">
      <c r="B180" s="204"/>
      <c r="C180" s="205"/>
      <c r="D180" s="187" t="s">
        <v>147</v>
      </c>
      <c r="E180" s="206" t="s">
        <v>19</v>
      </c>
      <c r="F180" s="207" t="s">
        <v>246</v>
      </c>
      <c r="G180" s="205"/>
      <c r="H180" s="208">
        <v>34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147</v>
      </c>
      <c r="AU180" s="214" t="s">
        <v>158</v>
      </c>
      <c r="AV180" s="14" t="s">
        <v>82</v>
      </c>
      <c r="AW180" s="14" t="s">
        <v>35</v>
      </c>
      <c r="AX180" s="14" t="s">
        <v>78</v>
      </c>
      <c r="AY180" s="214" t="s">
        <v>134</v>
      </c>
    </row>
    <row r="181" spans="1:65" s="12" customFormat="1" ht="22.8" customHeight="1">
      <c r="B181" s="158"/>
      <c r="C181" s="159"/>
      <c r="D181" s="160" t="s">
        <v>72</v>
      </c>
      <c r="E181" s="172" t="s">
        <v>141</v>
      </c>
      <c r="F181" s="172" t="s">
        <v>247</v>
      </c>
      <c r="G181" s="159"/>
      <c r="H181" s="159"/>
      <c r="I181" s="162"/>
      <c r="J181" s="173">
        <f>BK181</f>
        <v>0</v>
      </c>
      <c r="K181" s="159"/>
      <c r="L181" s="164"/>
      <c r="M181" s="165"/>
      <c r="N181" s="166"/>
      <c r="O181" s="166"/>
      <c r="P181" s="167">
        <f>SUM(P182:P186)</f>
        <v>0</v>
      </c>
      <c r="Q181" s="166"/>
      <c r="R181" s="167">
        <f>SUM(R182:R186)</f>
        <v>0</v>
      </c>
      <c r="S181" s="166"/>
      <c r="T181" s="168">
        <f>SUM(T182:T186)</f>
        <v>0</v>
      </c>
      <c r="AR181" s="169" t="s">
        <v>78</v>
      </c>
      <c r="AT181" s="170" t="s">
        <v>72</v>
      </c>
      <c r="AU181" s="170" t="s">
        <v>78</v>
      </c>
      <c r="AY181" s="169" t="s">
        <v>134</v>
      </c>
      <c r="BK181" s="171">
        <f>SUM(BK182:BK186)</f>
        <v>0</v>
      </c>
    </row>
    <row r="182" spans="1:65" s="2" customFormat="1" ht="16.5" customHeight="1">
      <c r="A182" s="35"/>
      <c r="B182" s="36"/>
      <c r="C182" s="174" t="s">
        <v>248</v>
      </c>
      <c r="D182" s="174" t="s">
        <v>136</v>
      </c>
      <c r="E182" s="175" t="s">
        <v>249</v>
      </c>
      <c r="F182" s="176" t="s">
        <v>250</v>
      </c>
      <c r="G182" s="177" t="s">
        <v>152</v>
      </c>
      <c r="H182" s="178">
        <v>7.92</v>
      </c>
      <c r="I182" s="179"/>
      <c r="J182" s="180">
        <f>ROUND(I182*H182,2)</f>
        <v>0</v>
      </c>
      <c r="K182" s="176" t="s">
        <v>140</v>
      </c>
      <c r="L182" s="40"/>
      <c r="M182" s="181" t="s">
        <v>19</v>
      </c>
      <c r="N182" s="182" t="s">
        <v>45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141</v>
      </c>
      <c r="AT182" s="185" t="s">
        <v>136</v>
      </c>
      <c r="AU182" s="185" t="s">
        <v>82</v>
      </c>
      <c r="AY182" s="18" t="s">
        <v>134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82</v>
      </c>
      <c r="BK182" s="186">
        <f>ROUND(I182*H182,2)</f>
        <v>0</v>
      </c>
      <c r="BL182" s="18" t="s">
        <v>141</v>
      </c>
      <c r="BM182" s="185" t="s">
        <v>251</v>
      </c>
    </row>
    <row r="183" spans="1:65" s="2" customFormat="1" ht="19.2">
      <c r="A183" s="35"/>
      <c r="B183" s="36"/>
      <c r="C183" s="37"/>
      <c r="D183" s="187" t="s">
        <v>143</v>
      </c>
      <c r="E183" s="37"/>
      <c r="F183" s="188" t="s">
        <v>252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143</v>
      </c>
      <c r="AU183" s="18" t="s">
        <v>82</v>
      </c>
    </row>
    <row r="184" spans="1:65" s="2" customFormat="1" ht="10.199999999999999">
      <c r="A184" s="35"/>
      <c r="B184" s="36"/>
      <c r="C184" s="37"/>
      <c r="D184" s="192" t="s">
        <v>145</v>
      </c>
      <c r="E184" s="37"/>
      <c r="F184" s="193" t="s">
        <v>253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145</v>
      </c>
      <c r="AU184" s="18" t="s">
        <v>82</v>
      </c>
    </row>
    <row r="185" spans="1:65" s="13" customFormat="1" ht="10.199999999999999">
      <c r="B185" s="194"/>
      <c r="C185" s="195"/>
      <c r="D185" s="187" t="s">
        <v>147</v>
      </c>
      <c r="E185" s="196" t="s">
        <v>19</v>
      </c>
      <c r="F185" s="197" t="s">
        <v>164</v>
      </c>
      <c r="G185" s="195"/>
      <c r="H185" s="196" t="s">
        <v>19</v>
      </c>
      <c r="I185" s="198"/>
      <c r="J185" s="195"/>
      <c r="K185" s="195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147</v>
      </c>
      <c r="AU185" s="203" t="s">
        <v>82</v>
      </c>
      <c r="AV185" s="13" t="s">
        <v>78</v>
      </c>
      <c r="AW185" s="13" t="s">
        <v>35</v>
      </c>
      <c r="AX185" s="13" t="s">
        <v>73</v>
      </c>
      <c r="AY185" s="203" t="s">
        <v>134</v>
      </c>
    </row>
    <row r="186" spans="1:65" s="14" customFormat="1" ht="10.199999999999999">
      <c r="B186" s="204"/>
      <c r="C186" s="205"/>
      <c r="D186" s="187" t="s">
        <v>147</v>
      </c>
      <c r="E186" s="206" t="s">
        <v>19</v>
      </c>
      <c r="F186" s="207" t="s">
        <v>206</v>
      </c>
      <c r="G186" s="205"/>
      <c r="H186" s="208">
        <v>7.92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147</v>
      </c>
      <c r="AU186" s="214" t="s">
        <v>82</v>
      </c>
      <c r="AV186" s="14" t="s">
        <v>82</v>
      </c>
      <c r="AW186" s="14" t="s">
        <v>35</v>
      </c>
      <c r="AX186" s="14" t="s">
        <v>78</v>
      </c>
      <c r="AY186" s="214" t="s">
        <v>134</v>
      </c>
    </row>
    <row r="187" spans="1:65" s="12" customFormat="1" ht="22.8" customHeight="1">
      <c r="B187" s="158"/>
      <c r="C187" s="159"/>
      <c r="D187" s="160" t="s">
        <v>72</v>
      </c>
      <c r="E187" s="172" t="s">
        <v>172</v>
      </c>
      <c r="F187" s="172" t="s">
        <v>254</v>
      </c>
      <c r="G187" s="159"/>
      <c r="H187" s="159"/>
      <c r="I187" s="162"/>
      <c r="J187" s="173">
        <f>BK187</f>
        <v>0</v>
      </c>
      <c r="K187" s="159"/>
      <c r="L187" s="164"/>
      <c r="M187" s="165"/>
      <c r="N187" s="166"/>
      <c r="O187" s="166"/>
      <c r="P187" s="167">
        <f>SUM(P188:P195)</f>
        <v>0</v>
      </c>
      <c r="Q187" s="166"/>
      <c r="R187" s="167">
        <f>SUM(R188:R195)</f>
        <v>10.064285</v>
      </c>
      <c r="S187" s="166"/>
      <c r="T187" s="168">
        <f>SUM(T188:T195)</f>
        <v>0</v>
      </c>
      <c r="AR187" s="169" t="s">
        <v>78</v>
      </c>
      <c r="AT187" s="170" t="s">
        <v>72</v>
      </c>
      <c r="AU187" s="170" t="s">
        <v>78</v>
      </c>
      <c r="AY187" s="169" t="s">
        <v>134</v>
      </c>
      <c r="BK187" s="171">
        <f>SUM(BK188:BK195)</f>
        <v>0</v>
      </c>
    </row>
    <row r="188" spans="1:65" s="2" customFormat="1" ht="33" customHeight="1">
      <c r="A188" s="35"/>
      <c r="B188" s="36"/>
      <c r="C188" s="174" t="s">
        <v>255</v>
      </c>
      <c r="D188" s="174" t="s">
        <v>136</v>
      </c>
      <c r="E188" s="175" t="s">
        <v>256</v>
      </c>
      <c r="F188" s="176" t="s">
        <v>257</v>
      </c>
      <c r="G188" s="177" t="s">
        <v>139</v>
      </c>
      <c r="H188" s="178">
        <v>38.5</v>
      </c>
      <c r="I188" s="179"/>
      <c r="J188" s="180">
        <f>ROUND(I188*H188,2)</f>
        <v>0</v>
      </c>
      <c r="K188" s="176" t="s">
        <v>140</v>
      </c>
      <c r="L188" s="40"/>
      <c r="M188" s="181" t="s">
        <v>19</v>
      </c>
      <c r="N188" s="182" t="s">
        <v>45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141</v>
      </c>
      <c r="AT188" s="185" t="s">
        <v>136</v>
      </c>
      <c r="AU188" s="185" t="s">
        <v>82</v>
      </c>
      <c r="AY188" s="18" t="s">
        <v>134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82</v>
      </c>
      <c r="BK188" s="186">
        <f>ROUND(I188*H188,2)</f>
        <v>0</v>
      </c>
      <c r="BL188" s="18" t="s">
        <v>141</v>
      </c>
      <c r="BM188" s="185" t="s">
        <v>258</v>
      </c>
    </row>
    <row r="189" spans="1:65" s="2" customFormat="1" ht="28.8">
      <c r="A189" s="35"/>
      <c r="B189" s="36"/>
      <c r="C189" s="37"/>
      <c r="D189" s="187" t="s">
        <v>143</v>
      </c>
      <c r="E189" s="37"/>
      <c r="F189" s="188" t="s">
        <v>259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143</v>
      </c>
      <c r="AU189" s="18" t="s">
        <v>82</v>
      </c>
    </row>
    <row r="190" spans="1:65" s="2" customFormat="1" ht="10.199999999999999">
      <c r="A190" s="35"/>
      <c r="B190" s="36"/>
      <c r="C190" s="37"/>
      <c r="D190" s="192" t="s">
        <v>145</v>
      </c>
      <c r="E190" s="37"/>
      <c r="F190" s="193" t="s">
        <v>260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145</v>
      </c>
      <c r="AU190" s="18" t="s">
        <v>82</v>
      </c>
    </row>
    <row r="191" spans="1:65" s="13" customFormat="1" ht="10.199999999999999">
      <c r="B191" s="194"/>
      <c r="C191" s="195"/>
      <c r="D191" s="187" t="s">
        <v>147</v>
      </c>
      <c r="E191" s="196" t="s">
        <v>19</v>
      </c>
      <c r="F191" s="197" t="s">
        <v>261</v>
      </c>
      <c r="G191" s="195"/>
      <c r="H191" s="196" t="s">
        <v>19</v>
      </c>
      <c r="I191" s="198"/>
      <c r="J191" s="195"/>
      <c r="K191" s="195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147</v>
      </c>
      <c r="AU191" s="203" t="s">
        <v>82</v>
      </c>
      <c r="AV191" s="13" t="s">
        <v>78</v>
      </c>
      <c r="AW191" s="13" t="s">
        <v>35</v>
      </c>
      <c r="AX191" s="13" t="s">
        <v>73</v>
      </c>
      <c r="AY191" s="203" t="s">
        <v>134</v>
      </c>
    </row>
    <row r="192" spans="1:65" s="14" customFormat="1" ht="10.199999999999999">
      <c r="B192" s="204"/>
      <c r="C192" s="205"/>
      <c r="D192" s="187" t="s">
        <v>147</v>
      </c>
      <c r="E192" s="206" t="s">
        <v>19</v>
      </c>
      <c r="F192" s="207" t="s">
        <v>262</v>
      </c>
      <c r="G192" s="205"/>
      <c r="H192" s="208">
        <v>38.5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147</v>
      </c>
      <c r="AU192" s="214" t="s">
        <v>82</v>
      </c>
      <c r="AV192" s="14" t="s">
        <v>82</v>
      </c>
      <c r="AW192" s="14" t="s">
        <v>35</v>
      </c>
      <c r="AX192" s="14" t="s">
        <v>78</v>
      </c>
      <c r="AY192" s="214" t="s">
        <v>134</v>
      </c>
    </row>
    <row r="193" spans="1:65" s="2" customFormat="1" ht="24.15" customHeight="1">
      <c r="A193" s="35"/>
      <c r="B193" s="36"/>
      <c r="C193" s="174" t="s">
        <v>263</v>
      </c>
      <c r="D193" s="174" t="s">
        <v>136</v>
      </c>
      <c r="E193" s="175" t="s">
        <v>264</v>
      </c>
      <c r="F193" s="176" t="s">
        <v>265</v>
      </c>
      <c r="G193" s="177" t="s">
        <v>139</v>
      </c>
      <c r="H193" s="178">
        <v>38.5</v>
      </c>
      <c r="I193" s="179"/>
      <c r="J193" s="180">
        <f>ROUND(I193*H193,2)</f>
        <v>0</v>
      </c>
      <c r="K193" s="176" t="s">
        <v>140</v>
      </c>
      <c r="L193" s="40"/>
      <c r="M193" s="181" t="s">
        <v>19</v>
      </c>
      <c r="N193" s="182" t="s">
        <v>45</v>
      </c>
      <c r="O193" s="65"/>
      <c r="P193" s="183">
        <f>O193*H193</f>
        <v>0</v>
      </c>
      <c r="Q193" s="183">
        <v>0.26140999999999998</v>
      </c>
      <c r="R193" s="183">
        <f>Q193*H193</f>
        <v>10.064285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141</v>
      </c>
      <c r="AT193" s="185" t="s">
        <v>136</v>
      </c>
      <c r="AU193" s="185" t="s">
        <v>82</v>
      </c>
      <c r="AY193" s="18" t="s">
        <v>134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82</v>
      </c>
      <c r="BK193" s="186">
        <f>ROUND(I193*H193,2)</f>
        <v>0</v>
      </c>
      <c r="BL193" s="18" t="s">
        <v>141</v>
      </c>
      <c r="BM193" s="185" t="s">
        <v>266</v>
      </c>
    </row>
    <row r="194" spans="1:65" s="2" customFormat="1" ht="19.2">
      <c r="A194" s="35"/>
      <c r="B194" s="36"/>
      <c r="C194" s="37"/>
      <c r="D194" s="187" t="s">
        <v>143</v>
      </c>
      <c r="E194" s="37"/>
      <c r="F194" s="188" t="s">
        <v>267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143</v>
      </c>
      <c r="AU194" s="18" t="s">
        <v>82</v>
      </c>
    </row>
    <row r="195" spans="1:65" s="2" customFormat="1" ht="10.199999999999999">
      <c r="A195" s="35"/>
      <c r="B195" s="36"/>
      <c r="C195" s="37"/>
      <c r="D195" s="192" t="s">
        <v>145</v>
      </c>
      <c r="E195" s="37"/>
      <c r="F195" s="193" t="s">
        <v>268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145</v>
      </c>
      <c r="AU195" s="18" t="s">
        <v>82</v>
      </c>
    </row>
    <row r="196" spans="1:65" s="12" customFormat="1" ht="22.8" customHeight="1">
      <c r="B196" s="158"/>
      <c r="C196" s="159"/>
      <c r="D196" s="160" t="s">
        <v>72</v>
      </c>
      <c r="E196" s="172" t="s">
        <v>178</v>
      </c>
      <c r="F196" s="172" t="s">
        <v>269</v>
      </c>
      <c r="G196" s="159"/>
      <c r="H196" s="159"/>
      <c r="I196" s="162"/>
      <c r="J196" s="173">
        <f>BK196</f>
        <v>0</v>
      </c>
      <c r="K196" s="159"/>
      <c r="L196" s="164"/>
      <c r="M196" s="165"/>
      <c r="N196" s="166"/>
      <c r="O196" s="166"/>
      <c r="P196" s="167">
        <f>SUM(P197:P509)</f>
        <v>0</v>
      </c>
      <c r="Q196" s="166"/>
      <c r="R196" s="167">
        <f>SUM(R197:R509)</f>
        <v>17.832314700000001</v>
      </c>
      <c r="S196" s="166"/>
      <c r="T196" s="168">
        <f>SUM(T197:T509)</f>
        <v>0</v>
      </c>
      <c r="AR196" s="169" t="s">
        <v>78</v>
      </c>
      <c r="AT196" s="170" t="s">
        <v>72</v>
      </c>
      <c r="AU196" s="170" t="s">
        <v>78</v>
      </c>
      <c r="AY196" s="169" t="s">
        <v>134</v>
      </c>
      <c r="BK196" s="171">
        <f>SUM(BK197:BK509)</f>
        <v>0</v>
      </c>
    </row>
    <row r="197" spans="1:65" s="2" customFormat="1" ht="21.75" customHeight="1">
      <c r="A197" s="35"/>
      <c r="B197" s="36"/>
      <c r="C197" s="174" t="s">
        <v>270</v>
      </c>
      <c r="D197" s="174" t="s">
        <v>136</v>
      </c>
      <c r="E197" s="175" t="s">
        <v>271</v>
      </c>
      <c r="F197" s="176" t="s">
        <v>272</v>
      </c>
      <c r="G197" s="177" t="s">
        <v>139</v>
      </c>
      <c r="H197" s="178">
        <v>54</v>
      </c>
      <c r="I197" s="179"/>
      <c r="J197" s="180">
        <f>ROUND(I197*H197,2)</f>
        <v>0</v>
      </c>
      <c r="K197" s="176" t="s">
        <v>140</v>
      </c>
      <c r="L197" s="40"/>
      <c r="M197" s="181" t="s">
        <v>19</v>
      </c>
      <c r="N197" s="182" t="s">
        <v>45</v>
      </c>
      <c r="O197" s="65"/>
      <c r="P197" s="183">
        <f>O197*H197</f>
        <v>0</v>
      </c>
      <c r="Q197" s="183">
        <v>2.5999999999999998E-4</v>
      </c>
      <c r="R197" s="183">
        <f>Q197*H197</f>
        <v>1.4039999999999999E-2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141</v>
      </c>
      <c r="AT197" s="185" t="s">
        <v>136</v>
      </c>
      <c r="AU197" s="185" t="s">
        <v>82</v>
      </c>
      <c r="AY197" s="18" t="s">
        <v>134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82</v>
      </c>
      <c r="BK197" s="186">
        <f>ROUND(I197*H197,2)</f>
        <v>0</v>
      </c>
      <c r="BL197" s="18" t="s">
        <v>141</v>
      </c>
      <c r="BM197" s="185" t="s">
        <v>273</v>
      </c>
    </row>
    <row r="198" spans="1:65" s="2" customFormat="1" ht="19.2">
      <c r="A198" s="35"/>
      <c r="B198" s="36"/>
      <c r="C198" s="37"/>
      <c r="D198" s="187" t="s">
        <v>143</v>
      </c>
      <c r="E198" s="37"/>
      <c r="F198" s="188" t="s">
        <v>274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143</v>
      </c>
      <c r="AU198" s="18" t="s">
        <v>82</v>
      </c>
    </row>
    <row r="199" spans="1:65" s="2" customFormat="1" ht="10.199999999999999">
      <c r="A199" s="35"/>
      <c r="B199" s="36"/>
      <c r="C199" s="37"/>
      <c r="D199" s="192" t="s">
        <v>145</v>
      </c>
      <c r="E199" s="37"/>
      <c r="F199" s="193" t="s">
        <v>275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145</v>
      </c>
      <c r="AU199" s="18" t="s">
        <v>82</v>
      </c>
    </row>
    <row r="200" spans="1:65" s="13" customFormat="1" ht="10.199999999999999">
      <c r="B200" s="194"/>
      <c r="C200" s="195"/>
      <c r="D200" s="187" t="s">
        <v>147</v>
      </c>
      <c r="E200" s="196" t="s">
        <v>19</v>
      </c>
      <c r="F200" s="197" t="s">
        <v>276</v>
      </c>
      <c r="G200" s="195"/>
      <c r="H200" s="196" t="s">
        <v>19</v>
      </c>
      <c r="I200" s="198"/>
      <c r="J200" s="195"/>
      <c r="K200" s="195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147</v>
      </c>
      <c r="AU200" s="203" t="s">
        <v>82</v>
      </c>
      <c r="AV200" s="13" t="s">
        <v>78</v>
      </c>
      <c r="AW200" s="13" t="s">
        <v>35</v>
      </c>
      <c r="AX200" s="13" t="s">
        <v>73</v>
      </c>
      <c r="AY200" s="203" t="s">
        <v>134</v>
      </c>
    </row>
    <row r="201" spans="1:65" s="13" customFormat="1" ht="10.199999999999999">
      <c r="B201" s="194"/>
      <c r="C201" s="195"/>
      <c r="D201" s="187" t="s">
        <v>147</v>
      </c>
      <c r="E201" s="196" t="s">
        <v>19</v>
      </c>
      <c r="F201" s="197" t="s">
        <v>277</v>
      </c>
      <c r="G201" s="195"/>
      <c r="H201" s="196" t="s">
        <v>19</v>
      </c>
      <c r="I201" s="198"/>
      <c r="J201" s="195"/>
      <c r="K201" s="195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147</v>
      </c>
      <c r="AU201" s="203" t="s">
        <v>82</v>
      </c>
      <c r="AV201" s="13" t="s">
        <v>78</v>
      </c>
      <c r="AW201" s="13" t="s">
        <v>35</v>
      </c>
      <c r="AX201" s="13" t="s">
        <v>73</v>
      </c>
      <c r="AY201" s="203" t="s">
        <v>134</v>
      </c>
    </row>
    <row r="202" spans="1:65" s="14" customFormat="1" ht="10.199999999999999">
      <c r="B202" s="204"/>
      <c r="C202" s="205"/>
      <c r="D202" s="187" t="s">
        <v>147</v>
      </c>
      <c r="E202" s="206" t="s">
        <v>19</v>
      </c>
      <c r="F202" s="207" t="s">
        <v>278</v>
      </c>
      <c r="G202" s="205"/>
      <c r="H202" s="208">
        <v>40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147</v>
      </c>
      <c r="AU202" s="214" t="s">
        <v>82</v>
      </c>
      <c r="AV202" s="14" t="s">
        <v>82</v>
      </c>
      <c r="AW202" s="14" t="s">
        <v>35</v>
      </c>
      <c r="AX202" s="14" t="s">
        <v>73</v>
      </c>
      <c r="AY202" s="214" t="s">
        <v>134</v>
      </c>
    </row>
    <row r="203" spans="1:65" s="13" customFormat="1" ht="10.199999999999999">
      <c r="B203" s="194"/>
      <c r="C203" s="195"/>
      <c r="D203" s="187" t="s">
        <v>147</v>
      </c>
      <c r="E203" s="196" t="s">
        <v>19</v>
      </c>
      <c r="F203" s="197" t="s">
        <v>279</v>
      </c>
      <c r="G203" s="195"/>
      <c r="H203" s="196" t="s">
        <v>19</v>
      </c>
      <c r="I203" s="198"/>
      <c r="J203" s="195"/>
      <c r="K203" s="195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147</v>
      </c>
      <c r="AU203" s="203" t="s">
        <v>82</v>
      </c>
      <c r="AV203" s="13" t="s">
        <v>78</v>
      </c>
      <c r="AW203" s="13" t="s">
        <v>35</v>
      </c>
      <c r="AX203" s="13" t="s">
        <v>73</v>
      </c>
      <c r="AY203" s="203" t="s">
        <v>134</v>
      </c>
    </row>
    <row r="204" spans="1:65" s="14" customFormat="1" ht="10.199999999999999">
      <c r="B204" s="204"/>
      <c r="C204" s="205"/>
      <c r="D204" s="187" t="s">
        <v>147</v>
      </c>
      <c r="E204" s="206" t="s">
        <v>19</v>
      </c>
      <c r="F204" s="207" t="s">
        <v>228</v>
      </c>
      <c r="G204" s="205"/>
      <c r="H204" s="208">
        <v>14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147</v>
      </c>
      <c r="AU204" s="214" t="s">
        <v>82</v>
      </c>
      <c r="AV204" s="14" t="s">
        <v>82</v>
      </c>
      <c r="AW204" s="14" t="s">
        <v>35</v>
      </c>
      <c r="AX204" s="14" t="s">
        <v>73</v>
      </c>
      <c r="AY204" s="214" t="s">
        <v>134</v>
      </c>
    </row>
    <row r="205" spans="1:65" s="15" customFormat="1" ht="10.199999999999999">
      <c r="B205" s="215"/>
      <c r="C205" s="216"/>
      <c r="D205" s="187" t="s">
        <v>147</v>
      </c>
      <c r="E205" s="217" t="s">
        <v>19</v>
      </c>
      <c r="F205" s="218" t="s">
        <v>186</v>
      </c>
      <c r="G205" s="216"/>
      <c r="H205" s="219">
        <v>54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147</v>
      </c>
      <c r="AU205" s="225" t="s">
        <v>82</v>
      </c>
      <c r="AV205" s="15" t="s">
        <v>141</v>
      </c>
      <c r="AW205" s="15" t="s">
        <v>35</v>
      </c>
      <c r="AX205" s="15" t="s">
        <v>78</v>
      </c>
      <c r="AY205" s="225" t="s">
        <v>134</v>
      </c>
    </row>
    <row r="206" spans="1:65" s="2" customFormat="1" ht="24.15" customHeight="1">
      <c r="A206" s="35"/>
      <c r="B206" s="36"/>
      <c r="C206" s="174" t="s">
        <v>7</v>
      </c>
      <c r="D206" s="174" t="s">
        <v>136</v>
      </c>
      <c r="E206" s="175" t="s">
        <v>280</v>
      </c>
      <c r="F206" s="176" t="s">
        <v>281</v>
      </c>
      <c r="G206" s="177" t="s">
        <v>139</v>
      </c>
      <c r="H206" s="178">
        <v>54</v>
      </c>
      <c r="I206" s="179"/>
      <c r="J206" s="180">
        <f>ROUND(I206*H206,2)</f>
        <v>0</v>
      </c>
      <c r="K206" s="176" t="s">
        <v>140</v>
      </c>
      <c r="L206" s="40"/>
      <c r="M206" s="181" t="s">
        <v>19</v>
      </c>
      <c r="N206" s="182" t="s">
        <v>45</v>
      </c>
      <c r="O206" s="65"/>
      <c r="P206" s="183">
        <f>O206*H206</f>
        <v>0</v>
      </c>
      <c r="Q206" s="183">
        <v>4.3800000000000002E-3</v>
      </c>
      <c r="R206" s="183">
        <f>Q206*H206</f>
        <v>0.23652000000000001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141</v>
      </c>
      <c r="AT206" s="185" t="s">
        <v>136</v>
      </c>
      <c r="AU206" s="185" t="s">
        <v>82</v>
      </c>
      <c r="AY206" s="18" t="s">
        <v>134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82</v>
      </c>
      <c r="BK206" s="186">
        <f>ROUND(I206*H206,2)</f>
        <v>0</v>
      </c>
      <c r="BL206" s="18" t="s">
        <v>141</v>
      </c>
      <c r="BM206" s="185" t="s">
        <v>282</v>
      </c>
    </row>
    <row r="207" spans="1:65" s="2" customFormat="1" ht="19.2">
      <c r="A207" s="35"/>
      <c r="B207" s="36"/>
      <c r="C207" s="37"/>
      <c r="D207" s="187" t="s">
        <v>143</v>
      </c>
      <c r="E207" s="37"/>
      <c r="F207" s="188" t="s">
        <v>283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143</v>
      </c>
      <c r="AU207" s="18" t="s">
        <v>82</v>
      </c>
    </row>
    <row r="208" spans="1:65" s="2" customFormat="1" ht="10.199999999999999">
      <c r="A208" s="35"/>
      <c r="B208" s="36"/>
      <c r="C208" s="37"/>
      <c r="D208" s="192" t="s">
        <v>145</v>
      </c>
      <c r="E208" s="37"/>
      <c r="F208" s="193" t="s">
        <v>284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145</v>
      </c>
      <c r="AU208" s="18" t="s">
        <v>82</v>
      </c>
    </row>
    <row r="209" spans="1:65" s="13" customFormat="1" ht="10.199999999999999">
      <c r="B209" s="194"/>
      <c r="C209" s="195"/>
      <c r="D209" s="187" t="s">
        <v>147</v>
      </c>
      <c r="E209" s="196" t="s">
        <v>19</v>
      </c>
      <c r="F209" s="197" t="s">
        <v>276</v>
      </c>
      <c r="G209" s="195"/>
      <c r="H209" s="196" t="s">
        <v>19</v>
      </c>
      <c r="I209" s="198"/>
      <c r="J209" s="195"/>
      <c r="K209" s="195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147</v>
      </c>
      <c r="AU209" s="203" t="s">
        <v>82</v>
      </c>
      <c r="AV209" s="13" t="s">
        <v>78</v>
      </c>
      <c r="AW209" s="13" t="s">
        <v>35</v>
      </c>
      <c r="AX209" s="13" t="s">
        <v>73</v>
      </c>
      <c r="AY209" s="203" t="s">
        <v>134</v>
      </c>
    </row>
    <row r="210" spans="1:65" s="13" customFormat="1" ht="10.199999999999999">
      <c r="B210" s="194"/>
      <c r="C210" s="195"/>
      <c r="D210" s="187" t="s">
        <v>147</v>
      </c>
      <c r="E210" s="196" t="s">
        <v>19</v>
      </c>
      <c r="F210" s="197" t="s">
        <v>277</v>
      </c>
      <c r="G210" s="195"/>
      <c r="H210" s="196" t="s">
        <v>19</v>
      </c>
      <c r="I210" s="198"/>
      <c r="J210" s="195"/>
      <c r="K210" s="195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147</v>
      </c>
      <c r="AU210" s="203" t="s">
        <v>82</v>
      </c>
      <c r="AV210" s="13" t="s">
        <v>78</v>
      </c>
      <c r="AW210" s="13" t="s">
        <v>35</v>
      </c>
      <c r="AX210" s="13" t="s">
        <v>73</v>
      </c>
      <c r="AY210" s="203" t="s">
        <v>134</v>
      </c>
    </row>
    <row r="211" spans="1:65" s="14" customFormat="1" ht="10.199999999999999">
      <c r="B211" s="204"/>
      <c r="C211" s="205"/>
      <c r="D211" s="187" t="s">
        <v>147</v>
      </c>
      <c r="E211" s="206" t="s">
        <v>19</v>
      </c>
      <c r="F211" s="207" t="s">
        <v>278</v>
      </c>
      <c r="G211" s="205"/>
      <c r="H211" s="208">
        <v>40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147</v>
      </c>
      <c r="AU211" s="214" t="s">
        <v>82</v>
      </c>
      <c r="AV211" s="14" t="s">
        <v>82</v>
      </c>
      <c r="AW211" s="14" t="s">
        <v>35</v>
      </c>
      <c r="AX211" s="14" t="s">
        <v>73</v>
      </c>
      <c r="AY211" s="214" t="s">
        <v>134</v>
      </c>
    </row>
    <row r="212" spans="1:65" s="13" customFormat="1" ht="10.199999999999999">
      <c r="B212" s="194"/>
      <c r="C212" s="195"/>
      <c r="D212" s="187" t="s">
        <v>147</v>
      </c>
      <c r="E212" s="196" t="s">
        <v>19</v>
      </c>
      <c r="F212" s="197" t="s">
        <v>279</v>
      </c>
      <c r="G212" s="195"/>
      <c r="H212" s="196" t="s">
        <v>19</v>
      </c>
      <c r="I212" s="198"/>
      <c r="J212" s="195"/>
      <c r="K212" s="195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147</v>
      </c>
      <c r="AU212" s="203" t="s">
        <v>82</v>
      </c>
      <c r="AV212" s="13" t="s">
        <v>78</v>
      </c>
      <c r="AW212" s="13" t="s">
        <v>35</v>
      </c>
      <c r="AX212" s="13" t="s">
        <v>73</v>
      </c>
      <c r="AY212" s="203" t="s">
        <v>134</v>
      </c>
    </row>
    <row r="213" spans="1:65" s="14" customFormat="1" ht="10.199999999999999">
      <c r="B213" s="204"/>
      <c r="C213" s="205"/>
      <c r="D213" s="187" t="s">
        <v>147</v>
      </c>
      <c r="E213" s="206" t="s">
        <v>19</v>
      </c>
      <c r="F213" s="207" t="s">
        <v>228</v>
      </c>
      <c r="G213" s="205"/>
      <c r="H213" s="208">
        <v>14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147</v>
      </c>
      <c r="AU213" s="214" t="s">
        <v>82</v>
      </c>
      <c r="AV213" s="14" t="s">
        <v>82</v>
      </c>
      <c r="AW213" s="14" t="s">
        <v>35</v>
      </c>
      <c r="AX213" s="14" t="s">
        <v>73</v>
      </c>
      <c r="AY213" s="214" t="s">
        <v>134</v>
      </c>
    </row>
    <row r="214" spans="1:65" s="15" customFormat="1" ht="10.199999999999999">
      <c r="B214" s="215"/>
      <c r="C214" s="216"/>
      <c r="D214" s="187" t="s">
        <v>147</v>
      </c>
      <c r="E214" s="217" t="s">
        <v>19</v>
      </c>
      <c r="F214" s="218" t="s">
        <v>186</v>
      </c>
      <c r="G214" s="216"/>
      <c r="H214" s="219">
        <v>54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147</v>
      </c>
      <c r="AU214" s="225" t="s">
        <v>82</v>
      </c>
      <c r="AV214" s="15" t="s">
        <v>141</v>
      </c>
      <c r="AW214" s="15" t="s">
        <v>35</v>
      </c>
      <c r="AX214" s="15" t="s">
        <v>78</v>
      </c>
      <c r="AY214" s="225" t="s">
        <v>134</v>
      </c>
    </row>
    <row r="215" spans="1:65" s="2" customFormat="1" ht="24.15" customHeight="1">
      <c r="A215" s="35"/>
      <c r="B215" s="36"/>
      <c r="C215" s="174" t="s">
        <v>285</v>
      </c>
      <c r="D215" s="174" t="s">
        <v>136</v>
      </c>
      <c r="E215" s="175" t="s">
        <v>286</v>
      </c>
      <c r="F215" s="176" t="s">
        <v>287</v>
      </c>
      <c r="G215" s="177" t="s">
        <v>139</v>
      </c>
      <c r="H215" s="178">
        <v>54</v>
      </c>
      <c r="I215" s="179"/>
      <c r="J215" s="180">
        <f>ROUND(I215*H215,2)</f>
        <v>0</v>
      </c>
      <c r="K215" s="176" t="s">
        <v>140</v>
      </c>
      <c r="L215" s="40"/>
      <c r="M215" s="181" t="s">
        <v>19</v>
      </c>
      <c r="N215" s="182" t="s">
        <v>45</v>
      </c>
      <c r="O215" s="65"/>
      <c r="P215" s="183">
        <f>O215*H215</f>
        <v>0</v>
      </c>
      <c r="Q215" s="183">
        <v>3.63E-3</v>
      </c>
      <c r="R215" s="183">
        <f>Q215*H215</f>
        <v>0.19602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141</v>
      </c>
      <c r="AT215" s="185" t="s">
        <v>136</v>
      </c>
      <c r="AU215" s="185" t="s">
        <v>82</v>
      </c>
      <c r="AY215" s="18" t="s">
        <v>134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82</v>
      </c>
      <c r="BK215" s="186">
        <f>ROUND(I215*H215,2)</f>
        <v>0</v>
      </c>
      <c r="BL215" s="18" t="s">
        <v>141</v>
      </c>
      <c r="BM215" s="185" t="s">
        <v>288</v>
      </c>
    </row>
    <row r="216" spans="1:65" s="2" customFormat="1" ht="19.2">
      <c r="A216" s="35"/>
      <c r="B216" s="36"/>
      <c r="C216" s="37"/>
      <c r="D216" s="187" t="s">
        <v>143</v>
      </c>
      <c r="E216" s="37"/>
      <c r="F216" s="188" t="s">
        <v>289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143</v>
      </c>
      <c r="AU216" s="18" t="s">
        <v>82</v>
      </c>
    </row>
    <row r="217" spans="1:65" s="2" customFormat="1" ht="10.199999999999999">
      <c r="A217" s="35"/>
      <c r="B217" s="36"/>
      <c r="C217" s="37"/>
      <c r="D217" s="192" t="s">
        <v>145</v>
      </c>
      <c r="E217" s="37"/>
      <c r="F217" s="193" t="s">
        <v>290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145</v>
      </c>
      <c r="AU217" s="18" t="s">
        <v>82</v>
      </c>
    </row>
    <row r="218" spans="1:65" s="13" customFormat="1" ht="10.199999999999999">
      <c r="B218" s="194"/>
      <c r="C218" s="195"/>
      <c r="D218" s="187" t="s">
        <v>147</v>
      </c>
      <c r="E218" s="196" t="s">
        <v>19</v>
      </c>
      <c r="F218" s="197" t="s">
        <v>276</v>
      </c>
      <c r="G218" s="195"/>
      <c r="H218" s="196" t="s">
        <v>19</v>
      </c>
      <c r="I218" s="198"/>
      <c r="J218" s="195"/>
      <c r="K218" s="195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147</v>
      </c>
      <c r="AU218" s="203" t="s">
        <v>82</v>
      </c>
      <c r="AV218" s="13" t="s">
        <v>78</v>
      </c>
      <c r="AW218" s="13" t="s">
        <v>35</v>
      </c>
      <c r="AX218" s="13" t="s">
        <v>73</v>
      </c>
      <c r="AY218" s="203" t="s">
        <v>134</v>
      </c>
    </row>
    <row r="219" spans="1:65" s="13" customFormat="1" ht="10.199999999999999">
      <c r="B219" s="194"/>
      <c r="C219" s="195"/>
      <c r="D219" s="187" t="s">
        <v>147</v>
      </c>
      <c r="E219" s="196" t="s">
        <v>19</v>
      </c>
      <c r="F219" s="197" t="s">
        <v>277</v>
      </c>
      <c r="G219" s="195"/>
      <c r="H219" s="196" t="s">
        <v>19</v>
      </c>
      <c r="I219" s="198"/>
      <c r="J219" s="195"/>
      <c r="K219" s="195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147</v>
      </c>
      <c r="AU219" s="203" t="s">
        <v>82</v>
      </c>
      <c r="AV219" s="13" t="s">
        <v>78</v>
      </c>
      <c r="AW219" s="13" t="s">
        <v>35</v>
      </c>
      <c r="AX219" s="13" t="s">
        <v>73</v>
      </c>
      <c r="AY219" s="203" t="s">
        <v>134</v>
      </c>
    </row>
    <row r="220" spans="1:65" s="14" customFormat="1" ht="10.199999999999999">
      <c r="B220" s="204"/>
      <c r="C220" s="205"/>
      <c r="D220" s="187" t="s">
        <v>147</v>
      </c>
      <c r="E220" s="206" t="s">
        <v>19</v>
      </c>
      <c r="F220" s="207" t="s">
        <v>278</v>
      </c>
      <c r="G220" s="205"/>
      <c r="H220" s="208">
        <v>40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147</v>
      </c>
      <c r="AU220" s="214" t="s">
        <v>82</v>
      </c>
      <c r="AV220" s="14" t="s">
        <v>82</v>
      </c>
      <c r="AW220" s="14" t="s">
        <v>35</v>
      </c>
      <c r="AX220" s="14" t="s">
        <v>73</v>
      </c>
      <c r="AY220" s="214" t="s">
        <v>134</v>
      </c>
    </row>
    <row r="221" spans="1:65" s="13" customFormat="1" ht="10.199999999999999">
      <c r="B221" s="194"/>
      <c r="C221" s="195"/>
      <c r="D221" s="187" t="s">
        <v>147</v>
      </c>
      <c r="E221" s="196" t="s">
        <v>19</v>
      </c>
      <c r="F221" s="197" t="s">
        <v>279</v>
      </c>
      <c r="G221" s="195"/>
      <c r="H221" s="196" t="s">
        <v>19</v>
      </c>
      <c r="I221" s="198"/>
      <c r="J221" s="195"/>
      <c r="K221" s="195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147</v>
      </c>
      <c r="AU221" s="203" t="s">
        <v>82</v>
      </c>
      <c r="AV221" s="13" t="s">
        <v>78</v>
      </c>
      <c r="AW221" s="13" t="s">
        <v>35</v>
      </c>
      <c r="AX221" s="13" t="s">
        <v>73</v>
      </c>
      <c r="AY221" s="203" t="s">
        <v>134</v>
      </c>
    </row>
    <row r="222" spans="1:65" s="14" customFormat="1" ht="10.199999999999999">
      <c r="B222" s="204"/>
      <c r="C222" s="205"/>
      <c r="D222" s="187" t="s">
        <v>147</v>
      </c>
      <c r="E222" s="206" t="s">
        <v>19</v>
      </c>
      <c r="F222" s="207" t="s">
        <v>228</v>
      </c>
      <c r="G222" s="205"/>
      <c r="H222" s="208">
        <v>14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147</v>
      </c>
      <c r="AU222" s="214" t="s">
        <v>82</v>
      </c>
      <c r="AV222" s="14" t="s">
        <v>82</v>
      </c>
      <c r="AW222" s="14" t="s">
        <v>35</v>
      </c>
      <c r="AX222" s="14" t="s">
        <v>73</v>
      </c>
      <c r="AY222" s="214" t="s">
        <v>134</v>
      </c>
    </row>
    <row r="223" spans="1:65" s="15" customFormat="1" ht="10.199999999999999">
      <c r="B223" s="215"/>
      <c r="C223" s="216"/>
      <c r="D223" s="187" t="s">
        <v>147</v>
      </c>
      <c r="E223" s="217" t="s">
        <v>19</v>
      </c>
      <c r="F223" s="218" t="s">
        <v>186</v>
      </c>
      <c r="G223" s="216"/>
      <c r="H223" s="219">
        <v>54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147</v>
      </c>
      <c r="AU223" s="225" t="s">
        <v>82</v>
      </c>
      <c r="AV223" s="15" t="s">
        <v>141</v>
      </c>
      <c r="AW223" s="15" t="s">
        <v>35</v>
      </c>
      <c r="AX223" s="15" t="s">
        <v>78</v>
      </c>
      <c r="AY223" s="225" t="s">
        <v>134</v>
      </c>
    </row>
    <row r="224" spans="1:65" s="2" customFormat="1" ht="16.5" customHeight="1">
      <c r="A224" s="35"/>
      <c r="B224" s="36"/>
      <c r="C224" s="174" t="s">
        <v>291</v>
      </c>
      <c r="D224" s="174" t="s">
        <v>136</v>
      </c>
      <c r="E224" s="175" t="s">
        <v>292</v>
      </c>
      <c r="F224" s="176" t="s">
        <v>293</v>
      </c>
      <c r="G224" s="177" t="s">
        <v>139</v>
      </c>
      <c r="H224" s="178">
        <v>552.96</v>
      </c>
      <c r="I224" s="179"/>
      <c r="J224" s="180">
        <f>ROUND(I224*H224,2)</f>
        <v>0</v>
      </c>
      <c r="K224" s="176" t="s">
        <v>140</v>
      </c>
      <c r="L224" s="40"/>
      <c r="M224" s="181" t="s">
        <v>19</v>
      </c>
      <c r="N224" s="182" t="s">
        <v>45</v>
      </c>
      <c r="O224" s="65"/>
      <c r="P224" s="183">
        <f>O224*H224</f>
        <v>0</v>
      </c>
      <c r="Q224" s="183">
        <v>2.5999999999999998E-4</v>
      </c>
      <c r="R224" s="183">
        <f>Q224*H224</f>
        <v>0.1437696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141</v>
      </c>
      <c r="AT224" s="185" t="s">
        <v>136</v>
      </c>
      <c r="AU224" s="185" t="s">
        <v>82</v>
      </c>
      <c r="AY224" s="18" t="s">
        <v>134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82</v>
      </c>
      <c r="BK224" s="186">
        <f>ROUND(I224*H224,2)</f>
        <v>0</v>
      </c>
      <c r="BL224" s="18" t="s">
        <v>141</v>
      </c>
      <c r="BM224" s="185" t="s">
        <v>294</v>
      </c>
    </row>
    <row r="225" spans="1:51" s="2" customFormat="1" ht="19.2">
      <c r="A225" s="35"/>
      <c r="B225" s="36"/>
      <c r="C225" s="37"/>
      <c r="D225" s="187" t="s">
        <v>143</v>
      </c>
      <c r="E225" s="37"/>
      <c r="F225" s="188" t="s">
        <v>295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143</v>
      </c>
      <c r="AU225" s="18" t="s">
        <v>82</v>
      </c>
    </row>
    <row r="226" spans="1:51" s="2" customFormat="1" ht="10.199999999999999">
      <c r="A226" s="35"/>
      <c r="B226" s="36"/>
      <c r="C226" s="37"/>
      <c r="D226" s="192" t="s">
        <v>145</v>
      </c>
      <c r="E226" s="37"/>
      <c r="F226" s="193" t="s">
        <v>296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145</v>
      </c>
      <c r="AU226" s="18" t="s">
        <v>82</v>
      </c>
    </row>
    <row r="227" spans="1:51" s="13" customFormat="1" ht="10.199999999999999">
      <c r="B227" s="194"/>
      <c r="C227" s="195"/>
      <c r="D227" s="187" t="s">
        <v>147</v>
      </c>
      <c r="E227" s="196" t="s">
        <v>19</v>
      </c>
      <c r="F227" s="197" t="s">
        <v>297</v>
      </c>
      <c r="G227" s="195"/>
      <c r="H227" s="196" t="s">
        <v>19</v>
      </c>
      <c r="I227" s="198"/>
      <c r="J227" s="195"/>
      <c r="K227" s="195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147</v>
      </c>
      <c r="AU227" s="203" t="s">
        <v>82</v>
      </c>
      <c r="AV227" s="13" t="s">
        <v>78</v>
      </c>
      <c r="AW227" s="13" t="s">
        <v>35</v>
      </c>
      <c r="AX227" s="13" t="s">
        <v>73</v>
      </c>
      <c r="AY227" s="203" t="s">
        <v>134</v>
      </c>
    </row>
    <row r="228" spans="1:51" s="14" customFormat="1" ht="10.199999999999999">
      <c r="B228" s="204"/>
      <c r="C228" s="205"/>
      <c r="D228" s="187" t="s">
        <v>147</v>
      </c>
      <c r="E228" s="206" t="s">
        <v>19</v>
      </c>
      <c r="F228" s="207" t="s">
        <v>298</v>
      </c>
      <c r="G228" s="205"/>
      <c r="H228" s="208">
        <v>119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147</v>
      </c>
      <c r="AU228" s="214" t="s">
        <v>82</v>
      </c>
      <c r="AV228" s="14" t="s">
        <v>82</v>
      </c>
      <c r="AW228" s="14" t="s">
        <v>35</v>
      </c>
      <c r="AX228" s="14" t="s">
        <v>73</v>
      </c>
      <c r="AY228" s="214" t="s">
        <v>134</v>
      </c>
    </row>
    <row r="229" spans="1:51" s="14" customFormat="1" ht="10.199999999999999">
      <c r="B229" s="204"/>
      <c r="C229" s="205"/>
      <c r="D229" s="187" t="s">
        <v>147</v>
      </c>
      <c r="E229" s="206" t="s">
        <v>19</v>
      </c>
      <c r="F229" s="207" t="s">
        <v>299</v>
      </c>
      <c r="G229" s="205"/>
      <c r="H229" s="208">
        <v>1.6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147</v>
      </c>
      <c r="AU229" s="214" t="s">
        <v>82</v>
      </c>
      <c r="AV229" s="14" t="s">
        <v>82</v>
      </c>
      <c r="AW229" s="14" t="s">
        <v>35</v>
      </c>
      <c r="AX229" s="14" t="s">
        <v>73</v>
      </c>
      <c r="AY229" s="214" t="s">
        <v>134</v>
      </c>
    </row>
    <row r="230" spans="1:51" s="14" customFormat="1" ht="10.199999999999999">
      <c r="B230" s="204"/>
      <c r="C230" s="205"/>
      <c r="D230" s="187" t="s">
        <v>147</v>
      </c>
      <c r="E230" s="206" t="s">
        <v>19</v>
      </c>
      <c r="F230" s="207" t="s">
        <v>300</v>
      </c>
      <c r="G230" s="205"/>
      <c r="H230" s="208">
        <v>1.1200000000000001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147</v>
      </c>
      <c r="AU230" s="214" t="s">
        <v>82</v>
      </c>
      <c r="AV230" s="14" t="s">
        <v>82</v>
      </c>
      <c r="AW230" s="14" t="s">
        <v>35</v>
      </c>
      <c r="AX230" s="14" t="s">
        <v>73</v>
      </c>
      <c r="AY230" s="214" t="s">
        <v>134</v>
      </c>
    </row>
    <row r="231" spans="1:51" s="13" customFormat="1" ht="10.199999999999999">
      <c r="B231" s="194"/>
      <c r="C231" s="195"/>
      <c r="D231" s="187" t="s">
        <v>147</v>
      </c>
      <c r="E231" s="196" t="s">
        <v>19</v>
      </c>
      <c r="F231" s="197" t="s">
        <v>301</v>
      </c>
      <c r="G231" s="195"/>
      <c r="H231" s="196" t="s">
        <v>19</v>
      </c>
      <c r="I231" s="198"/>
      <c r="J231" s="195"/>
      <c r="K231" s="195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147</v>
      </c>
      <c r="AU231" s="203" t="s">
        <v>82</v>
      </c>
      <c r="AV231" s="13" t="s">
        <v>78</v>
      </c>
      <c r="AW231" s="13" t="s">
        <v>35</v>
      </c>
      <c r="AX231" s="13" t="s">
        <v>73</v>
      </c>
      <c r="AY231" s="203" t="s">
        <v>134</v>
      </c>
    </row>
    <row r="232" spans="1:51" s="14" customFormat="1" ht="10.199999999999999">
      <c r="B232" s="204"/>
      <c r="C232" s="205"/>
      <c r="D232" s="187" t="s">
        <v>147</v>
      </c>
      <c r="E232" s="206" t="s">
        <v>19</v>
      </c>
      <c r="F232" s="207" t="s">
        <v>302</v>
      </c>
      <c r="G232" s="205"/>
      <c r="H232" s="208">
        <v>376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147</v>
      </c>
      <c r="AU232" s="214" t="s">
        <v>82</v>
      </c>
      <c r="AV232" s="14" t="s">
        <v>82</v>
      </c>
      <c r="AW232" s="14" t="s">
        <v>35</v>
      </c>
      <c r="AX232" s="14" t="s">
        <v>73</v>
      </c>
      <c r="AY232" s="214" t="s">
        <v>134</v>
      </c>
    </row>
    <row r="233" spans="1:51" s="13" customFormat="1" ht="10.199999999999999">
      <c r="B233" s="194"/>
      <c r="C233" s="195"/>
      <c r="D233" s="187" t="s">
        <v>147</v>
      </c>
      <c r="E233" s="196" t="s">
        <v>19</v>
      </c>
      <c r="F233" s="197" t="s">
        <v>303</v>
      </c>
      <c r="G233" s="195"/>
      <c r="H233" s="196" t="s">
        <v>19</v>
      </c>
      <c r="I233" s="198"/>
      <c r="J233" s="195"/>
      <c r="K233" s="195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147</v>
      </c>
      <c r="AU233" s="203" t="s">
        <v>82</v>
      </c>
      <c r="AV233" s="13" t="s">
        <v>78</v>
      </c>
      <c r="AW233" s="13" t="s">
        <v>35</v>
      </c>
      <c r="AX233" s="13" t="s">
        <v>73</v>
      </c>
      <c r="AY233" s="203" t="s">
        <v>134</v>
      </c>
    </row>
    <row r="234" spans="1:51" s="14" customFormat="1" ht="10.199999999999999">
      <c r="B234" s="204"/>
      <c r="C234" s="205"/>
      <c r="D234" s="187" t="s">
        <v>147</v>
      </c>
      <c r="E234" s="206" t="s">
        <v>19</v>
      </c>
      <c r="F234" s="207" t="s">
        <v>216</v>
      </c>
      <c r="G234" s="205"/>
      <c r="H234" s="208">
        <v>12</v>
      </c>
      <c r="I234" s="209"/>
      <c r="J234" s="205"/>
      <c r="K234" s="205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147</v>
      </c>
      <c r="AU234" s="214" t="s">
        <v>82</v>
      </c>
      <c r="AV234" s="14" t="s">
        <v>82</v>
      </c>
      <c r="AW234" s="14" t="s">
        <v>35</v>
      </c>
      <c r="AX234" s="14" t="s">
        <v>73</v>
      </c>
      <c r="AY234" s="214" t="s">
        <v>134</v>
      </c>
    </row>
    <row r="235" spans="1:51" s="13" customFormat="1" ht="10.199999999999999">
      <c r="B235" s="194"/>
      <c r="C235" s="195"/>
      <c r="D235" s="187" t="s">
        <v>147</v>
      </c>
      <c r="E235" s="196" t="s">
        <v>19</v>
      </c>
      <c r="F235" s="197" t="s">
        <v>304</v>
      </c>
      <c r="G235" s="195"/>
      <c r="H235" s="196" t="s">
        <v>19</v>
      </c>
      <c r="I235" s="198"/>
      <c r="J235" s="195"/>
      <c r="K235" s="195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147</v>
      </c>
      <c r="AU235" s="203" t="s">
        <v>82</v>
      </c>
      <c r="AV235" s="13" t="s">
        <v>78</v>
      </c>
      <c r="AW235" s="13" t="s">
        <v>35</v>
      </c>
      <c r="AX235" s="13" t="s">
        <v>73</v>
      </c>
      <c r="AY235" s="203" t="s">
        <v>134</v>
      </c>
    </row>
    <row r="236" spans="1:51" s="14" customFormat="1" ht="10.199999999999999">
      <c r="B236" s="204"/>
      <c r="C236" s="205"/>
      <c r="D236" s="187" t="s">
        <v>147</v>
      </c>
      <c r="E236" s="206" t="s">
        <v>19</v>
      </c>
      <c r="F236" s="207" t="s">
        <v>305</v>
      </c>
      <c r="G236" s="205"/>
      <c r="H236" s="208">
        <v>7.2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147</v>
      </c>
      <c r="AU236" s="214" t="s">
        <v>82</v>
      </c>
      <c r="AV236" s="14" t="s">
        <v>82</v>
      </c>
      <c r="AW236" s="14" t="s">
        <v>35</v>
      </c>
      <c r="AX236" s="14" t="s">
        <v>73</v>
      </c>
      <c r="AY236" s="214" t="s">
        <v>134</v>
      </c>
    </row>
    <row r="237" spans="1:51" s="14" customFormat="1" ht="10.199999999999999">
      <c r="B237" s="204"/>
      <c r="C237" s="205"/>
      <c r="D237" s="187" t="s">
        <v>147</v>
      </c>
      <c r="E237" s="206" t="s">
        <v>19</v>
      </c>
      <c r="F237" s="207" t="s">
        <v>306</v>
      </c>
      <c r="G237" s="205"/>
      <c r="H237" s="208">
        <v>17.55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147</v>
      </c>
      <c r="AU237" s="214" t="s">
        <v>82</v>
      </c>
      <c r="AV237" s="14" t="s">
        <v>82</v>
      </c>
      <c r="AW237" s="14" t="s">
        <v>35</v>
      </c>
      <c r="AX237" s="14" t="s">
        <v>73</v>
      </c>
      <c r="AY237" s="214" t="s">
        <v>134</v>
      </c>
    </row>
    <row r="238" spans="1:51" s="14" customFormat="1" ht="10.199999999999999">
      <c r="B238" s="204"/>
      <c r="C238" s="205"/>
      <c r="D238" s="187" t="s">
        <v>147</v>
      </c>
      <c r="E238" s="206" t="s">
        <v>19</v>
      </c>
      <c r="F238" s="207" t="s">
        <v>307</v>
      </c>
      <c r="G238" s="205"/>
      <c r="H238" s="208">
        <v>8.19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147</v>
      </c>
      <c r="AU238" s="214" t="s">
        <v>82</v>
      </c>
      <c r="AV238" s="14" t="s">
        <v>82</v>
      </c>
      <c r="AW238" s="14" t="s">
        <v>35</v>
      </c>
      <c r="AX238" s="14" t="s">
        <v>73</v>
      </c>
      <c r="AY238" s="214" t="s">
        <v>134</v>
      </c>
    </row>
    <row r="239" spans="1:51" s="14" customFormat="1" ht="10.199999999999999">
      <c r="B239" s="204"/>
      <c r="C239" s="205"/>
      <c r="D239" s="187" t="s">
        <v>147</v>
      </c>
      <c r="E239" s="206" t="s">
        <v>19</v>
      </c>
      <c r="F239" s="207" t="s">
        <v>308</v>
      </c>
      <c r="G239" s="205"/>
      <c r="H239" s="208">
        <v>2.34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147</v>
      </c>
      <c r="AU239" s="214" t="s">
        <v>82</v>
      </c>
      <c r="AV239" s="14" t="s">
        <v>82</v>
      </c>
      <c r="AW239" s="14" t="s">
        <v>35</v>
      </c>
      <c r="AX239" s="14" t="s">
        <v>73</v>
      </c>
      <c r="AY239" s="214" t="s">
        <v>134</v>
      </c>
    </row>
    <row r="240" spans="1:51" s="14" customFormat="1" ht="10.199999999999999">
      <c r="B240" s="204"/>
      <c r="C240" s="205"/>
      <c r="D240" s="187" t="s">
        <v>147</v>
      </c>
      <c r="E240" s="206" t="s">
        <v>19</v>
      </c>
      <c r="F240" s="207" t="s">
        <v>309</v>
      </c>
      <c r="G240" s="205"/>
      <c r="H240" s="208">
        <v>1.26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147</v>
      </c>
      <c r="AU240" s="214" t="s">
        <v>82</v>
      </c>
      <c r="AV240" s="14" t="s">
        <v>82</v>
      </c>
      <c r="AW240" s="14" t="s">
        <v>35</v>
      </c>
      <c r="AX240" s="14" t="s">
        <v>73</v>
      </c>
      <c r="AY240" s="214" t="s">
        <v>134</v>
      </c>
    </row>
    <row r="241" spans="1:65" s="13" customFormat="1" ht="10.199999999999999">
      <c r="B241" s="194"/>
      <c r="C241" s="195"/>
      <c r="D241" s="187" t="s">
        <v>147</v>
      </c>
      <c r="E241" s="196" t="s">
        <v>19</v>
      </c>
      <c r="F241" s="197" t="s">
        <v>276</v>
      </c>
      <c r="G241" s="195"/>
      <c r="H241" s="196" t="s">
        <v>19</v>
      </c>
      <c r="I241" s="198"/>
      <c r="J241" s="195"/>
      <c r="K241" s="195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147</v>
      </c>
      <c r="AU241" s="203" t="s">
        <v>82</v>
      </c>
      <c r="AV241" s="13" t="s">
        <v>78</v>
      </c>
      <c r="AW241" s="13" t="s">
        <v>35</v>
      </c>
      <c r="AX241" s="13" t="s">
        <v>73</v>
      </c>
      <c r="AY241" s="203" t="s">
        <v>134</v>
      </c>
    </row>
    <row r="242" spans="1:65" s="14" customFormat="1" ht="10.199999999999999">
      <c r="B242" s="204"/>
      <c r="C242" s="205"/>
      <c r="D242" s="187" t="s">
        <v>147</v>
      </c>
      <c r="E242" s="206" t="s">
        <v>19</v>
      </c>
      <c r="F242" s="207" t="s">
        <v>310</v>
      </c>
      <c r="G242" s="205"/>
      <c r="H242" s="208">
        <v>6.7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147</v>
      </c>
      <c r="AU242" s="214" t="s">
        <v>82</v>
      </c>
      <c r="AV242" s="14" t="s">
        <v>82</v>
      </c>
      <c r="AW242" s="14" t="s">
        <v>35</v>
      </c>
      <c r="AX242" s="14" t="s">
        <v>73</v>
      </c>
      <c r="AY242" s="214" t="s">
        <v>134</v>
      </c>
    </row>
    <row r="243" spans="1:65" s="15" customFormat="1" ht="10.199999999999999">
      <c r="B243" s="215"/>
      <c r="C243" s="216"/>
      <c r="D243" s="187" t="s">
        <v>147</v>
      </c>
      <c r="E243" s="217" t="s">
        <v>19</v>
      </c>
      <c r="F243" s="218" t="s">
        <v>186</v>
      </c>
      <c r="G243" s="216"/>
      <c r="H243" s="219">
        <v>552.96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147</v>
      </c>
      <c r="AU243" s="225" t="s">
        <v>82</v>
      </c>
      <c r="AV243" s="15" t="s">
        <v>141</v>
      </c>
      <c r="AW243" s="15" t="s">
        <v>35</v>
      </c>
      <c r="AX243" s="15" t="s">
        <v>78</v>
      </c>
      <c r="AY243" s="225" t="s">
        <v>134</v>
      </c>
    </row>
    <row r="244" spans="1:65" s="2" customFormat="1" ht="21.75" customHeight="1">
      <c r="A244" s="35"/>
      <c r="B244" s="36"/>
      <c r="C244" s="174" t="s">
        <v>311</v>
      </c>
      <c r="D244" s="174" t="s">
        <v>136</v>
      </c>
      <c r="E244" s="175" t="s">
        <v>312</v>
      </c>
      <c r="F244" s="176" t="s">
        <v>313</v>
      </c>
      <c r="G244" s="177" t="s">
        <v>139</v>
      </c>
      <c r="H244" s="178">
        <v>552.96</v>
      </c>
      <c r="I244" s="179"/>
      <c r="J244" s="180">
        <f>ROUND(I244*H244,2)</f>
        <v>0</v>
      </c>
      <c r="K244" s="176" t="s">
        <v>140</v>
      </c>
      <c r="L244" s="40"/>
      <c r="M244" s="181" t="s">
        <v>19</v>
      </c>
      <c r="N244" s="182" t="s">
        <v>45</v>
      </c>
      <c r="O244" s="65"/>
      <c r="P244" s="183">
        <f>O244*H244</f>
        <v>0</v>
      </c>
      <c r="Q244" s="183">
        <v>5.4599999999999996E-3</v>
      </c>
      <c r="R244" s="183">
        <f>Q244*H244</f>
        <v>3.0191615999999999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141</v>
      </c>
      <c r="AT244" s="185" t="s">
        <v>136</v>
      </c>
      <c r="AU244" s="185" t="s">
        <v>82</v>
      </c>
      <c r="AY244" s="18" t="s">
        <v>134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82</v>
      </c>
      <c r="BK244" s="186">
        <f>ROUND(I244*H244,2)</f>
        <v>0</v>
      </c>
      <c r="BL244" s="18" t="s">
        <v>141</v>
      </c>
      <c r="BM244" s="185" t="s">
        <v>314</v>
      </c>
    </row>
    <row r="245" spans="1:65" s="2" customFormat="1" ht="19.2">
      <c r="A245" s="35"/>
      <c r="B245" s="36"/>
      <c r="C245" s="37"/>
      <c r="D245" s="187" t="s">
        <v>143</v>
      </c>
      <c r="E245" s="37"/>
      <c r="F245" s="188" t="s">
        <v>315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143</v>
      </c>
      <c r="AU245" s="18" t="s">
        <v>82</v>
      </c>
    </row>
    <row r="246" spans="1:65" s="2" customFormat="1" ht="10.199999999999999">
      <c r="A246" s="35"/>
      <c r="B246" s="36"/>
      <c r="C246" s="37"/>
      <c r="D246" s="192" t="s">
        <v>145</v>
      </c>
      <c r="E246" s="37"/>
      <c r="F246" s="193" t="s">
        <v>316</v>
      </c>
      <c r="G246" s="37"/>
      <c r="H246" s="37"/>
      <c r="I246" s="189"/>
      <c r="J246" s="37"/>
      <c r="K246" s="37"/>
      <c r="L246" s="40"/>
      <c r="M246" s="190"/>
      <c r="N246" s="191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145</v>
      </c>
      <c r="AU246" s="18" t="s">
        <v>82</v>
      </c>
    </row>
    <row r="247" spans="1:65" s="13" customFormat="1" ht="10.199999999999999">
      <c r="B247" s="194"/>
      <c r="C247" s="195"/>
      <c r="D247" s="187" t="s">
        <v>147</v>
      </c>
      <c r="E247" s="196" t="s">
        <v>19</v>
      </c>
      <c r="F247" s="197" t="s">
        <v>297</v>
      </c>
      <c r="G247" s="195"/>
      <c r="H247" s="196" t="s">
        <v>19</v>
      </c>
      <c r="I247" s="198"/>
      <c r="J247" s="195"/>
      <c r="K247" s="195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147</v>
      </c>
      <c r="AU247" s="203" t="s">
        <v>82</v>
      </c>
      <c r="AV247" s="13" t="s">
        <v>78</v>
      </c>
      <c r="AW247" s="13" t="s">
        <v>35</v>
      </c>
      <c r="AX247" s="13" t="s">
        <v>73</v>
      </c>
      <c r="AY247" s="203" t="s">
        <v>134</v>
      </c>
    </row>
    <row r="248" spans="1:65" s="14" customFormat="1" ht="10.199999999999999">
      <c r="B248" s="204"/>
      <c r="C248" s="205"/>
      <c r="D248" s="187" t="s">
        <v>147</v>
      </c>
      <c r="E248" s="206" t="s">
        <v>19</v>
      </c>
      <c r="F248" s="207" t="s">
        <v>298</v>
      </c>
      <c r="G248" s="205"/>
      <c r="H248" s="208">
        <v>119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147</v>
      </c>
      <c r="AU248" s="214" t="s">
        <v>82</v>
      </c>
      <c r="AV248" s="14" t="s">
        <v>82</v>
      </c>
      <c r="AW248" s="14" t="s">
        <v>35</v>
      </c>
      <c r="AX248" s="14" t="s">
        <v>73</v>
      </c>
      <c r="AY248" s="214" t="s">
        <v>134</v>
      </c>
    </row>
    <row r="249" spans="1:65" s="14" customFormat="1" ht="10.199999999999999">
      <c r="B249" s="204"/>
      <c r="C249" s="205"/>
      <c r="D249" s="187" t="s">
        <v>147</v>
      </c>
      <c r="E249" s="206" t="s">
        <v>19</v>
      </c>
      <c r="F249" s="207" t="s">
        <v>299</v>
      </c>
      <c r="G249" s="205"/>
      <c r="H249" s="208">
        <v>1.6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147</v>
      </c>
      <c r="AU249" s="214" t="s">
        <v>82</v>
      </c>
      <c r="AV249" s="14" t="s">
        <v>82</v>
      </c>
      <c r="AW249" s="14" t="s">
        <v>35</v>
      </c>
      <c r="AX249" s="14" t="s">
        <v>73</v>
      </c>
      <c r="AY249" s="214" t="s">
        <v>134</v>
      </c>
    </row>
    <row r="250" spans="1:65" s="14" customFormat="1" ht="10.199999999999999">
      <c r="B250" s="204"/>
      <c r="C250" s="205"/>
      <c r="D250" s="187" t="s">
        <v>147</v>
      </c>
      <c r="E250" s="206" t="s">
        <v>19</v>
      </c>
      <c r="F250" s="207" t="s">
        <v>300</v>
      </c>
      <c r="G250" s="205"/>
      <c r="H250" s="208">
        <v>1.1200000000000001</v>
      </c>
      <c r="I250" s="209"/>
      <c r="J250" s="205"/>
      <c r="K250" s="205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147</v>
      </c>
      <c r="AU250" s="214" t="s">
        <v>82</v>
      </c>
      <c r="AV250" s="14" t="s">
        <v>82</v>
      </c>
      <c r="AW250" s="14" t="s">
        <v>35</v>
      </c>
      <c r="AX250" s="14" t="s">
        <v>73</v>
      </c>
      <c r="AY250" s="214" t="s">
        <v>134</v>
      </c>
    </row>
    <row r="251" spans="1:65" s="13" customFormat="1" ht="10.199999999999999">
      <c r="B251" s="194"/>
      <c r="C251" s="195"/>
      <c r="D251" s="187" t="s">
        <v>147</v>
      </c>
      <c r="E251" s="196" t="s">
        <v>19</v>
      </c>
      <c r="F251" s="197" t="s">
        <v>301</v>
      </c>
      <c r="G251" s="195"/>
      <c r="H251" s="196" t="s">
        <v>19</v>
      </c>
      <c r="I251" s="198"/>
      <c r="J251" s="195"/>
      <c r="K251" s="195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147</v>
      </c>
      <c r="AU251" s="203" t="s">
        <v>82</v>
      </c>
      <c r="AV251" s="13" t="s">
        <v>78</v>
      </c>
      <c r="AW251" s="13" t="s">
        <v>35</v>
      </c>
      <c r="AX251" s="13" t="s">
        <v>73</v>
      </c>
      <c r="AY251" s="203" t="s">
        <v>134</v>
      </c>
    </row>
    <row r="252" spans="1:65" s="14" customFormat="1" ht="10.199999999999999">
      <c r="B252" s="204"/>
      <c r="C252" s="205"/>
      <c r="D252" s="187" t="s">
        <v>147</v>
      </c>
      <c r="E252" s="206" t="s">
        <v>19</v>
      </c>
      <c r="F252" s="207" t="s">
        <v>302</v>
      </c>
      <c r="G252" s="205"/>
      <c r="H252" s="208">
        <v>376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147</v>
      </c>
      <c r="AU252" s="214" t="s">
        <v>82</v>
      </c>
      <c r="AV252" s="14" t="s">
        <v>82</v>
      </c>
      <c r="AW252" s="14" t="s">
        <v>35</v>
      </c>
      <c r="AX252" s="14" t="s">
        <v>73</v>
      </c>
      <c r="AY252" s="214" t="s">
        <v>134</v>
      </c>
    </row>
    <row r="253" spans="1:65" s="13" customFormat="1" ht="10.199999999999999">
      <c r="B253" s="194"/>
      <c r="C253" s="195"/>
      <c r="D253" s="187" t="s">
        <v>147</v>
      </c>
      <c r="E253" s="196" t="s">
        <v>19</v>
      </c>
      <c r="F253" s="197" t="s">
        <v>303</v>
      </c>
      <c r="G253" s="195"/>
      <c r="H253" s="196" t="s">
        <v>19</v>
      </c>
      <c r="I253" s="198"/>
      <c r="J253" s="195"/>
      <c r="K253" s="195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147</v>
      </c>
      <c r="AU253" s="203" t="s">
        <v>82</v>
      </c>
      <c r="AV253" s="13" t="s">
        <v>78</v>
      </c>
      <c r="AW253" s="13" t="s">
        <v>35</v>
      </c>
      <c r="AX253" s="13" t="s">
        <v>73</v>
      </c>
      <c r="AY253" s="203" t="s">
        <v>134</v>
      </c>
    </row>
    <row r="254" spans="1:65" s="14" customFormat="1" ht="10.199999999999999">
      <c r="B254" s="204"/>
      <c r="C254" s="205"/>
      <c r="D254" s="187" t="s">
        <v>147</v>
      </c>
      <c r="E254" s="206" t="s">
        <v>19</v>
      </c>
      <c r="F254" s="207" t="s">
        <v>216</v>
      </c>
      <c r="G254" s="205"/>
      <c r="H254" s="208">
        <v>12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147</v>
      </c>
      <c r="AU254" s="214" t="s">
        <v>82</v>
      </c>
      <c r="AV254" s="14" t="s">
        <v>82</v>
      </c>
      <c r="AW254" s="14" t="s">
        <v>35</v>
      </c>
      <c r="AX254" s="14" t="s">
        <v>73</v>
      </c>
      <c r="AY254" s="214" t="s">
        <v>134</v>
      </c>
    </row>
    <row r="255" spans="1:65" s="13" customFormat="1" ht="10.199999999999999">
      <c r="B255" s="194"/>
      <c r="C255" s="195"/>
      <c r="D255" s="187" t="s">
        <v>147</v>
      </c>
      <c r="E255" s="196" t="s">
        <v>19</v>
      </c>
      <c r="F255" s="197" t="s">
        <v>304</v>
      </c>
      <c r="G255" s="195"/>
      <c r="H255" s="196" t="s">
        <v>19</v>
      </c>
      <c r="I255" s="198"/>
      <c r="J255" s="195"/>
      <c r="K255" s="195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147</v>
      </c>
      <c r="AU255" s="203" t="s">
        <v>82</v>
      </c>
      <c r="AV255" s="13" t="s">
        <v>78</v>
      </c>
      <c r="AW255" s="13" t="s">
        <v>35</v>
      </c>
      <c r="AX255" s="13" t="s">
        <v>73</v>
      </c>
      <c r="AY255" s="203" t="s">
        <v>134</v>
      </c>
    </row>
    <row r="256" spans="1:65" s="14" customFormat="1" ht="10.199999999999999">
      <c r="B256" s="204"/>
      <c r="C256" s="205"/>
      <c r="D256" s="187" t="s">
        <v>147</v>
      </c>
      <c r="E256" s="206" t="s">
        <v>19</v>
      </c>
      <c r="F256" s="207" t="s">
        <v>305</v>
      </c>
      <c r="G256" s="205"/>
      <c r="H256" s="208">
        <v>7.2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147</v>
      </c>
      <c r="AU256" s="214" t="s">
        <v>82</v>
      </c>
      <c r="AV256" s="14" t="s">
        <v>82</v>
      </c>
      <c r="AW256" s="14" t="s">
        <v>35</v>
      </c>
      <c r="AX256" s="14" t="s">
        <v>73</v>
      </c>
      <c r="AY256" s="214" t="s">
        <v>134</v>
      </c>
    </row>
    <row r="257" spans="1:65" s="14" customFormat="1" ht="10.199999999999999">
      <c r="B257" s="204"/>
      <c r="C257" s="205"/>
      <c r="D257" s="187" t="s">
        <v>147</v>
      </c>
      <c r="E257" s="206" t="s">
        <v>19</v>
      </c>
      <c r="F257" s="207" t="s">
        <v>306</v>
      </c>
      <c r="G257" s="205"/>
      <c r="H257" s="208">
        <v>17.55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147</v>
      </c>
      <c r="AU257" s="214" t="s">
        <v>82</v>
      </c>
      <c r="AV257" s="14" t="s">
        <v>82</v>
      </c>
      <c r="AW257" s="14" t="s">
        <v>35</v>
      </c>
      <c r="AX257" s="14" t="s">
        <v>73</v>
      </c>
      <c r="AY257" s="214" t="s">
        <v>134</v>
      </c>
    </row>
    <row r="258" spans="1:65" s="14" customFormat="1" ht="10.199999999999999">
      <c r="B258" s="204"/>
      <c r="C258" s="205"/>
      <c r="D258" s="187" t="s">
        <v>147</v>
      </c>
      <c r="E258" s="206" t="s">
        <v>19</v>
      </c>
      <c r="F258" s="207" t="s">
        <v>307</v>
      </c>
      <c r="G258" s="205"/>
      <c r="H258" s="208">
        <v>8.19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147</v>
      </c>
      <c r="AU258" s="214" t="s">
        <v>82</v>
      </c>
      <c r="AV258" s="14" t="s">
        <v>82</v>
      </c>
      <c r="AW258" s="14" t="s">
        <v>35</v>
      </c>
      <c r="AX258" s="14" t="s">
        <v>73</v>
      </c>
      <c r="AY258" s="214" t="s">
        <v>134</v>
      </c>
    </row>
    <row r="259" spans="1:65" s="14" customFormat="1" ht="10.199999999999999">
      <c r="B259" s="204"/>
      <c r="C259" s="205"/>
      <c r="D259" s="187" t="s">
        <v>147</v>
      </c>
      <c r="E259" s="206" t="s">
        <v>19</v>
      </c>
      <c r="F259" s="207" t="s">
        <v>308</v>
      </c>
      <c r="G259" s="205"/>
      <c r="H259" s="208">
        <v>2.34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147</v>
      </c>
      <c r="AU259" s="214" t="s">
        <v>82</v>
      </c>
      <c r="AV259" s="14" t="s">
        <v>82</v>
      </c>
      <c r="AW259" s="14" t="s">
        <v>35</v>
      </c>
      <c r="AX259" s="14" t="s">
        <v>73</v>
      </c>
      <c r="AY259" s="214" t="s">
        <v>134</v>
      </c>
    </row>
    <row r="260" spans="1:65" s="14" customFormat="1" ht="10.199999999999999">
      <c r="B260" s="204"/>
      <c r="C260" s="205"/>
      <c r="D260" s="187" t="s">
        <v>147</v>
      </c>
      <c r="E260" s="206" t="s">
        <v>19</v>
      </c>
      <c r="F260" s="207" t="s">
        <v>309</v>
      </c>
      <c r="G260" s="205"/>
      <c r="H260" s="208">
        <v>1.26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147</v>
      </c>
      <c r="AU260" s="214" t="s">
        <v>82</v>
      </c>
      <c r="AV260" s="14" t="s">
        <v>82</v>
      </c>
      <c r="AW260" s="14" t="s">
        <v>35</v>
      </c>
      <c r="AX260" s="14" t="s">
        <v>73</v>
      </c>
      <c r="AY260" s="214" t="s">
        <v>134</v>
      </c>
    </row>
    <row r="261" spans="1:65" s="13" customFormat="1" ht="10.199999999999999">
      <c r="B261" s="194"/>
      <c r="C261" s="195"/>
      <c r="D261" s="187" t="s">
        <v>147</v>
      </c>
      <c r="E261" s="196" t="s">
        <v>19</v>
      </c>
      <c r="F261" s="197" t="s">
        <v>276</v>
      </c>
      <c r="G261" s="195"/>
      <c r="H261" s="196" t="s">
        <v>19</v>
      </c>
      <c r="I261" s="198"/>
      <c r="J261" s="195"/>
      <c r="K261" s="195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147</v>
      </c>
      <c r="AU261" s="203" t="s">
        <v>82</v>
      </c>
      <c r="AV261" s="13" t="s">
        <v>78</v>
      </c>
      <c r="AW261" s="13" t="s">
        <v>35</v>
      </c>
      <c r="AX261" s="13" t="s">
        <v>73</v>
      </c>
      <c r="AY261" s="203" t="s">
        <v>134</v>
      </c>
    </row>
    <row r="262" spans="1:65" s="14" customFormat="1" ht="10.199999999999999">
      <c r="B262" s="204"/>
      <c r="C262" s="205"/>
      <c r="D262" s="187" t="s">
        <v>147</v>
      </c>
      <c r="E262" s="206" t="s">
        <v>19</v>
      </c>
      <c r="F262" s="207" t="s">
        <v>310</v>
      </c>
      <c r="G262" s="205"/>
      <c r="H262" s="208">
        <v>6.7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147</v>
      </c>
      <c r="AU262" s="214" t="s">
        <v>82</v>
      </c>
      <c r="AV262" s="14" t="s">
        <v>82</v>
      </c>
      <c r="AW262" s="14" t="s">
        <v>35</v>
      </c>
      <c r="AX262" s="14" t="s">
        <v>73</v>
      </c>
      <c r="AY262" s="214" t="s">
        <v>134</v>
      </c>
    </row>
    <row r="263" spans="1:65" s="15" customFormat="1" ht="10.199999999999999">
      <c r="B263" s="215"/>
      <c r="C263" s="216"/>
      <c r="D263" s="187" t="s">
        <v>147</v>
      </c>
      <c r="E263" s="217" t="s">
        <v>19</v>
      </c>
      <c r="F263" s="218" t="s">
        <v>186</v>
      </c>
      <c r="G263" s="216"/>
      <c r="H263" s="219">
        <v>552.96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147</v>
      </c>
      <c r="AU263" s="225" t="s">
        <v>82</v>
      </c>
      <c r="AV263" s="15" t="s">
        <v>141</v>
      </c>
      <c r="AW263" s="15" t="s">
        <v>35</v>
      </c>
      <c r="AX263" s="15" t="s">
        <v>78</v>
      </c>
      <c r="AY263" s="225" t="s">
        <v>134</v>
      </c>
    </row>
    <row r="264" spans="1:65" s="2" customFormat="1" ht="24.15" customHeight="1">
      <c r="A264" s="35"/>
      <c r="B264" s="36"/>
      <c r="C264" s="174" t="s">
        <v>317</v>
      </c>
      <c r="D264" s="174" t="s">
        <v>136</v>
      </c>
      <c r="E264" s="175" t="s">
        <v>318</v>
      </c>
      <c r="F264" s="176" t="s">
        <v>319</v>
      </c>
      <c r="G264" s="177" t="s">
        <v>139</v>
      </c>
      <c r="H264" s="178">
        <v>1105.92</v>
      </c>
      <c r="I264" s="179"/>
      <c r="J264" s="180">
        <f>ROUND(I264*H264,2)</f>
        <v>0</v>
      </c>
      <c r="K264" s="176" t="s">
        <v>140</v>
      </c>
      <c r="L264" s="40"/>
      <c r="M264" s="181" t="s">
        <v>19</v>
      </c>
      <c r="N264" s="182" t="s">
        <v>45</v>
      </c>
      <c r="O264" s="65"/>
      <c r="P264" s="183">
        <f>O264*H264</f>
        <v>0</v>
      </c>
      <c r="Q264" s="183">
        <v>2.0999999999999999E-3</v>
      </c>
      <c r="R264" s="183">
        <f>Q264*H264</f>
        <v>2.3224320000000001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141</v>
      </c>
      <c r="AT264" s="185" t="s">
        <v>136</v>
      </c>
      <c r="AU264" s="185" t="s">
        <v>82</v>
      </c>
      <c r="AY264" s="18" t="s">
        <v>134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82</v>
      </c>
      <c r="BK264" s="186">
        <f>ROUND(I264*H264,2)</f>
        <v>0</v>
      </c>
      <c r="BL264" s="18" t="s">
        <v>141</v>
      </c>
      <c r="BM264" s="185" t="s">
        <v>320</v>
      </c>
    </row>
    <row r="265" spans="1:65" s="2" customFormat="1" ht="28.8">
      <c r="A265" s="35"/>
      <c r="B265" s="36"/>
      <c r="C265" s="37"/>
      <c r="D265" s="187" t="s">
        <v>143</v>
      </c>
      <c r="E265" s="37"/>
      <c r="F265" s="188" t="s">
        <v>321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143</v>
      </c>
      <c r="AU265" s="18" t="s">
        <v>82</v>
      </c>
    </row>
    <row r="266" spans="1:65" s="2" customFormat="1" ht="10.199999999999999">
      <c r="A266" s="35"/>
      <c r="B266" s="36"/>
      <c r="C266" s="37"/>
      <c r="D266" s="192" t="s">
        <v>145</v>
      </c>
      <c r="E266" s="37"/>
      <c r="F266" s="193" t="s">
        <v>322</v>
      </c>
      <c r="G266" s="37"/>
      <c r="H266" s="37"/>
      <c r="I266" s="189"/>
      <c r="J266" s="37"/>
      <c r="K266" s="37"/>
      <c r="L266" s="40"/>
      <c r="M266" s="190"/>
      <c r="N266" s="191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145</v>
      </c>
      <c r="AU266" s="18" t="s">
        <v>82</v>
      </c>
    </row>
    <row r="267" spans="1:65" s="14" customFormat="1" ht="10.199999999999999">
      <c r="B267" s="204"/>
      <c r="C267" s="205"/>
      <c r="D267" s="187" t="s">
        <v>147</v>
      </c>
      <c r="E267" s="205"/>
      <c r="F267" s="207" t="s">
        <v>323</v>
      </c>
      <c r="G267" s="205"/>
      <c r="H267" s="208">
        <v>1105.92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147</v>
      </c>
      <c r="AU267" s="214" t="s">
        <v>82</v>
      </c>
      <c r="AV267" s="14" t="s">
        <v>82</v>
      </c>
      <c r="AW267" s="14" t="s">
        <v>4</v>
      </c>
      <c r="AX267" s="14" t="s">
        <v>78</v>
      </c>
      <c r="AY267" s="214" t="s">
        <v>134</v>
      </c>
    </row>
    <row r="268" spans="1:65" s="2" customFormat="1" ht="24.15" customHeight="1">
      <c r="A268" s="35"/>
      <c r="B268" s="36"/>
      <c r="C268" s="174" t="s">
        <v>324</v>
      </c>
      <c r="D268" s="174" t="s">
        <v>136</v>
      </c>
      <c r="E268" s="175" t="s">
        <v>325</v>
      </c>
      <c r="F268" s="176" t="s">
        <v>326</v>
      </c>
      <c r="G268" s="177" t="s">
        <v>139</v>
      </c>
      <c r="H268" s="178">
        <v>6.7</v>
      </c>
      <c r="I268" s="179"/>
      <c r="J268" s="180">
        <f>ROUND(I268*H268,2)</f>
        <v>0</v>
      </c>
      <c r="K268" s="176" t="s">
        <v>140</v>
      </c>
      <c r="L268" s="40"/>
      <c r="M268" s="181" t="s">
        <v>19</v>
      </c>
      <c r="N268" s="182" t="s">
        <v>45</v>
      </c>
      <c r="O268" s="65"/>
      <c r="P268" s="183">
        <f>O268*H268</f>
        <v>0</v>
      </c>
      <c r="Q268" s="183">
        <v>4.3800000000000002E-3</v>
      </c>
      <c r="R268" s="183">
        <f>Q268*H268</f>
        <v>2.9346000000000001E-2</v>
      </c>
      <c r="S268" s="183">
        <v>0</v>
      </c>
      <c r="T268" s="18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141</v>
      </c>
      <c r="AT268" s="185" t="s">
        <v>136</v>
      </c>
      <c r="AU268" s="185" t="s">
        <v>82</v>
      </c>
      <c r="AY268" s="18" t="s">
        <v>134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82</v>
      </c>
      <c r="BK268" s="186">
        <f>ROUND(I268*H268,2)</f>
        <v>0</v>
      </c>
      <c r="BL268" s="18" t="s">
        <v>141</v>
      </c>
      <c r="BM268" s="185" t="s">
        <v>327</v>
      </c>
    </row>
    <row r="269" spans="1:65" s="2" customFormat="1" ht="19.2">
      <c r="A269" s="35"/>
      <c r="B269" s="36"/>
      <c r="C269" s="37"/>
      <c r="D269" s="187" t="s">
        <v>143</v>
      </c>
      <c r="E269" s="37"/>
      <c r="F269" s="188" t="s">
        <v>328</v>
      </c>
      <c r="G269" s="37"/>
      <c r="H269" s="37"/>
      <c r="I269" s="189"/>
      <c r="J269" s="37"/>
      <c r="K269" s="37"/>
      <c r="L269" s="40"/>
      <c r="M269" s="190"/>
      <c r="N269" s="191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143</v>
      </c>
      <c r="AU269" s="18" t="s">
        <v>82</v>
      </c>
    </row>
    <row r="270" spans="1:65" s="2" customFormat="1" ht="10.199999999999999">
      <c r="A270" s="35"/>
      <c r="B270" s="36"/>
      <c r="C270" s="37"/>
      <c r="D270" s="192" t="s">
        <v>145</v>
      </c>
      <c r="E270" s="37"/>
      <c r="F270" s="193" t="s">
        <v>329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145</v>
      </c>
      <c r="AU270" s="18" t="s">
        <v>82</v>
      </c>
    </row>
    <row r="271" spans="1:65" s="13" customFormat="1" ht="10.199999999999999">
      <c r="B271" s="194"/>
      <c r="C271" s="195"/>
      <c r="D271" s="187" t="s">
        <v>147</v>
      </c>
      <c r="E271" s="196" t="s">
        <v>19</v>
      </c>
      <c r="F271" s="197" t="s">
        <v>276</v>
      </c>
      <c r="G271" s="195"/>
      <c r="H271" s="196" t="s">
        <v>19</v>
      </c>
      <c r="I271" s="198"/>
      <c r="J271" s="195"/>
      <c r="K271" s="195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147</v>
      </c>
      <c r="AU271" s="203" t="s">
        <v>82</v>
      </c>
      <c r="AV271" s="13" t="s">
        <v>78</v>
      </c>
      <c r="AW271" s="13" t="s">
        <v>35</v>
      </c>
      <c r="AX271" s="13" t="s">
        <v>73</v>
      </c>
      <c r="AY271" s="203" t="s">
        <v>134</v>
      </c>
    </row>
    <row r="272" spans="1:65" s="14" customFormat="1" ht="10.199999999999999">
      <c r="B272" s="204"/>
      <c r="C272" s="205"/>
      <c r="D272" s="187" t="s">
        <v>147</v>
      </c>
      <c r="E272" s="206" t="s">
        <v>19</v>
      </c>
      <c r="F272" s="207" t="s">
        <v>310</v>
      </c>
      <c r="G272" s="205"/>
      <c r="H272" s="208">
        <v>6.7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147</v>
      </c>
      <c r="AU272" s="214" t="s">
        <v>82</v>
      </c>
      <c r="AV272" s="14" t="s">
        <v>82</v>
      </c>
      <c r="AW272" s="14" t="s">
        <v>35</v>
      </c>
      <c r="AX272" s="14" t="s">
        <v>78</v>
      </c>
      <c r="AY272" s="214" t="s">
        <v>134</v>
      </c>
    </row>
    <row r="273" spans="1:65" s="2" customFormat="1" ht="24.15" customHeight="1">
      <c r="A273" s="35"/>
      <c r="B273" s="36"/>
      <c r="C273" s="174" t="s">
        <v>330</v>
      </c>
      <c r="D273" s="174" t="s">
        <v>136</v>
      </c>
      <c r="E273" s="175" t="s">
        <v>331</v>
      </c>
      <c r="F273" s="176" t="s">
        <v>332</v>
      </c>
      <c r="G273" s="177" t="s">
        <v>333</v>
      </c>
      <c r="H273" s="178">
        <v>176</v>
      </c>
      <c r="I273" s="179"/>
      <c r="J273" s="180">
        <f>ROUND(I273*H273,2)</f>
        <v>0</v>
      </c>
      <c r="K273" s="176" t="s">
        <v>140</v>
      </c>
      <c r="L273" s="40"/>
      <c r="M273" s="181" t="s">
        <v>19</v>
      </c>
      <c r="N273" s="182" t="s">
        <v>45</v>
      </c>
      <c r="O273" s="65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5" t="s">
        <v>141</v>
      </c>
      <c r="AT273" s="185" t="s">
        <v>136</v>
      </c>
      <c r="AU273" s="185" t="s">
        <v>82</v>
      </c>
      <c r="AY273" s="18" t="s">
        <v>134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8" t="s">
        <v>82</v>
      </c>
      <c r="BK273" s="186">
        <f>ROUND(I273*H273,2)</f>
        <v>0</v>
      </c>
      <c r="BL273" s="18" t="s">
        <v>141</v>
      </c>
      <c r="BM273" s="185" t="s">
        <v>334</v>
      </c>
    </row>
    <row r="274" spans="1:65" s="2" customFormat="1" ht="38.4">
      <c r="A274" s="35"/>
      <c r="B274" s="36"/>
      <c r="C274" s="37"/>
      <c r="D274" s="187" t="s">
        <v>143</v>
      </c>
      <c r="E274" s="37"/>
      <c r="F274" s="188" t="s">
        <v>335</v>
      </c>
      <c r="G274" s="37"/>
      <c r="H274" s="37"/>
      <c r="I274" s="189"/>
      <c r="J274" s="37"/>
      <c r="K274" s="37"/>
      <c r="L274" s="40"/>
      <c r="M274" s="190"/>
      <c r="N274" s="191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143</v>
      </c>
      <c r="AU274" s="18" t="s">
        <v>82</v>
      </c>
    </row>
    <row r="275" spans="1:65" s="2" customFormat="1" ht="10.199999999999999">
      <c r="A275" s="35"/>
      <c r="B275" s="36"/>
      <c r="C275" s="37"/>
      <c r="D275" s="192" t="s">
        <v>145</v>
      </c>
      <c r="E275" s="37"/>
      <c r="F275" s="193" t="s">
        <v>336</v>
      </c>
      <c r="G275" s="37"/>
      <c r="H275" s="37"/>
      <c r="I275" s="189"/>
      <c r="J275" s="37"/>
      <c r="K275" s="37"/>
      <c r="L275" s="40"/>
      <c r="M275" s="190"/>
      <c r="N275" s="191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145</v>
      </c>
      <c r="AU275" s="18" t="s">
        <v>82</v>
      </c>
    </row>
    <row r="276" spans="1:65" s="13" customFormat="1" ht="10.199999999999999">
      <c r="B276" s="194"/>
      <c r="C276" s="195"/>
      <c r="D276" s="187" t="s">
        <v>147</v>
      </c>
      <c r="E276" s="196" t="s">
        <v>19</v>
      </c>
      <c r="F276" s="197" t="s">
        <v>304</v>
      </c>
      <c r="G276" s="195"/>
      <c r="H276" s="196" t="s">
        <v>19</v>
      </c>
      <c r="I276" s="198"/>
      <c r="J276" s="195"/>
      <c r="K276" s="195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147</v>
      </c>
      <c r="AU276" s="203" t="s">
        <v>82</v>
      </c>
      <c r="AV276" s="13" t="s">
        <v>78</v>
      </c>
      <c r="AW276" s="13" t="s">
        <v>35</v>
      </c>
      <c r="AX276" s="13" t="s">
        <v>73</v>
      </c>
      <c r="AY276" s="203" t="s">
        <v>134</v>
      </c>
    </row>
    <row r="277" spans="1:65" s="14" customFormat="1" ht="10.199999999999999">
      <c r="B277" s="204"/>
      <c r="C277" s="205"/>
      <c r="D277" s="187" t="s">
        <v>147</v>
      </c>
      <c r="E277" s="206" t="s">
        <v>19</v>
      </c>
      <c r="F277" s="207" t="s">
        <v>337</v>
      </c>
      <c r="G277" s="205"/>
      <c r="H277" s="208">
        <v>33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147</v>
      </c>
      <c r="AU277" s="214" t="s">
        <v>82</v>
      </c>
      <c r="AV277" s="14" t="s">
        <v>82</v>
      </c>
      <c r="AW277" s="14" t="s">
        <v>35</v>
      </c>
      <c r="AX277" s="14" t="s">
        <v>73</v>
      </c>
      <c r="AY277" s="214" t="s">
        <v>134</v>
      </c>
    </row>
    <row r="278" spans="1:65" s="14" customFormat="1" ht="10.199999999999999">
      <c r="B278" s="204"/>
      <c r="C278" s="205"/>
      <c r="D278" s="187" t="s">
        <v>147</v>
      </c>
      <c r="E278" s="206" t="s">
        <v>19</v>
      </c>
      <c r="F278" s="207" t="s">
        <v>338</v>
      </c>
      <c r="G278" s="205"/>
      <c r="H278" s="208">
        <v>78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147</v>
      </c>
      <c r="AU278" s="214" t="s">
        <v>82</v>
      </c>
      <c r="AV278" s="14" t="s">
        <v>82</v>
      </c>
      <c r="AW278" s="14" t="s">
        <v>35</v>
      </c>
      <c r="AX278" s="14" t="s">
        <v>73</v>
      </c>
      <c r="AY278" s="214" t="s">
        <v>134</v>
      </c>
    </row>
    <row r="279" spans="1:65" s="14" customFormat="1" ht="10.199999999999999">
      <c r="B279" s="204"/>
      <c r="C279" s="205"/>
      <c r="D279" s="187" t="s">
        <v>147</v>
      </c>
      <c r="E279" s="206" t="s">
        <v>19</v>
      </c>
      <c r="F279" s="207" t="s">
        <v>339</v>
      </c>
      <c r="G279" s="205"/>
      <c r="H279" s="208">
        <v>39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147</v>
      </c>
      <c r="AU279" s="214" t="s">
        <v>82</v>
      </c>
      <c r="AV279" s="14" t="s">
        <v>82</v>
      </c>
      <c r="AW279" s="14" t="s">
        <v>35</v>
      </c>
      <c r="AX279" s="14" t="s">
        <v>73</v>
      </c>
      <c r="AY279" s="214" t="s">
        <v>134</v>
      </c>
    </row>
    <row r="280" spans="1:65" s="14" customFormat="1" ht="10.199999999999999">
      <c r="B280" s="204"/>
      <c r="C280" s="205"/>
      <c r="D280" s="187" t="s">
        <v>147</v>
      </c>
      <c r="E280" s="206" t="s">
        <v>19</v>
      </c>
      <c r="F280" s="207" t="s">
        <v>340</v>
      </c>
      <c r="G280" s="205"/>
      <c r="H280" s="208">
        <v>9.6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147</v>
      </c>
      <c r="AU280" s="214" t="s">
        <v>82</v>
      </c>
      <c r="AV280" s="14" t="s">
        <v>82</v>
      </c>
      <c r="AW280" s="14" t="s">
        <v>35</v>
      </c>
      <c r="AX280" s="14" t="s">
        <v>73</v>
      </c>
      <c r="AY280" s="214" t="s">
        <v>134</v>
      </c>
    </row>
    <row r="281" spans="1:65" s="14" customFormat="1" ht="10.199999999999999">
      <c r="B281" s="204"/>
      <c r="C281" s="205"/>
      <c r="D281" s="187" t="s">
        <v>147</v>
      </c>
      <c r="E281" s="206" t="s">
        <v>19</v>
      </c>
      <c r="F281" s="207" t="s">
        <v>341</v>
      </c>
      <c r="G281" s="205"/>
      <c r="H281" s="208">
        <v>6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147</v>
      </c>
      <c r="AU281" s="214" t="s">
        <v>82</v>
      </c>
      <c r="AV281" s="14" t="s">
        <v>82</v>
      </c>
      <c r="AW281" s="14" t="s">
        <v>35</v>
      </c>
      <c r="AX281" s="14" t="s">
        <v>73</v>
      </c>
      <c r="AY281" s="214" t="s">
        <v>134</v>
      </c>
    </row>
    <row r="282" spans="1:65" s="13" customFormat="1" ht="10.199999999999999">
      <c r="B282" s="194"/>
      <c r="C282" s="195"/>
      <c r="D282" s="187" t="s">
        <v>147</v>
      </c>
      <c r="E282" s="196" t="s">
        <v>19</v>
      </c>
      <c r="F282" s="197" t="s">
        <v>342</v>
      </c>
      <c r="G282" s="195"/>
      <c r="H282" s="196" t="s">
        <v>19</v>
      </c>
      <c r="I282" s="198"/>
      <c r="J282" s="195"/>
      <c r="K282" s="195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147</v>
      </c>
      <c r="AU282" s="203" t="s">
        <v>82</v>
      </c>
      <c r="AV282" s="13" t="s">
        <v>78</v>
      </c>
      <c r="AW282" s="13" t="s">
        <v>35</v>
      </c>
      <c r="AX282" s="13" t="s">
        <v>73</v>
      </c>
      <c r="AY282" s="203" t="s">
        <v>134</v>
      </c>
    </row>
    <row r="283" spans="1:65" s="14" customFormat="1" ht="10.199999999999999">
      <c r="B283" s="204"/>
      <c r="C283" s="205"/>
      <c r="D283" s="187" t="s">
        <v>147</v>
      </c>
      <c r="E283" s="206" t="s">
        <v>19</v>
      </c>
      <c r="F283" s="207" t="s">
        <v>343</v>
      </c>
      <c r="G283" s="205"/>
      <c r="H283" s="208">
        <v>5.5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147</v>
      </c>
      <c r="AU283" s="214" t="s">
        <v>82</v>
      </c>
      <c r="AV283" s="14" t="s">
        <v>82</v>
      </c>
      <c r="AW283" s="14" t="s">
        <v>35</v>
      </c>
      <c r="AX283" s="14" t="s">
        <v>73</v>
      </c>
      <c r="AY283" s="214" t="s">
        <v>134</v>
      </c>
    </row>
    <row r="284" spans="1:65" s="14" customFormat="1" ht="10.199999999999999">
      <c r="B284" s="204"/>
      <c r="C284" s="205"/>
      <c r="D284" s="187" t="s">
        <v>147</v>
      </c>
      <c r="E284" s="206" t="s">
        <v>19</v>
      </c>
      <c r="F284" s="207" t="s">
        <v>344</v>
      </c>
      <c r="G284" s="205"/>
      <c r="H284" s="208">
        <v>4.9000000000000004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147</v>
      </c>
      <c r="AU284" s="214" t="s">
        <v>82</v>
      </c>
      <c r="AV284" s="14" t="s">
        <v>82</v>
      </c>
      <c r="AW284" s="14" t="s">
        <v>35</v>
      </c>
      <c r="AX284" s="14" t="s">
        <v>73</v>
      </c>
      <c r="AY284" s="214" t="s">
        <v>134</v>
      </c>
    </row>
    <row r="285" spans="1:65" s="15" customFormat="1" ht="10.199999999999999">
      <c r="B285" s="215"/>
      <c r="C285" s="216"/>
      <c r="D285" s="187" t="s">
        <v>147</v>
      </c>
      <c r="E285" s="217" t="s">
        <v>19</v>
      </c>
      <c r="F285" s="218" t="s">
        <v>186</v>
      </c>
      <c r="G285" s="216"/>
      <c r="H285" s="219">
        <v>176</v>
      </c>
      <c r="I285" s="220"/>
      <c r="J285" s="216"/>
      <c r="K285" s="216"/>
      <c r="L285" s="221"/>
      <c r="M285" s="222"/>
      <c r="N285" s="223"/>
      <c r="O285" s="223"/>
      <c r="P285" s="223"/>
      <c r="Q285" s="223"/>
      <c r="R285" s="223"/>
      <c r="S285" s="223"/>
      <c r="T285" s="224"/>
      <c r="AT285" s="225" t="s">
        <v>147</v>
      </c>
      <c r="AU285" s="225" t="s">
        <v>82</v>
      </c>
      <c r="AV285" s="15" t="s">
        <v>141</v>
      </c>
      <c r="AW285" s="15" t="s">
        <v>35</v>
      </c>
      <c r="AX285" s="15" t="s">
        <v>78</v>
      </c>
      <c r="AY285" s="225" t="s">
        <v>134</v>
      </c>
    </row>
    <row r="286" spans="1:65" s="2" customFormat="1" ht="24.15" customHeight="1">
      <c r="A286" s="35"/>
      <c r="B286" s="36"/>
      <c r="C286" s="226" t="s">
        <v>345</v>
      </c>
      <c r="D286" s="226" t="s">
        <v>217</v>
      </c>
      <c r="E286" s="227" t="s">
        <v>346</v>
      </c>
      <c r="F286" s="228" t="s">
        <v>347</v>
      </c>
      <c r="G286" s="229" t="s">
        <v>333</v>
      </c>
      <c r="H286" s="230">
        <v>145.41999999999999</v>
      </c>
      <c r="I286" s="231"/>
      <c r="J286" s="232">
        <f>ROUND(I286*H286,2)</f>
        <v>0</v>
      </c>
      <c r="K286" s="228" t="s">
        <v>140</v>
      </c>
      <c r="L286" s="233"/>
      <c r="M286" s="234" t="s">
        <v>19</v>
      </c>
      <c r="N286" s="235" t="s">
        <v>45</v>
      </c>
      <c r="O286" s="65"/>
      <c r="P286" s="183">
        <f>O286*H286</f>
        <v>0</v>
      </c>
      <c r="Q286" s="183">
        <v>4.0000000000000003E-5</v>
      </c>
      <c r="R286" s="183">
        <f>Q286*H286</f>
        <v>5.8167999999999996E-3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149</v>
      </c>
      <c r="AT286" s="185" t="s">
        <v>217</v>
      </c>
      <c r="AU286" s="185" t="s">
        <v>82</v>
      </c>
      <c r="AY286" s="18" t="s">
        <v>134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82</v>
      </c>
      <c r="BK286" s="186">
        <f>ROUND(I286*H286,2)</f>
        <v>0</v>
      </c>
      <c r="BL286" s="18" t="s">
        <v>141</v>
      </c>
      <c r="BM286" s="185" t="s">
        <v>348</v>
      </c>
    </row>
    <row r="287" spans="1:65" s="2" customFormat="1" ht="19.2">
      <c r="A287" s="35"/>
      <c r="B287" s="36"/>
      <c r="C287" s="37"/>
      <c r="D287" s="187" t="s">
        <v>143</v>
      </c>
      <c r="E287" s="37"/>
      <c r="F287" s="188" t="s">
        <v>347</v>
      </c>
      <c r="G287" s="37"/>
      <c r="H287" s="37"/>
      <c r="I287" s="189"/>
      <c r="J287" s="37"/>
      <c r="K287" s="37"/>
      <c r="L287" s="40"/>
      <c r="M287" s="190"/>
      <c r="N287" s="191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143</v>
      </c>
      <c r="AU287" s="18" t="s">
        <v>82</v>
      </c>
    </row>
    <row r="288" spans="1:65" s="13" customFormat="1" ht="10.199999999999999">
      <c r="B288" s="194"/>
      <c r="C288" s="195"/>
      <c r="D288" s="187" t="s">
        <v>147</v>
      </c>
      <c r="E288" s="196" t="s">
        <v>19</v>
      </c>
      <c r="F288" s="197" t="s">
        <v>304</v>
      </c>
      <c r="G288" s="195"/>
      <c r="H288" s="196" t="s">
        <v>19</v>
      </c>
      <c r="I288" s="198"/>
      <c r="J288" s="195"/>
      <c r="K288" s="195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147</v>
      </c>
      <c r="AU288" s="203" t="s">
        <v>82</v>
      </c>
      <c r="AV288" s="13" t="s">
        <v>78</v>
      </c>
      <c r="AW288" s="13" t="s">
        <v>35</v>
      </c>
      <c r="AX288" s="13" t="s">
        <v>73</v>
      </c>
      <c r="AY288" s="203" t="s">
        <v>134</v>
      </c>
    </row>
    <row r="289" spans="1:65" s="14" customFormat="1" ht="10.199999999999999">
      <c r="B289" s="204"/>
      <c r="C289" s="205"/>
      <c r="D289" s="187" t="s">
        <v>147</v>
      </c>
      <c r="E289" s="206" t="s">
        <v>19</v>
      </c>
      <c r="F289" s="207" t="s">
        <v>349</v>
      </c>
      <c r="G289" s="205"/>
      <c r="H289" s="208">
        <v>24</v>
      </c>
      <c r="I289" s="209"/>
      <c r="J289" s="205"/>
      <c r="K289" s="205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147</v>
      </c>
      <c r="AU289" s="214" t="s">
        <v>82</v>
      </c>
      <c r="AV289" s="14" t="s">
        <v>82</v>
      </c>
      <c r="AW289" s="14" t="s">
        <v>35</v>
      </c>
      <c r="AX289" s="14" t="s">
        <v>73</v>
      </c>
      <c r="AY289" s="214" t="s">
        <v>134</v>
      </c>
    </row>
    <row r="290" spans="1:65" s="14" customFormat="1" ht="10.199999999999999">
      <c r="B290" s="204"/>
      <c r="C290" s="205"/>
      <c r="D290" s="187" t="s">
        <v>147</v>
      </c>
      <c r="E290" s="206" t="s">
        <v>19</v>
      </c>
      <c r="F290" s="207" t="s">
        <v>350</v>
      </c>
      <c r="G290" s="205"/>
      <c r="H290" s="208">
        <v>58.5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147</v>
      </c>
      <c r="AU290" s="214" t="s">
        <v>82</v>
      </c>
      <c r="AV290" s="14" t="s">
        <v>82</v>
      </c>
      <c r="AW290" s="14" t="s">
        <v>35</v>
      </c>
      <c r="AX290" s="14" t="s">
        <v>73</v>
      </c>
      <c r="AY290" s="214" t="s">
        <v>134</v>
      </c>
    </row>
    <row r="291" spans="1:65" s="14" customFormat="1" ht="10.199999999999999">
      <c r="B291" s="204"/>
      <c r="C291" s="205"/>
      <c r="D291" s="187" t="s">
        <v>147</v>
      </c>
      <c r="E291" s="206" t="s">
        <v>19</v>
      </c>
      <c r="F291" s="207" t="s">
        <v>351</v>
      </c>
      <c r="G291" s="205"/>
      <c r="H291" s="208">
        <v>27.3</v>
      </c>
      <c r="I291" s="209"/>
      <c r="J291" s="205"/>
      <c r="K291" s="205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147</v>
      </c>
      <c r="AU291" s="214" t="s">
        <v>82</v>
      </c>
      <c r="AV291" s="14" t="s">
        <v>82</v>
      </c>
      <c r="AW291" s="14" t="s">
        <v>35</v>
      </c>
      <c r="AX291" s="14" t="s">
        <v>73</v>
      </c>
      <c r="AY291" s="214" t="s">
        <v>134</v>
      </c>
    </row>
    <row r="292" spans="1:65" s="14" customFormat="1" ht="10.199999999999999">
      <c r="B292" s="204"/>
      <c r="C292" s="205"/>
      <c r="D292" s="187" t="s">
        <v>147</v>
      </c>
      <c r="E292" s="206" t="s">
        <v>19</v>
      </c>
      <c r="F292" s="207" t="s">
        <v>352</v>
      </c>
      <c r="G292" s="205"/>
      <c r="H292" s="208">
        <v>7.8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147</v>
      </c>
      <c r="AU292" s="214" t="s">
        <v>82</v>
      </c>
      <c r="AV292" s="14" t="s">
        <v>82</v>
      </c>
      <c r="AW292" s="14" t="s">
        <v>35</v>
      </c>
      <c r="AX292" s="14" t="s">
        <v>73</v>
      </c>
      <c r="AY292" s="214" t="s">
        <v>134</v>
      </c>
    </row>
    <row r="293" spans="1:65" s="14" customFormat="1" ht="10.199999999999999">
      <c r="B293" s="204"/>
      <c r="C293" s="205"/>
      <c r="D293" s="187" t="s">
        <v>147</v>
      </c>
      <c r="E293" s="206" t="s">
        <v>19</v>
      </c>
      <c r="F293" s="207" t="s">
        <v>353</v>
      </c>
      <c r="G293" s="205"/>
      <c r="H293" s="208">
        <v>4.2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147</v>
      </c>
      <c r="AU293" s="214" t="s">
        <v>82</v>
      </c>
      <c r="AV293" s="14" t="s">
        <v>82</v>
      </c>
      <c r="AW293" s="14" t="s">
        <v>35</v>
      </c>
      <c r="AX293" s="14" t="s">
        <v>73</v>
      </c>
      <c r="AY293" s="214" t="s">
        <v>134</v>
      </c>
    </row>
    <row r="294" spans="1:65" s="13" customFormat="1" ht="10.199999999999999">
      <c r="B294" s="194"/>
      <c r="C294" s="195"/>
      <c r="D294" s="187" t="s">
        <v>147</v>
      </c>
      <c r="E294" s="196" t="s">
        <v>19</v>
      </c>
      <c r="F294" s="197" t="s">
        <v>342</v>
      </c>
      <c r="G294" s="195"/>
      <c r="H294" s="196" t="s">
        <v>19</v>
      </c>
      <c r="I294" s="198"/>
      <c r="J294" s="195"/>
      <c r="K294" s="195"/>
      <c r="L294" s="199"/>
      <c r="M294" s="200"/>
      <c r="N294" s="201"/>
      <c r="O294" s="201"/>
      <c r="P294" s="201"/>
      <c r="Q294" s="201"/>
      <c r="R294" s="201"/>
      <c r="S294" s="201"/>
      <c r="T294" s="202"/>
      <c r="AT294" s="203" t="s">
        <v>147</v>
      </c>
      <c r="AU294" s="203" t="s">
        <v>82</v>
      </c>
      <c r="AV294" s="13" t="s">
        <v>78</v>
      </c>
      <c r="AW294" s="13" t="s">
        <v>35</v>
      </c>
      <c r="AX294" s="13" t="s">
        <v>73</v>
      </c>
      <c r="AY294" s="203" t="s">
        <v>134</v>
      </c>
    </row>
    <row r="295" spans="1:65" s="14" customFormat="1" ht="10.199999999999999">
      <c r="B295" s="204"/>
      <c r="C295" s="205"/>
      <c r="D295" s="187" t="s">
        <v>147</v>
      </c>
      <c r="E295" s="206" t="s">
        <v>19</v>
      </c>
      <c r="F295" s="207" t="s">
        <v>343</v>
      </c>
      <c r="G295" s="205"/>
      <c r="H295" s="208">
        <v>5.5</v>
      </c>
      <c r="I295" s="209"/>
      <c r="J295" s="205"/>
      <c r="K295" s="205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147</v>
      </c>
      <c r="AU295" s="214" t="s">
        <v>82</v>
      </c>
      <c r="AV295" s="14" t="s">
        <v>82</v>
      </c>
      <c r="AW295" s="14" t="s">
        <v>35</v>
      </c>
      <c r="AX295" s="14" t="s">
        <v>73</v>
      </c>
      <c r="AY295" s="214" t="s">
        <v>134</v>
      </c>
    </row>
    <row r="296" spans="1:65" s="14" customFormat="1" ht="10.199999999999999">
      <c r="B296" s="204"/>
      <c r="C296" s="205"/>
      <c r="D296" s="187" t="s">
        <v>147</v>
      </c>
      <c r="E296" s="206" t="s">
        <v>19</v>
      </c>
      <c r="F296" s="207" t="s">
        <v>344</v>
      </c>
      <c r="G296" s="205"/>
      <c r="H296" s="208">
        <v>4.9000000000000004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147</v>
      </c>
      <c r="AU296" s="214" t="s">
        <v>82</v>
      </c>
      <c r="AV296" s="14" t="s">
        <v>82</v>
      </c>
      <c r="AW296" s="14" t="s">
        <v>35</v>
      </c>
      <c r="AX296" s="14" t="s">
        <v>73</v>
      </c>
      <c r="AY296" s="214" t="s">
        <v>134</v>
      </c>
    </row>
    <row r="297" spans="1:65" s="15" customFormat="1" ht="10.199999999999999">
      <c r="B297" s="215"/>
      <c r="C297" s="216"/>
      <c r="D297" s="187" t="s">
        <v>147</v>
      </c>
      <c r="E297" s="217" t="s">
        <v>19</v>
      </c>
      <c r="F297" s="218" t="s">
        <v>186</v>
      </c>
      <c r="G297" s="216"/>
      <c r="H297" s="219">
        <v>132.19999999999999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147</v>
      </c>
      <c r="AU297" s="225" t="s">
        <v>82</v>
      </c>
      <c r="AV297" s="15" t="s">
        <v>141</v>
      </c>
      <c r="AW297" s="15" t="s">
        <v>35</v>
      </c>
      <c r="AX297" s="15" t="s">
        <v>78</v>
      </c>
      <c r="AY297" s="225" t="s">
        <v>134</v>
      </c>
    </row>
    <row r="298" spans="1:65" s="14" customFormat="1" ht="10.199999999999999">
      <c r="B298" s="204"/>
      <c r="C298" s="205"/>
      <c r="D298" s="187" t="s">
        <v>147</v>
      </c>
      <c r="E298" s="205"/>
      <c r="F298" s="207" t="s">
        <v>354</v>
      </c>
      <c r="G298" s="205"/>
      <c r="H298" s="208">
        <v>145.41999999999999</v>
      </c>
      <c r="I298" s="209"/>
      <c r="J298" s="205"/>
      <c r="K298" s="205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147</v>
      </c>
      <c r="AU298" s="214" t="s">
        <v>82</v>
      </c>
      <c r="AV298" s="14" t="s">
        <v>82</v>
      </c>
      <c r="AW298" s="14" t="s">
        <v>4</v>
      </c>
      <c r="AX298" s="14" t="s">
        <v>78</v>
      </c>
      <c r="AY298" s="214" t="s">
        <v>134</v>
      </c>
    </row>
    <row r="299" spans="1:65" s="2" customFormat="1" ht="24.15" customHeight="1">
      <c r="A299" s="35"/>
      <c r="B299" s="36"/>
      <c r="C299" s="226" t="s">
        <v>355</v>
      </c>
      <c r="D299" s="226" t="s">
        <v>217</v>
      </c>
      <c r="E299" s="227" t="s">
        <v>356</v>
      </c>
      <c r="F299" s="228" t="s">
        <v>357</v>
      </c>
      <c r="G299" s="229" t="s">
        <v>333</v>
      </c>
      <c r="H299" s="230">
        <v>50.82</v>
      </c>
      <c r="I299" s="231"/>
      <c r="J299" s="232">
        <f>ROUND(I299*H299,2)</f>
        <v>0</v>
      </c>
      <c r="K299" s="228" t="s">
        <v>140</v>
      </c>
      <c r="L299" s="233"/>
      <c r="M299" s="234" t="s">
        <v>19</v>
      </c>
      <c r="N299" s="235" t="s">
        <v>45</v>
      </c>
      <c r="O299" s="65"/>
      <c r="P299" s="183">
        <f>O299*H299</f>
        <v>0</v>
      </c>
      <c r="Q299" s="183">
        <v>2.9999999999999997E-4</v>
      </c>
      <c r="R299" s="183">
        <f>Q299*H299</f>
        <v>1.5245999999999999E-2</v>
      </c>
      <c r="S299" s="183">
        <v>0</v>
      </c>
      <c r="T299" s="18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149</v>
      </c>
      <c r="AT299" s="185" t="s">
        <v>217</v>
      </c>
      <c r="AU299" s="185" t="s">
        <v>82</v>
      </c>
      <c r="AY299" s="18" t="s">
        <v>134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82</v>
      </c>
      <c r="BK299" s="186">
        <f>ROUND(I299*H299,2)</f>
        <v>0</v>
      </c>
      <c r="BL299" s="18" t="s">
        <v>141</v>
      </c>
      <c r="BM299" s="185" t="s">
        <v>358</v>
      </c>
    </row>
    <row r="300" spans="1:65" s="2" customFormat="1" ht="19.2">
      <c r="A300" s="35"/>
      <c r="B300" s="36"/>
      <c r="C300" s="37"/>
      <c r="D300" s="187" t="s">
        <v>143</v>
      </c>
      <c r="E300" s="37"/>
      <c r="F300" s="188" t="s">
        <v>357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143</v>
      </c>
      <c r="AU300" s="18" t="s">
        <v>82</v>
      </c>
    </row>
    <row r="301" spans="1:65" s="13" customFormat="1" ht="10.199999999999999">
      <c r="B301" s="194"/>
      <c r="C301" s="195"/>
      <c r="D301" s="187" t="s">
        <v>147</v>
      </c>
      <c r="E301" s="196" t="s">
        <v>19</v>
      </c>
      <c r="F301" s="197" t="s">
        <v>304</v>
      </c>
      <c r="G301" s="195"/>
      <c r="H301" s="196" t="s">
        <v>19</v>
      </c>
      <c r="I301" s="198"/>
      <c r="J301" s="195"/>
      <c r="K301" s="195"/>
      <c r="L301" s="199"/>
      <c r="M301" s="200"/>
      <c r="N301" s="201"/>
      <c r="O301" s="201"/>
      <c r="P301" s="201"/>
      <c r="Q301" s="201"/>
      <c r="R301" s="201"/>
      <c r="S301" s="201"/>
      <c r="T301" s="202"/>
      <c r="AT301" s="203" t="s">
        <v>147</v>
      </c>
      <c r="AU301" s="203" t="s">
        <v>82</v>
      </c>
      <c r="AV301" s="13" t="s">
        <v>78</v>
      </c>
      <c r="AW301" s="13" t="s">
        <v>35</v>
      </c>
      <c r="AX301" s="13" t="s">
        <v>73</v>
      </c>
      <c r="AY301" s="203" t="s">
        <v>134</v>
      </c>
    </row>
    <row r="302" spans="1:65" s="14" customFormat="1" ht="10.199999999999999">
      <c r="B302" s="204"/>
      <c r="C302" s="205"/>
      <c r="D302" s="187" t="s">
        <v>147</v>
      </c>
      <c r="E302" s="206" t="s">
        <v>19</v>
      </c>
      <c r="F302" s="207" t="s">
        <v>359</v>
      </c>
      <c r="G302" s="205"/>
      <c r="H302" s="208">
        <v>9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147</v>
      </c>
      <c r="AU302" s="214" t="s">
        <v>82</v>
      </c>
      <c r="AV302" s="14" t="s">
        <v>82</v>
      </c>
      <c r="AW302" s="14" t="s">
        <v>35</v>
      </c>
      <c r="AX302" s="14" t="s">
        <v>73</v>
      </c>
      <c r="AY302" s="214" t="s">
        <v>134</v>
      </c>
    </row>
    <row r="303" spans="1:65" s="14" customFormat="1" ht="10.199999999999999">
      <c r="B303" s="204"/>
      <c r="C303" s="205"/>
      <c r="D303" s="187" t="s">
        <v>147</v>
      </c>
      <c r="E303" s="206" t="s">
        <v>19</v>
      </c>
      <c r="F303" s="207" t="s">
        <v>360</v>
      </c>
      <c r="G303" s="205"/>
      <c r="H303" s="208">
        <v>19.5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147</v>
      </c>
      <c r="AU303" s="214" t="s">
        <v>82</v>
      </c>
      <c r="AV303" s="14" t="s">
        <v>82</v>
      </c>
      <c r="AW303" s="14" t="s">
        <v>35</v>
      </c>
      <c r="AX303" s="14" t="s">
        <v>73</v>
      </c>
      <c r="AY303" s="214" t="s">
        <v>134</v>
      </c>
    </row>
    <row r="304" spans="1:65" s="14" customFormat="1" ht="10.199999999999999">
      <c r="B304" s="204"/>
      <c r="C304" s="205"/>
      <c r="D304" s="187" t="s">
        <v>147</v>
      </c>
      <c r="E304" s="206" t="s">
        <v>19</v>
      </c>
      <c r="F304" s="207" t="s">
        <v>361</v>
      </c>
      <c r="G304" s="205"/>
      <c r="H304" s="208">
        <v>11.7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147</v>
      </c>
      <c r="AU304" s="214" t="s">
        <v>82</v>
      </c>
      <c r="AV304" s="14" t="s">
        <v>82</v>
      </c>
      <c r="AW304" s="14" t="s">
        <v>35</v>
      </c>
      <c r="AX304" s="14" t="s">
        <v>73</v>
      </c>
      <c r="AY304" s="214" t="s">
        <v>134</v>
      </c>
    </row>
    <row r="305" spans="1:65" s="14" customFormat="1" ht="10.199999999999999">
      <c r="B305" s="204"/>
      <c r="C305" s="205"/>
      <c r="D305" s="187" t="s">
        <v>147</v>
      </c>
      <c r="E305" s="206" t="s">
        <v>19</v>
      </c>
      <c r="F305" s="207" t="s">
        <v>362</v>
      </c>
      <c r="G305" s="205"/>
      <c r="H305" s="208">
        <v>1.8</v>
      </c>
      <c r="I305" s="209"/>
      <c r="J305" s="205"/>
      <c r="K305" s="205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147</v>
      </c>
      <c r="AU305" s="214" t="s">
        <v>82</v>
      </c>
      <c r="AV305" s="14" t="s">
        <v>82</v>
      </c>
      <c r="AW305" s="14" t="s">
        <v>35</v>
      </c>
      <c r="AX305" s="14" t="s">
        <v>73</v>
      </c>
      <c r="AY305" s="214" t="s">
        <v>134</v>
      </c>
    </row>
    <row r="306" spans="1:65" s="14" customFormat="1" ht="10.199999999999999">
      <c r="B306" s="204"/>
      <c r="C306" s="205"/>
      <c r="D306" s="187" t="s">
        <v>147</v>
      </c>
      <c r="E306" s="206" t="s">
        <v>19</v>
      </c>
      <c r="F306" s="207" t="s">
        <v>362</v>
      </c>
      <c r="G306" s="205"/>
      <c r="H306" s="208">
        <v>1.8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147</v>
      </c>
      <c r="AU306" s="214" t="s">
        <v>82</v>
      </c>
      <c r="AV306" s="14" t="s">
        <v>82</v>
      </c>
      <c r="AW306" s="14" t="s">
        <v>35</v>
      </c>
      <c r="AX306" s="14" t="s">
        <v>73</v>
      </c>
      <c r="AY306" s="214" t="s">
        <v>134</v>
      </c>
    </row>
    <row r="307" spans="1:65" s="13" customFormat="1" ht="10.199999999999999">
      <c r="B307" s="194"/>
      <c r="C307" s="195"/>
      <c r="D307" s="187" t="s">
        <v>147</v>
      </c>
      <c r="E307" s="196" t="s">
        <v>19</v>
      </c>
      <c r="F307" s="197" t="s">
        <v>342</v>
      </c>
      <c r="G307" s="195"/>
      <c r="H307" s="196" t="s">
        <v>19</v>
      </c>
      <c r="I307" s="198"/>
      <c r="J307" s="195"/>
      <c r="K307" s="195"/>
      <c r="L307" s="199"/>
      <c r="M307" s="200"/>
      <c r="N307" s="201"/>
      <c r="O307" s="201"/>
      <c r="P307" s="201"/>
      <c r="Q307" s="201"/>
      <c r="R307" s="201"/>
      <c r="S307" s="201"/>
      <c r="T307" s="202"/>
      <c r="AT307" s="203" t="s">
        <v>147</v>
      </c>
      <c r="AU307" s="203" t="s">
        <v>82</v>
      </c>
      <c r="AV307" s="13" t="s">
        <v>78</v>
      </c>
      <c r="AW307" s="13" t="s">
        <v>35</v>
      </c>
      <c r="AX307" s="13" t="s">
        <v>73</v>
      </c>
      <c r="AY307" s="203" t="s">
        <v>134</v>
      </c>
    </row>
    <row r="308" spans="1:65" s="14" customFormat="1" ht="10.199999999999999">
      <c r="B308" s="204"/>
      <c r="C308" s="205"/>
      <c r="D308" s="187" t="s">
        <v>147</v>
      </c>
      <c r="E308" s="206" t="s">
        <v>19</v>
      </c>
      <c r="F308" s="207" t="s">
        <v>363</v>
      </c>
      <c r="G308" s="205"/>
      <c r="H308" s="208">
        <v>1.5</v>
      </c>
      <c r="I308" s="209"/>
      <c r="J308" s="205"/>
      <c r="K308" s="205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147</v>
      </c>
      <c r="AU308" s="214" t="s">
        <v>82</v>
      </c>
      <c r="AV308" s="14" t="s">
        <v>82</v>
      </c>
      <c r="AW308" s="14" t="s">
        <v>35</v>
      </c>
      <c r="AX308" s="14" t="s">
        <v>73</v>
      </c>
      <c r="AY308" s="214" t="s">
        <v>134</v>
      </c>
    </row>
    <row r="309" spans="1:65" s="14" customFormat="1" ht="10.199999999999999">
      <c r="B309" s="204"/>
      <c r="C309" s="205"/>
      <c r="D309" s="187" t="s">
        <v>147</v>
      </c>
      <c r="E309" s="206" t="s">
        <v>19</v>
      </c>
      <c r="F309" s="207" t="s">
        <v>364</v>
      </c>
      <c r="G309" s="205"/>
      <c r="H309" s="208">
        <v>0.9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147</v>
      </c>
      <c r="AU309" s="214" t="s">
        <v>82</v>
      </c>
      <c r="AV309" s="14" t="s">
        <v>82</v>
      </c>
      <c r="AW309" s="14" t="s">
        <v>35</v>
      </c>
      <c r="AX309" s="14" t="s">
        <v>73</v>
      </c>
      <c r="AY309" s="214" t="s">
        <v>134</v>
      </c>
    </row>
    <row r="310" spans="1:65" s="15" customFormat="1" ht="10.199999999999999">
      <c r="B310" s="215"/>
      <c r="C310" s="216"/>
      <c r="D310" s="187" t="s">
        <v>147</v>
      </c>
      <c r="E310" s="217" t="s">
        <v>19</v>
      </c>
      <c r="F310" s="218" t="s">
        <v>186</v>
      </c>
      <c r="G310" s="216"/>
      <c r="H310" s="219">
        <v>46.2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147</v>
      </c>
      <c r="AU310" s="225" t="s">
        <v>82</v>
      </c>
      <c r="AV310" s="15" t="s">
        <v>141</v>
      </c>
      <c r="AW310" s="15" t="s">
        <v>35</v>
      </c>
      <c r="AX310" s="15" t="s">
        <v>78</v>
      </c>
      <c r="AY310" s="225" t="s">
        <v>134</v>
      </c>
    </row>
    <row r="311" spans="1:65" s="14" customFormat="1" ht="10.199999999999999">
      <c r="B311" s="204"/>
      <c r="C311" s="205"/>
      <c r="D311" s="187" t="s">
        <v>147</v>
      </c>
      <c r="E311" s="205"/>
      <c r="F311" s="207" t="s">
        <v>365</v>
      </c>
      <c r="G311" s="205"/>
      <c r="H311" s="208">
        <v>50.82</v>
      </c>
      <c r="I311" s="209"/>
      <c r="J311" s="205"/>
      <c r="K311" s="205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147</v>
      </c>
      <c r="AU311" s="214" t="s">
        <v>82</v>
      </c>
      <c r="AV311" s="14" t="s">
        <v>82</v>
      </c>
      <c r="AW311" s="14" t="s">
        <v>4</v>
      </c>
      <c r="AX311" s="14" t="s">
        <v>78</v>
      </c>
      <c r="AY311" s="214" t="s">
        <v>134</v>
      </c>
    </row>
    <row r="312" spans="1:65" s="2" customFormat="1" ht="24.15" customHeight="1">
      <c r="A312" s="35"/>
      <c r="B312" s="36"/>
      <c r="C312" s="226" t="s">
        <v>366</v>
      </c>
      <c r="D312" s="226" t="s">
        <v>217</v>
      </c>
      <c r="E312" s="227" t="s">
        <v>367</v>
      </c>
      <c r="F312" s="228" t="s">
        <v>368</v>
      </c>
      <c r="G312" s="229" t="s">
        <v>333</v>
      </c>
      <c r="H312" s="230">
        <v>94.6</v>
      </c>
      <c r="I312" s="231"/>
      <c r="J312" s="232">
        <f>ROUND(I312*H312,2)</f>
        <v>0</v>
      </c>
      <c r="K312" s="228" t="s">
        <v>140</v>
      </c>
      <c r="L312" s="233"/>
      <c r="M312" s="234" t="s">
        <v>19</v>
      </c>
      <c r="N312" s="235" t="s">
        <v>45</v>
      </c>
      <c r="O312" s="65"/>
      <c r="P312" s="183">
        <f>O312*H312</f>
        <v>0</v>
      </c>
      <c r="Q312" s="183">
        <v>1.2E-4</v>
      </c>
      <c r="R312" s="183">
        <f>Q312*H312</f>
        <v>1.1351999999999999E-2</v>
      </c>
      <c r="S312" s="183">
        <v>0</v>
      </c>
      <c r="T312" s="18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5" t="s">
        <v>149</v>
      </c>
      <c r="AT312" s="185" t="s">
        <v>217</v>
      </c>
      <c r="AU312" s="185" t="s">
        <v>82</v>
      </c>
      <c r="AY312" s="18" t="s">
        <v>134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8" t="s">
        <v>82</v>
      </c>
      <c r="BK312" s="186">
        <f>ROUND(I312*H312,2)</f>
        <v>0</v>
      </c>
      <c r="BL312" s="18" t="s">
        <v>141</v>
      </c>
      <c r="BM312" s="185" t="s">
        <v>369</v>
      </c>
    </row>
    <row r="313" spans="1:65" s="2" customFormat="1" ht="19.2">
      <c r="A313" s="35"/>
      <c r="B313" s="36"/>
      <c r="C313" s="37"/>
      <c r="D313" s="187" t="s">
        <v>143</v>
      </c>
      <c r="E313" s="37"/>
      <c r="F313" s="188" t="s">
        <v>368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143</v>
      </c>
      <c r="AU313" s="18" t="s">
        <v>82</v>
      </c>
    </row>
    <row r="314" spans="1:65" s="13" customFormat="1" ht="10.199999999999999">
      <c r="B314" s="194"/>
      <c r="C314" s="195"/>
      <c r="D314" s="187" t="s">
        <v>147</v>
      </c>
      <c r="E314" s="196" t="s">
        <v>19</v>
      </c>
      <c r="F314" s="197" t="s">
        <v>304</v>
      </c>
      <c r="G314" s="195"/>
      <c r="H314" s="196" t="s">
        <v>19</v>
      </c>
      <c r="I314" s="198"/>
      <c r="J314" s="195"/>
      <c r="K314" s="195"/>
      <c r="L314" s="199"/>
      <c r="M314" s="200"/>
      <c r="N314" s="201"/>
      <c r="O314" s="201"/>
      <c r="P314" s="201"/>
      <c r="Q314" s="201"/>
      <c r="R314" s="201"/>
      <c r="S314" s="201"/>
      <c r="T314" s="202"/>
      <c r="AT314" s="203" t="s">
        <v>147</v>
      </c>
      <c r="AU314" s="203" t="s">
        <v>82</v>
      </c>
      <c r="AV314" s="13" t="s">
        <v>78</v>
      </c>
      <c r="AW314" s="13" t="s">
        <v>35</v>
      </c>
      <c r="AX314" s="13" t="s">
        <v>73</v>
      </c>
      <c r="AY314" s="203" t="s">
        <v>134</v>
      </c>
    </row>
    <row r="315" spans="1:65" s="14" customFormat="1" ht="10.199999999999999">
      <c r="B315" s="204"/>
      <c r="C315" s="205"/>
      <c r="D315" s="187" t="s">
        <v>147</v>
      </c>
      <c r="E315" s="206" t="s">
        <v>19</v>
      </c>
      <c r="F315" s="207" t="s">
        <v>370</v>
      </c>
      <c r="G315" s="205"/>
      <c r="H315" s="208">
        <v>15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147</v>
      </c>
      <c r="AU315" s="214" t="s">
        <v>82</v>
      </c>
      <c r="AV315" s="14" t="s">
        <v>82</v>
      </c>
      <c r="AW315" s="14" t="s">
        <v>35</v>
      </c>
      <c r="AX315" s="14" t="s">
        <v>73</v>
      </c>
      <c r="AY315" s="214" t="s">
        <v>134</v>
      </c>
    </row>
    <row r="316" spans="1:65" s="14" customFormat="1" ht="10.199999999999999">
      <c r="B316" s="204"/>
      <c r="C316" s="205"/>
      <c r="D316" s="187" t="s">
        <v>147</v>
      </c>
      <c r="E316" s="206" t="s">
        <v>19</v>
      </c>
      <c r="F316" s="207" t="s">
        <v>371</v>
      </c>
      <c r="G316" s="205"/>
      <c r="H316" s="208">
        <v>39</v>
      </c>
      <c r="I316" s="209"/>
      <c r="J316" s="205"/>
      <c r="K316" s="205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147</v>
      </c>
      <c r="AU316" s="214" t="s">
        <v>82</v>
      </c>
      <c r="AV316" s="14" t="s">
        <v>82</v>
      </c>
      <c r="AW316" s="14" t="s">
        <v>35</v>
      </c>
      <c r="AX316" s="14" t="s">
        <v>73</v>
      </c>
      <c r="AY316" s="214" t="s">
        <v>134</v>
      </c>
    </row>
    <row r="317" spans="1:65" s="14" customFormat="1" ht="10.199999999999999">
      <c r="B317" s="204"/>
      <c r="C317" s="205"/>
      <c r="D317" s="187" t="s">
        <v>147</v>
      </c>
      <c r="E317" s="206" t="s">
        <v>19</v>
      </c>
      <c r="F317" s="207" t="s">
        <v>372</v>
      </c>
      <c r="G317" s="205"/>
      <c r="H317" s="208">
        <v>15.6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147</v>
      </c>
      <c r="AU317" s="214" t="s">
        <v>82</v>
      </c>
      <c r="AV317" s="14" t="s">
        <v>82</v>
      </c>
      <c r="AW317" s="14" t="s">
        <v>35</v>
      </c>
      <c r="AX317" s="14" t="s">
        <v>73</v>
      </c>
      <c r="AY317" s="214" t="s">
        <v>134</v>
      </c>
    </row>
    <row r="318" spans="1:65" s="14" customFormat="1" ht="10.199999999999999">
      <c r="B318" s="204"/>
      <c r="C318" s="205"/>
      <c r="D318" s="187" t="s">
        <v>147</v>
      </c>
      <c r="E318" s="206" t="s">
        <v>19</v>
      </c>
      <c r="F318" s="207" t="s">
        <v>373</v>
      </c>
      <c r="G318" s="205"/>
      <c r="H318" s="208">
        <v>6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147</v>
      </c>
      <c r="AU318" s="214" t="s">
        <v>82</v>
      </c>
      <c r="AV318" s="14" t="s">
        <v>82</v>
      </c>
      <c r="AW318" s="14" t="s">
        <v>35</v>
      </c>
      <c r="AX318" s="14" t="s">
        <v>73</v>
      </c>
      <c r="AY318" s="214" t="s">
        <v>134</v>
      </c>
    </row>
    <row r="319" spans="1:65" s="14" customFormat="1" ht="10.199999999999999">
      <c r="B319" s="204"/>
      <c r="C319" s="205"/>
      <c r="D319" s="187" t="s">
        <v>147</v>
      </c>
      <c r="E319" s="206" t="s">
        <v>19</v>
      </c>
      <c r="F319" s="207" t="s">
        <v>374</v>
      </c>
      <c r="G319" s="205"/>
      <c r="H319" s="208">
        <v>2.4</v>
      </c>
      <c r="I319" s="209"/>
      <c r="J319" s="205"/>
      <c r="K319" s="205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147</v>
      </c>
      <c r="AU319" s="214" t="s">
        <v>82</v>
      </c>
      <c r="AV319" s="14" t="s">
        <v>82</v>
      </c>
      <c r="AW319" s="14" t="s">
        <v>35</v>
      </c>
      <c r="AX319" s="14" t="s">
        <v>73</v>
      </c>
      <c r="AY319" s="214" t="s">
        <v>134</v>
      </c>
    </row>
    <row r="320" spans="1:65" s="13" customFormat="1" ht="10.199999999999999">
      <c r="B320" s="194"/>
      <c r="C320" s="195"/>
      <c r="D320" s="187" t="s">
        <v>147</v>
      </c>
      <c r="E320" s="196" t="s">
        <v>19</v>
      </c>
      <c r="F320" s="197" t="s">
        <v>342</v>
      </c>
      <c r="G320" s="195"/>
      <c r="H320" s="196" t="s">
        <v>19</v>
      </c>
      <c r="I320" s="198"/>
      <c r="J320" s="195"/>
      <c r="K320" s="195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147</v>
      </c>
      <c r="AU320" s="203" t="s">
        <v>82</v>
      </c>
      <c r="AV320" s="13" t="s">
        <v>78</v>
      </c>
      <c r="AW320" s="13" t="s">
        <v>35</v>
      </c>
      <c r="AX320" s="13" t="s">
        <v>73</v>
      </c>
      <c r="AY320" s="203" t="s">
        <v>134</v>
      </c>
    </row>
    <row r="321" spans="1:65" s="14" customFormat="1" ht="10.199999999999999">
      <c r="B321" s="204"/>
      <c r="C321" s="205"/>
      <c r="D321" s="187" t="s">
        <v>147</v>
      </c>
      <c r="E321" s="206" t="s">
        <v>19</v>
      </c>
      <c r="F321" s="207" t="s">
        <v>375</v>
      </c>
      <c r="G321" s="205"/>
      <c r="H321" s="208">
        <v>4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147</v>
      </c>
      <c r="AU321" s="214" t="s">
        <v>82</v>
      </c>
      <c r="AV321" s="14" t="s">
        <v>82</v>
      </c>
      <c r="AW321" s="14" t="s">
        <v>35</v>
      </c>
      <c r="AX321" s="14" t="s">
        <v>73</v>
      </c>
      <c r="AY321" s="214" t="s">
        <v>134</v>
      </c>
    </row>
    <row r="322" spans="1:65" s="14" customFormat="1" ht="10.199999999999999">
      <c r="B322" s="204"/>
      <c r="C322" s="205"/>
      <c r="D322" s="187" t="s">
        <v>147</v>
      </c>
      <c r="E322" s="206" t="s">
        <v>19</v>
      </c>
      <c r="F322" s="207" t="s">
        <v>375</v>
      </c>
      <c r="G322" s="205"/>
      <c r="H322" s="208">
        <v>4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147</v>
      </c>
      <c r="AU322" s="214" t="s">
        <v>82</v>
      </c>
      <c r="AV322" s="14" t="s">
        <v>82</v>
      </c>
      <c r="AW322" s="14" t="s">
        <v>35</v>
      </c>
      <c r="AX322" s="14" t="s">
        <v>73</v>
      </c>
      <c r="AY322" s="214" t="s">
        <v>134</v>
      </c>
    </row>
    <row r="323" spans="1:65" s="15" customFormat="1" ht="10.199999999999999">
      <c r="B323" s="215"/>
      <c r="C323" s="216"/>
      <c r="D323" s="187" t="s">
        <v>147</v>
      </c>
      <c r="E323" s="217" t="s">
        <v>19</v>
      </c>
      <c r="F323" s="218" t="s">
        <v>186</v>
      </c>
      <c r="G323" s="216"/>
      <c r="H323" s="219">
        <v>86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147</v>
      </c>
      <c r="AU323" s="225" t="s">
        <v>82</v>
      </c>
      <c r="AV323" s="15" t="s">
        <v>141</v>
      </c>
      <c r="AW323" s="15" t="s">
        <v>35</v>
      </c>
      <c r="AX323" s="15" t="s">
        <v>78</v>
      </c>
      <c r="AY323" s="225" t="s">
        <v>134</v>
      </c>
    </row>
    <row r="324" spans="1:65" s="14" customFormat="1" ht="10.199999999999999">
      <c r="B324" s="204"/>
      <c r="C324" s="205"/>
      <c r="D324" s="187" t="s">
        <v>147</v>
      </c>
      <c r="E324" s="205"/>
      <c r="F324" s="207" t="s">
        <v>376</v>
      </c>
      <c r="G324" s="205"/>
      <c r="H324" s="208">
        <v>94.6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147</v>
      </c>
      <c r="AU324" s="214" t="s">
        <v>82</v>
      </c>
      <c r="AV324" s="14" t="s">
        <v>82</v>
      </c>
      <c r="AW324" s="14" t="s">
        <v>4</v>
      </c>
      <c r="AX324" s="14" t="s">
        <v>78</v>
      </c>
      <c r="AY324" s="214" t="s">
        <v>134</v>
      </c>
    </row>
    <row r="325" spans="1:65" s="2" customFormat="1" ht="44.25" customHeight="1">
      <c r="A325" s="35"/>
      <c r="B325" s="36"/>
      <c r="C325" s="174" t="s">
        <v>377</v>
      </c>
      <c r="D325" s="174" t="s">
        <v>136</v>
      </c>
      <c r="E325" s="175" t="s">
        <v>378</v>
      </c>
      <c r="F325" s="176" t="s">
        <v>379</v>
      </c>
      <c r="G325" s="177" t="s">
        <v>139</v>
      </c>
      <c r="H325" s="178">
        <v>119</v>
      </c>
      <c r="I325" s="179"/>
      <c r="J325" s="180">
        <f>ROUND(I325*H325,2)</f>
        <v>0</v>
      </c>
      <c r="K325" s="176" t="s">
        <v>140</v>
      </c>
      <c r="L325" s="40"/>
      <c r="M325" s="181" t="s">
        <v>19</v>
      </c>
      <c r="N325" s="182" t="s">
        <v>45</v>
      </c>
      <c r="O325" s="65"/>
      <c r="P325" s="183">
        <f>O325*H325</f>
        <v>0</v>
      </c>
      <c r="Q325" s="183">
        <v>8.5199999999999998E-3</v>
      </c>
      <c r="R325" s="183">
        <f>Q325*H325</f>
        <v>1.0138799999999999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141</v>
      </c>
      <c r="AT325" s="185" t="s">
        <v>136</v>
      </c>
      <c r="AU325" s="185" t="s">
        <v>82</v>
      </c>
      <c r="AY325" s="18" t="s">
        <v>134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82</v>
      </c>
      <c r="BK325" s="186">
        <f>ROUND(I325*H325,2)</f>
        <v>0</v>
      </c>
      <c r="BL325" s="18" t="s">
        <v>141</v>
      </c>
      <c r="BM325" s="185" t="s">
        <v>380</v>
      </c>
    </row>
    <row r="326" spans="1:65" s="2" customFormat="1" ht="38.4">
      <c r="A326" s="35"/>
      <c r="B326" s="36"/>
      <c r="C326" s="37"/>
      <c r="D326" s="187" t="s">
        <v>143</v>
      </c>
      <c r="E326" s="37"/>
      <c r="F326" s="188" t="s">
        <v>381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143</v>
      </c>
      <c r="AU326" s="18" t="s">
        <v>82</v>
      </c>
    </row>
    <row r="327" spans="1:65" s="2" customFormat="1" ht="10.199999999999999">
      <c r="A327" s="35"/>
      <c r="B327" s="36"/>
      <c r="C327" s="37"/>
      <c r="D327" s="192" t="s">
        <v>145</v>
      </c>
      <c r="E327" s="37"/>
      <c r="F327" s="193" t="s">
        <v>382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145</v>
      </c>
      <c r="AU327" s="18" t="s">
        <v>82</v>
      </c>
    </row>
    <row r="328" spans="1:65" s="13" customFormat="1" ht="10.199999999999999">
      <c r="B328" s="194"/>
      <c r="C328" s="195"/>
      <c r="D328" s="187" t="s">
        <v>147</v>
      </c>
      <c r="E328" s="196" t="s">
        <v>19</v>
      </c>
      <c r="F328" s="197" t="s">
        <v>297</v>
      </c>
      <c r="G328" s="195"/>
      <c r="H328" s="196" t="s">
        <v>19</v>
      </c>
      <c r="I328" s="198"/>
      <c r="J328" s="195"/>
      <c r="K328" s="195"/>
      <c r="L328" s="199"/>
      <c r="M328" s="200"/>
      <c r="N328" s="201"/>
      <c r="O328" s="201"/>
      <c r="P328" s="201"/>
      <c r="Q328" s="201"/>
      <c r="R328" s="201"/>
      <c r="S328" s="201"/>
      <c r="T328" s="202"/>
      <c r="AT328" s="203" t="s">
        <v>147</v>
      </c>
      <c r="AU328" s="203" t="s">
        <v>82</v>
      </c>
      <c r="AV328" s="13" t="s">
        <v>78</v>
      </c>
      <c r="AW328" s="13" t="s">
        <v>35</v>
      </c>
      <c r="AX328" s="13" t="s">
        <v>73</v>
      </c>
      <c r="AY328" s="203" t="s">
        <v>134</v>
      </c>
    </row>
    <row r="329" spans="1:65" s="14" customFormat="1" ht="10.199999999999999">
      <c r="B329" s="204"/>
      <c r="C329" s="205"/>
      <c r="D329" s="187" t="s">
        <v>147</v>
      </c>
      <c r="E329" s="206" t="s">
        <v>19</v>
      </c>
      <c r="F329" s="207" t="s">
        <v>298</v>
      </c>
      <c r="G329" s="205"/>
      <c r="H329" s="208">
        <v>119</v>
      </c>
      <c r="I329" s="209"/>
      <c r="J329" s="205"/>
      <c r="K329" s="205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147</v>
      </c>
      <c r="AU329" s="214" t="s">
        <v>82</v>
      </c>
      <c r="AV329" s="14" t="s">
        <v>82</v>
      </c>
      <c r="AW329" s="14" t="s">
        <v>35</v>
      </c>
      <c r="AX329" s="14" t="s">
        <v>78</v>
      </c>
      <c r="AY329" s="214" t="s">
        <v>134</v>
      </c>
    </row>
    <row r="330" spans="1:65" s="2" customFormat="1" ht="24.15" customHeight="1">
      <c r="A330" s="35"/>
      <c r="B330" s="36"/>
      <c r="C330" s="226" t="s">
        <v>383</v>
      </c>
      <c r="D330" s="226" t="s">
        <v>217</v>
      </c>
      <c r="E330" s="227" t="s">
        <v>384</v>
      </c>
      <c r="F330" s="228" t="s">
        <v>385</v>
      </c>
      <c r="G330" s="229" t="s">
        <v>139</v>
      </c>
      <c r="H330" s="230">
        <v>122.57</v>
      </c>
      <c r="I330" s="231"/>
      <c r="J330" s="232">
        <f>ROUND(I330*H330,2)</f>
        <v>0</v>
      </c>
      <c r="K330" s="228" t="s">
        <v>140</v>
      </c>
      <c r="L330" s="233"/>
      <c r="M330" s="234" t="s">
        <v>19</v>
      </c>
      <c r="N330" s="235" t="s">
        <v>45</v>
      </c>
      <c r="O330" s="65"/>
      <c r="P330" s="183">
        <f>O330*H330</f>
        <v>0</v>
      </c>
      <c r="Q330" s="183">
        <v>3.0000000000000001E-3</v>
      </c>
      <c r="R330" s="183">
        <f>Q330*H330</f>
        <v>0.36770999999999998</v>
      </c>
      <c r="S330" s="183">
        <v>0</v>
      </c>
      <c r="T330" s="18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149</v>
      </c>
      <c r="AT330" s="185" t="s">
        <v>217</v>
      </c>
      <c r="AU330" s="185" t="s">
        <v>82</v>
      </c>
      <c r="AY330" s="18" t="s">
        <v>134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82</v>
      </c>
      <c r="BK330" s="186">
        <f>ROUND(I330*H330,2)</f>
        <v>0</v>
      </c>
      <c r="BL330" s="18" t="s">
        <v>141</v>
      </c>
      <c r="BM330" s="185" t="s">
        <v>386</v>
      </c>
    </row>
    <row r="331" spans="1:65" s="2" customFormat="1" ht="19.2">
      <c r="A331" s="35"/>
      <c r="B331" s="36"/>
      <c r="C331" s="37"/>
      <c r="D331" s="187" t="s">
        <v>143</v>
      </c>
      <c r="E331" s="37"/>
      <c r="F331" s="188" t="s">
        <v>385</v>
      </c>
      <c r="G331" s="37"/>
      <c r="H331" s="37"/>
      <c r="I331" s="189"/>
      <c r="J331" s="37"/>
      <c r="K331" s="37"/>
      <c r="L331" s="40"/>
      <c r="M331" s="190"/>
      <c r="N331" s="191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143</v>
      </c>
      <c r="AU331" s="18" t="s">
        <v>82</v>
      </c>
    </row>
    <row r="332" spans="1:65" s="14" customFormat="1" ht="10.199999999999999">
      <c r="B332" s="204"/>
      <c r="C332" s="205"/>
      <c r="D332" s="187" t="s">
        <v>147</v>
      </c>
      <c r="E332" s="205"/>
      <c r="F332" s="207" t="s">
        <v>387</v>
      </c>
      <c r="G332" s="205"/>
      <c r="H332" s="208">
        <v>122.57</v>
      </c>
      <c r="I332" s="209"/>
      <c r="J332" s="205"/>
      <c r="K332" s="205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147</v>
      </c>
      <c r="AU332" s="214" t="s">
        <v>82</v>
      </c>
      <c r="AV332" s="14" t="s">
        <v>82</v>
      </c>
      <c r="AW332" s="14" t="s">
        <v>4</v>
      </c>
      <c r="AX332" s="14" t="s">
        <v>78</v>
      </c>
      <c r="AY332" s="214" t="s">
        <v>134</v>
      </c>
    </row>
    <row r="333" spans="1:65" s="2" customFormat="1" ht="44.25" customHeight="1">
      <c r="A333" s="35"/>
      <c r="B333" s="36"/>
      <c r="C333" s="174" t="s">
        <v>388</v>
      </c>
      <c r="D333" s="174" t="s">
        <v>136</v>
      </c>
      <c r="E333" s="175" t="s">
        <v>389</v>
      </c>
      <c r="F333" s="176" t="s">
        <v>390</v>
      </c>
      <c r="G333" s="177" t="s">
        <v>139</v>
      </c>
      <c r="H333" s="178">
        <v>376</v>
      </c>
      <c r="I333" s="179"/>
      <c r="J333" s="180">
        <f>ROUND(I333*H333,2)</f>
        <v>0</v>
      </c>
      <c r="K333" s="176" t="s">
        <v>140</v>
      </c>
      <c r="L333" s="40"/>
      <c r="M333" s="181" t="s">
        <v>19</v>
      </c>
      <c r="N333" s="182" t="s">
        <v>45</v>
      </c>
      <c r="O333" s="65"/>
      <c r="P333" s="183">
        <f>O333*H333</f>
        <v>0</v>
      </c>
      <c r="Q333" s="183">
        <v>8.6E-3</v>
      </c>
      <c r="R333" s="183">
        <f>Q333*H333</f>
        <v>3.2336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141</v>
      </c>
      <c r="AT333" s="185" t="s">
        <v>136</v>
      </c>
      <c r="AU333" s="185" t="s">
        <v>82</v>
      </c>
      <c r="AY333" s="18" t="s">
        <v>134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82</v>
      </c>
      <c r="BK333" s="186">
        <f>ROUND(I333*H333,2)</f>
        <v>0</v>
      </c>
      <c r="BL333" s="18" t="s">
        <v>141</v>
      </c>
      <c r="BM333" s="185" t="s">
        <v>391</v>
      </c>
    </row>
    <row r="334" spans="1:65" s="2" customFormat="1" ht="38.4">
      <c r="A334" s="35"/>
      <c r="B334" s="36"/>
      <c r="C334" s="37"/>
      <c r="D334" s="187" t="s">
        <v>143</v>
      </c>
      <c r="E334" s="37"/>
      <c r="F334" s="188" t="s">
        <v>392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143</v>
      </c>
      <c r="AU334" s="18" t="s">
        <v>82</v>
      </c>
    </row>
    <row r="335" spans="1:65" s="2" customFormat="1" ht="10.199999999999999">
      <c r="A335" s="35"/>
      <c r="B335" s="36"/>
      <c r="C335" s="37"/>
      <c r="D335" s="192" t="s">
        <v>145</v>
      </c>
      <c r="E335" s="37"/>
      <c r="F335" s="193" t="s">
        <v>393</v>
      </c>
      <c r="G335" s="37"/>
      <c r="H335" s="37"/>
      <c r="I335" s="189"/>
      <c r="J335" s="37"/>
      <c r="K335" s="37"/>
      <c r="L335" s="40"/>
      <c r="M335" s="190"/>
      <c r="N335" s="191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145</v>
      </c>
      <c r="AU335" s="18" t="s">
        <v>82</v>
      </c>
    </row>
    <row r="336" spans="1:65" s="13" customFormat="1" ht="10.199999999999999">
      <c r="B336" s="194"/>
      <c r="C336" s="195"/>
      <c r="D336" s="187" t="s">
        <v>147</v>
      </c>
      <c r="E336" s="196" t="s">
        <v>19</v>
      </c>
      <c r="F336" s="197" t="s">
        <v>301</v>
      </c>
      <c r="G336" s="195"/>
      <c r="H336" s="196" t="s">
        <v>19</v>
      </c>
      <c r="I336" s="198"/>
      <c r="J336" s="195"/>
      <c r="K336" s="195"/>
      <c r="L336" s="199"/>
      <c r="M336" s="200"/>
      <c r="N336" s="201"/>
      <c r="O336" s="201"/>
      <c r="P336" s="201"/>
      <c r="Q336" s="201"/>
      <c r="R336" s="201"/>
      <c r="S336" s="201"/>
      <c r="T336" s="202"/>
      <c r="AT336" s="203" t="s">
        <v>147</v>
      </c>
      <c r="AU336" s="203" t="s">
        <v>82</v>
      </c>
      <c r="AV336" s="13" t="s">
        <v>78</v>
      </c>
      <c r="AW336" s="13" t="s">
        <v>35</v>
      </c>
      <c r="AX336" s="13" t="s">
        <v>73</v>
      </c>
      <c r="AY336" s="203" t="s">
        <v>134</v>
      </c>
    </row>
    <row r="337" spans="1:65" s="14" customFormat="1" ht="10.199999999999999">
      <c r="B337" s="204"/>
      <c r="C337" s="205"/>
      <c r="D337" s="187" t="s">
        <v>147</v>
      </c>
      <c r="E337" s="206" t="s">
        <v>19</v>
      </c>
      <c r="F337" s="207" t="s">
        <v>302</v>
      </c>
      <c r="G337" s="205"/>
      <c r="H337" s="208">
        <v>376</v>
      </c>
      <c r="I337" s="209"/>
      <c r="J337" s="205"/>
      <c r="K337" s="205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147</v>
      </c>
      <c r="AU337" s="214" t="s">
        <v>82</v>
      </c>
      <c r="AV337" s="14" t="s">
        <v>82</v>
      </c>
      <c r="AW337" s="14" t="s">
        <v>35</v>
      </c>
      <c r="AX337" s="14" t="s">
        <v>78</v>
      </c>
      <c r="AY337" s="214" t="s">
        <v>134</v>
      </c>
    </row>
    <row r="338" spans="1:65" s="2" customFormat="1" ht="16.5" customHeight="1">
      <c r="A338" s="35"/>
      <c r="B338" s="36"/>
      <c r="C338" s="226" t="s">
        <v>394</v>
      </c>
      <c r="D338" s="226" t="s">
        <v>217</v>
      </c>
      <c r="E338" s="227" t="s">
        <v>395</v>
      </c>
      <c r="F338" s="228" t="s">
        <v>396</v>
      </c>
      <c r="G338" s="229" t="s">
        <v>139</v>
      </c>
      <c r="H338" s="230">
        <v>387.28</v>
      </c>
      <c r="I338" s="231"/>
      <c r="J338" s="232">
        <f>ROUND(I338*H338,2)</f>
        <v>0</v>
      </c>
      <c r="K338" s="228" t="s">
        <v>140</v>
      </c>
      <c r="L338" s="233"/>
      <c r="M338" s="234" t="s">
        <v>19</v>
      </c>
      <c r="N338" s="235" t="s">
        <v>45</v>
      </c>
      <c r="O338" s="65"/>
      <c r="P338" s="183">
        <f>O338*H338</f>
        <v>0</v>
      </c>
      <c r="Q338" s="183">
        <v>2.3999999999999998E-3</v>
      </c>
      <c r="R338" s="183">
        <f>Q338*H338</f>
        <v>0.92947199999999985</v>
      </c>
      <c r="S338" s="183">
        <v>0</v>
      </c>
      <c r="T338" s="18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5" t="s">
        <v>149</v>
      </c>
      <c r="AT338" s="185" t="s">
        <v>217</v>
      </c>
      <c r="AU338" s="185" t="s">
        <v>82</v>
      </c>
      <c r="AY338" s="18" t="s">
        <v>134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8" t="s">
        <v>82</v>
      </c>
      <c r="BK338" s="186">
        <f>ROUND(I338*H338,2)</f>
        <v>0</v>
      </c>
      <c r="BL338" s="18" t="s">
        <v>141</v>
      </c>
      <c r="BM338" s="185" t="s">
        <v>397</v>
      </c>
    </row>
    <row r="339" spans="1:65" s="2" customFormat="1" ht="10.199999999999999">
      <c r="A339" s="35"/>
      <c r="B339" s="36"/>
      <c r="C339" s="37"/>
      <c r="D339" s="187" t="s">
        <v>143</v>
      </c>
      <c r="E339" s="37"/>
      <c r="F339" s="188" t="s">
        <v>396</v>
      </c>
      <c r="G339" s="37"/>
      <c r="H339" s="37"/>
      <c r="I339" s="189"/>
      <c r="J339" s="37"/>
      <c r="K339" s="37"/>
      <c r="L339" s="40"/>
      <c r="M339" s="190"/>
      <c r="N339" s="191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143</v>
      </c>
      <c r="AU339" s="18" t="s">
        <v>82</v>
      </c>
    </row>
    <row r="340" spans="1:65" s="14" customFormat="1" ht="10.199999999999999">
      <c r="B340" s="204"/>
      <c r="C340" s="205"/>
      <c r="D340" s="187" t="s">
        <v>147</v>
      </c>
      <c r="E340" s="205"/>
      <c r="F340" s="207" t="s">
        <v>398</v>
      </c>
      <c r="G340" s="205"/>
      <c r="H340" s="208">
        <v>387.28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147</v>
      </c>
      <c r="AU340" s="214" t="s">
        <v>82</v>
      </c>
      <c r="AV340" s="14" t="s">
        <v>82</v>
      </c>
      <c r="AW340" s="14" t="s">
        <v>4</v>
      </c>
      <c r="AX340" s="14" t="s">
        <v>78</v>
      </c>
      <c r="AY340" s="214" t="s">
        <v>134</v>
      </c>
    </row>
    <row r="341" spans="1:65" s="2" customFormat="1" ht="37.799999999999997" customHeight="1">
      <c r="A341" s="35"/>
      <c r="B341" s="36"/>
      <c r="C341" s="174" t="s">
        <v>399</v>
      </c>
      <c r="D341" s="174" t="s">
        <v>136</v>
      </c>
      <c r="E341" s="175" t="s">
        <v>400</v>
      </c>
      <c r="F341" s="176" t="s">
        <v>401</v>
      </c>
      <c r="G341" s="177" t="s">
        <v>333</v>
      </c>
      <c r="H341" s="178">
        <v>165.6</v>
      </c>
      <c r="I341" s="179"/>
      <c r="J341" s="180">
        <f>ROUND(I341*H341,2)</f>
        <v>0</v>
      </c>
      <c r="K341" s="176" t="s">
        <v>140</v>
      </c>
      <c r="L341" s="40"/>
      <c r="M341" s="181" t="s">
        <v>19</v>
      </c>
      <c r="N341" s="182" t="s">
        <v>45</v>
      </c>
      <c r="O341" s="65"/>
      <c r="P341" s="183">
        <f>O341*H341</f>
        <v>0</v>
      </c>
      <c r="Q341" s="183">
        <v>3.3899999999999998E-3</v>
      </c>
      <c r="R341" s="183">
        <f>Q341*H341</f>
        <v>0.56138399999999999</v>
      </c>
      <c r="S341" s="183">
        <v>0</v>
      </c>
      <c r="T341" s="18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5" t="s">
        <v>141</v>
      </c>
      <c r="AT341" s="185" t="s">
        <v>136</v>
      </c>
      <c r="AU341" s="185" t="s">
        <v>82</v>
      </c>
      <c r="AY341" s="18" t="s">
        <v>134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8" t="s">
        <v>82</v>
      </c>
      <c r="BK341" s="186">
        <f>ROUND(I341*H341,2)</f>
        <v>0</v>
      </c>
      <c r="BL341" s="18" t="s">
        <v>141</v>
      </c>
      <c r="BM341" s="185" t="s">
        <v>402</v>
      </c>
    </row>
    <row r="342" spans="1:65" s="2" customFormat="1" ht="28.8">
      <c r="A342" s="35"/>
      <c r="B342" s="36"/>
      <c r="C342" s="37"/>
      <c r="D342" s="187" t="s">
        <v>143</v>
      </c>
      <c r="E342" s="37"/>
      <c r="F342" s="188" t="s">
        <v>403</v>
      </c>
      <c r="G342" s="37"/>
      <c r="H342" s="37"/>
      <c r="I342" s="189"/>
      <c r="J342" s="37"/>
      <c r="K342" s="37"/>
      <c r="L342" s="40"/>
      <c r="M342" s="190"/>
      <c r="N342" s="191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143</v>
      </c>
      <c r="AU342" s="18" t="s">
        <v>82</v>
      </c>
    </row>
    <row r="343" spans="1:65" s="2" customFormat="1" ht="10.199999999999999">
      <c r="A343" s="35"/>
      <c r="B343" s="36"/>
      <c r="C343" s="37"/>
      <c r="D343" s="192" t="s">
        <v>145</v>
      </c>
      <c r="E343" s="37"/>
      <c r="F343" s="193" t="s">
        <v>404</v>
      </c>
      <c r="G343" s="37"/>
      <c r="H343" s="37"/>
      <c r="I343" s="189"/>
      <c r="J343" s="37"/>
      <c r="K343" s="37"/>
      <c r="L343" s="40"/>
      <c r="M343" s="190"/>
      <c r="N343" s="191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145</v>
      </c>
      <c r="AU343" s="18" t="s">
        <v>82</v>
      </c>
    </row>
    <row r="344" spans="1:65" s="13" customFormat="1" ht="10.199999999999999">
      <c r="B344" s="194"/>
      <c r="C344" s="195"/>
      <c r="D344" s="187" t="s">
        <v>147</v>
      </c>
      <c r="E344" s="196" t="s">
        <v>19</v>
      </c>
      <c r="F344" s="197" t="s">
        <v>304</v>
      </c>
      <c r="G344" s="195"/>
      <c r="H344" s="196" t="s">
        <v>19</v>
      </c>
      <c r="I344" s="198"/>
      <c r="J344" s="195"/>
      <c r="K344" s="195"/>
      <c r="L344" s="199"/>
      <c r="M344" s="200"/>
      <c r="N344" s="201"/>
      <c r="O344" s="201"/>
      <c r="P344" s="201"/>
      <c r="Q344" s="201"/>
      <c r="R344" s="201"/>
      <c r="S344" s="201"/>
      <c r="T344" s="202"/>
      <c r="AT344" s="203" t="s">
        <v>147</v>
      </c>
      <c r="AU344" s="203" t="s">
        <v>82</v>
      </c>
      <c r="AV344" s="13" t="s">
        <v>78</v>
      </c>
      <c r="AW344" s="13" t="s">
        <v>35</v>
      </c>
      <c r="AX344" s="13" t="s">
        <v>73</v>
      </c>
      <c r="AY344" s="203" t="s">
        <v>134</v>
      </c>
    </row>
    <row r="345" spans="1:65" s="14" customFormat="1" ht="10.199999999999999">
      <c r="B345" s="204"/>
      <c r="C345" s="205"/>
      <c r="D345" s="187" t="s">
        <v>147</v>
      </c>
      <c r="E345" s="206" t="s">
        <v>19</v>
      </c>
      <c r="F345" s="207" t="s">
        <v>337</v>
      </c>
      <c r="G345" s="205"/>
      <c r="H345" s="208">
        <v>33</v>
      </c>
      <c r="I345" s="209"/>
      <c r="J345" s="205"/>
      <c r="K345" s="205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147</v>
      </c>
      <c r="AU345" s="214" t="s">
        <v>82</v>
      </c>
      <c r="AV345" s="14" t="s">
        <v>82</v>
      </c>
      <c r="AW345" s="14" t="s">
        <v>35</v>
      </c>
      <c r="AX345" s="14" t="s">
        <v>73</v>
      </c>
      <c r="AY345" s="214" t="s">
        <v>134</v>
      </c>
    </row>
    <row r="346" spans="1:65" s="14" customFormat="1" ht="10.199999999999999">
      <c r="B346" s="204"/>
      <c r="C346" s="205"/>
      <c r="D346" s="187" t="s">
        <v>147</v>
      </c>
      <c r="E346" s="206" t="s">
        <v>19</v>
      </c>
      <c r="F346" s="207" t="s">
        <v>338</v>
      </c>
      <c r="G346" s="205"/>
      <c r="H346" s="208">
        <v>78</v>
      </c>
      <c r="I346" s="209"/>
      <c r="J346" s="205"/>
      <c r="K346" s="205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147</v>
      </c>
      <c r="AU346" s="214" t="s">
        <v>82</v>
      </c>
      <c r="AV346" s="14" t="s">
        <v>82</v>
      </c>
      <c r="AW346" s="14" t="s">
        <v>35</v>
      </c>
      <c r="AX346" s="14" t="s">
        <v>73</v>
      </c>
      <c r="AY346" s="214" t="s">
        <v>134</v>
      </c>
    </row>
    <row r="347" spans="1:65" s="14" customFormat="1" ht="10.199999999999999">
      <c r="B347" s="204"/>
      <c r="C347" s="205"/>
      <c r="D347" s="187" t="s">
        <v>147</v>
      </c>
      <c r="E347" s="206" t="s">
        <v>19</v>
      </c>
      <c r="F347" s="207" t="s">
        <v>339</v>
      </c>
      <c r="G347" s="205"/>
      <c r="H347" s="208">
        <v>39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147</v>
      </c>
      <c r="AU347" s="214" t="s">
        <v>82</v>
      </c>
      <c r="AV347" s="14" t="s">
        <v>82</v>
      </c>
      <c r="AW347" s="14" t="s">
        <v>35</v>
      </c>
      <c r="AX347" s="14" t="s">
        <v>73</v>
      </c>
      <c r="AY347" s="214" t="s">
        <v>134</v>
      </c>
    </row>
    <row r="348" spans="1:65" s="14" customFormat="1" ht="10.199999999999999">
      <c r="B348" s="204"/>
      <c r="C348" s="205"/>
      <c r="D348" s="187" t="s">
        <v>147</v>
      </c>
      <c r="E348" s="206" t="s">
        <v>19</v>
      </c>
      <c r="F348" s="207" t="s">
        <v>340</v>
      </c>
      <c r="G348" s="205"/>
      <c r="H348" s="208">
        <v>9.6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147</v>
      </c>
      <c r="AU348" s="214" t="s">
        <v>82</v>
      </c>
      <c r="AV348" s="14" t="s">
        <v>82</v>
      </c>
      <c r="AW348" s="14" t="s">
        <v>35</v>
      </c>
      <c r="AX348" s="14" t="s">
        <v>73</v>
      </c>
      <c r="AY348" s="214" t="s">
        <v>134</v>
      </c>
    </row>
    <row r="349" spans="1:65" s="14" customFormat="1" ht="10.199999999999999">
      <c r="B349" s="204"/>
      <c r="C349" s="205"/>
      <c r="D349" s="187" t="s">
        <v>147</v>
      </c>
      <c r="E349" s="206" t="s">
        <v>19</v>
      </c>
      <c r="F349" s="207" t="s">
        <v>341</v>
      </c>
      <c r="G349" s="205"/>
      <c r="H349" s="208">
        <v>6</v>
      </c>
      <c r="I349" s="209"/>
      <c r="J349" s="205"/>
      <c r="K349" s="205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147</v>
      </c>
      <c r="AU349" s="214" t="s">
        <v>82</v>
      </c>
      <c r="AV349" s="14" t="s">
        <v>82</v>
      </c>
      <c r="AW349" s="14" t="s">
        <v>35</v>
      </c>
      <c r="AX349" s="14" t="s">
        <v>73</v>
      </c>
      <c r="AY349" s="214" t="s">
        <v>134</v>
      </c>
    </row>
    <row r="350" spans="1:65" s="15" customFormat="1" ht="10.199999999999999">
      <c r="B350" s="215"/>
      <c r="C350" s="216"/>
      <c r="D350" s="187" t="s">
        <v>147</v>
      </c>
      <c r="E350" s="217" t="s">
        <v>19</v>
      </c>
      <c r="F350" s="218" t="s">
        <v>186</v>
      </c>
      <c r="G350" s="216"/>
      <c r="H350" s="219">
        <v>165.6</v>
      </c>
      <c r="I350" s="220"/>
      <c r="J350" s="216"/>
      <c r="K350" s="216"/>
      <c r="L350" s="221"/>
      <c r="M350" s="222"/>
      <c r="N350" s="223"/>
      <c r="O350" s="223"/>
      <c r="P350" s="223"/>
      <c r="Q350" s="223"/>
      <c r="R350" s="223"/>
      <c r="S350" s="223"/>
      <c r="T350" s="224"/>
      <c r="AT350" s="225" t="s">
        <v>147</v>
      </c>
      <c r="AU350" s="225" t="s">
        <v>82</v>
      </c>
      <c r="AV350" s="15" t="s">
        <v>141</v>
      </c>
      <c r="AW350" s="15" t="s">
        <v>35</v>
      </c>
      <c r="AX350" s="15" t="s">
        <v>78</v>
      </c>
      <c r="AY350" s="225" t="s">
        <v>134</v>
      </c>
    </row>
    <row r="351" spans="1:65" s="2" customFormat="1" ht="16.5" customHeight="1">
      <c r="A351" s="35"/>
      <c r="B351" s="36"/>
      <c r="C351" s="226" t="s">
        <v>405</v>
      </c>
      <c r="D351" s="226" t="s">
        <v>217</v>
      </c>
      <c r="E351" s="227" t="s">
        <v>406</v>
      </c>
      <c r="F351" s="228" t="s">
        <v>407</v>
      </c>
      <c r="G351" s="229" t="s">
        <v>139</v>
      </c>
      <c r="H351" s="230">
        <v>40.194000000000003</v>
      </c>
      <c r="I351" s="231"/>
      <c r="J351" s="232">
        <f>ROUND(I351*H351,2)</f>
        <v>0</v>
      </c>
      <c r="K351" s="228" t="s">
        <v>140</v>
      </c>
      <c r="L351" s="233"/>
      <c r="M351" s="234" t="s">
        <v>19</v>
      </c>
      <c r="N351" s="235" t="s">
        <v>45</v>
      </c>
      <c r="O351" s="65"/>
      <c r="P351" s="183">
        <f>O351*H351</f>
        <v>0</v>
      </c>
      <c r="Q351" s="183">
        <v>4.4999999999999999E-4</v>
      </c>
      <c r="R351" s="183">
        <f>Q351*H351</f>
        <v>1.8087300000000001E-2</v>
      </c>
      <c r="S351" s="183">
        <v>0</v>
      </c>
      <c r="T351" s="18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5" t="s">
        <v>149</v>
      </c>
      <c r="AT351" s="185" t="s">
        <v>217</v>
      </c>
      <c r="AU351" s="185" t="s">
        <v>82</v>
      </c>
      <c r="AY351" s="18" t="s">
        <v>134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8" t="s">
        <v>82</v>
      </c>
      <c r="BK351" s="186">
        <f>ROUND(I351*H351,2)</f>
        <v>0</v>
      </c>
      <c r="BL351" s="18" t="s">
        <v>141</v>
      </c>
      <c r="BM351" s="185" t="s">
        <v>408</v>
      </c>
    </row>
    <row r="352" spans="1:65" s="2" customFormat="1" ht="10.199999999999999">
      <c r="A352" s="35"/>
      <c r="B352" s="36"/>
      <c r="C352" s="37"/>
      <c r="D352" s="187" t="s">
        <v>143</v>
      </c>
      <c r="E352" s="37"/>
      <c r="F352" s="188" t="s">
        <v>407</v>
      </c>
      <c r="G352" s="37"/>
      <c r="H352" s="37"/>
      <c r="I352" s="189"/>
      <c r="J352" s="37"/>
      <c r="K352" s="37"/>
      <c r="L352" s="40"/>
      <c r="M352" s="190"/>
      <c r="N352" s="191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143</v>
      </c>
      <c r="AU352" s="18" t="s">
        <v>82</v>
      </c>
    </row>
    <row r="353" spans="1:65" s="13" customFormat="1" ht="10.199999999999999">
      <c r="B353" s="194"/>
      <c r="C353" s="195"/>
      <c r="D353" s="187" t="s">
        <v>147</v>
      </c>
      <c r="E353" s="196" t="s">
        <v>19</v>
      </c>
      <c r="F353" s="197" t="s">
        <v>304</v>
      </c>
      <c r="G353" s="195"/>
      <c r="H353" s="196" t="s">
        <v>19</v>
      </c>
      <c r="I353" s="198"/>
      <c r="J353" s="195"/>
      <c r="K353" s="195"/>
      <c r="L353" s="199"/>
      <c r="M353" s="200"/>
      <c r="N353" s="201"/>
      <c r="O353" s="201"/>
      <c r="P353" s="201"/>
      <c r="Q353" s="201"/>
      <c r="R353" s="201"/>
      <c r="S353" s="201"/>
      <c r="T353" s="202"/>
      <c r="AT353" s="203" t="s">
        <v>147</v>
      </c>
      <c r="AU353" s="203" t="s">
        <v>82</v>
      </c>
      <c r="AV353" s="13" t="s">
        <v>78</v>
      </c>
      <c r="AW353" s="13" t="s">
        <v>35</v>
      </c>
      <c r="AX353" s="13" t="s">
        <v>73</v>
      </c>
      <c r="AY353" s="203" t="s">
        <v>134</v>
      </c>
    </row>
    <row r="354" spans="1:65" s="14" customFormat="1" ht="10.199999999999999">
      <c r="B354" s="204"/>
      <c r="C354" s="205"/>
      <c r="D354" s="187" t="s">
        <v>147</v>
      </c>
      <c r="E354" s="206" t="s">
        <v>19</v>
      </c>
      <c r="F354" s="207" t="s">
        <v>305</v>
      </c>
      <c r="G354" s="205"/>
      <c r="H354" s="208">
        <v>7.2</v>
      </c>
      <c r="I354" s="209"/>
      <c r="J354" s="205"/>
      <c r="K354" s="205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147</v>
      </c>
      <c r="AU354" s="214" t="s">
        <v>82</v>
      </c>
      <c r="AV354" s="14" t="s">
        <v>82</v>
      </c>
      <c r="AW354" s="14" t="s">
        <v>35</v>
      </c>
      <c r="AX354" s="14" t="s">
        <v>73</v>
      </c>
      <c r="AY354" s="214" t="s">
        <v>134</v>
      </c>
    </row>
    <row r="355" spans="1:65" s="14" customFormat="1" ht="10.199999999999999">
      <c r="B355" s="204"/>
      <c r="C355" s="205"/>
      <c r="D355" s="187" t="s">
        <v>147</v>
      </c>
      <c r="E355" s="206" t="s">
        <v>19</v>
      </c>
      <c r="F355" s="207" t="s">
        <v>306</v>
      </c>
      <c r="G355" s="205"/>
      <c r="H355" s="208">
        <v>17.55</v>
      </c>
      <c r="I355" s="209"/>
      <c r="J355" s="205"/>
      <c r="K355" s="205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147</v>
      </c>
      <c r="AU355" s="214" t="s">
        <v>82</v>
      </c>
      <c r="AV355" s="14" t="s">
        <v>82</v>
      </c>
      <c r="AW355" s="14" t="s">
        <v>35</v>
      </c>
      <c r="AX355" s="14" t="s">
        <v>73</v>
      </c>
      <c r="AY355" s="214" t="s">
        <v>134</v>
      </c>
    </row>
    <row r="356" spans="1:65" s="14" customFormat="1" ht="10.199999999999999">
      <c r="B356" s="204"/>
      <c r="C356" s="205"/>
      <c r="D356" s="187" t="s">
        <v>147</v>
      </c>
      <c r="E356" s="206" t="s">
        <v>19</v>
      </c>
      <c r="F356" s="207" t="s">
        <v>307</v>
      </c>
      <c r="G356" s="205"/>
      <c r="H356" s="208">
        <v>8.19</v>
      </c>
      <c r="I356" s="209"/>
      <c r="J356" s="205"/>
      <c r="K356" s="205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147</v>
      </c>
      <c r="AU356" s="214" t="s">
        <v>82</v>
      </c>
      <c r="AV356" s="14" t="s">
        <v>82</v>
      </c>
      <c r="AW356" s="14" t="s">
        <v>35</v>
      </c>
      <c r="AX356" s="14" t="s">
        <v>73</v>
      </c>
      <c r="AY356" s="214" t="s">
        <v>134</v>
      </c>
    </row>
    <row r="357" spans="1:65" s="14" customFormat="1" ht="10.199999999999999">
      <c r="B357" s="204"/>
      <c r="C357" s="205"/>
      <c r="D357" s="187" t="s">
        <v>147</v>
      </c>
      <c r="E357" s="206" t="s">
        <v>19</v>
      </c>
      <c r="F357" s="207" t="s">
        <v>308</v>
      </c>
      <c r="G357" s="205"/>
      <c r="H357" s="208">
        <v>2.34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147</v>
      </c>
      <c r="AU357" s="214" t="s">
        <v>82</v>
      </c>
      <c r="AV357" s="14" t="s">
        <v>82</v>
      </c>
      <c r="AW357" s="14" t="s">
        <v>35</v>
      </c>
      <c r="AX357" s="14" t="s">
        <v>73</v>
      </c>
      <c r="AY357" s="214" t="s">
        <v>134</v>
      </c>
    </row>
    <row r="358" spans="1:65" s="14" customFormat="1" ht="10.199999999999999">
      <c r="B358" s="204"/>
      <c r="C358" s="205"/>
      <c r="D358" s="187" t="s">
        <v>147</v>
      </c>
      <c r="E358" s="206" t="s">
        <v>19</v>
      </c>
      <c r="F358" s="207" t="s">
        <v>309</v>
      </c>
      <c r="G358" s="205"/>
      <c r="H358" s="208">
        <v>1.26</v>
      </c>
      <c r="I358" s="209"/>
      <c r="J358" s="205"/>
      <c r="K358" s="205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147</v>
      </c>
      <c r="AU358" s="214" t="s">
        <v>82</v>
      </c>
      <c r="AV358" s="14" t="s">
        <v>82</v>
      </c>
      <c r="AW358" s="14" t="s">
        <v>35</v>
      </c>
      <c r="AX358" s="14" t="s">
        <v>73</v>
      </c>
      <c r="AY358" s="214" t="s">
        <v>134</v>
      </c>
    </row>
    <row r="359" spans="1:65" s="15" customFormat="1" ht="10.199999999999999">
      <c r="B359" s="215"/>
      <c r="C359" s="216"/>
      <c r="D359" s="187" t="s">
        <v>147</v>
      </c>
      <c r="E359" s="217" t="s">
        <v>19</v>
      </c>
      <c r="F359" s="218" t="s">
        <v>186</v>
      </c>
      <c r="G359" s="216"/>
      <c r="H359" s="219">
        <v>36.54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147</v>
      </c>
      <c r="AU359" s="225" t="s">
        <v>82</v>
      </c>
      <c r="AV359" s="15" t="s">
        <v>141</v>
      </c>
      <c r="AW359" s="15" t="s">
        <v>35</v>
      </c>
      <c r="AX359" s="15" t="s">
        <v>78</v>
      </c>
      <c r="AY359" s="225" t="s">
        <v>134</v>
      </c>
    </row>
    <row r="360" spans="1:65" s="14" customFormat="1" ht="10.199999999999999">
      <c r="B360" s="204"/>
      <c r="C360" s="205"/>
      <c r="D360" s="187" t="s">
        <v>147</v>
      </c>
      <c r="E360" s="205"/>
      <c r="F360" s="207" t="s">
        <v>409</v>
      </c>
      <c r="G360" s="205"/>
      <c r="H360" s="208">
        <v>40.194000000000003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147</v>
      </c>
      <c r="AU360" s="214" t="s">
        <v>82</v>
      </c>
      <c r="AV360" s="14" t="s">
        <v>82</v>
      </c>
      <c r="AW360" s="14" t="s">
        <v>4</v>
      </c>
      <c r="AX360" s="14" t="s">
        <v>78</v>
      </c>
      <c r="AY360" s="214" t="s">
        <v>134</v>
      </c>
    </row>
    <row r="361" spans="1:65" s="2" customFormat="1" ht="24.15" customHeight="1">
      <c r="A361" s="35"/>
      <c r="B361" s="36"/>
      <c r="C361" s="226" t="s">
        <v>410</v>
      </c>
      <c r="D361" s="226" t="s">
        <v>217</v>
      </c>
      <c r="E361" s="227" t="s">
        <v>411</v>
      </c>
      <c r="F361" s="228" t="s">
        <v>412</v>
      </c>
      <c r="G361" s="229" t="s">
        <v>139</v>
      </c>
      <c r="H361" s="230">
        <v>14.454000000000001</v>
      </c>
      <c r="I361" s="231"/>
      <c r="J361" s="232">
        <f>ROUND(I361*H361,2)</f>
        <v>0</v>
      </c>
      <c r="K361" s="228" t="s">
        <v>140</v>
      </c>
      <c r="L361" s="233"/>
      <c r="M361" s="234" t="s">
        <v>19</v>
      </c>
      <c r="N361" s="235" t="s">
        <v>45</v>
      </c>
      <c r="O361" s="65"/>
      <c r="P361" s="183">
        <f>O361*H361</f>
        <v>0</v>
      </c>
      <c r="Q361" s="183">
        <v>8.9999999999999998E-4</v>
      </c>
      <c r="R361" s="183">
        <f>Q361*H361</f>
        <v>1.30086E-2</v>
      </c>
      <c r="S361" s="183">
        <v>0</v>
      </c>
      <c r="T361" s="18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5" t="s">
        <v>149</v>
      </c>
      <c r="AT361" s="185" t="s">
        <v>217</v>
      </c>
      <c r="AU361" s="185" t="s">
        <v>82</v>
      </c>
      <c r="AY361" s="18" t="s">
        <v>134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8" t="s">
        <v>82</v>
      </c>
      <c r="BK361" s="186">
        <f>ROUND(I361*H361,2)</f>
        <v>0</v>
      </c>
      <c r="BL361" s="18" t="s">
        <v>141</v>
      </c>
      <c r="BM361" s="185" t="s">
        <v>413</v>
      </c>
    </row>
    <row r="362" spans="1:65" s="2" customFormat="1" ht="19.2">
      <c r="A362" s="35"/>
      <c r="B362" s="36"/>
      <c r="C362" s="37"/>
      <c r="D362" s="187" t="s">
        <v>143</v>
      </c>
      <c r="E362" s="37"/>
      <c r="F362" s="188" t="s">
        <v>412</v>
      </c>
      <c r="G362" s="37"/>
      <c r="H362" s="37"/>
      <c r="I362" s="189"/>
      <c r="J362" s="37"/>
      <c r="K362" s="37"/>
      <c r="L362" s="40"/>
      <c r="M362" s="190"/>
      <c r="N362" s="191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143</v>
      </c>
      <c r="AU362" s="18" t="s">
        <v>82</v>
      </c>
    </row>
    <row r="363" spans="1:65" s="13" customFormat="1" ht="10.199999999999999">
      <c r="B363" s="194"/>
      <c r="C363" s="195"/>
      <c r="D363" s="187" t="s">
        <v>147</v>
      </c>
      <c r="E363" s="196" t="s">
        <v>19</v>
      </c>
      <c r="F363" s="197" t="s">
        <v>304</v>
      </c>
      <c r="G363" s="195"/>
      <c r="H363" s="196" t="s">
        <v>19</v>
      </c>
      <c r="I363" s="198"/>
      <c r="J363" s="195"/>
      <c r="K363" s="195"/>
      <c r="L363" s="199"/>
      <c r="M363" s="200"/>
      <c r="N363" s="201"/>
      <c r="O363" s="201"/>
      <c r="P363" s="201"/>
      <c r="Q363" s="201"/>
      <c r="R363" s="201"/>
      <c r="S363" s="201"/>
      <c r="T363" s="202"/>
      <c r="AT363" s="203" t="s">
        <v>147</v>
      </c>
      <c r="AU363" s="203" t="s">
        <v>82</v>
      </c>
      <c r="AV363" s="13" t="s">
        <v>78</v>
      </c>
      <c r="AW363" s="13" t="s">
        <v>35</v>
      </c>
      <c r="AX363" s="13" t="s">
        <v>73</v>
      </c>
      <c r="AY363" s="203" t="s">
        <v>134</v>
      </c>
    </row>
    <row r="364" spans="1:65" s="14" customFormat="1" ht="10.199999999999999">
      <c r="B364" s="204"/>
      <c r="C364" s="205"/>
      <c r="D364" s="187" t="s">
        <v>147</v>
      </c>
      <c r="E364" s="206" t="s">
        <v>19</v>
      </c>
      <c r="F364" s="207" t="s">
        <v>414</v>
      </c>
      <c r="G364" s="205"/>
      <c r="H364" s="208">
        <v>2.7</v>
      </c>
      <c r="I364" s="209"/>
      <c r="J364" s="205"/>
      <c r="K364" s="205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147</v>
      </c>
      <c r="AU364" s="214" t="s">
        <v>82</v>
      </c>
      <c r="AV364" s="14" t="s">
        <v>82</v>
      </c>
      <c r="AW364" s="14" t="s">
        <v>35</v>
      </c>
      <c r="AX364" s="14" t="s">
        <v>73</v>
      </c>
      <c r="AY364" s="214" t="s">
        <v>134</v>
      </c>
    </row>
    <row r="365" spans="1:65" s="14" customFormat="1" ht="10.199999999999999">
      <c r="B365" s="204"/>
      <c r="C365" s="205"/>
      <c r="D365" s="187" t="s">
        <v>147</v>
      </c>
      <c r="E365" s="206" t="s">
        <v>19</v>
      </c>
      <c r="F365" s="207" t="s">
        <v>415</v>
      </c>
      <c r="G365" s="205"/>
      <c r="H365" s="208">
        <v>5.85</v>
      </c>
      <c r="I365" s="209"/>
      <c r="J365" s="205"/>
      <c r="K365" s="205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147</v>
      </c>
      <c r="AU365" s="214" t="s">
        <v>82</v>
      </c>
      <c r="AV365" s="14" t="s">
        <v>82</v>
      </c>
      <c r="AW365" s="14" t="s">
        <v>35</v>
      </c>
      <c r="AX365" s="14" t="s">
        <v>73</v>
      </c>
      <c r="AY365" s="214" t="s">
        <v>134</v>
      </c>
    </row>
    <row r="366" spans="1:65" s="14" customFormat="1" ht="10.199999999999999">
      <c r="B366" s="204"/>
      <c r="C366" s="205"/>
      <c r="D366" s="187" t="s">
        <v>147</v>
      </c>
      <c r="E366" s="206" t="s">
        <v>19</v>
      </c>
      <c r="F366" s="207" t="s">
        <v>416</v>
      </c>
      <c r="G366" s="205"/>
      <c r="H366" s="208">
        <v>3.51</v>
      </c>
      <c r="I366" s="209"/>
      <c r="J366" s="205"/>
      <c r="K366" s="205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147</v>
      </c>
      <c r="AU366" s="214" t="s">
        <v>82</v>
      </c>
      <c r="AV366" s="14" t="s">
        <v>82</v>
      </c>
      <c r="AW366" s="14" t="s">
        <v>35</v>
      </c>
      <c r="AX366" s="14" t="s">
        <v>73</v>
      </c>
      <c r="AY366" s="214" t="s">
        <v>134</v>
      </c>
    </row>
    <row r="367" spans="1:65" s="14" customFormat="1" ht="10.199999999999999">
      <c r="B367" s="204"/>
      <c r="C367" s="205"/>
      <c r="D367" s="187" t="s">
        <v>147</v>
      </c>
      <c r="E367" s="206" t="s">
        <v>19</v>
      </c>
      <c r="F367" s="207" t="s">
        <v>417</v>
      </c>
      <c r="G367" s="205"/>
      <c r="H367" s="208">
        <v>0.54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147</v>
      </c>
      <c r="AU367" s="214" t="s">
        <v>82</v>
      </c>
      <c r="AV367" s="14" t="s">
        <v>82</v>
      </c>
      <c r="AW367" s="14" t="s">
        <v>35</v>
      </c>
      <c r="AX367" s="14" t="s">
        <v>73</v>
      </c>
      <c r="AY367" s="214" t="s">
        <v>134</v>
      </c>
    </row>
    <row r="368" spans="1:65" s="14" customFormat="1" ht="10.199999999999999">
      <c r="B368" s="204"/>
      <c r="C368" s="205"/>
      <c r="D368" s="187" t="s">
        <v>147</v>
      </c>
      <c r="E368" s="206" t="s">
        <v>19</v>
      </c>
      <c r="F368" s="207" t="s">
        <v>417</v>
      </c>
      <c r="G368" s="205"/>
      <c r="H368" s="208">
        <v>0.54</v>
      </c>
      <c r="I368" s="209"/>
      <c r="J368" s="205"/>
      <c r="K368" s="205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147</v>
      </c>
      <c r="AU368" s="214" t="s">
        <v>82</v>
      </c>
      <c r="AV368" s="14" t="s">
        <v>82</v>
      </c>
      <c r="AW368" s="14" t="s">
        <v>35</v>
      </c>
      <c r="AX368" s="14" t="s">
        <v>73</v>
      </c>
      <c r="AY368" s="214" t="s">
        <v>134</v>
      </c>
    </row>
    <row r="369" spans="1:65" s="15" customFormat="1" ht="10.199999999999999">
      <c r="B369" s="215"/>
      <c r="C369" s="216"/>
      <c r="D369" s="187" t="s">
        <v>147</v>
      </c>
      <c r="E369" s="217" t="s">
        <v>19</v>
      </c>
      <c r="F369" s="218" t="s">
        <v>186</v>
      </c>
      <c r="G369" s="216"/>
      <c r="H369" s="219">
        <v>13.14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AT369" s="225" t="s">
        <v>147</v>
      </c>
      <c r="AU369" s="225" t="s">
        <v>82</v>
      </c>
      <c r="AV369" s="15" t="s">
        <v>141</v>
      </c>
      <c r="AW369" s="15" t="s">
        <v>35</v>
      </c>
      <c r="AX369" s="15" t="s">
        <v>78</v>
      </c>
      <c r="AY369" s="225" t="s">
        <v>134</v>
      </c>
    </row>
    <row r="370" spans="1:65" s="14" customFormat="1" ht="10.199999999999999">
      <c r="B370" s="204"/>
      <c r="C370" s="205"/>
      <c r="D370" s="187" t="s">
        <v>147</v>
      </c>
      <c r="E370" s="205"/>
      <c r="F370" s="207" t="s">
        <v>418</v>
      </c>
      <c r="G370" s="205"/>
      <c r="H370" s="208">
        <v>14.454000000000001</v>
      </c>
      <c r="I370" s="209"/>
      <c r="J370" s="205"/>
      <c r="K370" s="205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147</v>
      </c>
      <c r="AU370" s="214" t="s">
        <v>82</v>
      </c>
      <c r="AV370" s="14" t="s">
        <v>82</v>
      </c>
      <c r="AW370" s="14" t="s">
        <v>4</v>
      </c>
      <c r="AX370" s="14" t="s">
        <v>78</v>
      </c>
      <c r="AY370" s="214" t="s">
        <v>134</v>
      </c>
    </row>
    <row r="371" spans="1:65" s="2" customFormat="1" ht="37.799999999999997" customHeight="1">
      <c r="A371" s="35"/>
      <c r="B371" s="36"/>
      <c r="C371" s="174" t="s">
        <v>419</v>
      </c>
      <c r="D371" s="174" t="s">
        <v>136</v>
      </c>
      <c r="E371" s="175" t="s">
        <v>400</v>
      </c>
      <c r="F371" s="176" t="s">
        <v>401</v>
      </c>
      <c r="G371" s="177" t="s">
        <v>333</v>
      </c>
      <c r="H371" s="178">
        <v>13.6</v>
      </c>
      <c r="I371" s="179"/>
      <c r="J371" s="180">
        <f>ROUND(I371*H371,2)</f>
        <v>0</v>
      </c>
      <c r="K371" s="176" t="s">
        <v>140</v>
      </c>
      <c r="L371" s="40"/>
      <c r="M371" s="181" t="s">
        <v>19</v>
      </c>
      <c r="N371" s="182" t="s">
        <v>45</v>
      </c>
      <c r="O371" s="65"/>
      <c r="P371" s="183">
        <f>O371*H371</f>
        <v>0</v>
      </c>
      <c r="Q371" s="183">
        <v>3.3899999999999998E-3</v>
      </c>
      <c r="R371" s="183">
        <f>Q371*H371</f>
        <v>4.6103999999999999E-2</v>
      </c>
      <c r="S371" s="183">
        <v>0</v>
      </c>
      <c r="T371" s="18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5" t="s">
        <v>141</v>
      </c>
      <c r="AT371" s="185" t="s">
        <v>136</v>
      </c>
      <c r="AU371" s="185" t="s">
        <v>82</v>
      </c>
      <c r="AY371" s="18" t="s">
        <v>134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8" t="s">
        <v>82</v>
      </c>
      <c r="BK371" s="186">
        <f>ROUND(I371*H371,2)</f>
        <v>0</v>
      </c>
      <c r="BL371" s="18" t="s">
        <v>141</v>
      </c>
      <c r="BM371" s="185" t="s">
        <v>420</v>
      </c>
    </row>
    <row r="372" spans="1:65" s="2" customFormat="1" ht="28.8">
      <c r="A372" s="35"/>
      <c r="B372" s="36"/>
      <c r="C372" s="37"/>
      <c r="D372" s="187" t="s">
        <v>143</v>
      </c>
      <c r="E372" s="37"/>
      <c r="F372" s="188" t="s">
        <v>403</v>
      </c>
      <c r="G372" s="37"/>
      <c r="H372" s="37"/>
      <c r="I372" s="189"/>
      <c r="J372" s="37"/>
      <c r="K372" s="37"/>
      <c r="L372" s="40"/>
      <c r="M372" s="190"/>
      <c r="N372" s="191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143</v>
      </c>
      <c r="AU372" s="18" t="s">
        <v>82</v>
      </c>
    </row>
    <row r="373" spans="1:65" s="2" customFormat="1" ht="10.199999999999999">
      <c r="A373" s="35"/>
      <c r="B373" s="36"/>
      <c r="C373" s="37"/>
      <c r="D373" s="192" t="s">
        <v>145</v>
      </c>
      <c r="E373" s="37"/>
      <c r="F373" s="193" t="s">
        <v>404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145</v>
      </c>
      <c r="AU373" s="18" t="s">
        <v>82</v>
      </c>
    </row>
    <row r="374" spans="1:65" s="14" customFormat="1" ht="10.199999999999999">
      <c r="B374" s="204"/>
      <c r="C374" s="205"/>
      <c r="D374" s="187" t="s">
        <v>147</v>
      </c>
      <c r="E374" s="206" t="s">
        <v>19</v>
      </c>
      <c r="F374" s="207" t="s">
        <v>421</v>
      </c>
      <c r="G374" s="205"/>
      <c r="H374" s="208">
        <v>8</v>
      </c>
      <c r="I374" s="209"/>
      <c r="J374" s="205"/>
      <c r="K374" s="205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147</v>
      </c>
      <c r="AU374" s="214" t="s">
        <v>82</v>
      </c>
      <c r="AV374" s="14" t="s">
        <v>82</v>
      </c>
      <c r="AW374" s="14" t="s">
        <v>35</v>
      </c>
      <c r="AX374" s="14" t="s">
        <v>73</v>
      </c>
      <c r="AY374" s="214" t="s">
        <v>134</v>
      </c>
    </row>
    <row r="375" spans="1:65" s="14" customFormat="1" ht="10.199999999999999">
      <c r="B375" s="204"/>
      <c r="C375" s="205"/>
      <c r="D375" s="187" t="s">
        <v>147</v>
      </c>
      <c r="E375" s="206" t="s">
        <v>19</v>
      </c>
      <c r="F375" s="207" t="s">
        <v>422</v>
      </c>
      <c r="G375" s="205"/>
      <c r="H375" s="208">
        <v>5.6</v>
      </c>
      <c r="I375" s="209"/>
      <c r="J375" s="205"/>
      <c r="K375" s="205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147</v>
      </c>
      <c r="AU375" s="214" t="s">
        <v>82</v>
      </c>
      <c r="AV375" s="14" t="s">
        <v>82</v>
      </c>
      <c r="AW375" s="14" t="s">
        <v>35</v>
      </c>
      <c r="AX375" s="14" t="s">
        <v>73</v>
      </c>
      <c r="AY375" s="214" t="s">
        <v>134</v>
      </c>
    </row>
    <row r="376" spans="1:65" s="15" customFormat="1" ht="10.199999999999999">
      <c r="B376" s="215"/>
      <c r="C376" s="216"/>
      <c r="D376" s="187" t="s">
        <v>147</v>
      </c>
      <c r="E376" s="217" t="s">
        <v>19</v>
      </c>
      <c r="F376" s="218" t="s">
        <v>186</v>
      </c>
      <c r="G376" s="216"/>
      <c r="H376" s="219">
        <v>13.6</v>
      </c>
      <c r="I376" s="220"/>
      <c r="J376" s="216"/>
      <c r="K376" s="216"/>
      <c r="L376" s="221"/>
      <c r="M376" s="222"/>
      <c r="N376" s="223"/>
      <c r="O376" s="223"/>
      <c r="P376" s="223"/>
      <c r="Q376" s="223"/>
      <c r="R376" s="223"/>
      <c r="S376" s="223"/>
      <c r="T376" s="224"/>
      <c r="AT376" s="225" t="s">
        <v>147</v>
      </c>
      <c r="AU376" s="225" t="s">
        <v>82</v>
      </c>
      <c r="AV376" s="15" t="s">
        <v>141</v>
      </c>
      <c r="AW376" s="15" t="s">
        <v>35</v>
      </c>
      <c r="AX376" s="15" t="s">
        <v>78</v>
      </c>
      <c r="AY376" s="225" t="s">
        <v>134</v>
      </c>
    </row>
    <row r="377" spans="1:65" s="2" customFormat="1" ht="24.15" customHeight="1">
      <c r="A377" s="35"/>
      <c r="B377" s="36"/>
      <c r="C377" s="226" t="s">
        <v>423</v>
      </c>
      <c r="D377" s="226" t="s">
        <v>217</v>
      </c>
      <c r="E377" s="227" t="s">
        <v>411</v>
      </c>
      <c r="F377" s="228" t="s">
        <v>412</v>
      </c>
      <c r="G377" s="229" t="s">
        <v>139</v>
      </c>
      <c r="H377" s="230">
        <v>2.992</v>
      </c>
      <c r="I377" s="231"/>
      <c r="J377" s="232">
        <f>ROUND(I377*H377,2)</f>
        <v>0</v>
      </c>
      <c r="K377" s="228" t="s">
        <v>140</v>
      </c>
      <c r="L377" s="233"/>
      <c r="M377" s="234" t="s">
        <v>19</v>
      </c>
      <c r="N377" s="235" t="s">
        <v>45</v>
      </c>
      <c r="O377" s="65"/>
      <c r="P377" s="183">
        <f>O377*H377</f>
        <v>0</v>
      </c>
      <c r="Q377" s="183">
        <v>8.9999999999999998E-4</v>
      </c>
      <c r="R377" s="183">
        <f>Q377*H377</f>
        <v>2.6928E-3</v>
      </c>
      <c r="S377" s="183">
        <v>0</v>
      </c>
      <c r="T377" s="184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5" t="s">
        <v>149</v>
      </c>
      <c r="AT377" s="185" t="s">
        <v>217</v>
      </c>
      <c r="AU377" s="185" t="s">
        <v>82</v>
      </c>
      <c r="AY377" s="18" t="s">
        <v>134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8" t="s">
        <v>82</v>
      </c>
      <c r="BK377" s="186">
        <f>ROUND(I377*H377,2)</f>
        <v>0</v>
      </c>
      <c r="BL377" s="18" t="s">
        <v>141</v>
      </c>
      <c r="BM377" s="185" t="s">
        <v>424</v>
      </c>
    </row>
    <row r="378" spans="1:65" s="2" customFormat="1" ht="19.2">
      <c r="A378" s="35"/>
      <c r="B378" s="36"/>
      <c r="C378" s="37"/>
      <c r="D378" s="187" t="s">
        <v>143</v>
      </c>
      <c r="E378" s="37"/>
      <c r="F378" s="188" t="s">
        <v>412</v>
      </c>
      <c r="G378" s="37"/>
      <c r="H378" s="37"/>
      <c r="I378" s="189"/>
      <c r="J378" s="37"/>
      <c r="K378" s="37"/>
      <c r="L378" s="40"/>
      <c r="M378" s="190"/>
      <c r="N378" s="191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143</v>
      </c>
      <c r="AU378" s="18" t="s">
        <v>82</v>
      </c>
    </row>
    <row r="379" spans="1:65" s="14" customFormat="1" ht="10.199999999999999">
      <c r="B379" s="204"/>
      <c r="C379" s="205"/>
      <c r="D379" s="187" t="s">
        <v>147</v>
      </c>
      <c r="E379" s="206" t="s">
        <v>19</v>
      </c>
      <c r="F379" s="207" t="s">
        <v>299</v>
      </c>
      <c r="G379" s="205"/>
      <c r="H379" s="208">
        <v>1.6</v>
      </c>
      <c r="I379" s="209"/>
      <c r="J379" s="205"/>
      <c r="K379" s="205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147</v>
      </c>
      <c r="AU379" s="214" t="s">
        <v>82</v>
      </c>
      <c r="AV379" s="14" t="s">
        <v>82</v>
      </c>
      <c r="AW379" s="14" t="s">
        <v>35</v>
      </c>
      <c r="AX379" s="14" t="s">
        <v>73</v>
      </c>
      <c r="AY379" s="214" t="s">
        <v>134</v>
      </c>
    </row>
    <row r="380" spans="1:65" s="14" customFormat="1" ht="10.199999999999999">
      <c r="B380" s="204"/>
      <c r="C380" s="205"/>
      <c r="D380" s="187" t="s">
        <v>147</v>
      </c>
      <c r="E380" s="206" t="s">
        <v>19</v>
      </c>
      <c r="F380" s="207" t="s">
        <v>300</v>
      </c>
      <c r="G380" s="205"/>
      <c r="H380" s="208">
        <v>1.1200000000000001</v>
      </c>
      <c r="I380" s="209"/>
      <c r="J380" s="205"/>
      <c r="K380" s="205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147</v>
      </c>
      <c r="AU380" s="214" t="s">
        <v>82</v>
      </c>
      <c r="AV380" s="14" t="s">
        <v>82</v>
      </c>
      <c r="AW380" s="14" t="s">
        <v>35</v>
      </c>
      <c r="AX380" s="14" t="s">
        <v>73</v>
      </c>
      <c r="AY380" s="214" t="s">
        <v>134</v>
      </c>
    </row>
    <row r="381" spans="1:65" s="15" customFormat="1" ht="10.199999999999999">
      <c r="B381" s="215"/>
      <c r="C381" s="216"/>
      <c r="D381" s="187" t="s">
        <v>147</v>
      </c>
      <c r="E381" s="217" t="s">
        <v>19</v>
      </c>
      <c r="F381" s="218" t="s">
        <v>186</v>
      </c>
      <c r="G381" s="216"/>
      <c r="H381" s="219">
        <v>2.72</v>
      </c>
      <c r="I381" s="220"/>
      <c r="J381" s="216"/>
      <c r="K381" s="216"/>
      <c r="L381" s="221"/>
      <c r="M381" s="222"/>
      <c r="N381" s="223"/>
      <c r="O381" s="223"/>
      <c r="P381" s="223"/>
      <c r="Q381" s="223"/>
      <c r="R381" s="223"/>
      <c r="S381" s="223"/>
      <c r="T381" s="224"/>
      <c r="AT381" s="225" t="s">
        <v>147</v>
      </c>
      <c r="AU381" s="225" t="s">
        <v>82</v>
      </c>
      <c r="AV381" s="15" t="s">
        <v>141</v>
      </c>
      <c r="AW381" s="15" t="s">
        <v>35</v>
      </c>
      <c r="AX381" s="15" t="s">
        <v>78</v>
      </c>
      <c r="AY381" s="225" t="s">
        <v>134</v>
      </c>
    </row>
    <row r="382" spans="1:65" s="14" customFormat="1" ht="10.199999999999999">
      <c r="B382" s="204"/>
      <c r="C382" s="205"/>
      <c r="D382" s="187" t="s">
        <v>147</v>
      </c>
      <c r="E382" s="205"/>
      <c r="F382" s="207" t="s">
        <v>425</v>
      </c>
      <c r="G382" s="205"/>
      <c r="H382" s="208">
        <v>2.992</v>
      </c>
      <c r="I382" s="209"/>
      <c r="J382" s="205"/>
      <c r="K382" s="205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147</v>
      </c>
      <c r="AU382" s="214" t="s">
        <v>82</v>
      </c>
      <c r="AV382" s="14" t="s">
        <v>82</v>
      </c>
      <c r="AW382" s="14" t="s">
        <v>4</v>
      </c>
      <c r="AX382" s="14" t="s">
        <v>78</v>
      </c>
      <c r="AY382" s="214" t="s">
        <v>134</v>
      </c>
    </row>
    <row r="383" spans="1:65" s="2" customFormat="1" ht="44.25" customHeight="1">
      <c r="A383" s="35"/>
      <c r="B383" s="36"/>
      <c r="C383" s="174" t="s">
        <v>426</v>
      </c>
      <c r="D383" s="174" t="s">
        <v>136</v>
      </c>
      <c r="E383" s="175" t="s">
        <v>427</v>
      </c>
      <c r="F383" s="176" t="s">
        <v>428</v>
      </c>
      <c r="G383" s="177" t="s">
        <v>139</v>
      </c>
      <c r="H383" s="178">
        <v>12</v>
      </c>
      <c r="I383" s="179"/>
      <c r="J383" s="180">
        <f>ROUND(I383*H383,2)</f>
        <v>0</v>
      </c>
      <c r="K383" s="176" t="s">
        <v>140</v>
      </c>
      <c r="L383" s="40"/>
      <c r="M383" s="181" t="s">
        <v>19</v>
      </c>
      <c r="N383" s="182" t="s">
        <v>45</v>
      </c>
      <c r="O383" s="65"/>
      <c r="P383" s="183">
        <f>O383*H383</f>
        <v>0</v>
      </c>
      <c r="Q383" s="183">
        <v>1.1599999999999999E-2</v>
      </c>
      <c r="R383" s="183">
        <f>Q383*H383</f>
        <v>0.13919999999999999</v>
      </c>
      <c r="S383" s="183">
        <v>0</v>
      </c>
      <c r="T383" s="184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85" t="s">
        <v>141</v>
      </c>
      <c r="AT383" s="185" t="s">
        <v>136</v>
      </c>
      <c r="AU383" s="185" t="s">
        <v>82</v>
      </c>
      <c r="AY383" s="18" t="s">
        <v>134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18" t="s">
        <v>82</v>
      </c>
      <c r="BK383" s="186">
        <f>ROUND(I383*H383,2)</f>
        <v>0</v>
      </c>
      <c r="BL383" s="18" t="s">
        <v>141</v>
      </c>
      <c r="BM383" s="185" t="s">
        <v>429</v>
      </c>
    </row>
    <row r="384" spans="1:65" s="2" customFormat="1" ht="48">
      <c r="A384" s="35"/>
      <c r="B384" s="36"/>
      <c r="C384" s="37"/>
      <c r="D384" s="187" t="s">
        <v>143</v>
      </c>
      <c r="E384" s="37"/>
      <c r="F384" s="188" t="s">
        <v>430</v>
      </c>
      <c r="G384" s="37"/>
      <c r="H384" s="37"/>
      <c r="I384" s="189"/>
      <c r="J384" s="37"/>
      <c r="K384" s="37"/>
      <c r="L384" s="40"/>
      <c r="M384" s="190"/>
      <c r="N384" s="191"/>
      <c r="O384" s="65"/>
      <c r="P384" s="65"/>
      <c r="Q384" s="65"/>
      <c r="R384" s="65"/>
      <c r="S384" s="65"/>
      <c r="T384" s="66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143</v>
      </c>
      <c r="AU384" s="18" t="s">
        <v>82</v>
      </c>
    </row>
    <row r="385" spans="1:65" s="2" customFormat="1" ht="10.199999999999999">
      <c r="A385" s="35"/>
      <c r="B385" s="36"/>
      <c r="C385" s="37"/>
      <c r="D385" s="192" t="s">
        <v>145</v>
      </c>
      <c r="E385" s="37"/>
      <c r="F385" s="193" t="s">
        <v>431</v>
      </c>
      <c r="G385" s="37"/>
      <c r="H385" s="37"/>
      <c r="I385" s="189"/>
      <c r="J385" s="37"/>
      <c r="K385" s="37"/>
      <c r="L385" s="40"/>
      <c r="M385" s="190"/>
      <c r="N385" s="191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145</v>
      </c>
      <c r="AU385" s="18" t="s">
        <v>82</v>
      </c>
    </row>
    <row r="386" spans="1:65" s="13" customFormat="1" ht="10.199999999999999">
      <c r="B386" s="194"/>
      <c r="C386" s="195"/>
      <c r="D386" s="187" t="s">
        <v>147</v>
      </c>
      <c r="E386" s="196" t="s">
        <v>19</v>
      </c>
      <c r="F386" s="197" t="s">
        <v>303</v>
      </c>
      <c r="G386" s="195"/>
      <c r="H386" s="196" t="s">
        <v>19</v>
      </c>
      <c r="I386" s="198"/>
      <c r="J386" s="195"/>
      <c r="K386" s="195"/>
      <c r="L386" s="199"/>
      <c r="M386" s="200"/>
      <c r="N386" s="201"/>
      <c r="O386" s="201"/>
      <c r="P386" s="201"/>
      <c r="Q386" s="201"/>
      <c r="R386" s="201"/>
      <c r="S386" s="201"/>
      <c r="T386" s="202"/>
      <c r="AT386" s="203" t="s">
        <v>147</v>
      </c>
      <c r="AU386" s="203" t="s">
        <v>82</v>
      </c>
      <c r="AV386" s="13" t="s">
        <v>78</v>
      </c>
      <c r="AW386" s="13" t="s">
        <v>35</v>
      </c>
      <c r="AX386" s="13" t="s">
        <v>73</v>
      </c>
      <c r="AY386" s="203" t="s">
        <v>134</v>
      </c>
    </row>
    <row r="387" spans="1:65" s="14" customFormat="1" ht="10.199999999999999">
      <c r="B387" s="204"/>
      <c r="C387" s="205"/>
      <c r="D387" s="187" t="s">
        <v>147</v>
      </c>
      <c r="E387" s="206" t="s">
        <v>19</v>
      </c>
      <c r="F387" s="207" t="s">
        <v>216</v>
      </c>
      <c r="G387" s="205"/>
      <c r="H387" s="208">
        <v>12</v>
      </c>
      <c r="I387" s="209"/>
      <c r="J387" s="205"/>
      <c r="K387" s="205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147</v>
      </c>
      <c r="AU387" s="214" t="s">
        <v>82</v>
      </c>
      <c r="AV387" s="14" t="s">
        <v>82</v>
      </c>
      <c r="AW387" s="14" t="s">
        <v>35</v>
      </c>
      <c r="AX387" s="14" t="s">
        <v>78</v>
      </c>
      <c r="AY387" s="214" t="s">
        <v>134</v>
      </c>
    </row>
    <row r="388" spans="1:65" s="2" customFormat="1" ht="24.15" customHeight="1">
      <c r="A388" s="35"/>
      <c r="B388" s="36"/>
      <c r="C388" s="226" t="s">
        <v>432</v>
      </c>
      <c r="D388" s="226" t="s">
        <v>217</v>
      </c>
      <c r="E388" s="227" t="s">
        <v>433</v>
      </c>
      <c r="F388" s="228" t="s">
        <v>434</v>
      </c>
      <c r="G388" s="229" t="s">
        <v>139</v>
      </c>
      <c r="H388" s="230">
        <v>12.36</v>
      </c>
      <c r="I388" s="231"/>
      <c r="J388" s="232">
        <f>ROUND(I388*H388,2)</f>
        <v>0</v>
      </c>
      <c r="K388" s="228" t="s">
        <v>140</v>
      </c>
      <c r="L388" s="233"/>
      <c r="M388" s="234" t="s">
        <v>19</v>
      </c>
      <c r="N388" s="235" t="s">
        <v>45</v>
      </c>
      <c r="O388" s="65"/>
      <c r="P388" s="183">
        <f>O388*H388</f>
        <v>0</v>
      </c>
      <c r="Q388" s="183">
        <v>1.7999999999999999E-2</v>
      </c>
      <c r="R388" s="183">
        <f>Q388*H388</f>
        <v>0.22247999999999998</v>
      </c>
      <c r="S388" s="183">
        <v>0</v>
      </c>
      <c r="T388" s="18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5" t="s">
        <v>149</v>
      </c>
      <c r="AT388" s="185" t="s">
        <v>217</v>
      </c>
      <c r="AU388" s="185" t="s">
        <v>82</v>
      </c>
      <c r="AY388" s="18" t="s">
        <v>134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8" t="s">
        <v>82</v>
      </c>
      <c r="BK388" s="186">
        <f>ROUND(I388*H388,2)</f>
        <v>0</v>
      </c>
      <c r="BL388" s="18" t="s">
        <v>141</v>
      </c>
      <c r="BM388" s="185" t="s">
        <v>435</v>
      </c>
    </row>
    <row r="389" spans="1:65" s="2" customFormat="1" ht="19.2">
      <c r="A389" s="35"/>
      <c r="B389" s="36"/>
      <c r="C389" s="37"/>
      <c r="D389" s="187" t="s">
        <v>143</v>
      </c>
      <c r="E389" s="37"/>
      <c r="F389" s="188" t="s">
        <v>434</v>
      </c>
      <c r="G389" s="37"/>
      <c r="H389" s="37"/>
      <c r="I389" s="189"/>
      <c r="J389" s="37"/>
      <c r="K389" s="37"/>
      <c r="L389" s="40"/>
      <c r="M389" s="190"/>
      <c r="N389" s="191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143</v>
      </c>
      <c r="AU389" s="18" t="s">
        <v>82</v>
      </c>
    </row>
    <row r="390" spans="1:65" s="14" customFormat="1" ht="10.199999999999999">
      <c r="B390" s="204"/>
      <c r="C390" s="205"/>
      <c r="D390" s="187" t="s">
        <v>147</v>
      </c>
      <c r="E390" s="205"/>
      <c r="F390" s="207" t="s">
        <v>436</v>
      </c>
      <c r="G390" s="205"/>
      <c r="H390" s="208">
        <v>12.36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147</v>
      </c>
      <c r="AU390" s="214" t="s">
        <v>82</v>
      </c>
      <c r="AV390" s="14" t="s">
        <v>82</v>
      </c>
      <c r="AW390" s="14" t="s">
        <v>4</v>
      </c>
      <c r="AX390" s="14" t="s">
        <v>78</v>
      </c>
      <c r="AY390" s="214" t="s">
        <v>134</v>
      </c>
    </row>
    <row r="391" spans="1:65" s="2" customFormat="1" ht="37.799999999999997" customHeight="1">
      <c r="A391" s="35"/>
      <c r="B391" s="36"/>
      <c r="C391" s="174" t="s">
        <v>437</v>
      </c>
      <c r="D391" s="174" t="s">
        <v>136</v>
      </c>
      <c r="E391" s="175" t="s">
        <v>438</v>
      </c>
      <c r="F391" s="176" t="s">
        <v>439</v>
      </c>
      <c r="G391" s="177" t="s">
        <v>333</v>
      </c>
      <c r="H391" s="178">
        <v>10.4</v>
      </c>
      <c r="I391" s="179"/>
      <c r="J391" s="180">
        <f>ROUND(I391*H391,2)</f>
        <v>0</v>
      </c>
      <c r="K391" s="176" t="s">
        <v>140</v>
      </c>
      <c r="L391" s="40"/>
      <c r="M391" s="181" t="s">
        <v>19</v>
      </c>
      <c r="N391" s="182" t="s">
        <v>45</v>
      </c>
      <c r="O391" s="65"/>
      <c r="P391" s="183">
        <f>O391*H391</f>
        <v>0</v>
      </c>
      <c r="Q391" s="183">
        <v>3.3899999999999998E-3</v>
      </c>
      <c r="R391" s="183">
        <f>Q391*H391</f>
        <v>3.5255999999999996E-2</v>
      </c>
      <c r="S391" s="183">
        <v>0</v>
      </c>
      <c r="T391" s="18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85" t="s">
        <v>141</v>
      </c>
      <c r="AT391" s="185" t="s">
        <v>136</v>
      </c>
      <c r="AU391" s="185" t="s">
        <v>82</v>
      </c>
      <c r="AY391" s="18" t="s">
        <v>134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18" t="s">
        <v>82</v>
      </c>
      <c r="BK391" s="186">
        <f>ROUND(I391*H391,2)</f>
        <v>0</v>
      </c>
      <c r="BL391" s="18" t="s">
        <v>141</v>
      </c>
      <c r="BM391" s="185" t="s">
        <v>440</v>
      </c>
    </row>
    <row r="392" spans="1:65" s="2" customFormat="1" ht="38.4">
      <c r="A392" s="35"/>
      <c r="B392" s="36"/>
      <c r="C392" s="37"/>
      <c r="D392" s="187" t="s">
        <v>143</v>
      </c>
      <c r="E392" s="37"/>
      <c r="F392" s="188" t="s">
        <v>441</v>
      </c>
      <c r="G392" s="37"/>
      <c r="H392" s="37"/>
      <c r="I392" s="189"/>
      <c r="J392" s="37"/>
      <c r="K392" s="37"/>
      <c r="L392" s="40"/>
      <c r="M392" s="190"/>
      <c r="N392" s="191"/>
      <c r="O392" s="65"/>
      <c r="P392" s="65"/>
      <c r="Q392" s="65"/>
      <c r="R392" s="65"/>
      <c r="S392" s="65"/>
      <c r="T392" s="66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143</v>
      </c>
      <c r="AU392" s="18" t="s">
        <v>82</v>
      </c>
    </row>
    <row r="393" spans="1:65" s="2" customFormat="1" ht="10.199999999999999">
      <c r="A393" s="35"/>
      <c r="B393" s="36"/>
      <c r="C393" s="37"/>
      <c r="D393" s="192" t="s">
        <v>145</v>
      </c>
      <c r="E393" s="37"/>
      <c r="F393" s="193" t="s">
        <v>442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145</v>
      </c>
      <c r="AU393" s="18" t="s">
        <v>82</v>
      </c>
    </row>
    <row r="394" spans="1:65" s="13" customFormat="1" ht="10.199999999999999">
      <c r="B394" s="194"/>
      <c r="C394" s="195"/>
      <c r="D394" s="187" t="s">
        <v>147</v>
      </c>
      <c r="E394" s="196" t="s">
        <v>19</v>
      </c>
      <c r="F394" s="197" t="s">
        <v>342</v>
      </c>
      <c r="G394" s="195"/>
      <c r="H394" s="196" t="s">
        <v>19</v>
      </c>
      <c r="I394" s="198"/>
      <c r="J394" s="195"/>
      <c r="K394" s="195"/>
      <c r="L394" s="199"/>
      <c r="M394" s="200"/>
      <c r="N394" s="201"/>
      <c r="O394" s="201"/>
      <c r="P394" s="201"/>
      <c r="Q394" s="201"/>
      <c r="R394" s="201"/>
      <c r="S394" s="201"/>
      <c r="T394" s="202"/>
      <c r="AT394" s="203" t="s">
        <v>147</v>
      </c>
      <c r="AU394" s="203" t="s">
        <v>82</v>
      </c>
      <c r="AV394" s="13" t="s">
        <v>78</v>
      </c>
      <c r="AW394" s="13" t="s">
        <v>35</v>
      </c>
      <c r="AX394" s="13" t="s">
        <v>73</v>
      </c>
      <c r="AY394" s="203" t="s">
        <v>134</v>
      </c>
    </row>
    <row r="395" spans="1:65" s="14" customFormat="1" ht="10.199999999999999">
      <c r="B395" s="204"/>
      <c r="C395" s="205"/>
      <c r="D395" s="187" t="s">
        <v>147</v>
      </c>
      <c r="E395" s="206" t="s">
        <v>19</v>
      </c>
      <c r="F395" s="207" t="s">
        <v>343</v>
      </c>
      <c r="G395" s="205"/>
      <c r="H395" s="208">
        <v>5.5</v>
      </c>
      <c r="I395" s="209"/>
      <c r="J395" s="205"/>
      <c r="K395" s="205"/>
      <c r="L395" s="210"/>
      <c r="M395" s="211"/>
      <c r="N395" s="212"/>
      <c r="O395" s="212"/>
      <c r="P395" s="212"/>
      <c r="Q395" s="212"/>
      <c r="R395" s="212"/>
      <c r="S395" s="212"/>
      <c r="T395" s="213"/>
      <c r="AT395" s="214" t="s">
        <v>147</v>
      </c>
      <c r="AU395" s="214" t="s">
        <v>82</v>
      </c>
      <c r="AV395" s="14" t="s">
        <v>82</v>
      </c>
      <c r="AW395" s="14" t="s">
        <v>35</v>
      </c>
      <c r="AX395" s="14" t="s">
        <v>73</v>
      </c>
      <c r="AY395" s="214" t="s">
        <v>134</v>
      </c>
    </row>
    <row r="396" spans="1:65" s="14" customFormat="1" ht="10.199999999999999">
      <c r="B396" s="204"/>
      <c r="C396" s="205"/>
      <c r="D396" s="187" t="s">
        <v>147</v>
      </c>
      <c r="E396" s="206" t="s">
        <v>19</v>
      </c>
      <c r="F396" s="207" t="s">
        <v>344</v>
      </c>
      <c r="G396" s="205"/>
      <c r="H396" s="208">
        <v>4.9000000000000004</v>
      </c>
      <c r="I396" s="209"/>
      <c r="J396" s="205"/>
      <c r="K396" s="205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147</v>
      </c>
      <c r="AU396" s="214" t="s">
        <v>82</v>
      </c>
      <c r="AV396" s="14" t="s">
        <v>82</v>
      </c>
      <c r="AW396" s="14" t="s">
        <v>35</v>
      </c>
      <c r="AX396" s="14" t="s">
        <v>73</v>
      </c>
      <c r="AY396" s="214" t="s">
        <v>134</v>
      </c>
    </row>
    <row r="397" spans="1:65" s="15" customFormat="1" ht="10.199999999999999">
      <c r="B397" s="215"/>
      <c r="C397" s="216"/>
      <c r="D397" s="187" t="s">
        <v>147</v>
      </c>
      <c r="E397" s="217" t="s">
        <v>19</v>
      </c>
      <c r="F397" s="218" t="s">
        <v>186</v>
      </c>
      <c r="G397" s="216"/>
      <c r="H397" s="219">
        <v>10.4</v>
      </c>
      <c r="I397" s="220"/>
      <c r="J397" s="216"/>
      <c r="K397" s="216"/>
      <c r="L397" s="221"/>
      <c r="M397" s="222"/>
      <c r="N397" s="223"/>
      <c r="O397" s="223"/>
      <c r="P397" s="223"/>
      <c r="Q397" s="223"/>
      <c r="R397" s="223"/>
      <c r="S397" s="223"/>
      <c r="T397" s="224"/>
      <c r="AT397" s="225" t="s">
        <v>147</v>
      </c>
      <c r="AU397" s="225" t="s">
        <v>82</v>
      </c>
      <c r="AV397" s="15" t="s">
        <v>141</v>
      </c>
      <c r="AW397" s="15" t="s">
        <v>35</v>
      </c>
      <c r="AX397" s="15" t="s">
        <v>78</v>
      </c>
      <c r="AY397" s="225" t="s">
        <v>134</v>
      </c>
    </row>
    <row r="398" spans="1:65" s="2" customFormat="1" ht="24.15" customHeight="1">
      <c r="A398" s="35"/>
      <c r="B398" s="36"/>
      <c r="C398" s="226" t="s">
        <v>443</v>
      </c>
      <c r="D398" s="226" t="s">
        <v>217</v>
      </c>
      <c r="E398" s="227" t="s">
        <v>444</v>
      </c>
      <c r="F398" s="228" t="s">
        <v>445</v>
      </c>
      <c r="G398" s="229" t="s">
        <v>139</v>
      </c>
      <c r="H398" s="230">
        <v>3.4319999999999999</v>
      </c>
      <c r="I398" s="231"/>
      <c r="J398" s="232">
        <f>ROUND(I398*H398,2)</f>
        <v>0</v>
      </c>
      <c r="K398" s="228" t="s">
        <v>140</v>
      </c>
      <c r="L398" s="233"/>
      <c r="M398" s="234" t="s">
        <v>19</v>
      </c>
      <c r="N398" s="235" t="s">
        <v>45</v>
      </c>
      <c r="O398" s="65"/>
      <c r="P398" s="183">
        <f>O398*H398</f>
        <v>0</v>
      </c>
      <c r="Q398" s="183">
        <v>6.0000000000000001E-3</v>
      </c>
      <c r="R398" s="183">
        <f>Q398*H398</f>
        <v>2.0591999999999999E-2</v>
      </c>
      <c r="S398" s="183">
        <v>0</v>
      </c>
      <c r="T398" s="18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5" t="s">
        <v>149</v>
      </c>
      <c r="AT398" s="185" t="s">
        <v>217</v>
      </c>
      <c r="AU398" s="185" t="s">
        <v>82</v>
      </c>
      <c r="AY398" s="18" t="s">
        <v>134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8" t="s">
        <v>82</v>
      </c>
      <c r="BK398" s="186">
        <f>ROUND(I398*H398,2)</f>
        <v>0</v>
      </c>
      <c r="BL398" s="18" t="s">
        <v>141</v>
      </c>
      <c r="BM398" s="185" t="s">
        <v>446</v>
      </c>
    </row>
    <row r="399" spans="1:65" s="2" customFormat="1" ht="19.2">
      <c r="A399" s="35"/>
      <c r="B399" s="36"/>
      <c r="C399" s="37"/>
      <c r="D399" s="187" t="s">
        <v>143</v>
      </c>
      <c r="E399" s="37"/>
      <c r="F399" s="188" t="s">
        <v>445</v>
      </c>
      <c r="G399" s="37"/>
      <c r="H399" s="37"/>
      <c r="I399" s="189"/>
      <c r="J399" s="37"/>
      <c r="K399" s="37"/>
      <c r="L399" s="40"/>
      <c r="M399" s="190"/>
      <c r="N399" s="191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143</v>
      </c>
      <c r="AU399" s="18" t="s">
        <v>82</v>
      </c>
    </row>
    <row r="400" spans="1:65" s="13" customFormat="1" ht="10.199999999999999">
      <c r="B400" s="194"/>
      <c r="C400" s="195"/>
      <c r="D400" s="187" t="s">
        <v>147</v>
      </c>
      <c r="E400" s="196" t="s">
        <v>19</v>
      </c>
      <c r="F400" s="197" t="s">
        <v>342</v>
      </c>
      <c r="G400" s="195"/>
      <c r="H400" s="196" t="s">
        <v>19</v>
      </c>
      <c r="I400" s="198"/>
      <c r="J400" s="195"/>
      <c r="K400" s="195"/>
      <c r="L400" s="199"/>
      <c r="M400" s="200"/>
      <c r="N400" s="201"/>
      <c r="O400" s="201"/>
      <c r="P400" s="201"/>
      <c r="Q400" s="201"/>
      <c r="R400" s="201"/>
      <c r="S400" s="201"/>
      <c r="T400" s="202"/>
      <c r="AT400" s="203" t="s">
        <v>147</v>
      </c>
      <c r="AU400" s="203" t="s">
        <v>82</v>
      </c>
      <c r="AV400" s="13" t="s">
        <v>78</v>
      </c>
      <c r="AW400" s="13" t="s">
        <v>35</v>
      </c>
      <c r="AX400" s="13" t="s">
        <v>73</v>
      </c>
      <c r="AY400" s="203" t="s">
        <v>134</v>
      </c>
    </row>
    <row r="401" spans="1:65" s="14" customFormat="1" ht="10.199999999999999">
      <c r="B401" s="204"/>
      <c r="C401" s="205"/>
      <c r="D401" s="187" t="s">
        <v>147</v>
      </c>
      <c r="E401" s="206" t="s">
        <v>19</v>
      </c>
      <c r="F401" s="207" t="s">
        <v>447</v>
      </c>
      <c r="G401" s="205"/>
      <c r="H401" s="208">
        <v>1.65</v>
      </c>
      <c r="I401" s="209"/>
      <c r="J401" s="205"/>
      <c r="K401" s="205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147</v>
      </c>
      <c r="AU401" s="214" t="s">
        <v>82</v>
      </c>
      <c r="AV401" s="14" t="s">
        <v>82</v>
      </c>
      <c r="AW401" s="14" t="s">
        <v>35</v>
      </c>
      <c r="AX401" s="14" t="s">
        <v>73</v>
      </c>
      <c r="AY401" s="214" t="s">
        <v>134</v>
      </c>
    </row>
    <row r="402" spans="1:65" s="14" customFormat="1" ht="10.199999999999999">
      <c r="B402" s="204"/>
      <c r="C402" s="205"/>
      <c r="D402" s="187" t="s">
        <v>147</v>
      </c>
      <c r="E402" s="206" t="s">
        <v>19</v>
      </c>
      <c r="F402" s="207" t="s">
        <v>448</v>
      </c>
      <c r="G402" s="205"/>
      <c r="H402" s="208">
        <v>1.47</v>
      </c>
      <c r="I402" s="209"/>
      <c r="J402" s="205"/>
      <c r="K402" s="205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147</v>
      </c>
      <c r="AU402" s="214" t="s">
        <v>82</v>
      </c>
      <c r="AV402" s="14" t="s">
        <v>82</v>
      </c>
      <c r="AW402" s="14" t="s">
        <v>35</v>
      </c>
      <c r="AX402" s="14" t="s">
        <v>73</v>
      </c>
      <c r="AY402" s="214" t="s">
        <v>134</v>
      </c>
    </row>
    <row r="403" spans="1:65" s="15" customFormat="1" ht="10.199999999999999">
      <c r="B403" s="215"/>
      <c r="C403" s="216"/>
      <c r="D403" s="187" t="s">
        <v>147</v>
      </c>
      <c r="E403" s="217" t="s">
        <v>19</v>
      </c>
      <c r="F403" s="218" t="s">
        <v>186</v>
      </c>
      <c r="G403" s="216"/>
      <c r="H403" s="219">
        <v>3.12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AT403" s="225" t="s">
        <v>147</v>
      </c>
      <c r="AU403" s="225" t="s">
        <v>82</v>
      </c>
      <c r="AV403" s="15" t="s">
        <v>141</v>
      </c>
      <c r="AW403" s="15" t="s">
        <v>35</v>
      </c>
      <c r="AX403" s="15" t="s">
        <v>78</v>
      </c>
      <c r="AY403" s="225" t="s">
        <v>134</v>
      </c>
    </row>
    <row r="404" spans="1:65" s="14" customFormat="1" ht="10.199999999999999">
      <c r="B404" s="204"/>
      <c r="C404" s="205"/>
      <c r="D404" s="187" t="s">
        <v>147</v>
      </c>
      <c r="E404" s="205"/>
      <c r="F404" s="207" t="s">
        <v>449</v>
      </c>
      <c r="G404" s="205"/>
      <c r="H404" s="208">
        <v>3.4319999999999999</v>
      </c>
      <c r="I404" s="209"/>
      <c r="J404" s="205"/>
      <c r="K404" s="205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147</v>
      </c>
      <c r="AU404" s="214" t="s">
        <v>82</v>
      </c>
      <c r="AV404" s="14" t="s">
        <v>82</v>
      </c>
      <c r="AW404" s="14" t="s">
        <v>4</v>
      </c>
      <c r="AX404" s="14" t="s">
        <v>78</v>
      </c>
      <c r="AY404" s="214" t="s">
        <v>134</v>
      </c>
    </row>
    <row r="405" spans="1:65" s="2" customFormat="1" ht="37.799999999999997" customHeight="1">
      <c r="A405" s="35"/>
      <c r="B405" s="36"/>
      <c r="C405" s="174" t="s">
        <v>450</v>
      </c>
      <c r="D405" s="174" t="s">
        <v>136</v>
      </c>
      <c r="E405" s="175" t="s">
        <v>451</v>
      </c>
      <c r="F405" s="176" t="s">
        <v>452</v>
      </c>
      <c r="G405" s="177" t="s">
        <v>139</v>
      </c>
      <c r="H405" s="178">
        <v>495</v>
      </c>
      <c r="I405" s="179"/>
      <c r="J405" s="180">
        <f>ROUND(I405*H405,2)</f>
        <v>0</v>
      </c>
      <c r="K405" s="176" t="s">
        <v>140</v>
      </c>
      <c r="L405" s="40"/>
      <c r="M405" s="181" t="s">
        <v>19</v>
      </c>
      <c r="N405" s="182" t="s">
        <v>45</v>
      </c>
      <c r="O405" s="65"/>
      <c r="P405" s="183">
        <f>O405*H405</f>
        <v>0</v>
      </c>
      <c r="Q405" s="183">
        <v>8.0000000000000007E-5</v>
      </c>
      <c r="R405" s="183">
        <f>Q405*H405</f>
        <v>3.9600000000000003E-2</v>
      </c>
      <c r="S405" s="183">
        <v>0</v>
      </c>
      <c r="T405" s="184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85" t="s">
        <v>141</v>
      </c>
      <c r="AT405" s="185" t="s">
        <v>136</v>
      </c>
      <c r="AU405" s="185" t="s">
        <v>82</v>
      </c>
      <c r="AY405" s="18" t="s">
        <v>134</v>
      </c>
      <c r="BE405" s="186">
        <f>IF(N405="základní",J405,0)</f>
        <v>0</v>
      </c>
      <c r="BF405" s="186">
        <f>IF(N405="snížená",J405,0)</f>
        <v>0</v>
      </c>
      <c r="BG405" s="186">
        <f>IF(N405="zákl. přenesená",J405,0)</f>
        <v>0</v>
      </c>
      <c r="BH405" s="186">
        <f>IF(N405="sníž. přenesená",J405,0)</f>
        <v>0</v>
      </c>
      <c r="BI405" s="186">
        <f>IF(N405="nulová",J405,0)</f>
        <v>0</v>
      </c>
      <c r="BJ405" s="18" t="s">
        <v>82</v>
      </c>
      <c r="BK405" s="186">
        <f>ROUND(I405*H405,2)</f>
        <v>0</v>
      </c>
      <c r="BL405" s="18" t="s">
        <v>141</v>
      </c>
      <c r="BM405" s="185" t="s">
        <v>453</v>
      </c>
    </row>
    <row r="406" spans="1:65" s="2" customFormat="1" ht="28.8">
      <c r="A406" s="35"/>
      <c r="B406" s="36"/>
      <c r="C406" s="37"/>
      <c r="D406" s="187" t="s">
        <v>143</v>
      </c>
      <c r="E406" s="37"/>
      <c r="F406" s="188" t="s">
        <v>454</v>
      </c>
      <c r="G406" s="37"/>
      <c r="H406" s="37"/>
      <c r="I406" s="189"/>
      <c r="J406" s="37"/>
      <c r="K406" s="37"/>
      <c r="L406" s="40"/>
      <c r="M406" s="190"/>
      <c r="N406" s="191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143</v>
      </c>
      <c r="AU406" s="18" t="s">
        <v>82</v>
      </c>
    </row>
    <row r="407" spans="1:65" s="2" customFormat="1" ht="10.199999999999999">
      <c r="A407" s="35"/>
      <c r="B407" s="36"/>
      <c r="C407" s="37"/>
      <c r="D407" s="192" t="s">
        <v>145</v>
      </c>
      <c r="E407" s="37"/>
      <c r="F407" s="193" t="s">
        <v>455</v>
      </c>
      <c r="G407" s="37"/>
      <c r="H407" s="37"/>
      <c r="I407" s="189"/>
      <c r="J407" s="37"/>
      <c r="K407" s="37"/>
      <c r="L407" s="40"/>
      <c r="M407" s="190"/>
      <c r="N407" s="191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145</v>
      </c>
      <c r="AU407" s="18" t="s">
        <v>82</v>
      </c>
    </row>
    <row r="408" spans="1:65" s="14" customFormat="1" ht="10.199999999999999">
      <c r="B408" s="204"/>
      <c r="C408" s="205"/>
      <c r="D408" s="187" t="s">
        <v>147</v>
      </c>
      <c r="E408" s="206" t="s">
        <v>19</v>
      </c>
      <c r="F408" s="207" t="s">
        <v>456</v>
      </c>
      <c r="G408" s="205"/>
      <c r="H408" s="208">
        <v>495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147</v>
      </c>
      <c r="AU408" s="214" t="s">
        <v>82</v>
      </c>
      <c r="AV408" s="14" t="s">
        <v>82</v>
      </c>
      <c r="AW408" s="14" t="s">
        <v>35</v>
      </c>
      <c r="AX408" s="14" t="s">
        <v>78</v>
      </c>
      <c r="AY408" s="214" t="s">
        <v>134</v>
      </c>
    </row>
    <row r="409" spans="1:65" s="2" customFormat="1" ht="37.799999999999997" customHeight="1">
      <c r="A409" s="35"/>
      <c r="B409" s="36"/>
      <c r="C409" s="174" t="s">
        <v>457</v>
      </c>
      <c r="D409" s="174" t="s">
        <v>136</v>
      </c>
      <c r="E409" s="175" t="s">
        <v>458</v>
      </c>
      <c r="F409" s="176" t="s">
        <v>459</v>
      </c>
      <c r="G409" s="177" t="s">
        <v>139</v>
      </c>
      <c r="H409" s="178">
        <v>12</v>
      </c>
      <c r="I409" s="179"/>
      <c r="J409" s="180">
        <f>ROUND(I409*H409,2)</f>
        <v>0</v>
      </c>
      <c r="K409" s="176" t="s">
        <v>140</v>
      </c>
      <c r="L409" s="40"/>
      <c r="M409" s="181" t="s">
        <v>19</v>
      </c>
      <c r="N409" s="182" t="s">
        <v>45</v>
      </c>
      <c r="O409" s="65"/>
      <c r="P409" s="183">
        <f>O409*H409</f>
        <v>0</v>
      </c>
      <c r="Q409" s="183">
        <v>8.0000000000000007E-5</v>
      </c>
      <c r="R409" s="183">
        <f>Q409*H409</f>
        <v>9.6000000000000013E-4</v>
      </c>
      <c r="S409" s="183">
        <v>0</v>
      </c>
      <c r="T409" s="18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5" t="s">
        <v>141</v>
      </c>
      <c r="AT409" s="185" t="s">
        <v>136</v>
      </c>
      <c r="AU409" s="185" t="s">
        <v>82</v>
      </c>
      <c r="AY409" s="18" t="s">
        <v>134</v>
      </c>
      <c r="BE409" s="186">
        <f>IF(N409="základní",J409,0)</f>
        <v>0</v>
      </c>
      <c r="BF409" s="186">
        <f>IF(N409="snížená",J409,0)</f>
        <v>0</v>
      </c>
      <c r="BG409" s="186">
        <f>IF(N409="zákl. přenesená",J409,0)</f>
        <v>0</v>
      </c>
      <c r="BH409" s="186">
        <f>IF(N409="sníž. přenesená",J409,0)</f>
        <v>0</v>
      </c>
      <c r="BI409" s="186">
        <f>IF(N409="nulová",J409,0)</f>
        <v>0</v>
      </c>
      <c r="BJ409" s="18" t="s">
        <v>82</v>
      </c>
      <c r="BK409" s="186">
        <f>ROUND(I409*H409,2)</f>
        <v>0</v>
      </c>
      <c r="BL409" s="18" t="s">
        <v>141</v>
      </c>
      <c r="BM409" s="185" t="s">
        <v>460</v>
      </c>
    </row>
    <row r="410" spans="1:65" s="2" customFormat="1" ht="38.4">
      <c r="A410" s="35"/>
      <c r="B410" s="36"/>
      <c r="C410" s="37"/>
      <c r="D410" s="187" t="s">
        <v>143</v>
      </c>
      <c r="E410" s="37"/>
      <c r="F410" s="188" t="s">
        <v>461</v>
      </c>
      <c r="G410" s="37"/>
      <c r="H410" s="37"/>
      <c r="I410" s="189"/>
      <c r="J410" s="37"/>
      <c r="K410" s="37"/>
      <c r="L410" s="40"/>
      <c r="M410" s="190"/>
      <c r="N410" s="191"/>
      <c r="O410" s="65"/>
      <c r="P410" s="65"/>
      <c r="Q410" s="65"/>
      <c r="R410" s="65"/>
      <c r="S410" s="65"/>
      <c r="T410" s="66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143</v>
      </c>
      <c r="AU410" s="18" t="s">
        <v>82</v>
      </c>
    </row>
    <row r="411" spans="1:65" s="2" customFormat="1" ht="10.199999999999999">
      <c r="A411" s="35"/>
      <c r="B411" s="36"/>
      <c r="C411" s="37"/>
      <c r="D411" s="192" t="s">
        <v>145</v>
      </c>
      <c r="E411" s="37"/>
      <c r="F411" s="193" t="s">
        <v>462</v>
      </c>
      <c r="G411" s="37"/>
      <c r="H411" s="37"/>
      <c r="I411" s="189"/>
      <c r="J411" s="37"/>
      <c r="K411" s="37"/>
      <c r="L411" s="40"/>
      <c r="M411" s="190"/>
      <c r="N411" s="191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145</v>
      </c>
      <c r="AU411" s="18" t="s">
        <v>82</v>
      </c>
    </row>
    <row r="412" spans="1:65" s="2" customFormat="1" ht="24.15" customHeight="1">
      <c r="A412" s="35"/>
      <c r="B412" s="36"/>
      <c r="C412" s="174" t="s">
        <v>463</v>
      </c>
      <c r="D412" s="174" t="s">
        <v>136</v>
      </c>
      <c r="E412" s="175" t="s">
        <v>464</v>
      </c>
      <c r="F412" s="176" t="s">
        <v>465</v>
      </c>
      <c r="G412" s="177" t="s">
        <v>333</v>
      </c>
      <c r="H412" s="178">
        <v>90</v>
      </c>
      <c r="I412" s="179"/>
      <c r="J412" s="180">
        <f>ROUND(I412*H412,2)</f>
        <v>0</v>
      </c>
      <c r="K412" s="176" t="s">
        <v>140</v>
      </c>
      <c r="L412" s="40"/>
      <c r="M412" s="181" t="s">
        <v>19</v>
      </c>
      <c r="N412" s="182" t="s">
        <v>45</v>
      </c>
      <c r="O412" s="65"/>
      <c r="P412" s="183">
        <f>O412*H412</f>
        <v>0</v>
      </c>
      <c r="Q412" s="183">
        <v>3.0000000000000001E-5</v>
      </c>
      <c r="R412" s="183">
        <f>Q412*H412</f>
        <v>2.7000000000000001E-3</v>
      </c>
      <c r="S412" s="183">
        <v>0</v>
      </c>
      <c r="T412" s="18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5" t="s">
        <v>141</v>
      </c>
      <c r="AT412" s="185" t="s">
        <v>136</v>
      </c>
      <c r="AU412" s="185" t="s">
        <v>82</v>
      </c>
      <c r="AY412" s="18" t="s">
        <v>134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18" t="s">
        <v>82</v>
      </c>
      <c r="BK412" s="186">
        <f>ROUND(I412*H412,2)</f>
        <v>0</v>
      </c>
      <c r="BL412" s="18" t="s">
        <v>141</v>
      </c>
      <c r="BM412" s="185" t="s">
        <v>466</v>
      </c>
    </row>
    <row r="413" spans="1:65" s="2" customFormat="1" ht="19.2">
      <c r="A413" s="35"/>
      <c r="B413" s="36"/>
      <c r="C413" s="37"/>
      <c r="D413" s="187" t="s">
        <v>143</v>
      </c>
      <c r="E413" s="37"/>
      <c r="F413" s="188" t="s">
        <v>467</v>
      </c>
      <c r="G413" s="37"/>
      <c r="H413" s="37"/>
      <c r="I413" s="189"/>
      <c r="J413" s="37"/>
      <c r="K413" s="37"/>
      <c r="L413" s="40"/>
      <c r="M413" s="190"/>
      <c r="N413" s="191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143</v>
      </c>
      <c r="AU413" s="18" t="s">
        <v>82</v>
      </c>
    </row>
    <row r="414" spans="1:65" s="2" customFormat="1" ht="10.199999999999999">
      <c r="A414" s="35"/>
      <c r="B414" s="36"/>
      <c r="C414" s="37"/>
      <c r="D414" s="192" t="s">
        <v>145</v>
      </c>
      <c r="E414" s="37"/>
      <c r="F414" s="193" t="s">
        <v>468</v>
      </c>
      <c r="G414" s="37"/>
      <c r="H414" s="37"/>
      <c r="I414" s="189"/>
      <c r="J414" s="37"/>
      <c r="K414" s="37"/>
      <c r="L414" s="40"/>
      <c r="M414" s="190"/>
      <c r="N414" s="191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145</v>
      </c>
      <c r="AU414" s="18" t="s">
        <v>82</v>
      </c>
    </row>
    <row r="415" spans="1:65" s="2" customFormat="1" ht="24.15" customHeight="1">
      <c r="A415" s="35"/>
      <c r="B415" s="36"/>
      <c r="C415" s="226" t="s">
        <v>469</v>
      </c>
      <c r="D415" s="226" t="s">
        <v>217</v>
      </c>
      <c r="E415" s="227" t="s">
        <v>470</v>
      </c>
      <c r="F415" s="228" t="s">
        <v>471</v>
      </c>
      <c r="G415" s="229" t="s">
        <v>333</v>
      </c>
      <c r="H415" s="230">
        <v>99</v>
      </c>
      <c r="I415" s="231"/>
      <c r="J415" s="232">
        <f>ROUND(I415*H415,2)</f>
        <v>0</v>
      </c>
      <c r="K415" s="228" t="s">
        <v>140</v>
      </c>
      <c r="L415" s="233"/>
      <c r="M415" s="234" t="s">
        <v>19</v>
      </c>
      <c r="N415" s="235" t="s">
        <v>45</v>
      </c>
      <c r="O415" s="65"/>
      <c r="P415" s="183">
        <f>O415*H415</f>
        <v>0</v>
      </c>
      <c r="Q415" s="183">
        <v>5.9999999999999995E-4</v>
      </c>
      <c r="R415" s="183">
        <f>Q415*H415</f>
        <v>5.9399999999999994E-2</v>
      </c>
      <c r="S415" s="183">
        <v>0</v>
      </c>
      <c r="T415" s="18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5" t="s">
        <v>149</v>
      </c>
      <c r="AT415" s="185" t="s">
        <v>217</v>
      </c>
      <c r="AU415" s="185" t="s">
        <v>82</v>
      </c>
      <c r="AY415" s="18" t="s">
        <v>134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8" t="s">
        <v>82</v>
      </c>
      <c r="BK415" s="186">
        <f>ROUND(I415*H415,2)</f>
        <v>0</v>
      </c>
      <c r="BL415" s="18" t="s">
        <v>141</v>
      </c>
      <c r="BM415" s="185" t="s">
        <v>472</v>
      </c>
    </row>
    <row r="416" spans="1:65" s="2" customFormat="1" ht="10.199999999999999">
      <c r="A416" s="35"/>
      <c r="B416" s="36"/>
      <c r="C416" s="37"/>
      <c r="D416" s="187" t="s">
        <v>143</v>
      </c>
      <c r="E416" s="37"/>
      <c r="F416" s="188" t="s">
        <v>471</v>
      </c>
      <c r="G416" s="37"/>
      <c r="H416" s="37"/>
      <c r="I416" s="189"/>
      <c r="J416" s="37"/>
      <c r="K416" s="37"/>
      <c r="L416" s="40"/>
      <c r="M416" s="190"/>
      <c r="N416" s="191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143</v>
      </c>
      <c r="AU416" s="18" t="s">
        <v>82</v>
      </c>
    </row>
    <row r="417" spans="1:65" s="14" customFormat="1" ht="10.199999999999999">
      <c r="B417" s="204"/>
      <c r="C417" s="205"/>
      <c r="D417" s="187" t="s">
        <v>147</v>
      </c>
      <c r="E417" s="205"/>
      <c r="F417" s="207" t="s">
        <v>473</v>
      </c>
      <c r="G417" s="205"/>
      <c r="H417" s="208">
        <v>99</v>
      </c>
      <c r="I417" s="209"/>
      <c r="J417" s="205"/>
      <c r="K417" s="205"/>
      <c r="L417" s="210"/>
      <c r="M417" s="211"/>
      <c r="N417" s="212"/>
      <c r="O417" s="212"/>
      <c r="P417" s="212"/>
      <c r="Q417" s="212"/>
      <c r="R417" s="212"/>
      <c r="S417" s="212"/>
      <c r="T417" s="213"/>
      <c r="AT417" s="214" t="s">
        <v>147</v>
      </c>
      <c r="AU417" s="214" t="s">
        <v>82</v>
      </c>
      <c r="AV417" s="14" t="s">
        <v>82</v>
      </c>
      <c r="AW417" s="14" t="s">
        <v>4</v>
      </c>
      <c r="AX417" s="14" t="s">
        <v>78</v>
      </c>
      <c r="AY417" s="214" t="s">
        <v>134</v>
      </c>
    </row>
    <row r="418" spans="1:65" s="2" customFormat="1" ht="16.5" customHeight="1">
      <c r="A418" s="35"/>
      <c r="B418" s="36"/>
      <c r="C418" s="174" t="s">
        <v>474</v>
      </c>
      <c r="D418" s="174" t="s">
        <v>136</v>
      </c>
      <c r="E418" s="175" t="s">
        <v>475</v>
      </c>
      <c r="F418" s="176" t="s">
        <v>476</v>
      </c>
      <c r="G418" s="177" t="s">
        <v>333</v>
      </c>
      <c r="H418" s="178">
        <v>156</v>
      </c>
      <c r="I418" s="179"/>
      <c r="J418" s="180">
        <f>ROUND(I418*H418,2)</f>
        <v>0</v>
      </c>
      <c r="K418" s="176" t="s">
        <v>140</v>
      </c>
      <c r="L418" s="40"/>
      <c r="M418" s="181" t="s">
        <v>19</v>
      </c>
      <c r="N418" s="182" t="s">
        <v>45</v>
      </c>
      <c r="O418" s="65"/>
      <c r="P418" s="183">
        <f>O418*H418</f>
        <v>0</v>
      </c>
      <c r="Q418" s="183">
        <v>0</v>
      </c>
      <c r="R418" s="183">
        <f>Q418*H418</f>
        <v>0</v>
      </c>
      <c r="S418" s="183">
        <v>0</v>
      </c>
      <c r="T418" s="18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85" t="s">
        <v>141</v>
      </c>
      <c r="AT418" s="185" t="s">
        <v>136</v>
      </c>
      <c r="AU418" s="185" t="s">
        <v>82</v>
      </c>
      <c r="AY418" s="18" t="s">
        <v>134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18" t="s">
        <v>82</v>
      </c>
      <c r="BK418" s="186">
        <f>ROUND(I418*H418,2)</f>
        <v>0</v>
      </c>
      <c r="BL418" s="18" t="s">
        <v>141</v>
      </c>
      <c r="BM418" s="185" t="s">
        <v>477</v>
      </c>
    </row>
    <row r="419" spans="1:65" s="2" customFormat="1" ht="19.2">
      <c r="A419" s="35"/>
      <c r="B419" s="36"/>
      <c r="C419" s="37"/>
      <c r="D419" s="187" t="s">
        <v>143</v>
      </c>
      <c r="E419" s="37"/>
      <c r="F419" s="188" t="s">
        <v>478</v>
      </c>
      <c r="G419" s="37"/>
      <c r="H419" s="37"/>
      <c r="I419" s="189"/>
      <c r="J419" s="37"/>
      <c r="K419" s="37"/>
      <c r="L419" s="40"/>
      <c r="M419" s="190"/>
      <c r="N419" s="191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143</v>
      </c>
      <c r="AU419" s="18" t="s">
        <v>82</v>
      </c>
    </row>
    <row r="420" spans="1:65" s="2" customFormat="1" ht="10.199999999999999">
      <c r="A420" s="35"/>
      <c r="B420" s="36"/>
      <c r="C420" s="37"/>
      <c r="D420" s="192" t="s">
        <v>145</v>
      </c>
      <c r="E420" s="37"/>
      <c r="F420" s="193" t="s">
        <v>479</v>
      </c>
      <c r="G420" s="37"/>
      <c r="H420" s="37"/>
      <c r="I420" s="189"/>
      <c r="J420" s="37"/>
      <c r="K420" s="37"/>
      <c r="L420" s="40"/>
      <c r="M420" s="190"/>
      <c r="N420" s="191"/>
      <c r="O420" s="65"/>
      <c r="P420" s="65"/>
      <c r="Q420" s="65"/>
      <c r="R420" s="65"/>
      <c r="S420" s="65"/>
      <c r="T420" s="66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145</v>
      </c>
      <c r="AU420" s="18" t="s">
        <v>82</v>
      </c>
    </row>
    <row r="421" spans="1:65" s="14" customFormat="1" ht="10.199999999999999">
      <c r="B421" s="204"/>
      <c r="C421" s="205"/>
      <c r="D421" s="187" t="s">
        <v>147</v>
      </c>
      <c r="E421" s="206" t="s">
        <v>19</v>
      </c>
      <c r="F421" s="207" t="s">
        <v>480</v>
      </c>
      <c r="G421" s="205"/>
      <c r="H421" s="208">
        <v>156</v>
      </c>
      <c r="I421" s="209"/>
      <c r="J421" s="205"/>
      <c r="K421" s="205"/>
      <c r="L421" s="210"/>
      <c r="M421" s="211"/>
      <c r="N421" s="212"/>
      <c r="O421" s="212"/>
      <c r="P421" s="212"/>
      <c r="Q421" s="212"/>
      <c r="R421" s="212"/>
      <c r="S421" s="212"/>
      <c r="T421" s="213"/>
      <c r="AT421" s="214" t="s">
        <v>147</v>
      </c>
      <c r="AU421" s="214" t="s">
        <v>82</v>
      </c>
      <c r="AV421" s="14" t="s">
        <v>82</v>
      </c>
      <c r="AW421" s="14" t="s">
        <v>35</v>
      </c>
      <c r="AX421" s="14" t="s">
        <v>78</v>
      </c>
      <c r="AY421" s="214" t="s">
        <v>134</v>
      </c>
    </row>
    <row r="422" spans="1:65" s="2" customFormat="1" ht="24.15" customHeight="1">
      <c r="A422" s="35"/>
      <c r="B422" s="36"/>
      <c r="C422" s="226" t="s">
        <v>481</v>
      </c>
      <c r="D422" s="226" t="s">
        <v>217</v>
      </c>
      <c r="E422" s="227" t="s">
        <v>367</v>
      </c>
      <c r="F422" s="228" t="s">
        <v>368</v>
      </c>
      <c r="G422" s="229" t="s">
        <v>333</v>
      </c>
      <c r="H422" s="230">
        <v>171.6</v>
      </c>
      <c r="I422" s="231"/>
      <c r="J422" s="232">
        <f>ROUND(I422*H422,2)</f>
        <v>0</v>
      </c>
      <c r="K422" s="228" t="s">
        <v>140</v>
      </c>
      <c r="L422" s="233"/>
      <c r="M422" s="234" t="s">
        <v>19</v>
      </c>
      <c r="N422" s="235" t="s">
        <v>45</v>
      </c>
      <c r="O422" s="65"/>
      <c r="P422" s="183">
        <f>O422*H422</f>
        <v>0</v>
      </c>
      <c r="Q422" s="183">
        <v>1.2E-4</v>
      </c>
      <c r="R422" s="183">
        <f>Q422*H422</f>
        <v>2.0591999999999999E-2</v>
      </c>
      <c r="S422" s="183">
        <v>0</v>
      </c>
      <c r="T422" s="184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5" t="s">
        <v>149</v>
      </c>
      <c r="AT422" s="185" t="s">
        <v>217</v>
      </c>
      <c r="AU422" s="185" t="s">
        <v>82</v>
      </c>
      <c r="AY422" s="18" t="s">
        <v>134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18" t="s">
        <v>82</v>
      </c>
      <c r="BK422" s="186">
        <f>ROUND(I422*H422,2)</f>
        <v>0</v>
      </c>
      <c r="BL422" s="18" t="s">
        <v>141</v>
      </c>
      <c r="BM422" s="185" t="s">
        <v>482</v>
      </c>
    </row>
    <row r="423" spans="1:65" s="2" customFormat="1" ht="19.2">
      <c r="A423" s="35"/>
      <c r="B423" s="36"/>
      <c r="C423" s="37"/>
      <c r="D423" s="187" t="s">
        <v>143</v>
      </c>
      <c r="E423" s="37"/>
      <c r="F423" s="188" t="s">
        <v>368</v>
      </c>
      <c r="G423" s="37"/>
      <c r="H423" s="37"/>
      <c r="I423" s="189"/>
      <c r="J423" s="37"/>
      <c r="K423" s="37"/>
      <c r="L423" s="40"/>
      <c r="M423" s="190"/>
      <c r="N423" s="191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143</v>
      </c>
      <c r="AU423" s="18" t="s">
        <v>82</v>
      </c>
    </row>
    <row r="424" spans="1:65" s="14" customFormat="1" ht="10.199999999999999">
      <c r="B424" s="204"/>
      <c r="C424" s="205"/>
      <c r="D424" s="187" t="s">
        <v>147</v>
      </c>
      <c r="E424" s="205"/>
      <c r="F424" s="207" t="s">
        <v>483</v>
      </c>
      <c r="G424" s="205"/>
      <c r="H424" s="208">
        <v>171.6</v>
      </c>
      <c r="I424" s="209"/>
      <c r="J424" s="205"/>
      <c r="K424" s="205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147</v>
      </c>
      <c r="AU424" s="214" t="s">
        <v>82</v>
      </c>
      <c r="AV424" s="14" t="s">
        <v>82</v>
      </c>
      <c r="AW424" s="14" t="s">
        <v>4</v>
      </c>
      <c r="AX424" s="14" t="s">
        <v>78</v>
      </c>
      <c r="AY424" s="214" t="s">
        <v>134</v>
      </c>
    </row>
    <row r="425" spans="1:65" s="2" customFormat="1" ht="24.15" customHeight="1">
      <c r="A425" s="35"/>
      <c r="B425" s="36"/>
      <c r="C425" s="174" t="s">
        <v>484</v>
      </c>
      <c r="D425" s="174" t="s">
        <v>136</v>
      </c>
      <c r="E425" s="175" t="s">
        <v>485</v>
      </c>
      <c r="F425" s="176" t="s">
        <v>486</v>
      </c>
      <c r="G425" s="177" t="s">
        <v>139</v>
      </c>
      <c r="H425" s="178">
        <v>172.95</v>
      </c>
      <c r="I425" s="179"/>
      <c r="J425" s="180">
        <f>ROUND(I425*H425,2)</f>
        <v>0</v>
      </c>
      <c r="K425" s="176" t="s">
        <v>140</v>
      </c>
      <c r="L425" s="40"/>
      <c r="M425" s="181" t="s">
        <v>19</v>
      </c>
      <c r="N425" s="182" t="s">
        <v>45</v>
      </c>
      <c r="O425" s="65"/>
      <c r="P425" s="183">
        <f>O425*H425</f>
        <v>0</v>
      </c>
      <c r="Q425" s="183">
        <v>1.1979999999999999E-2</v>
      </c>
      <c r="R425" s="183">
        <f>Q425*H425</f>
        <v>2.0719409999999998</v>
      </c>
      <c r="S425" s="183">
        <v>0</v>
      </c>
      <c r="T425" s="184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85" t="s">
        <v>141</v>
      </c>
      <c r="AT425" s="185" t="s">
        <v>136</v>
      </c>
      <c r="AU425" s="185" t="s">
        <v>82</v>
      </c>
      <c r="AY425" s="18" t="s">
        <v>134</v>
      </c>
      <c r="BE425" s="186">
        <f>IF(N425="základní",J425,0)</f>
        <v>0</v>
      </c>
      <c r="BF425" s="186">
        <f>IF(N425="snížená",J425,0)</f>
        <v>0</v>
      </c>
      <c r="BG425" s="186">
        <f>IF(N425="zákl. přenesená",J425,0)</f>
        <v>0</v>
      </c>
      <c r="BH425" s="186">
        <f>IF(N425="sníž. přenesená",J425,0)</f>
        <v>0</v>
      </c>
      <c r="BI425" s="186">
        <f>IF(N425="nulová",J425,0)</f>
        <v>0</v>
      </c>
      <c r="BJ425" s="18" t="s">
        <v>82</v>
      </c>
      <c r="BK425" s="186">
        <f>ROUND(I425*H425,2)</f>
        <v>0</v>
      </c>
      <c r="BL425" s="18" t="s">
        <v>141</v>
      </c>
      <c r="BM425" s="185" t="s">
        <v>487</v>
      </c>
    </row>
    <row r="426" spans="1:65" s="2" customFormat="1" ht="19.2">
      <c r="A426" s="35"/>
      <c r="B426" s="36"/>
      <c r="C426" s="37"/>
      <c r="D426" s="187" t="s">
        <v>143</v>
      </c>
      <c r="E426" s="37"/>
      <c r="F426" s="188" t="s">
        <v>488</v>
      </c>
      <c r="G426" s="37"/>
      <c r="H426" s="37"/>
      <c r="I426" s="189"/>
      <c r="J426" s="37"/>
      <c r="K426" s="37"/>
      <c r="L426" s="40"/>
      <c r="M426" s="190"/>
      <c r="N426" s="191"/>
      <c r="O426" s="65"/>
      <c r="P426" s="65"/>
      <c r="Q426" s="65"/>
      <c r="R426" s="65"/>
      <c r="S426" s="65"/>
      <c r="T426" s="66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143</v>
      </c>
      <c r="AU426" s="18" t="s">
        <v>82</v>
      </c>
    </row>
    <row r="427" spans="1:65" s="2" customFormat="1" ht="10.199999999999999">
      <c r="A427" s="35"/>
      <c r="B427" s="36"/>
      <c r="C427" s="37"/>
      <c r="D427" s="192" t="s">
        <v>145</v>
      </c>
      <c r="E427" s="37"/>
      <c r="F427" s="193" t="s">
        <v>489</v>
      </c>
      <c r="G427" s="37"/>
      <c r="H427" s="37"/>
      <c r="I427" s="189"/>
      <c r="J427" s="37"/>
      <c r="K427" s="37"/>
      <c r="L427" s="40"/>
      <c r="M427" s="190"/>
      <c r="N427" s="191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145</v>
      </c>
      <c r="AU427" s="18" t="s">
        <v>82</v>
      </c>
    </row>
    <row r="428" spans="1:65" s="13" customFormat="1" ht="10.199999999999999">
      <c r="B428" s="194"/>
      <c r="C428" s="195"/>
      <c r="D428" s="187" t="s">
        <v>147</v>
      </c>
      <c r="E428" s="196" t="s">
        <v>19</v>
      </c>
      <c r="F428" s="197" t="s">
        <v>301</v>
      </c>
      <c r="G428" s="195"/>
      <c r="H428" s="196" t="s">
        <v>19</v>
      </c>
      <c r="I428" s="198"/>
      <c r="J428" s="195"/>
      <c r="K428" s="195"/>
      <c r="L428" s="199"/>
      <c r="M428" s="200"/>
      <c r="N428" s="201"/>
      <c r="O428" s="201"/>
      <c r="P428" s="201"/>
      <c r="Q428" s="201"/>
      <c r="R428" s="201"/>
      <c r="S428" s="201"/>
      <c r="T428" s="202"/>
      <c r="AT428" s="203" t="s">
        <v>147</v>
      </c>
      <c r="AU428" s="203" t="s">
        <v>82</v>
      </c>
      <c r="AV428" s="13" t="s">
        <v>78</v>
      </c>
      <c r="AW428" s="13" t="s">
        <v>35</v>
      </c>
      <c r="AX428" s="13" t="s">
        <v>73</v>
      </c>
      <c r="AY428" s="203" t="s">
        <v>134</v>
      </c>
    </row>
    <row r="429" spans="1:65" s="14" customFormat="1" ht="10.199999999999999">
      <c r="B429" s="204"/>
      <c r="C429" s="205"/>
      <c r="D429" s="187" t="s">
        <v>147</v>
      </c>
      <c r="E429" s="206" t="s">
        <v>19</v>
      </c>
      <c r="F429" s="207" t="s">
        <v>302</v>
      </c>
      <c r="G429" s="205"/>
      <c r="H429" s="208">
        <v>376</v>
      </c>
      <c r="I429" s="209"/>
      <c r="J429" s="205"/>
      <c r="K429" s="205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147</v>
      </c>
      <c r="AU429" s="214" t="s">
        <v>82</v>
      </c>
      <c r="AV429" s="14" t="s">
        <v>82</v>
      </c>
      <c r="AW429" s="14" t="s">
        <v>35</v>
      </c>
      <c r="AX429" s="14" t="s">
        <v>73</v>
      </c>
      <c r="AY429" s="214" t="s">
        <v>134</v>
      </c>
    </row>
    <row r="430" spans="1:65" s="13" customFormat="1" ht="10.199999999999999">
      <c r="B430" s="194"/>
      <c r="C430" s="195"/>
      <c r="D430" s="187" t="s">
        <v>147</v>
      </c>
      <c r="E430" s="196" t="s">
        <v>19</v>
      </c>
      <c r="F430" s="197" t="s">
        <v>156</v>
      </c>
      <c r="G430" s="195"/>
      <c r="H430" s="196" t="s">
        <v>19</v>
      </c>
      <c r="I430" s="198"/>
      <c r="J430" s="195"/>
      <c r="K430" s="195"/>
      <c r="L430" s="199"/>
      <c r="M430" s="200"/>
      <c r="N430" s="201"/>
      <c r="O430" s="201"/>
      <c r="P430" s="201"/>
      <c r="Q430" s="201"/>
      <c r="R430" s="201"/>
      <c r="S430" s="201"/>
      <c r="T430" s="202"/>
      <c r="AT430" s="203" t="s">
        <v>147</v>
      </c>
      <c r="AU430" s="203" t="s">
        <v>82</v>
      </c>
      <c r="AV430" s="13" t="s">
        <v>78</v>
      </c>
      <c r="AW430" s="13" t="s">
        <v>35</v>
      </c>
      <c r="AX430" s="13" t="s">
        <v>73</v>
      </c>
      <c r="AY430" s="203" t="s">
        <v>134</v>
      </c>
    </row>
    <row r="431" spans="1:65" s="14" customFormat="1" ht="10.199999999999999">
      <c r="B431" s="204"/>
      <c r="C431" s="205"/>
      <c r="D431" s="187" t="s">
        <v>147</v>
      </c>
      <c r="E431" s="206" t="s">
        <v>19</v>
      </c>
      <c r="F431" s="207" t="s">
        <v>490</v>
      </c>
      <c r="G431" s="205"/>
      <c r="H431" s="208">
        <v>81.5</v>
      </c>
      <c r="I431" s="209"/>
      <c r="J431" s="205"/>
      <c r="K431" s="205"/>
      <c r="L431" s="210"/>
      <c r="M431" s="211"/>
      <c r="N431" s="212"/>
      <c r="O431" s="212"/>
      <c r="P431" s="212"/>
      <c r="Q431" s="212"/>
      <c r="R431" s="212"/>
      <c r="S431" s="212"/>
      <c r="T431" s="213"/>
      <c r="AT431" s="214" t="s">
        <v>147</v>
      </c>
      <c r="AU431" s="214" t="s">
        <v>82</v>
      </c>
      <c r="AV431" s="14" t="s">
        <v>82</v>
      </c>
      <c r="AW431" s="14" t="s">
        <v>35</v>
      </c>
      <c r="AX431" s="14" t="s">
        <v>73</v>
      </c>
      <c r="AY431" s="214" t="s">
        <v>134</v>
      </c>
    </row>
    <row r="432" spans="1:65" s="13" customFormat="1" ht="10.199999999999999">
      <c r="B432" s="194"/>
      <c r="C432" s="195"/>
      <c r="D432" s="187" t="s">
        <v>147</v>
      </c>
      <c r="E432" s="196" t="s">
        <v>19</v>
      </c>
      <c r="F432" s="197" t="s">
        <v>297</v>
      </c>
      <c r="G432" s="195"/>
      <c r="H432" s="196" t="s">
        <v>19</v>
      </c>
      <c r="I432" s="198"/>
      <c r="J432" s="195"/>
      <c r="K432" s="195"/>
      <c r="L432" s="199"/>
      <c r="M432" s="200"/>
      <c r="N432" s="201"/>
      <c r="O432" s="201"/>
      <c r="P432" s="201"/>
      <c r="Q432" s="201"/>
      <c r="R432" s="201"/>
      <c r="S432" s="201"/>
      <c r="T432" s="202"/>
      <c r="AT432" s="203" t="s">
        <v>147</v>
      </c>
      <c r="AU432" s="203" t="s">
        <v>82</v>
      </c>
      <c r="AV432" s="13" t="s">
        <v>78</v>
      </c>
      <c r="AW432" s="13" t="s">
        <v>35</v>
      </c>
      <c r="AX432" s="13" t="s">
        <v>73</v>
      </c>
      <c r="AY432" s="203" t="s">
        <v>134</v>
      </c>
    </row>
    <row r="433" spans="1:65" s="14" customFormat="1" ht="10.199999999999999">
      <c r="B433" s="204"/>
      <c r="C433" s="205"/>
      <c r="D433" s="187" t="s">
        <v>147</v>
      </c>
      <c r="E433" s="206" t="s">
        <v>19</v>
      </c>
      <c r="F433" s="207" t="s">
        <v>298</v>
      </c>
      <c r="G433" s="205"/>
      <c r="H433" s="208">
        <v>119</v>
      </c>
      <c r="I433" s="209"/>
      <c r="J433" s="205"/>
      <c r="K433" s="205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147</v>
      </c>
      <c r="AU433" s="214" t="s">
        <v>82</v>
      </c>
      <c r="AV433" s="14" t="s">
        <v>82</v>
      </c>
      <c r="AW433" s="14" t="s">
        <v>35</v>
      </c>
      <c r="AX433" s="14" t="s">
        <v>73</v>
      </c>
      <c r="AY433" s="214" t="s">
        <v>134</v>
      </c>
    </row>
    <row r="434" spans="1:65" s="15" customFormat="1" ht="10.199999999999999">
      <c r="B434" s="215"/>
      <c r="C434" s="216"/>
      <c r="D434" s="187" t="s">
        <v>147</v>
      </c>
      <c r="E434" s="217" t="s">
        <v>19</v>
      </c>
      <c r="F434" s="218" t="s">
        <v>186</v>
      </c>
      <c r="G434" s="216"/>
      <c r="H434" s="219">
        <v>576.5</v>
      </c>
      <c r="I434" s="220"/>
      <c r="J434" s="216"/>
      <c r="K434" s="216"/>
      <c r="L434" s="221"/>
      <c r="M434" s="222"/>
      <c r="N434" s="223"/>
      <c r="O434" s="223"/>
      <c r="P434" s="223"/>
      <c r="Q434" s="223"/>
      <c r="R434" s="223"/>
      <c r="S434" s="223"/>
      <c r="T434" s="224"/>
      <c r="AT434" s="225" t="s">
        <v>147</v>
      </c>
      <c r="AU434" s="225" t="s">
        <v>82</v>
      </c>
      <c r="AV434" s="15" t="s">
        <v>141</v>
      </c>
      <c r="AW434" s="15" t="s">
        <v>35</v>
      </c>
      <c r="AX434" s="15" t="s">
        <v>78</v>
      </c>
      <c r="AY434" s="225" t="s">
        <v>134</v>
      </c>
    </row>
    <row r="435" spans="1:65" s="14" customFormat="1" ht="10.199999999999999">
      <c r="B435" s="204"/>
      <c r="C435" s="205"/>
      <c r="D435" s="187" t="s">
        <v>147</v>
      </c>
      <c r="E435" s="205"/>
      <c r="F435" s="207" t="s">
        <v>491</v>
      </c>
      <c r="G435" s="205"/>
      <c r="H435" s="208">
        <v>172.95</v>
      </c>
      <c r="I435" s="209"/>
      <c r="J435" s="205"/>
      <c r="K435" s="205"/>
      <c r="L435" s="210"/>
      <c r="M435" s="211"/>
      <c r="N435" s="212"/>
      <c r="O435" s="212"/>
      <c r="P435" s="212"/>
      <c r="Q435" s="212"/>
      <c r="R435" s="212"/>
      <c r="S435" s="212"/>
      <c r="T435" s="213"/>
      <c r="AT435" s="214" t="s">
        <v>147</v>
      </c>
      <c r="AU435" s="214" t="s">
        <v>82</v>
      </c>
      <c r="AV435" s="14" t="s">
        <v>82</v>
      </c>
      <c r="AW435" s="14" t="s">
        <v>4</v>
      </c>
      <c r="AX435" s="14" t="s">
        <v>78</v>
      </c>
      <c r="AY435" s="214" t="s">
        <v>134</v>
      </c>
    </row>
    <row r="436" spans="1:65" s="2" customFormat="1" ht="24.15" customHeight="1">
      <c r="A436" s="35"/>
      <c r="B436" s="36"/>
      <c r="C436" s="174" t="s">
        <v>492</v>
      </c>
      <c r="D436" s="174" t="s">
        <v>136</v>
      </c>
      <c r="E436" s="175" t="s">
        <v>493</v>
      </c>
      <c r="F436" s="176" t="s">
        <v>494</v>
      </c>
      <c r="G436" s="177" t="s">
        <v>139</v>
      </c>
      <c r="H436" s="178">
        <v>121.72</v>
      </c>
      <c r="I436" s="179"/>
      <c r="J436" s="180">
        <f>ROUND(I436*H436,2)</f>
        <v>0</v>
      </c>
      <c r="K436" s="176" t="s">
        <v>140</v>
      </c>
      <c r="L436" s="40"/>
      <c r="M436" s="181" t="s">
        <v>19</v>
      </c>
      <c r="N436" s="182" t="s">
        <v>45</v>
      </c>
      <c r="O436" s="65"/>
      <c r="P436" s="183">
        <f>O436*H436</f>
        <v>0</v>
      </c>
      <c r="Q436" s="183">
        <v>5.7000000000000002E-3</v>
      </c>
      <c r="R436" s="183">
        <f>Q436*H436</f>
        <v>0.69380399999999998</v>
      </c>
      <c r="S436" s="183">
        <v>0</v>
      </c>
      <c r="T436" s="18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85" t="s">
        <v>141</v>
      </c>
      <c r="AT436" s="185" t="s">
        <v>136</v>
      </c>
      <c r="AU436" s="185" t="s">
        <v>82</v>
      </c>
      <c r="AY436" s="18" t="s">
        <v>134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8" t="s">
        <v>82</v>
      </c>
      <c r="BK436" s="186">
        <f>ROUND(I436*H436,2)</f>
        <v>0</v>
      </c>
      <c r="BL436" s="18" t="s">
        <v>141</v>
      </c>
      <c r="BM436" s="185" t="s">
        <v>495</v>
      </c>
    </row>
    <row r="437" spans="1:65" s="2" customFormat="1" ht="19.2">
      <c r="A437" s="35"/>
      <c r="B437" s="36"/>
      <c r="C437" s="37"/>
      <c r="D437" s="187" t="s">
        <v>143</v>
      </c>
      <c r="E437" s="37"/>
      <c r="F437" s="188" t="s">
        <v>496</v>
      </c>
      <c r="G437" s="37"/>
      <c r="H437" s="37"/>
      <c r="I437" s="189"/>
      <c r="J437" s="37"/>
      <c r="K437" s="37"/>
      <c r="L437" s="40"/>
      <c r="M437" s="190"/>
      <c r="N437" s="191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143</v>
      </c>
      <c r="AU437" s="18" t="s">
        <v>82</v>
      </c>
    </row>
    <row r="438" spans="1:65" s="2" customFormat="1" ht="10.199999999999999">
      <c r="A438" s="35"/>
      <c r="B438" s="36"/>
      <c r="C438" s="37"/>
      <c r="D438" s="192" t="s">
        <v>145</v>
      </c>
      <c r="E438" s="37"/>
      <c r="F438" s="193" t="s">
        <v>497</v>
      </c>
      <c r="G438" s="37"/>
      <c r="H438" s="37"/>
      <c r="I438" s="189"/>
      <c r="J438" s="37"/>
      <c r="K438" s="37"/>
      <c r="L438" s="40"/>
      <c r="M438" s="190"/>
      <c r="N438" s="191"/>
      <c r="O438" s="65"/>
      <c r="P438" s="65"/>
      <c r="Q438" s="65"/>
      <c r="R438" s="65"/>
      <c r="S438" s="65"/>
      <c r="T438" s="66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145</v>
      </c>
      <c r="AU438" s="18" t="s">
        <v>82</v>
      </c>
    </row>
    <row r="439" spans="1:65" s="13" customFormat="1" ht="10.199999999999999">
      <c r="B439" s="194"/>
      <c r="C439" s="195"/>
      <c r="D439" s="187" t="s">
        <v>147</v>
      </c>
      <c r="E439" s="196" t="s">
        <v>19</v>
      </c>
      <c r="F439" s="197" t="s">
        <v>297</v>
      </c>
      <c r="G439" s="195"/>
      <c r="H439" s="196" t="s">
        <v>19</v>
      </c>
      <c r="I439" s="198"/>
      <c r="J439" s="195"/>
      <c r="K439" s="195"/>
      <c r="L439" s="199"/>
      <c r="M439" s="200"/>
      <c r="N439" s="201"/>
      <c r="O439" s="201"/>
      <c r="P439" s="201"/>
      <c r="Q439" s="201"/>
      <c r="R439" s="201"/>
      <c r="S439" s="201"/>
      <c r="T439" s="202"/>
      <c r="AT439" s="203" t="s">
        <v>147</v>
      </c>
      <c r="AU439" s="203" t="s">
        <v>82</v>
      </c>
      <c r="AV439" s="13" t="s">
        <v>78</v>
      </c>
      <c r="AW439" s="13" t="s">
        <v>35</v>
      </c>
      <c r="AX439" s="13" t="s">
        <v>73</v>
      </c>
      <c r="AY439" s="203" t="s">
        <v>134</v>
      </c>
    </row>
    <row r="440" spans="1:65" s="14" customFormat="1" ht="10.199999999999999">
      <c r="B440" s="204"/>
      <c r="C440" s="205"/>
      <c r="D440" s="187" t="s">
        <v>147</v>
      </c>
      <c r="E440" s="206" t="s">
        <v>19</v>
      </c>
      <c r="F440" s="207" t="s">
        <v>298</v>
      </c>
      <c r="G440" s="205"/>
      <c r="H440" s="208">
        <v>119</v>
      </c>
      <c r="I440" s="209"/>
      <c r="J440" s="205"/>
      <c r="K440" s="205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147</v>
      </c>
      <c r="AU440" s="214" t="s">
        <v>82</v>
      </c>
      <c r="AV440" s="14" t="s">
        <v>82</v>
      </c>
      <c r="AW440" s="14" t="s">
        <v>35</v>
      </c>
      <c r="AX440" s="14" t="s">
        <v>73</v>
      </c>
      <c r="AY440" s="214" t="s">
        <v>134</v>
      </c>
    </row>
    <row r="441" spans="1:65" s="14" customFormat="1" ht="10.199999999999999">
      <c r="B441" s="204"/>
      <c r="C441" s="205"/>
      <c r="D441" s="187" t="s">
        <v>147</v>
      </c>
      <c r="E441" s="206" t="s">
        <v>19</v>
      </c>
      <c r="F441" s="207" t="s">
        <v>299</v>
      </c>
      <c r="G441" s="205"/>
      <c r="H441" s="208">
        <v>1.6</v>
      </c>
      <c r="I441" s="209"/>
      <c r="J441" s="205"/>
      <c r="K441" s="205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147</v>
      </c>
      <c r="AU441" s="214" t="s">
        <v>82</v>
      </c>
      <c r="AV441" s="14" t="s">
        <v>82</v>
      </c>
      <c r="AW441" s="14" t="s">
        <v>35</v>
      </c>
      <c r="AX441" s="14" t="s">
        <v>73</v>
      </c>
      <c r="AY441" s="214" t="s">
        <v>134</v>
      </c>
    </row>
    <row r="442" spans="1:65" s="14" customFormat="1" ht="10.199999999999999">
      <c r="B442" s="204"/>
      <c r="C442" s="205"/>
      <c r="D442" s="187" t="s">
        <v>147</v>
      </c>
      <c r="E442" s="206" t="s">
        <v>19</v>
      </c>
      <c r="F442" s="207" t="s">
        <v>300</v>
      </c>
      <c r="G442" s="205"/>
      <c r="H442" s="208">
        <v>1.1200000000000001</v>
      </c>
      <c r="I442" s="209"/>
      <c r="J442" s="205"/>
      <c r="K442" s="205"/>
      <c r="L442" s="210"/>
      <c r="M442" s="211"/>
      <c r="N442" s="212"/>
      <c r="O442" s="212"/>
      <c r="P442" s="212"/>
      <c r="Q442" s="212"/>
      <c r="R442" s="212"/>
      <c r="S442" s="212"/>
      <c r="T442" s="213"/>
      <c r="AT442" s="214" t="s">
        <v>147</v>
      </c>
      <c r="AU442" s="214" t="s">
        <v>82</v>
      </c>
      <c r="AV442" s="14" t="s">
        <v>82</v>
      </c>
      <c r="AW442" s="14" t="s">
        <v>35</v>
      </c>
      <c r="AX442" s="14" t="s">
        <v>73</v>
      </c>
      <c r="AY442" s="214" t="s">
        <v>134</v>
      </c>
    </row>
    <row r="443" spans="1:65" s="15" customFormat="1" ht="10.199999999999999">
      <c r="B443" s="215"/>
      <c r="C443" s="216"/>
      <c r="D443" s="187" t="s">
        <v>147</v>
      </c>
      <c r="E443" s="217" t="s">
        <v>19</v>
      </c>
      <c r="F443" s="218" t="s">
        <v>186</v>
      </c>
      <c r="G443" s="216"/>
      <c r="H443" s="219">
        <v>121.72</v>
      </c>
      <c r="I443" s="220"/>
      <c r="J443" s="216"/>
      <c r="K443" s="216"/>
      <c r="L443" s="221"/>
      <c r="M443" s="222"/>
      <c r="N443" s="223"/>
      <c r="O443" s="223"/>
      <c r="P443" s="223"/>
      <c r="Q443" s="223"/>
      <c r="R443" s="223"/>
      <c r="S443" s="223"/>
      <c r="T443" s="224"/>
      <c r="AT443" s="225" t="s">
        <v>147</v>
      </c>
      <c r="AU443" s="225" t="s">
        <v>82</v>
      </c>
      <c r="AV443" s="15" t="s">
        <v>141</v>
      </c>
      <c r="AW443" s="15" t="s">
        <v>35</v>
      </c>
      <c r="AX443" s="15" t="s">
        <v>78</v>
      </c>
      <c r="AY443" s="225" t="s">
        <v>134</v>
      </c>
    </row>
    <row r="444" spans="1:65" s="2" customFormat="1" ht="24.15" customHeight="1">
      <c r="A444" s="35"/>
      <c r="B444" s="36"/>
      <c r="C444" s="174" t="s">
        <v>498</v>
      </c>
      <c r="D444" s="174" t="s">
        <v>136</v>
      </c>
      <c r="E444" s="175" t="s">
        <v>499</v>
      </c>
      <c r="F444" s="176" t="s">
        <v>500</v>
      </c>
      <c r="G444" s="177" t="s">
        <v>139</v>
      </c>
      <c r="H444" s="178">
        <v>431.24</v>
      </c>
      <c r="I444" s="179"/>
      <c r="J444" s="180">
        <f>ROUND(I444*H444,2)</f>
        <v>0</v>
      </c>
      <c r="K444" s="176" t="s">
        <v>140</v>
      </c>
      <c r="L444" s="40"/>
      <c r="M444" s="181" t="s">
        <v>19</v>
      </c>
      <c r="N444" s="182" t="s">
        <v>45</v>
      </c>
      <c r="O444" s="65"/>
      <c r="P444" s="183">
        <f>O444*H444</f>
        <v>0</v>
      </c>
      <c r="Q444" s="183">
        <v>3.3E-3</v>
      </c>
      <c r="R444" s="183">
        <f>Q444*H444</f>
        <v>1.423092</v>
      </c>
      <c r="S444" s="183">
        <v>0</v>
      </c>
      <c r="T444" s="184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141</v>
      </c>
      <c r="AT444" s="185" t="s">
        <v>136</v>
      </c>
      <c r="AU444" s="185" t="s">
        <v>82</v>
      </c>
      <c r="AY444" s="18" t="s">
        <v>134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82</v>
      </c>
      <c r="BK444" s="186">
        <f>ROUND(I444*H444,2)</f>
        <v>0</v>
      </c>
      <c r="BL444" s="18" t="s">
        <v>141</v>
      </c>
      <c r="BM444" s="185" t="s">
        <v>501</v>
      </c>
    </row>
    <row r="445" spans="1:65" s="2" customFormat="1" ht="19.2">
      <c r="A445" s="35"/>
      <c r="B445" s="36"/>
      <c r="C445" s="37"/>
      <c r="D445" s="187" t="s">
        <v>143</v>
      </c>
      <c r="E445" s="37"/>
      <c r="F445" s="188" t="s">
        <v>502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143</v>
      </c>
      <c r="AU445" s="18" t="s">
        <v>82</v>
      </c>
    </row>
    <row r="446" spans="1:65" s="2" customFormat="1" ht="10.199999999999999">
      <c r="A446" s="35"/>
      <c r="B446" s="36"/>
      <c r="C446" s="37"/>
      <c r="D446" s="192" t="s">
        <v>145</v>
      </c>
      <c r="E446" s="37"/>
      <c r="F446" s="193" t="s">
        <v>503</v>
      </c>
      <c r="G446" s="37"/>
      <c r="H446" s="37"/>
      <c r="I446" s="189"/>
      <c r="J446" s="37"/>
      <c r="K446" s="37"/>
      <c r="L446" s="40"/>
      <c r="M446" s="190"/>
      <c r="N446" s="191"/>
      <c r="O446" s="65"/>
      <c r="P446" s="65"/>
      <c r="Q446" s="65"/>
      <c r="R446" s="65"/>
      <c r="S446" s="65"/>
      <c r="T446" s="66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145</v>
      </c>
      <c r="AU446" s="18" t="s">
        <v>82</v>
      </c>
    </row>
    <row r="447" spans="1:65" s="13" customFormat="1" ht="10.199999999999999">
      <c r="B447" s="194"/>
      <c r="C447" s="195"/>
      <c r="D447" s="187" t="s">
        <v>147</v>
      </c>
      <c r="E447" s="196" t="s">
        <v>19</v>
      </c>
      <c r="F447" s="197" t="s">
        <v>301</v>
      </c>
      <c r="G447" s="195"/>
      <c r="H447" s="196" t="s">
        <v>19</v>
      </c>
      <c r="I447" s="198"/>
      <c r="J447" s="195"/>
      <c r="K447" s="195"/>
      <c r="L447" s="199"/>
      <c r="M447" s="200"/>
      <c r="N447" s="201"/>
      <c r="O447" s="201"/>
      <c r="P447" s="201"/>
      <c r="Q447" s="201"/>
      <c r="R447" s="201"/>
      <c r="S447" s="201"/>
      <c r="T447" s="202"/>
      <c r="AT447" s="203" t="s">
        <v>147</v>
      </c>
      <c r="AU447" s="203" t="s">
        <v>82</v>
      </c>
      <c r="AV447" s="13" t="s">
        <v>78</v>
      </c>
      <c r="AW447" s="13" t="s">
        <v>35</v>
      </c>
      <c r="AX447" s="13" t="s">
        <v>73</v>
      </c>
      <c r="AY447" s="203" t="s">
        <v>134</v>
      </c>
    </row>
    <row r="448" spans="1:65" s="14" customFormat="1" ht="10.199999999999999">
      <c r="B448" s="204"/>
      <c r="C448" s="205"/>
      <c r="D448" s="187" t="s">
        <v>147</v>
      </c>
      <c r="E448" s="206" t="s">
        <v>19</v>
      </c>
      <c r="F448" s="207" t="s">
        <v>302</v>
      </c>
      <c r="G448" s="205"/>
      <c r="H448" s="208">
        <v>376</v>
      </c>
      <c r="I448" s="209"/>
      <c r="J448" s="205"/>
      <c r="K448" s="205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147</v>
      </c>
      <c r="AU448" s="214" t="s">
        <v>82</v>
      </c>
      <c r="AV448" s="14" t="s">
        <v>82</v>
      </c>
      <c r="AW448" s="14" t="s">
        <v>35</v>
      </c>
      <c r="AX448" s="14" t="s">
        <v>73</v>
      </c>
      <c r="AY448" s="214" t="s">
        <v>134</v>
      </c>
    </row>
    <row r="449" spans="1:65" s="13" customFormat="1" ht="10.199999999999999">
      <c r="B449" s="194"/>
      <c r="C449" s="195"/>
      <c r="D449" s="187" t="s">
        <v>147</v>
      </c>
      <c r="E449" s="196" t="s">
        <v>19</v>
      </c>
      <c r="F449" s="197" t="s">
        <v>303</v>
      </c>
      <c r="G449" s="195"/>
      <c r="H449" s="196" t="s">
        <v>19</v>
      </c>
      <c r="I449" s="198"/>
      <c r="J449" s="195"/>
      <c r="K449" s="195"/>
      <c r="L449" s="199"/>
      <c r="M449" s="200"/>
      <c r="N449" s="201"/>
      <c r="O449" s="201"/>
      <c r="P449" s="201"/>
      <c r="Q449" s="201"/>
      <c r="R449" s="201"/>
      <c r="S449" s="201"/>
      <c r="T449" s="202"/>
      <c r="AT449" s="203" t="s">
        <v>147</v>
      </c>
      <c r="AU449" s="203" t="s">
        <v>82</v>
      </c>
      <c r="AV449" s="13" t="s">
        <v>78</v>
      </c>
      <c r="AW449" s="13" t="s">
        <v>35</v>
      </c>
      <c r="AX449" s="13" t="s">
        <v>73</v>
      </c>
      <c r="AY449" s="203" t="s">
        <v>134</v>
      </c>
    </row>
    <row r="450" spans="1:65" s="14" customFormat="1" ht="10.199999999999999">
      <c r="B450" s="204"/>
      <c r="C450" s="205"/>
      <c r="D450" s="187" t="s">
        <v>147</v>
      </c>
      <c r="E450" s="206" t="s">
        <v>19</v>
      </c>
      <c r="F450" s="207" t="s">
        <v>216</v>
      </c>
      <c r="G450" s="205"/>
      <c r="H450" s="208">
        <v>12</v>
      </c>
      <c r="I450" s="209"/>
      <c r="J450" s="205"/>
      <c r="K450" s="205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147</v>
      </c>
      <c r="AU450" s="214" t="s">
        <v>82</v>
      </c>
      <c r="AV450" s="14" t="s">
        <v>82</v>
      </c>
      <c r="AW450" s="14" t="s">
        <v>35</v>
      </c>
      <c r="AX450" s="14" t="s">
        <v>73</v>
      </c>
      <c r="AY450" s="214" t="s">
        <v>134</v>
      </c>
    </row>
    <row r="451" spans="1:65" s="13" customFormat="1" ht="10.199999999999999">
      <c r="B451" s="194"/>
      <c r="C451" s="195"/>
      <c r="D451" s="187" t="s">
        <v>147</v>
      </c>
      <c r="E451" s="196" t="s">
        <v>19</v>
      </c>
      <c r="F451" s="197" t="s">
        <v>304</v>
      </c>
      <c r="G451" s="195"/>
      <c r="H451" s="196" t="s">
        <v>19</v>
      </c>
      <c r="I451" s="198"/>
      <c r="J451" s="195"/>
      <c r="K451" s="195"/>
      <c r="L451" s="199"/>
      <c r="M451" s="200"/>
      <c r="N451" s="201"/>
      <c r="O451" s="201"/>
      <c r="P451" s="201"/>
      <c r="Q451" s="201"/>
      <c r="R451" s="201"/>
      <c r="S451" s="201"/>
      <c r="T451" s="202"/>
      <c r="AT451" s="203" t="s">
        <v>147</v>
      </c>
      <c r="AU451" s="203" t="s">
        <v>82</v>
      </c>
      <c r="AV451" s="13" t="s">
        <v>78</v>
      </c>
      <c r="AW451" s="13" t="s">
        <v>35</v>
      </c>
      <c r="AX451" s="13" t="s">
        <v>73</v>
      </c>
      <c r="AY451" s="203" t="s">
        <v>134</v>
      </c>
    </row>
    <row r="452" spans="1:65" s="14" customFormat="1" ht="10.199999999999999">
      <c r="B452" s="204"/>
      <c r="C452" s="205"/>
      <c r="D452" s="187" t="s">
        <v>147</v>
      </c>
      <c r="E452" s="206" t="s">
        <v>19</v>
      </c>
      <c r="F452" s="207" t="s">
        <v>305</v>
      </c>
      <c r="G452" s="205"/>
      <c r="H452" s="208">
        <v>7.2</v>
      </c>
      <c r="I452" s="209"/>
      <c r="J452" s="205"/>
      <c r="K452" s="205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147</v>
      </c>
      <c r="AU452" s="214" t="s">
        <v>82</v>
      </c>
      <c r="AV452" s="14" t="s">
        <v>82</v>
      </c>
      <c r="AW452" s="14" t="s">
        <v>35</v>
      </c>
      <c r="AX452" s="14" t="s">
        <v>73</v>
      </c>
      <c r="AY452" s="214" t="s">
        <v>134</v>
      </c>
    </row>
    <row r="453" spans="1:65" s="14" customFormat="1" ht="10.199999999999999">
      <c r="B453" s="204"/>
      <c r="C453" s="205"/>
      <c r="D453" s="187" t="s">
        <v>147</v>
      </c>
      <c r="E453" s="206" t="s">
        <v>19</v>
      </c>
      <c r="F453" s="207" t="s">
        <v>306</v>
      </c>
      <c r="G453" s="205"/>
      <c r="H453" s="208">
        <v>17.55</v>
      </c>
      <c r="I453" s="209"/>
      <c r="J453" s="205"/>
      <c r="K453" s="205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147</v>
      </c>
      <c r="AU453" s="214" t="s">
        <v>82</v>
      </c>
      <c r="AV453" s="14" t="s">
        <v>82</v>
      </c>
      <c r="AW453" s="14" t="s">
        <v>35</v>
      </c>
      <c r="AX453" s="14" t="s">
        <v>73</v>
      </c>
      <c r="AY453" s="214" t="s">
        <v>134</v>
      </c>
    </row>
    <row r="454" spans="1:65" s="14" customFormat="1" ht="10.199999999999999">
      <c r="B454" s="204"/>
      <c r="C454" s="205"/>
      <c r="D454" s="187" t="s">
        <v>147</v>
      </c>
      <c r="E454" s="206" t="s">
        <v>19</v>
      </c>
      <c r="F454" s="207" t="s">
        <v>307</v>
      </c>
      <c r="G454" s="205"/>
      <c r="H454" s="208">
        <v>8.19</v>
      </c>
      <c r="I454" s="209"/>
      <c r="J454" s="205"/>
      <c r="K454" s="205"/>
      <c r="L454" s="210"/>
      <c r="M454" s="211"/>
      <c r="N454" s="212"/>
      <c r="O454" s="212"/>
      <c r="P454" s="212"/>
      <c r="Q454" s="212"/>
      <c r="R454" s="212"/>
      <c r="S454" s="212"/>
      <c r="T454" s="213"/>
      <c r="AT454" s="214" t="s">
        <v>147</v>
      </c>
      <c r="AU454" s="214" t="s">
        <v>82</v>
      </c>
      <c r="AV454" s="14" t="s">
        <v>82</v>
      </c>
      <c r="AW454" s="14" t="s">
        <v>35</v>
      </c>
      <c r="AX454" s="14" t="s">
        <v>73</v>
      </c>
      <c r="AY454" s="214" t="s">
        <v>134</v>
      </c>
    </row>
    <row r="455" spans="1:65" s="14" customFormat="1" ht="10.199999999999999">
      <c r="B455" s="204"/>
      <c r="C455" s="205"/>
      <c r="D455" s="187" t="s">
        <v>147</v>
      </c>
      <c r="E455" s="206" t="s">
        <v>19</v>
      </c>
      <c r="F455" s="207" t="s">
        <v>308</v>
      </c>
      <c r="G455" s="205"/>
      <c r="H455" s="208">
        <v>2.34</v>
      </c>
      <c r="I455" s="209"/>
      <c r="J455" s="205"/>
      <c r="K455" s="205"/>
      <c r="L455" s="210"/>
      <c r="M455" s="211"/>
      <c r="N455" s="212"/>
      <c r="O455" s="212"/>
      <c r="P455" s="212"/>
      <c r="Q455" s="212"/>
      <c r="R455" s="212"/>
      <c r="S455" s="212"/>
      <c r="T455" s="213"/>
      <c r="AT455" s="214" t="s">
        <v>147</v>
      </c>
      <c r="AU455" s="214" t="s">
        <v>82</v>
      </c>
      <c r="AV455" s="14" t="s">
        <v>82</v>
      </c>
      <c r="AW455" s="14" t="s">
        <v>35</v>
      </c>
      <c r="AX455" s="14" t="s">
        <v>73</v>
      </c>
      <c r="AY455" s="214" t="s">
        <v>134</v>
      </c>
    </row>
    <row r="456" spans="1:65" s="14" customFormat="1" ht="10.199999999999999">
      <c r="B456" s="204"/>
      <c r="C456" s="205"/>
      <c r="D456" s="187" t="s">
        <v>147</v>
      </c>
      <c r="E456" s="206" t="s">
        <v>19</v>
      </c>
      <c r="F456" s="207" t="s">
        <v>309</v>
      </c>
      <c r="G456" s="205"/>
      <c r="H456" s="208">
        <v>1.26</v>
      </c>
      <c r="I456" s="209"/>
      <c r="J456" s="205"/>
      <c r="K456" s="205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147</v>
      </c>
      <c r="AU456" s="214" t="s">
        <v>82</v>
      </c>
      <c r="AV456" s="14" t="s">
        <v>82</v>
      </c>
      <c r="AW456" s="14" t="s">
        <v>35</v>
      </c>
      <c r="AX456" s="14" t="s">
        <v>73</v>
      </c>
      <c r="AY456" s="214" t="s">
        <v>134</v>
      </c>
    </row>
    <row r="457" spans="1:65" s="13" customFormat="1" ht="10.199999999999999">
      <c r="B457" s="194"/>
      <c r="C457" s="195"/>
      <c r="D457" s="187" t="s">
        <v>147</v>
      </c>
      <c r="E457" s="196" t="s">
        <v>19</v>
      </c>
      <c r="F457" s="197" t="s">
        <v>276</v>
      </c>
      <c r="G457" s="195"/>
      <c r="H457" s="196" t="s">
        <v>19</v>
      </c>
      <c r="I457" s="198"/>
      <c r="J457" s="195"/>
      <c r="K457" s="195"/>
      <c r="L457" s="199"/>
      <c r="M457" s="200"/>
      <c r="N457" s="201"/>
      <c r="O457" s="201"/>
      <c r="P457" s="201"/>
      <c r="Q457" s="201"/>
      <c r="R457" s="201"/>
      <c r="S457" s="201"/>
      <c r="T457" s="202"/>
      <c r="AT457" s="203" t="s">
        <v>147</v>
      </c>
      <c r="AU457" s="203" t="s">
        <v>82</v>
      </c>
      <c r="AV457" s="13" t="s">
        <v>78</v>
      </c>
      <c r="AW457" s="13" t="s">
        <v>35</v>
      </c>
      <c r="AX457" s="13" t="s">
        <v>73</v>
      </c>
      <c r="AY457" s="203" t="s">
        <v>134</v>
      </c>
    </row>
    <row r="458" spans="1:65" s="14" customFormat="1" ht="10.199999999999999">
      <c r="B458" s="204"/>
      <c r="C458" s="205"/>
      <c r="D458" s="187" t="s">
        <v>147</v>
      </c>
      <c r="E458" s="206" t="s">
        <v>19</v>
      </c>
      <c r="F458" s="207" t="s">
        <v>310</v>
      </c>
      <c r="G458" s="205"/>
      <c r="H458" s="208">
        <v>6.7</v>
      </c>
      <c r="I458" s="209"/>
      <c r="J458" s="205"/>
      <c r="K458" s="205"/>
      <c r="L458" s="210"/>
      <c r="M458" s="211"/>
      <c r="N458" s="212"/>
      <c r="O458" s="212"/>
      <c r="P458" s="212"/>
      <c r="Q458" s="212"/>
      <c r="R458" s="212"/>
      <c r="S458" s="212"/>
      <c r="T458" s="213"/>
      <c r="AT458" s="214" t="s">
        <v>147</v>
      </c>
      <c r="AU458" s="214" t="s">
        <v>82</v>
      </c>
      <c r="AV458" s="14" t="s">
        <v>82</v>
      </c>
      <c r="AW458" s="14" t="s">
        <v>35</v>
      </c>
      <c r="AX458" s="14" t="s">
        <v>73</v>
      </c>
      <c r="AY458" s="214" t="s">
        <v>134</v>
      </c>
    </row>
    <row r="459" spans="1:65" s="15" customFormat="1" ht="10.199999999999999">
      <c r="B459" s="215"/>
      <c r="C459" s="216"/>
      <c r="D459" s="187" t="s">
        <v>147</v>
      </c>
      <c r="E459" s="217" t="s">
        <v>19</v>
      </c>
      <c r="F459" s="218" t="s">
        <v>186</v>
      </c>
      <c r="G459" s="216"/>
      <c r="H459" s="219">
        <v>431.24</v>
      </c>
      <c r="I459" s="220"/>
      <c r="J459" s="216"/>
      <c r="K459" s="216"/>
      <c r="L459" s="221"/>
      <c r="M459" s="222"/>
      <c r="N459" s="223"/>
      <c r="O459" s="223"/>
      <c r="P459" s="223"/>
      <c r="Q459" s="223"/>
      <c r="R459" s="223"/>
      <c r="S459" s="223"/>
      <c r="T459" s="224"/>
      <c r="AT459" s="225" t="s">
        <v>147</v>
      </c>
      <c r="AU459" s="225" t="s">
        <v>82</v>
      </c>
      <c r="AV459" s="15" t="s">
        <v>141</v>
      </c>
      <c r="AW459" s="15" t="s">
        <v>35</v>
      </c>
      <c r="AX459" s="15" t="s">
        <v>78</v>
      </c>
      <c r="AY459" s="225" t="s">
        <v>134</v>
      </c>
    </row>
    <row r="460" spans="1:65" s="2" customFormat="1" ht="24.15" customHeight="1">
      <c r="A460" s="35"/>
      <c r="B460" s="36"/>
      <c r="C460" s="174" t="s">
        <v>504</v>
      </c>
      <c r="D460" s="174" t="s">
        <v>136</v>
      </c>
      <c r="E460" s="175" t="s">
        <v>505</v>
      </c>
      <c r="F460" s="176" t="s">
        <v>506</v>
      </c>
      <c r="G460" s="177" t="s">
        <v>333</v>
      </c>
      <c r="H460" s="178">
        <v>44.7</v>
      </c>
      <c r="I460" s="179"/>
      <c r="J460" s="180">
        <f>ROUND(I460*H460,2)</f>
        <v>0</v>
      </c>
      <c r="K460" s="176" t="s">
        <v>140</v>
      </c>
      <c r="L460" s="40"/>
      <c r="M460" s="181" t="s">
        <v>19</v>
      </c>
      <c r="N460" s="182" t="s">
        <v>45</v>
      </c>
      <c r="O460" s="65"/>
      <c r="P460" s="183">
        <f>O460*H460</f>
        <v>0</v>
      </c>
      <c r="Q460" s="183">
        <v>2.0650000000000002E-2</v>
      </c>
      <c r="R460" s="183">
        <f>Q460*H460</f>
        <v>0.92305500000000018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141</v>
      </c>
      <c r="AT460" s="185" t="s">
        <v>136</v>
      </c>
      <c r="AU460" s="185" t="s">
        <v>82</v>
      </c>
      <c r="AY460" s="18" t="s">
        <v>134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82</v>
      </c>
      <c r="BK460" s="186">
        <f>ROUND(I460*H460,2)</f>
        <v>0</v>
      </c>
      <c r="BL460" s="18" t="s">
        <v>141</v>
      </c>
      <c r="BM460" s="185" t="s">
        <v>507</v>
      </c>
    </row>
    <row r="461" spans="1:65" s="2" customFormat="1" ht="19.2">
      <c r="A461" s="35"/>
      <c r="B461" s="36"/>
      <c r="C461" s="37"/>
      <c r="D461" s="187" t="s">
        <v>143</v>
      </c>
      <c r="E461" s="37"/>
      <c r="F461" s="188" t="s">
        <v>508</v>
      </c>
      <c r="G461" s="37"/>
      <c r="H461" s="37"/>
      <c r="I461" s="189"/>
      <c r="J461" s="37"/>
      <c r="K461" s="37"/>
      <c r="L461" s="40"/>
      <c r="M461" s="190"/>
      <c r="N461" s="191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143</v>
      </c>
      <c r="AU461" s="18" t="s">
        <v>82</v>
      </c>
    </row>
    <row r="462" spans="1:65" s="2" customFormat="1" ht="10.199999999999999">
      <c r="A462" s="35"/>
      <c r="B462" s="36"/>
      <c r="C462" s="37"/>
      <c r="D462" s="192" t="s">
        <v>145</v>
      </c>
      <c r="E462" s="37"/>
      <c r="F462" s="193" t="s">
        <v>509</v>
      </c>
      <c r="G462" s="37"/>
      <c r="H462" s="37"/>
      <c r="I462" s="189"/>
      <c r="J462" s="37"/>
      <c r="K462" s="37"/>
      <c r="L462" s="40"/>
      <c r="M462" s="190"/>
      <c r="N462" s="191"/>
      <c r="O462" s="65"/>
      <c r="P462" s="65"/>
      <c r="Q462" s="65"/>
      <c r="R462" s="65"/>
      <c r="S462" s="65"/>
      <c r="T462" s="66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145</v>
      </c>
      <c r="AU462" s="18" t="s">
        <v>82</v>
      </c>
    </row>
    <row r="463" spans="1:65" s="14" customFormat="1" ht="10.199999999999999">
      <c r="B463" s="204"/>
      <c r="C463" s="205"/>
      <c r="D463" s="187" t="s">
        <v>147</v>
      </c>
      <c r="E463" s="206" t="s">
        <v>19</v>
      </c>
      <c r="F463" s="207" t="s">
        <v>510</v>
      </c>
      <c r="G463" s="205"/>
      <c r="H463" s="208">
        <v>19.5</v>
      </c>
      <c r="I463" s="209"/>
      <c r="J463" s="205"/>
      <c r="K463" s="205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147</v>
      </c>
      <c r="AU463" s="214" t="s">
        <v>82</v>
      </c>
      <c r="AV463" s="14" t="s">
        <v>82</v>
      </c>
      <c r="AW463" s="14" t="s">
        <v>35</v>
      </c>
      <c r="AX463" s="14" t="s">
        <v>73</v>
      </c>
      <c r="AY463" s="214" t="s">
        <v>134</v>
      </c>
    </row>
    <row r="464" spans="1:65" s="14" customFormat="1" ht="10.199999999999999">
      <c r="B464" s="204"/>
      <c r="C464" s="205"/>
      <c r="D464" s="187" t="s">
        <v>147</v>
      </c>
      <c r="E464" s="206" t="s">
        <v>19</v>
      </c>
      <c r="F464" s="207" t="s">
        <v>511</v>
      </c>
      <c r="G464" s="205"/>
      <c r="H464" s="208">
        <v>9</v>
      </c>
      <c r="I464" s="209"/>
      <c r="J464" s="205"/>
      <c r="K464" s="205"/>
      <c r="L464" s="210"/>
      <c r="M464" s="211"/>
      <c r="N464" s="212"/>
      <c r="O464" s="212"/>
      <c r="P464" s="212"/>
      <c r="Q464" s="212"/>
      <c r="R464" s="212"/>
      <c r="S464" s="212"/>
      <c r="T464" s="213"/>
      <c r="AT464" s="214" t="s">
        <v>147</v>
      </c>
      <c r="AU464" s="214" t="s">
        <v>82</v>
      </c>
      <c r="AV464" s="14" t="s">
        <v>82</v>
      </c>
      <c r="AW464" s="14" t="s">
        <v>35</v>
      </c>
      <c r="AX464" s="14" t="s">
        <v>73</v>
      </c>
      <c r="AY464" s="214" t="s">
        <v>134</v>
      </c>
    </row>
    <row r="465" spans="1:65" s="14" customFormat="1" ht="10.199999999999999">
      <c r="B465" s="204"/>
      <c r="C465" s="205"/>
      <c r="D465" s="187" t="s">
        <v>147</v>
      </c>
      <c r="E465" s="206" t="s">
        <v>19</v>
      </c>
      <c r="F465" s="207" t="s">
        <v>512</v>
      </c>
      <c r="G465" s="205"/>
      <c r="H465" s="208">
        <v>13.5</v>
      </c>
      <c r="I465" s="209"/>
      <c r="J465" s="205"/>
      <c r="K465" s="205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147</v>
      </c>
      <c r="AU465" s="214" t="s">
        <v>82</v>
      </c>
      <c r="AV465" s="14" t="s">
        <v>82</v>
      </c>
      <c r="AW465" s="14" t="s">
        <v>35</v>
      </c>
      <c r="AX465" s="14" t="s">
        <v>73</v>
      </c>
      <c r="AY465" s="214" t="s">
        <v>134</v>
      </c>
    </row>
    <row r="466" spans="1:65" s="14" customFormat="1" ht="10.199999999999999">
      <c r="B466" s="204"/>
      <c r="C466" s="205"/>
      <c r="D466" s="187" t="s">
        <v>147</v>
      </c>
      <c r="E466" s="206" t="s">
        <v>19</v>
      </c>
      <c r="F466" s="207" t="s">
        <v>513</v>
      </c>
      <c r="G466" s="205"/>
      <c r="H466" s="208">
        <v>1.2</v>
      </c>
      <c r="I466" s="209"/>
      <c r="J466" s="205"/>
      <c r="K466" s="205"/>
      <c r="L466" s="210"/>
      <c r="M466" s="211"/>
      <c r="N466" s="212"/>
      <c r="O466" s="212"/>
      <c r="P466" s="212"/>
      <c r="Q466" s="212"/>
      <c r="R466" s="212"/>
      <c r="S466" s="212"/>
      <c r="T466" s="213"/>
      <c r="AT466" s="214" t="s">
        <v>147</v>
      </c>
      <c r="AU466" s="214" t="s">
        <v>82</v>
      </c>
      <c r="AV466" s="14" t="s">
        <v>82</v>
      </c>
      <c r="AW466" s="14" t="s">
        <v>35</v>
      </c>
      <c r="AX466" s="14" t="s">
        <v>73</v>
      </c>
      <c r="AY466" s="214" t="s">
        <v>134</v>
      </c>
    </row>
    <row r="467" spans="1:65" s="14" customFormat="1" ht="10.199999999999999">
      <c r="B467" s="204"/>
      <c r="C467" s="205"/>
      <c r="D467" s="187" t="s">
        <v>147</v>
      </c>
      <c r="E467" s="206" t="s">
        <v>19</v>
      </c>
      <c r="F467" s="207" t="s">
        <v>514</v>
      </c>
      <c r="G467" s="205"/>
      <c r="H467" s="208">
        <v>1.5</v>
      </c>
      <c r="I467" s="209"/>
      <c r="J467" s="205"/>
      <c r="K467" s="205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147</v>
      </c>
      <c r="AU467" s="214" t="s">
        <v>82</v>
      </c>
      <c r="AV467" s="14" t="s">
        <v>82</v>
      </c>
      <c r="AW467" s="14" t="s">
        <v>35</v>
      </c>
      <c r="AX467" s="14" t="s">
        <v>73</v>
      </c>
      <c r="AY467" s="214" t="s">
        <v>134</v>
      </c>
    </row>
    <row r="468" spans="1:65" s="15" customFormat="1" ht="10.199999999999999">
      <c r="B468" s="215"/>
      <c r="C468" s="216"/>
      <c r="D468" s="187" t="s">
        <v>147</v>
      </c>
      <c r="E468" s="217" t="s">
        <v>19</v>
      </c>
      <c r="F468" s="218" t="s">
        <v>186</v>
      </c>
      <c r="G468" s="216"/>
      <c r="H468" s="219">
        <v>44.7</v>
      </c>
      <c r="I468" s="220"/>
      <c r="J468" s="216"/>
      <c r="K468" s="216"/>
      <c r="L468" s="221"/>
      <c r="M468" s="222"/>
      <c r="N468" s="223"/>
      <c r="O468" s="223"/>
      <c r="P468" s="223"/>
      <c r="Q468" s="223"/>
      <c r="R468" s="223"/>
      <c r="S468" s="223"/>
      <c r="T468" s="224"/>
      <c r="AT468" s="225" t="s">
        <v>147</v>
      </c>
      <c r="AU468" s="225" t="s">
        <v>82</v>
      </c>
      <c r="AV468" s="15" t="s">
        <v>141</v>
      </c>
      <c r="AW468" s="15" t="s">
        <v>35</v>
      </c>
      <c r="AX468" s="15" t="s">
        <v>78</v>
      </c>
      <c r="AY468" s="225" t="s">
        <v>134</v>
      </c>
    </row>
    <row r="469" spans="1:65" s="2" customFormat="1" ht="24.15" customHeight="1">
      <c r="A469" s="35"/>
      <c r="B469" s="36"/>
      <c r="C469" s="174" t="s">
        <v>515</v>
      </c>
      <c r="D469" s="174" t="s">
        <v>136</v>
      </c>
      <c r="E469" s="175" t="s">
        <v>516</v>
      </c>
      <c r="F469" s="176" t="s">
        <v>517</v>
      </c>
      <c r="G469" s="177" t="s">
        <v>139</v>
      </c>
      <c r="H469" s="178">
        <v>58.35</v>
      </c>
      <c r="I469" s="179"/>
      <c r="J469" s="180">
        <f>ROUND(I469*H469,2)</f>
        <v>0</v>
      </c>
      <c r="K469" s="176" t="s">
        <v>140</v>
      </c>
      <c r="L469" s="40"/>
      <c r="M469" s="181" t="s">
        <v>19</v>
      </c>
      <c r="N469" s="182" t="s">
        <v>45</v>
      </c>
      <c r="O469" s="65"/>
      <c r="P469" s="183">
        <f>O469*H469</f>
        <v>0</v>
      </c>
      <c r="Q469" s="183">
        <v>0</v>
      </c>
      <c r="R469" s="183">
        <f>Q469*H469</f>
        <v>0</v>
      </c>
      <c r="S469" s="183">
        <v>0</v>
      </c>
      <c r="T469" s="184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85" t="s">
        <v>141</v>
      </c>
      <c r="AT469" s="185" t="s">
        <v>136</v>
      </c>
      <c r="AU469" s="185" t="s">
        <v>82</v>
      </c>
      <c r="AY469" s="18" t="s">
        <v>134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18" t="s">
        <v>82</v>
      </c>
      <c r="BK469" s="186">
        <f>ROUND(I469*H469,2)</f>
        <v>0</v>
      </c>
      <c r="BL469" s="18" t="s">
        <v>141</v>
      </c>
      <c r="BM469" s="185" t="s">
        <v>518</v>
      </c>
    </row>
    <row r="470" spans="1:65" s="2" customFormat="1" ht="28.8">
      <c r="A470" s="35"/>
      <c r="B470" s="36"/>
      <c r="C470" s="37"/>
      <c r="D470" s="187" t="s">
        <v>143</v>
      </c>
      <c r="E470" s="37"/>
      <c r="F470" s="188" t="s">
        <v>519</v>
      </c>
      <c r="G470" s="37"/>
      <c r="H470" s="37"/>
      <c r="I470" s="189"/>
      <c r="J470" s="37"/>
      <c r="K470" s="37"/>
      <c r="L470" s="40"/>
      <c r="M470" s="190"/>
      <c r="N470" s="191"/>
      <c r="O470" s="65"/>
      <c r="P470" s="65"/>
      <c r="Q470" s="65"/>
      <c r="R470" s="65"/>
      <c r="S470" s="65"/>
      <c r="T470" s="66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143</v>
      </c>
      <c r="AU470" s="18" t="s">
        <v>82</v>
      </c>
    </row>
    <row r="471" spans="1:65" s="2" customFormat="1" ht="10.199999999999999">
      <c r="A471" s="35"/>
      <c r="B471" s="36"/>
      <c r="C471" s="37"/>
      <c r="D471" s="192" t="s">
        <v>145</v>
      </c>
      <c r="E471" s="37"/>
      <c r="F471" s="193" t="s">
        <v>520</v>
      </c>
      <c r="G471" s="37"/>
      <c r="H471" s="37"/>
      <c r="I471" s="189"/>
      <c r="J471" s="37"/>
      <c r="K471" s="37"/>
      <c r="L471" s="40"/>
      <c r="M471" s="190"/>
      <c r="N471" s="191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145</v>
      </c>
      <c r="AU471" s="18" t="s">
        <v>82</v>
      </c>
    </row>
    <row r="472" spans="1:65" s="13" customFormat="1" ht="10.199999999999999">
      <c r="B472" s="194"/>
      <c r="C472" s="195"/>
      <c r="D472" s="187" t="s">
        <v>147</v>
      </c>
      <c r="E472" s="196" t="s">
        <v>19</v>
      </c>
      <c r="F472" s="197" t="s">
        <v>304</v>
      </c>
      <c r="G472" s="195"/>
      <c r="H472" s="196" t="s">
        <v>19</v>
      </c>
      <c r="I472" s="198"/>
      <c r="J472" s="195"/>
      <c r="K472" s="195"/>
      <c r="L472" s="199"/>
      <c r="M472" s="200"/>
      <c r="N472" s="201"/>
      <c r="O472" s="201"/>
      <c r="P472" s="201"/>
      <c r="Q472" s="201"/>
      <c r="R472" s="201"/>
      <c r="S472" s="201"/>
      <c r="T472" s="202"/>
      <c r="AT472" s="203" t="s">
        <v>147</v>
      </c>
      <c r="AU472" s="203" t="s">
        <v>82</v>
      </c>
      <c r="AV472" s="13" t="s">
        <v>78</v>
      </c>
      <c r="AW472" s="13" t="s">
        <v>35</v>
      </c>
      <c r="AX472" s="13" t="s">
        <v>73</v>
      </c>
      <c r="AY472" s="203" t="s">
        <v>134</v>
      </c>
    </row>
    <row r="473" spans="1:65" s="14" customFormat="1" ht="10.199999999999999">
      <c r="B473" s="204"/>
      <c r="C473" s="205"/>
      <c r="D473" s="187" t="s">
        <v>147</v>
      </c>
      <c r="E473" s="206" t="s">
        <v>19</v>
      </c>
      <c r="F473" s="207" t="s">
        <v>521</v>
      </c>
      <c r="G473" s="205"/>
      <c r="H473" s="208">
        <v>13.5</v>
      </c>
      <c r="I473" s="209"/>
      <c r="J473" s="205"/>
      <c r="K473" s="205"/>
      <c r="L473" s="210"/>
      <c r="M473" s="211"/>
      <c r="N473" s="212"/>
      <c r="O473" s="212"/>
      <c r="P473" s="212"/>
      <c r="Q473" s="212"/>
      <c r="R473" s="212"/>
      <c r="S473" s="212"/>
      <c r="T473" s="213"/>
      <c r="AT473" s="214" t="s">
        <v>147</v>
      </c>
      <c r="AU473" s="214" t="s">
        <v>82</v>
      </c>
      <c r="AV473" s="14" t="s">
        <v>82</v>
      </c>
      <c r="AW473" s="14" t="s">
        <v>35</v>
      </c>
      <c r="AX473" s="14" t="s">
        <v>73</v>
      </c>
      <c r="AY473" s="214" t="s">
        <v>134</v>
      </c>
    </row>
    <row r="474" spans="1:65" s="14" customFormat="1" ht="10.199999999999999">
      <c r="B474" s="204"/>
      <c r="C474" s="205"/>
      <c r="D474" s="187" t="s">
        <v>147</v>
      </c>
      <c r="E474" s="206" t="s">
        <v>19</v>
      </c>
      <c r="F474" s="207" t="s">
        <v>522</v>
      </c>
      <c r="G474" s="205"/>
      <c r="H474" s="208">
        <v>29.25</v>
      </c>
      <c r="I474" s="209"/>
      <c r="J474" s="205"/>
      <c r="K474" s="205"/>
      <c r="L474" s="210"/>
      <c r="M474" s="211"/>
      <c r="N474" s="212"/>
      <c r="O474" s="212"/>
      <c r="P474" s="212"/>
      <c r="Q474" s="212"/>
      <c r="R474" s="212"/>
      <c r="S474" s="212"/>
      <c r="T474" s="213"/>
      <c r="AT474" s="214" t="s">
        <v>147</v>
      </c>
      <c r="AU474" s="214" t="s">
        <v>82</v>
      </c>
      <c r="AV474" s="14" t="s">
        <v>82</v>
      </c>
      <c r="AW474" s="14" t="s">
        <v>35</v>
      </c>
      <c r="AX474" s="14" t="s">
        <v>73</v>
      </c>
      <c r="AY474" s="214" t="s">
        <v>134</v>
      </c>
    </row>
    <row r="475" spans="1:65" s="14" customFormat="1" ht="10.199999999999999">
      <c r="B475" s="204"/>
      <c r="C475" s="205"/>
      <c r="D475" s="187" t="s">
        <v>147</v>
      </c>
      <c r="E475" s="206" t="s">
        <v>19</v>
      </c>
      <c r="F475" s="207" t="s">
        <v>523</v>
      </c>
      <c r="G475" s="205"/>
      <c r="H475" s="208">
        <v>7.02</v>
      </c>
      <c r="I475" s="209"/>
      <c r="J475" s="205"/>
      <c r="K475" s="205"/>
      <c r="L475" s="210"/>
      <c r="M475" s="211"/>
      <c r="N475" s="212"/>
      <c r="O475" s="212"/>
      <c r="P475" s="212"/>
      <c r="Q475" s="212"/>
      <c r="R475" s="212"/>
      <c r="S475" s="212"/>
      <c r="T475" s="213"/>
      <c r="AT475" s="214" t="s">
        <v>147</v>
      </c>
      <c r="AU475" s="214" t="s">
        <v>82</v>
      </c>
      <c r="AV475" s="14" t="s">
        <v>82</v>
      </c>
      <c r="AW475" s="14" t="s">
        <v>35</v>
      </c>
      <c r="AX475" s="14" t="s">
        <v>73</v>
      </c>
      <c r="AY475" s="214" t="s">
        <v>134</v>
      </c>
    </row>
    <row r="476" spans="1:65" s="14" customFormat="1" ht="10.199999999999999">
      <c r="B476" s="204"/>
      <c r="C476" s="205"/>
      <c r="D476" s="187" t="s">
        <v>147</v>
      </c>
      <c r="E476" s="206" t="s">
        <v>19</v>
      </c>
      <c r="F476" s="207" t="s">
        <v>524</v>
      </c>
      <c r="G476" s="205"/>
      <c r="H476" s="208">
        <v>2.7</v>
      </c>
      <c r="I476" s="209"/>
      <c r="J476" s="205"/>
      <c r="K476" s="205"/>
      <c r="L476" s="210"/>
      <c r="M476" s="211"/>
      <c r="N476" s="212"/>
      <c r="O476" s="212"/>
      <c r="P476" s="212"/>
      <c r="Q476" s="212"/>
      <c r="R476" s="212"/>
      <c r="S476" s="212"/>
      <c r="T476" s="213"/>
      <c r="AT476" s="214" t="s">
        <v>147</v>
      </c>
      <c r="AU476" s="214" t="s">
        <v>82</v>
      </c>
      <c r="AV476" s="14" t="s">
        <v>82</v>
      </c>
      <c r="AW476" s="14" t="s">
        <v>35</v>
      </c>
      <c r="AX476" s="14" t="s">
        <v>73</v>
      </c>
      <c r="AY476" s="214" t="s">
        <v>134</v>
      </c>
    </row>
    <row r="477" spans="1:65" s="14" customFormat="1" ht="10.199999999999999">
      <c r="B477" s="204"/>
      <c r="C477" s="205"/>
      <c r="D477" s="187" t="s">
        <v>147</v>
      </c>
      <c r="E477" s="206" t="s">
        <v>19</v>
      </c>
      <c r="F477" s="207" t="s">
        <v>525</v>
      </c>
      <c r="G477" s="205"/>
      <c r="H477" s="208">
        <v>1.08</v>
      </c>
      <c r="I477" s="209"/>
      <c r="J477" s="205"/>
      <c r="K477" s="205"/>
      <c r="L477" s="210"/>
      <c r="M477" s="211"/>
      <c r="N477" s="212"/>
      <c r="O477" s="212"/>
      <c r="P477" s="212"/>
      <c r="Q477" s="212"/>
      <c r="R477" s="212"/>
      <c r="S477" s="212"/>
      <c r="T477" s="213"/>
      <c r="AT477" s="214" t="s">
        <v>147</v>
      </c>
      <c r="AU477" s="214" t="s">
        <v>82</v>
      </c>
      <c r="AV477" s="14" t="s">
        <v>82</v>
      </c>
      <c r="AW477" s="14" t="s">
        <v>35</v>
      </c>
      <c r="AX477" s="14" t="s">
        <v>73</v>
      </c>
      <c r="AY477" s="214" t="s">
        <v>134</v>
      </c>
    </row>
    <row r="478" spans="1:65" s="13" customFormat="1" ht="10.199999999999999">
      <c r="B478" s="194"/>
      <c r="C478" s="195"/>
      <c r="D478" s="187" t="s">
        <v>147</v>
      </c>
      <c r="E478" s="196" t="s">
        <v>19</v>
      </c>
      <c r="F478" s="197" t="s">
        <v>342</v>
      </c>
      <c r="G478" s="195"/>
      <c r="H478" s="196" t="s">
        <v>19</v>
      </c>
      <c r="I478" s="198"/>
      <c r="J478" s="195"/>
      <c r="K478" s="195"/>
      <c r="L478" s="199"/>
      <c r="M478" s="200"/>
      <c r="N478" s="201"/>
      <c r="O478" s="201"/>
      <c r="P478" s="201"/>
      <c r="Q478" s="201"/>
      <c r="R478" s="201"/>
      <c r="S478" s="201"/>
      <c r="T478" s="202"/>
      <c r="AT478" s="203" t="s">
        <v>147</v>
      </c>
      <c r="AU478" s="203" t="s">
        <v>82</v>
      </c>
      <c r="AV478" s="13" t="s">
        <v>78</v>
      </c>
      <c r="AW478" s="13" t="s">
        <v>35</v>
      </c>
      <c r="AX478" s="13" t="s">
        <v>73</v>
      </c>
      <c r="AY478" s="203" t="s">
        <v>134</v>
      </c>
    </row>
    <row r="479" spans="1:65" s="14" customFormat="1" ht="10.199999999999999">
      <c r="B479" s="204"/>
      <c r="C479" s="205"/>
      <c r="D479" s="187" t="s">
        <v>147</v>
      </c>
      <c r="E479" s="206" t="s">
        <v>19</v>
      </c>
      <c r="F479" s="207" t="s">
        <v>526</v>
      </c>
      <c r="G479" s="205"/>
      <c r="H479" s="208">
        <v>3</v>
      </c>
      <c r="I479" s="209"/>
      <c r="J479" s="205"/>
      <c r="K479" s="205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147</v>
      </c>
      <c r="AU479" s="214" t="s">
        <v>82</v>
      </c>
      <c r="AV479" s="14" t="s">
        <v>82</v>
      </c>
      <c r="AW479" s="14" t="s">
        <v>35</v>
      </c>
      <c r="AX479" s="14" t="s">
        <v>73</v>
      </c>
      <c r="AY479" s="214" t="s">
        <v>134</v>
      </c>
    </row>
    <row r="480" spans="1:65" s="14" customFormat="1" ht="10.199999999999999">
      <c r="B480" s="204"/>
      <c r="C480" s="205"/>
      <c r="D480" s="187" t="s">
        <v>147</v>
      </c>
      <c r="E480" s="206" t="s">
        <v>19</v>
      </c>
      <c r="F480" s="207" t="s">
        <v>527</v>
      </c>
      <c r="G480" s="205"/>
      <c r="H480" s="208">
        <v>1.8</v>
      </c>
      <c r="I480" s="209"/>
      <c r="J480" s="205"/>
      <c r="K480" s="205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147</v>
      </c>
      <c r="AU480" s="214" t="s">
        <v>82</v>
      </c>
      <c r="AV480" s="14" t="s">
        <v>82</v>
      </c>
      <c r="AW480" s="14" t="s">
        <v>35</v>
      </c>
      <c r="AX480" s="14" t="s">
        <v>73</v>
      </c>
      <c r="AY480" s="214" t="s">
        <v>134</v>
      </c>
    </row>
    <row r="481" spans="1:65" s="15" customFormat="1" ht="10.199999999999999">
      <c r="B481" s="215"/>
      <c r="C481" s="216"/>
      <c r="D481" s="187" t="s">
        <v>147</v>
      </c>
      <c r="E481" s="217" t="s">
        <v>19</v>
      </c>
      <c r="F481" s="218" t="s">
        <v>186</v>
      </c>
      <c r="G481" s="216"/>
      <c r="H481" s="219">
        <v>58.35</v>
      </c>
      <c r="I481" s="220"/>
      <c r="J481" s="216"/>
      <c r="K481" s="216"/>
      <c r="L481" s="221"/>
      <c r="M481" s="222"/>
      <c r="N481" s="223"/>
      <c r="O481" s="223"/>
      <c r="P481" s="223"/>
      <c r="Q481" s="223"/>
      <c r="R481" s="223"/>
      <c r="S481" s="223"/>
      <c r="T481" s="224"/>
      <c r="AT481" s="225" t="s">
        <v>147</v>
      </c>
      <c r="AU481" s="225" t="s">
        <v>82</v>
      </c>
      <c r="AV481" s="15" t="s">
        <v>141</v>
      </c>
      <c r="AW481" s="15" t="s">
        <v>35</v>
      </c>
      <c r="AX481" s="15" t="s">
        <v>78</v>
      </c>
      <c r="AY481" s="225" t="s">
        <v>134</v>
      </c>
    </row>
    <row r="482" spans="1:65" s="2" customFormat="1" ht="16.5" customHeight="1">
      <c r="A482" s="35"/>
      <c r="B482" s="36"/>
      <c r="C482" s="174" t="s">
        <v>528</v>
      </c>
      <c r="D482" s="174" t="s">
        <v>136</v>
      </c>
      <c r="E482" s="175" t="s">
        <v>529</v>
      </c>
      <c r="F482" s="176" t="s">
        <v>530</v>
      </c>
      <c r="G482" s="177" t="s">
        <v>139</v>
      </c>
      <c r="H482" s="178">
        <v>552.96</v>
      </c>
      <c r="I482" s="179"/>
      <c r="J482" s="180">
        <f>ROUND(I482*H482,2)</f>
        <v>0</v>
      </c>
      <c r="K482" s="176" t="s">
        <v>140</v>
      </c>
      <c r="L482" s="40"/>
      <c r="M482" s="181" t="s">
        <v>19</v>
      </c>
      <c r="N482" s="182" t="s">
        <v>45</v>
      </c>
      <c r="O482" s="65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85" t="s">
        <v>141</v>
      </c>
      <c r="AT482" s="185" t="s">
        <v>136</v>
      </c>
      <c r="AU482" s="185" t="s">
        <v>82</v>
      </c>
      <c r="AY482" s="18" t="s">
        <v>134</v>
      </c>
      <c r="BE482" s="186">
        <f>IF(N482="základní",J482,0)</f>
        <v>0</v>
      </c>
      <c r="BF482" s="186">
        <f>IF(N482="snížená",J482,0)</f>
        <v>0</v>
      </c>
      <c r="BG482" s="186">
        <f>IF(N482="zákl. přenesená",J482,0)</f>
        <v>0</v>
      </c>
      <c r="BH482" s="186">
        <f>IF(N482="sníž. přenesená",J482,0)</f>
        <v>0</v>
      </c>
      <c r="BI482" s="186">
        <f>IF(N482="nulová",J482,0)</f>
        <v>0</v>
      </c>
      <c r="BJ482" s="18" t="s">
        <v>82</v>
      </c>
      <c r="BK482" s="186">
        <f>ROUND(I482*H482,2)</f>
        <v>0</v>
      </c>
      <c r="BL482" s="18" t="s">
        <v>141</v>
      </c>
      <c r="BM482" s="185" t="s">
        <v>531</v>
      </c>
    </row>
    <row r="483" spans="1:65" s="2" customFormat="1" ht="10.199999999999999">
      <c r="A483" s="35"/>
      <c r="B483" s="36"/>
      <c r="C483" s="37"/>
      <c r="D483" s="187" t="s">
        <v>143</v>
      </c>
      <c r="E483" s="37"/>
      <c r="F483" s="188" t="s">
        <v>532</v>
      </c>
      <c r="G483" s="37"/>
      <c r="H483" s="37"/>
      <c r="I483" s="189"/>
      <c r="J483" s="37"/>
      <c r="K483" s="37"/>
      <c r="L483" s="40"/>
      <c r="M483" s="190"/>
      <c r="N483" s="191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143</v>
      </c>
      <c r="AU483" s="18" t="s">
        <v>82</v>
      </c>
    </row>
    <row r="484" spans="1:65" s="2" customFormat="1" ht="10.199999999999999">
      <c r="A484" s="35"/>
      <c r="B484" s="36"/>
      <c r="C484" s="37"/>
      <c r="D484" s="192" t="s">
        <v>145</v>
      </c>
      <c r="E484" s="37"/>
      <c r="F484" s="193" t="s">
        <v>533</v>
      </c>
      <c r="G484" s="37"/>
      <c r="H484" s="37"/>
      <c r="I484" s="189"/>
      <c r="J484" s="37"/>
      <c r="K484" s="37"/>
      <c r="L484" s="40"/>
      <c r="M484" s="190"/>
      <c r="N484" s="191"/>
      <c r="O484" s="65"/>
      <c r="P484" s="65"/>
      <c r="Q484" s="65"/>
      <c r="R484" s="65"/>
      <c r="S484" s="65"/>
      <c r="T484" s="66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145</v>
      </c>
      <c r="AU484" s="18" t="s">
        <v>82</v>
      </c>
    </row>
    <row r="485" spans="1:65" s="13" customFormat="1" ht="10.199999999999999">
      <c r="B485" s="194"/>
      <c r="C485" s="195"/>
      <c r="D485" s="187" t="s">
        <v>147</v>
      </c>
      <c r="E485" s="196" t="s">
        <v>19</v>
      </c>
      <c r="F485" s="197" t="s">
        <v>297</v>
      </c>
      <c r="G485" s="195"/>
      <c r="H485" s="196" t="s">
        <v>19</v>
      </c>
      <c r="I485" s="198"/>
      <c r="J485" s="195"/>
      <c r="K485" s="195"/>
      <c r="L485" s="199"/>
      <c r="M485" s="200"/>
      <c r="N485" s="201"/>
      <c r="O485" s="201"/>
      <c r="P485" s="201"/>
      <c r="Q485" s="201"/>
      <c r="R485" s="201"/>
      <c r="S485" s="201"/>
      <c r="T485" s="202"/>
      <c r="AT485" s="203" t="s">
        <v>147</v>
      </c>
      <c r="AU485" s="203" t="s">
        <v>82</v>
      </c>
      <c r="AV485" s="13" t="s">
        <v>78</v>
      </c>
      <c r="AW485" s="13" t="s">
        <v>35</v>
      </c>
      <c r="AX485" s="13" t="s">
        <v>73</v>
      </c>
      <c r="AY485" s="203" t="s">
        <v>134</v>
      </c>
    </row>
    <row r="486" spans="1:65" s="14" customFormat="1" ht="10.199999999999999">
      <c r="B486" s="204"/>
      <c r="C486" s="205"/>
      <c r="D486" s="187" t="s">
        <v>147</v>
      </c>
      <c r="E486" s="206" t="s">
        <v>19</v>
      </c>
      <c r="F486" s="207" t="s">
        <v>298</v>
      </c>
      <c r="G486" s="205"/>
      <c r="H486" s="208">
        <v>119</v>
      </c>
      <c r="I486" s="209"/>
      <c r="J486" s="205"/>
      <c r="K486" s="205"/>
      <c r="L486" s="210"/>
      <c r="M486" s="211"/>
      <c r="N486" s="212"/>
      <c r="O486" s="212"/>
      <c r="P486" s="212"/>
      <c r="Q486" s="212"/>
      <c r="R486" s="212"/>
      <c r="S486" s="212"/>
      <c r="T486" s="213"/>
      <c r="AT486" s="214" t="s">
        <v>147</v>
      </c>
      <c r="AU486" s="214" t="s">
        <v>82</v>
      </c>
      <c r="AV486" s="14" t="s">
        <v>82</v>
      </c>
      <c r="AW486" s="14" t="s">
        <v>35</v>
      </c>
      <c r="AX486" s="14" t="s">
        <v>73</v>
      </c>
      <c r="AY486" s="214" t="s">
        <v>134</v>
      </c>
    </row>
    <row r="487" spans="1:65" s="14" customFormat="1" ht="10.199999999999999">
      <c r="B487" s="204"/>
      <c r="C487" s="205"/>
      <c r="D487" s="187" t="s">
        <v>147</v>
      </c>
      <c r="E487" s="206" t="s">
        <v>19</v>
      </c>
      <c r="F487" s="207" t="s">
        <v>299</v>
      </c>
      <c r="G487" s="205"/>
      <c r="H487" s="208">
        <v>1.6</v>
      </c>
      <c r="I487" s="209"/>
      <c r="J487" s="205"/>
      <c r="K487" s="205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147</v>
      </c>
      <c r="AU487" s="214" t="s">
        <v>82</v>
      </c>
      <c r="AV487" s="14" t="s">
        <v>82</v>
      </c>
      <c r="AW487" s="14" t="s">
        <v>35</v>
      </c>
      <c r="AX487" s="14" t="s">
        <v>73</v>
      </c>
      <c r="AY487" s="214" t="s">
        <v>134</v>
      </c>
    </row>
    <row r="488" spans="1:65" s="14" customFormat="1" ht="10.199999999999999">
      <c r="B488" s="204"/>
      <c r="C488" s="205"/>
      <c r="D488" s="187" t="s">
        <v>147</v>
      </c>
      <c r="E488" s="206" t="s">
        <v>19</v>
      </c>
      <c r="F488" s="207" t="s">
        <v>300</v>
      </c>
      <c r="G488" s="205"/>
      <c r="H488" s="208">
        <v>1.1200000000000001</v>
      </c>
      <c r="I488" s="209"/>
      <c r="J488" s="205"/>
      <c r="K488" s="205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147</v>
      </c>
      <c r="AU488" s="214" t="s">
        <v>82</v>
      </c>
      <c r="AV488" s="14" t="s">
        <v>82</v>
      </c>
      <c r="AW488" s="14" t="s">
        <v>35</v>
      </c>
      <c r="AX488" s="14" t="s">
        <v>73</v>
      </c>
      <c r="AY488" s="214" t="s">
        <v>134</v>
      </c>
    </row>
    <row r="489" spans="1:65" s="13" customFormat="1" ht="10.199999999999999">
      <c r="B489" s="194"/>
      <c r="C489" s="195"/>
      <c r="D489" s="187" t="s">
        <v>147</v>
      </c>
      <c r="E489" s="196" t="s">
        <v>19</v>
      </c>
      <c r="F489" s="197" t="s">
        <v>301</v>
      </c>
      <c r="G489" s="195"/>
      <c r="H489" s="196" t="s">
        <v>19</v>
      </c>
      <c r="I489" s="198"/>
      <c r="J489" s="195"/>
      <c r="K489" s="195"/>
      <c r="L489" s="199"/>
      <c r="M489" s="200"/>
      <c r="N489" s="201"/>
      <c r="O489" s="201"/>
      <c r="P489" s="201"/>
      <c r="Q489" s="201"/>
      <c r="R489" s="201"/>
      <c r="S489" s="201"/>
      <c r="T489" s="202"/>
      <c r="AT489" s="203" t="s">
        <v>147</v>
      </c>
      <c r="AU489" s="203" t="s">
        <v>82</v>
      </c>
      <c r="AV489" s="13" t="s">
        <v>78</v>
      </c>
      <c r="AW489" s="13" t="s">
        <v>35</v>
      </c>
      <c r="AX489" s="13" t="s">
        <v>73</v>
      </c>
      <c r="AY489" s="203" t="s">
        <v>134</v>
      </c>
    </row>
    <row r="490" spans="1:65" s="14" customFormat="1" ht="10.199999999999999">
      <c r="B490" s="204"/>
      <c r="C490" s="205"/>
      <c r="D490" s="187" t="s">
        <v>147</v>
      </c>
      <c r="E490" s="206" t="s">
        <v>19</v>
      </c>
      <c r="F490" s="207" t="s">
        <v>302</v>
      </c>
      <c r="G490" s="205"/>
      <c r="H490" s="208">
        <v>376</v>
      </c>
      <c r="I490" s="209"/>
      <c r="J490" s="205"/>
      <c r="K490" s="205"/>
      <c r="L490" s="210"/>
      <c r="M490" s="211"/>
      <c r="N490" s="212"/>
      <c r="O490" s="212"/>
      <c r="P490" s="212"/>
      <c r="Q490" s="212"/>
      <c r="R490" s="212"/>
      <c r="S490" s="212"/>
      <c r="T490" s="213"/>
      <c r="AT490" s="214" t="s">
        <v>147</v>
      </c>
      <c r="AU490" s="214" t="s">
        <v>82</v>
      </c>
      <c r="AV490" s="14" t="s">
        <v>82</v>
      </c>
      <c r="AW490" s="14" t="s">
        <v>35</v>
      </c>
      <c r="AX490" s="14" t="s">
        <v>73</v>
      </c>
      <c r="AY490" s="214" t="s">
        <v>134</v>
      </c>
    </row>
    <row r="491" spans="1:65" s="13" customFormat="1" ht="10.199999999999999">
      <c r="B491" s="194"/>
      <c r="C491" s="195"/>
      <c r="D491" s="187" t="s">
        <v>147</v>
      </c>
      <c r="E491" s="196" t="s">
        <v>19</v>
      </c>
      <c r="F491" s="197" t="s">
        <v>303</v>
      </c>
      <c r="G491" s="195"/>
      <c r="H491" s="196" t="s">
        <v>19</v>
      </c>
      <c r="I491" s="198"/>
      <c r="J491" s="195"/>
      <c r="K491" s="195"/>
      <c r="L491" s="199"/>
      <c r="M491" s="200"/>
      <c r="N491" s="201"/>
      <c r="O491" s="201"/>
      <c r="P491" s="201"/>
      <c r="Q491" s="201"/>
      <c r="R491" s="201"/>
      <c r="S491" s="201"/>
      <c r="T491" s="202"/>
      <c r="AT491" s="203" t="s">
        <v>147</v>
      </c>
      <c r="AU491" s="203" t="s">
        <v>82</v>
      </c>
      <c r="AV491" s="13" t="s">
        <v>78</v>
      </c>
      <c r="AW491" s="13" t="s">
        <v>35</v>
      </c>
      <c r="AX491" s="13" t="s">
        <v>73</v>
      </c>
      <c r="AY491" s="203" t="s">
        <v>134</v>
      </c>
    </row>
    <row r="492" spans="1:65" s="14" customFormat="1" ht="10.199999999999999">
      <c r="B492" s="204"/>
      <c r="C492" s="205"/>
      <c r="D492" s="187" t="s">
        <v>147</v>
      </c>
      <c r="E492" s="206" t="s">
        <v>19</v>
      </c>
      <c r="F492" s="207" t="s">
        <v>216</v>
      </c>
      <c r="G492" s="205"/>
      <c r="H492" s="208">
        <v>12</v>
      </c>
      <c r="I492" s="209"/>
      <c r="J492" s="205"/>
      <c r="K492" s="205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147</v>
      </c>
      <c r="AU492" s="214" t="s">
        <v>82</v>
      </c>
      <c r="AV492" s="14" t="s">
        <v>82</v>
      </c>
      <c r="AW492" s="14" t="s">
        <v>35</v>
      </c>
      <c r="AX492" s="14" t="s">
        <v>73</v>
      </c>
      <c r="AY492" s="214" t="s">
        <v>134</v>
      </c>
    </row>
    <row r="493" spans="1:65" s="13" customFormat="1" ht="10.199999999999999">
      <c r="B493" s="194"/>
      <c r="C493" s="195"/>
      <c r="D493" s="187" t="s">
        <v>147</v>
      </c>
      <c r="E493" s="196" t="s">
        <v>19</v>
      </c>
      <c r="F493" s="197" t="s">
        <v>304</v>
      </c>
      <c r="G493" s="195"/>
      <c r="H493" s="196" t="s">
        <v>19</v>
      </c>
      <c r="I493" s="198"/>
      <c r="J493" s="195"/>
      <c r="K493" s="195"/>
      <c r="L493" s="199"/>
      <c r="M493" s="200"/>
      <c r="N493" s="201"/>
      <c r="O493" s="201"/>
      <c r="P493" s="201"/>
      <c r="Q493" s="201"/>
      <c r="R493" s="201"/>
      <c r="S493" s="201"/>
      <c r="T493" s="202"/>
      <c r="AT493" s="203" t="s">
        <v>147</v>
      </c>
      <c r="AU493" s="203" t="s">
        <v>82</v>
      </c>
      <c r="AV493" s="13" t="s">
        <v>78</v>
      </c>
      <c r="AW493" s="13" t="s">
        <v>35</v>
      </c>
      <c r="AX493" s="13" t="s">
        <v>73</v>
      </c>
      <c r="AY493" s="203" t="s">
        <v>134</v>
      </c>
    </row>
    <row r="494" spans="1:65" s="14" customFormat="1" ht="10.199999999999999">
      <c r="B494" s="204"/>
      <c r="C494" s="205"/>
      <c r="D494" s="187" t="s">
        <v>147</v>
      </c>
      <c r="E494" s="206" t="s">
        <v>19</v>
      </c>
      <c r="F494" s="207" t="s">
        <v>305</v>
      </c>
      <c r="G494" s="205"/>
      <c r="H494" s="208">
        <v>7.2</v>
      </c>
      <c r="I494" s="209"/>
      <c r="J494" s="205"/>
      <c r="K494" s="205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147</v>
      </c>
      <c r="AU494" s="214" t="s">
        <v>82</v>
      </c>
      <c r="AV494" s="14" t="s">
        <v>82</v>
      </c>
      <c r="AW494" s="14" t="s">
        <v>35</v>
      </c>
      <c r="AX494" s="14" t="s">
        <v>73</v>
      </c>
      <c r="AY494" s="214" t="s">
        <v>134</v>
      </c>
    </row>
    <row r="495" spans="1:65" s="14" customFormat="1" ht="10.199999999999999">
      <c r="B495" s="204"/>
      <c r="C495" s="205"/>
      <c r="D495" s="187" t="s">
        <v>147</v>
      </c>
      <c r="E495" s="206" t="s">
        <v>19</v>
      </c>
      <c r="F495" s="207" t="s">
        <v>306</v>
      </c>
      <c r="G495" s="205"/>
      <c r="H495" s="208">
        <v>17.55</v>
      </c>
      <c r="I495" s="209"/>
      <c r="J495" s="205"/>
      <c r="K495" s="205"/>
      <c r="L495" s="210"/>
      <c r="M495" s="211"/>
      <c r="N495" s="212"/>
      <c r="O495" s="212"/>
      <c r="P495" s="212"/>
      <c r="Q495" s="212"/>
      <c r="R495" s="212"/>
      <c r="S495" s="212"/>
      <c r="T495" s="213"/>
      <c r="AT495" s="214" t="s">
        <v>147</v>
      </c>
      <c r="AU495" s="214" t="s">
        <v>82</v>
      </c>
      <c r="AV495" s="14" t="s">
        <v>82</v>
      </c>
      <c r="AW495" s="14" t="s">
        <v>35</v>
      </c>
      <c r="AX495" s="14" t="s">
        <v>73</v>
      </c>
      <c r="AY495" s="214" t="s">
        <v>134</v>
      </c>
    </row>
    <row r="496" spans="1:65" s="14" customFormat="1" ht="10.199999999999999">
      <c r="B496" s="204"/>
      <c r="C496" s="205"/>
      <c r="D496" s="187" t="s">
        <v>147</v>
      </c>
      <c r="E496" s="206" t="s">
        <v>19</v>
      </c>
      <c r="F496" s="207" t="s">
        <v>307</v>
      </c>
      <c r="G496" s="205"/>
      <c r="H496" s="208">
        <v>8.19</v>
      </c>
      <c r="I496" s="209"/>
      <c r="J496" s="205"/>
      <c r="K496" s="205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147</v>
      </c>
      <c r="AU496" s="214" t="s">
        <v>82</v>
      </c>
      <c r="AV496" s="14" t="s">
        <v>82</v>
      </c>
      <c r="AW496" s="14" t="s">
        <v>35</v>
      </c>
      <c r="AX496" s="14" t="s">
        <v>73</v>
      </c>
      <c r="AY496" s="214" t="s">
        <v>134</v>
      </c>
    </row>
    <row r="497" spans="1:65" s="14" customFormat="1" ht="10.199999999999999">
      <c r="B497" s="204"/>
      <c r="C497" s="205"/>
      <c r="D497" s="187" t="s">
        <v>147</v>
      </c>
      <c r="E497" s="206" t="s">
        <v>19</v>
      </c>
      <c r="F497" s="207" t="s">
        <v>308</v>
      </c>
      <c r="G497" s="205"/>
      <c r="H497" s="208">
        <v>2.34</v>
      </c>
      <c r="I497" s="209"/>
      <c r="J497" s="205"/>
      <c r="K497" s="205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147</v>
      </c>
      <c r="AU497" s="214" t="s">
        <v>82</v>
      </c>
      <c r="AV497" s="14" t="s">
        <v>82</v>
      </c>
      <c r="AW497" s="14" t="s">
        <v>35</v>
      </c>
      <c r="AX497" s="14" t="s">
        <v>73</v>
      </c>
      <c r="AY497" s="214" t="s">
        <v>134</v>
      </c>
    </row>
    <row r="498" spans="1:65" s="14" customFormat="1" ht="10.199999999999999">
      <c r="B498" s="204"/>
      <c r="C498" s="205"/>
      <c r="D498" s="187" t="s">
        <v>147</v>
      </c>
      <c r="E498" s="206" t="s">
        <v>19</v>
      </c>
      <c r="F498" s="207" t="s">
        <v>309</v>
      </c>
      <c r="G498" s="205"/>
      <c r="H498" s="208">
        <v>1.26</v>
      </c>
      <c r="I498" s="209"/>
      <c r="J498" s="205"/>
      <c r="K498" s="205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147</v>
      </c>
      <c r="AU498" s="214" t="s">
        <v>82</v>
      </c>
      <c r="AV498" s="14" t="s">
        <v>82</v>
      </c>
      <c r="AW498" s="14" t="s">
        <v>35</v>
      </c>
      <c r="AX498" s="14" t="s">
        <v>73</v>
      </c>
      <c r="AY498" s="214" t="s">
        <v>134</v>
      </c>
    </row>
    <row r="499" spans="1:65" s="13" customFormat="1" ht="10.199999999999999">
      <c r="B499" s="194"/>
      <c r="C499" s="195"/>
      <c r="D499" s="187" t="s">
        <v>147</v>
      </c>
      <c r="E499" s="196" t="s">
        <v>19</v>
      </c>
      <c r="F499" s="197" t="s">
        <v>276</v>
      </c>
      <c r="G499" s="195"/>
      <c r="H499" s="196" t="s">
        <v>19</v>
      </c>
      <c r="I499" s="198"/>
      <c r="J499" s="195"/>
      <c r="K499" s="195"/>
      <c r="L499" s="199"/>
      <c r="M499" s="200"/>
      <c r="N499" s="201"/>
      <c r="O499" s="201"/>
      <c r="P499" s="201"/>
      <c r="Q499" s="201"/>
      <c r="R499" s="201"/>
      <c r="S499" s="201"/>
      <c r="T499" s="202"/>
      <c r="AT499" s="203" t="s">
        <v>147</v>
      </c>
      <c r="AU499" s="203" t="s">
        <v>82</v>
      </c>
      <c r="AV499" s="13" t="s">
        <v>78</v>
      </c>
      <c r="AW499" s="13" t="s">
        <v>35</v>
      </c>
      <c r="AX499" s="13" t="s">
        <v>73</v>
      </c>
      <c r="AY499" s="203" t="s">
        <v>134</v>
      </c>
    </row>
    <row r="500" spans="1:65" s="14" customFormat="1" ht="10.199999999999999">
      <c r="B500" s="204"/>
      <c r="C500" s="205"/>
      <c r="D500" s="187" t="s">
        <v>147</v>
      </c>
      <c r="E500" s="206" t="s">
        <v>19</v>
      </c>
      <c r="F500" s="207" t="s">
        <v>310</v>
      </c>
      <c r="G500" s="205"/>
      <c r="H500" s="208">
        <v>6.7</v>
      </c>
      <c r="I500" s="209"/>
      <c r="J500" s="205"/>
      <c r="K500" s="205"/>
      <c r="L500" s="210"/>
      <c r="M500" s="211"/>
      <c r="N500" s="212"/>
      <c r="O500" s="212"/>
      <c r="P500" s="212"/>
      <c r="Q500" s="212"/>
      <c r="R500" s="212"/>
      <c r="S500" s="212"/>
      <c r="T500" s="213"/>
      <c r="AT500" s="214" t="s">
        <v>147</v>
      </c>
      <c r="AU500" s="214" t="s">
        <v>82</v>
      </c>
      <c r="AV500" s="14" t="s">
        <v>82</v>
      </c>
      <c r="AW500" s="14" t="s">
        <v>35</v>
      </c>
      <c r="AX500" s="14" t="s">
        <v>73</v>
      </c>
      <c r="AY500" s="214" t="s">
        <v>134</v>
      </c>
    </row>
    <row r="501" spans="1:65" s="15" customFormat="1" ht="10.199999999999999">
      <c r="B501" s="215"/>
      <c r="C501" s="216"/>
      <c r="D501" s="187" t="s">
        <v>147</v>
      </c>
      <c r="E501" s="217" t="s">
        <v>19</v>
      </c>
      <c r="F501" s="218" t="s">
        <v>186</v>
      </c>
      <c r="G501" s="216"/>
      <c r="H501" s="219">
        <v>552.96</v>
      </c>
      <c r="I501" s="220"/>
      <c r="J501" s="216"/>
      <c r="K501" s="216"/>
      <c r="L501" s="221"/>
      <c r="M501" s="222"/>
      <c r="N501" s="223"/>
      <c r="O501" s="223"/>
      <c r="P501" s="223"/>
      <c r="Q501" s="223"/>
      <c r="R501" s="223"/>
      <c r="S501" s="223"/>
      <c r="T501" s="224"/>
      <c r="AT501" s="225" t="s">
        <v>147</v>
      </c>
      <c r="AU501" s="225" t="s">
        <v>82</v>
      </c>
      <c r="AV501" s="15" t="s">
        <v>141</v>
      </c>
      <c r="AW501" s="15" t="s">
        <v>35</v>
      </c>
      <c r="AX501" s="15" t="s">
        <v>78</v>
      </c>
      <c r="AY501" s="225" t="s">
        <v>134</v>
      </c>
    </row>
    <row r="502" spans="1:65" s="2" customFormat="1" ht="24.15" customHeight="1">
      <c r="A502" s="35"/>
      <c r="B502" s="36"/>
      <c r="C502" s="174" t="s">
        <v>534</v>
      </c>
      <c r="D502" s="174" t="s">
        <v>136</v>
      </c>
      <c r="E502" s="175" t="s">
        <v>535</v>
      </c>
      <c r="F502" s="176" t="s">
        <v>536</v>
      </c>
      <c r="G502" s="177" t="s">
        <v>139</v>
      </c>
      <c r="H502" s="178">
        <v>81.5</v>
      </c>
      <c r="I502" s="179"/>
      <c r="J502" s="180">
        <f>ROUND(I502*H502,2)</f>
        <v>0</v>
      </c>
      <c r="K502" s="176" t="s">
        <v>140</v>
      </c>
      <c r="L502" s="40"/>
      <c r="M502" s="181" t="s">
        <v>19</v>
      </c>
      <c r="N502" s="182" t="s">
        <v>45</v>
      </c>
      <c r="O502" s="65"/>
      <c r="P502" s="183">
        <f>O502*H502</f>
        <v>0</v>
      </c>
      <c r="Q502" s="183">
        <v>0</v>
      </c>
      <c r="R502" s="183">
        <f>Q502*H502</f>
        <v>0</v>
      </c>
      <c r="S502" s="183">
        <v>0</v>
      </c>
      <c r="T502" s="184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85" t="s">
        <v>141</v>
      </c>
      <c r="AT502" s="185" t="s">
        <v>136</v>
      </c>
      <c r="AU502" s="185" t="s">
        <v>82</v>
      </c>
      <c r="AY502" s="18" t="s">
        <v>134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18" t="s">
        <v>82</v>
      </c>
      <c r="BK502" s="186">
        <f>ROUND(I502*H502,2)</f>
        <v>0</v>
      </c>
      <c r="BL502" s="18" t="s">
        <v>141</v>
      </c>
      <c r="BM502" s="185" t="s">
        <v>537</v>
      </c>
    </row>
    <row r="503" spans="1:65" s="2" customFormat="1" ht="19.2">
      <c r="A503" s="35"/>
      <c r="B503" s="36"/>
      <c r="C503" s="37"/>
      <c r="D503" s="187" t="s">
        <v>143</v>
      </c>
      <c r="E503" s="37"/>
      <c r="F503" s="188" t="s">
        <v>538</v>
      </c>
      <c r="G503" s="37"/>
      <c r="H503" s="37"/>
      <c r="I503" s="189"/>
      <c r="J503" s="37"/>
      <c r="K503" s="37"/>
      <c r="L503" s="40"/>
      <c r="M503" s="190"/>
      <c r="N503" s="191"/>
      <c r="O503" s="65"/>
      <c r="P503" s="65"/>
      <c r="Q503" s="65"/>
      <c r="R503" s="65"/>
      <c r="S503" s="65"/>
      <c r="T503" s="66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143</v>
      </c>
      <c r="AU503" s="18" t="s">
        <v>82</v>
      </c>
    </row>
    <row r="504" spans="1:65" s="2" customFormat="1" ht="10.199999999999999">
      <c r="A504" s="35"/>
      <c r="B504" s="36"/>
      <c r="C504" s="37"/>
      <c r="D504" s="192" t="s">
        <v>145</v>
      </c>
      <c r="E504" s="37"/>
      <c r="F504" s="193" t="s">
        <v>539</v>
      </c>
      <c r="G504" s="37"/>
      <c r="H504" s="37"/>
      <c r="I504" s="189"/>
      <c r="J504" s="37"/>
      <c r="K504" s="37"/>
      <c r="L504" s="40"/>
      <c r="M504" s="190"/>
      <c r="N504" s="191"/>
      <c r="O504" s="65"/>
      <c r="P504" s="65"/>
      <c r="Q504" s="65"/>
      <c r="R504" s="65"/>
      <c r="S504" s="65"/>
      <c r="T504" s="66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145</v>
      </c>
      <c r="AU504" s="18" t="s">
        <v>82</v>
      </c>
    </row>
    <row r="505" spans="1:65" s="13" customFormat="1" ht="10.199999999999999">
      <c r="B505" s="194"/>
      <c r="C505" s="195"/>
      <c r="D505" s="187" t="s">
        <v>147</v>
      </c>
      <c r="E505" s="196" t="s">
        <v>19</v>
      </c>
      <c r="F505" s="197" t="s">
        <v>156</v>
      </c>
      <c r="G505" s="195"/>
      <c r="H505" s="196" t="s">
        <v>19</v>
      </c>
      <c r="I505" s="198"/>
      <c r="J505" s="195"/>
      <c r="K505" s="195"/>
      <c r="L505" s="199"/>
      <c r="M505" s="200"/>
      <c r="N505" s="201"/>
      <c r="O505" s="201"/>
      <c r="P505" s="201"/>
      <c r="Q505" s="201"/>
      <c r="R505" s="201"/>
      <c r="S505" s="201"/>
      <c r="T505" s="202"/>
      <c r="AT505" s="203" t="s">
        <v>147</v>
      </c>
      <c r="AU505" s="203" t="s">
        <v>82</v>
      </c>
      <c r="AV505" s="13" t="s">
        <v>78</v>
      </c>
      <c r="AW505" s="13" t="s">
        <v>35</v>
      </c>
      <c r="AX505" s="13" t="s">
        <v>73</v>
      </c>
      <c r="AY505" s="203" t="s">
        <v>134</v>
      </c>
    </row>
    <row r="506" spans="1:65" s="14" customFormat="1" ht="10.199999999999999">
      <c r="B506" s="204"/>
      <c r="C506" s="205"/>
      <c r="D506" s="187" t="s">
        <v>147</v>
      </c>
      <c r="E506" s="206" t="s">
        <v>19</v>
      </c>
      <c r="F506" s="207" t="s">
        <v>490</v>
      </c>
      <c r="G506" s="205"/>
      <c r="H506" s="208">
        <v>81.5</v>
      </c>
      <c r="I506" s="209"/>
      <c r="J506" s="205"/>
      <c r="K506" s="205"/>
      <c r="L506" s="210"/>
      <c r="M506" s="211"/>
      <c r="N506" s="212"/>
      <c r="O506" s="212"/>
      <c r="P506" s="212"/>
      <c r="Q506" s="212"/>
      <c r="R506" s="212"/>
      <c r="S506" s="212"/>
      <c r="T506" s="213"/>
      <c r="AT506" s="214" t="s">
        <v>147</v>
      </c>
      <c r="AU506" s="214" t="s">
        <v>82</v>
      </c>
      <c r="AV506" s="14" t="s">
        <v>82</v>
      </c>
      <c r="AW506" s="14" t="s">
        <v>35</v>
      </c>
      <c r="AX506" s="14" t="s">
        <v>78</v>
      </c>
      <c r="AY506" s="214" t="s">
        <v>134</v>
      </c>
    </row>
    <row r="507" spans="1:65" s="2" customFormat="1" ht="33" customHeight="1">
      <c r="A507" s="35"/>
      <c r="B507" s="36"/>
      <c r="C507" s="174" t="s">
        <v>540</v>
      </c>
      <c r="D507" s="174" t="s">
        <v>136</v>
      </c>
      <c r="E507" s="175" t="s">
        <v>541</v>
      </c>
      <c r="F507" s="176" t="s">
        <v>542</v>
      </c>
      <c r="G507" s="177" t="s">
        <v>139</v>
      </c>
      <c r="H507" s="178">
        <v>81.5</v>
      </c>
      <c r="I507" s="179"/>
      <c r="J507" s="180">
        <f>ROUND(I507*H507,2)</f>
        <v>0</v>
      </c>
      <c r="K507" s="176" t="s">
        <v>140</v>
      </c>
      <c r="L507" s="40"/>
      <c r="M507" s="181" t="s">
        <v>19</v>
      </c>
      <c r="N507" s="182" t="s">
        <v>45</v>
      </c>
      <c r="O507" s="65"/>
      <c r="P507" s="183">
        <f>O507*H507</f>
        <v>0</v>
      </c>
      <c r="Q507" s="183">
        <v>0</v>
      </c>
      <c r="R507" s="183">
        <f>Q507*H507</f>
        <v>0</v>
      </c>
      <c r="S507" s="183">
        <v>0</v>
      </c>
      <c r="T507" s="184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85" t="s">
        <v>141</v>
      </c>
      <c r="AT507" s="185" t="s">
        <v>136</v>
      </c>
      <c r="AU507" s="185" t="s">
        <v>82</v>
      </c>
      <c r="AY507" s="18" t="s">
        <v>134</v>
      </c>
      <c r="BE507" s="186">
        <f>IF(N507="základní",J507,0)</f>
        <v>0</v>
      </c>
      <c r="BF507" s="186">
        <f>IF(N507="snížená",J507,0)</f>
        <v>0</v>
      </c>
      <c r="BG507" s="186">
        <f>IF(N507="zákl. přenesená",J507,0)</f>
        <v>0</v>
      </c>
      <c r="BH507" s="186">
        <f>IF(N507="sníž. přenesená",J507,0)</f>
        <v>0</v>
      </c>
      <c r="BI507" s="186">
        <f>IF(N507="nulová",J507,0)</f>
        <v>0</v>
      </c>
      <c r="BJ507" s="18" t="s">
        <v>82</v>
      </c>
      <c r="BK507" s="186">
        <f>ROUND(I507*H507,2)</f>
        <v>0</v>
      </c>
      <c r="BL507" s="18" t="s">
        <v>141</v>
      </c>
      <c r="BM507" s="185" t="s">
        <v>543</v>
      </c>
    </row>
    <row r="508" spans="1:65" s="2" customFormat="1" ht="19.2">
      <c r="A508" s="35"/>
      <c r="B508" s="36"/>
      <c r="C508" s="37"/>
      <c r="D508" s="187" t="s">
        <v>143</v>
      </c>
      <c r="E508" s="37"/>
      <c r="F508" s="188" t="s">
        <v>544</v>
      </c>
      <c r="G508" s="37"/>
      <c r="H508" s="37"/>
      <c r="I508" s="189"/>
      <c r="J508" s="37"/>
      <c r="K508" s="37"/>
      <c r="L508" s="40"/>
      <c r="M508" s="190"/>
      <c r="N508" s="191"/>
      <c r="O508" s="65"/>
      <c r="P508" s="65"/>
      <c r="Q508" s="65"/>
      <c r="R508" s="65"/>
      <c r="S508" s="65"/>
      <c r="T508" s="66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143</v>
      </c>
      <c r="AU508" s="18" t="s">
        <v>82</v>
      </c>
    </row>
    <row r="509" spans="1:65" s="2" customFormat="1" ht="10.199999999999999">
      <c r="A509" s="35"/>
      <c r="B509" s="36"/>
      <c r="C509" s="37"/>
      <c r="D509" s="192" t="s">
        <v>145</v>
      </c>
      <c r="E509" s="37"/>
      <c r="F509" s="193" t="s">
        <v>545</v>
      </c>
      <c r="G509" s="37"/>
      <c r="H509" s="37"/>
      <c r="I509" s="189"/>
      <c r="J509" s="37"/>
      <c r="K509" s="37"/>
      <c r="L509" s="40"/>
      <c r="M509" s="190"/>
      <c r="N509" s="191"/>
      <c r="O509" s="65"/>
      <c r="P509" s="65"/>
      <c r="Q509" s="65"/>
      <c r="R509" s="65"/>
      <c r="S509" s="65"/>
      <c r="T509" s="66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145</v>
      </c>
      <c r="AU509" s="18" t="s">
        <v>82</v>
      </c>
    </row>
    <row r="510" spans="1:65" s="12" customFormat="1" ht="22.8" customHeight="1">
      <c r="B510" s="158"/>
      <c r="C510" s="159"/>
      <c r="D510" s="160" t="s">
        <v>72</v>
      </c>
      <c r="E510" s="172" t="s">
        <v>149</v>
      </c>
      <c r="F510" s="172" t="s">
        <v>546</v>
      </c>
      <c r="G510" s="159"/>
      <c r="H510" s="159"/>
      <c r="I510" s="162"/>
      <c r="J510" s="173">
        <f>BK510</f>
        <v>0</v>
      </c>
      <c r="K510" s="159"/>
      <c r="L510" s="164"/>
      <c r="M510" s="165"/>
      <c r="N510" s="166"/>
      <c r="O510" s="166"/>
      <c r="P510" s="167">
        <f>SUM(P511:P522)</f>
        <v>0</v>
      </c>
      <c r="Q510" s="166"/>
      <c r="R510" s="167">
        <f>SUM(R511:R522)</f>
        <v>0.29235999999999995</v>
      </c>
      <c r="S510" s="166"/>
      <c r="T510" s="168">
        <f>SUM(T511:T522)</f>
        <v>0</v>
      </c>
      <c r="AR510" s="169" t="s">
        <v>78</v>
      </c>
      <c r="AT510" s="170" t="s">
        <v>72</v>
      </c>
      <c r="AU510" s="170" t="s">
        <v>78</v>
      </c>
      <c r="AY510" s="169" t="s">
        <v>134</v>
      </c>
      <c r="BK510" s="171">
        <f>SUM(BK511:BK522)</f>
        <v>0</v>
      </c>
    </row>
    <row r="511" spans="1:65" s="2" customFormat="1" ht="33" customHeight="1">
      <c r="A511" s="35"/>
      <c r="B511" s="36"/>
      <c r="C511" s="174" t="s">
        <v>547</v>
      </c>
      <c r="D511" s="174" t="s">
        <v>136</v>
      </c>
      <c r="E511" s="175" t="s">
        <v>548</v>
      </c>
      <c r="F511" s="176" t="s">
        <v>549</v>
      </c>
      <c r="G511" s="177" t="s">
        <v>333</v>
      </c>
      <c r="H511" s="178">
        <v>99</v>
      </c>
      <c r="I511" s="179"/>
      <c r="J511" s="180">
        <f>ROUND(I511*H511,2)</f>
        <v>0</v>
      </c>
      <c r="K511" s="176" t="s">
        <v>140</v>
      </c>
      <c r="L511" s="40"/>
      <c r="M511" s="181" t="s">
        <v>19</v>
      </c>
      <c r="N511" s="182" t="s">
        <v>45</v>
      </c>
      <c r="O511" s="65"/>
      <c r="P511" s="183">
        <f>O511*H511</f>
        <v>0</v>
      </c>
      <c r="Q511" s="183">
        <v>1.0000000000000001E-5</v>
      </c>
      <c r="R511" s="183">
        <f>Q511*H511</f>
        <v>9.8999999999999999E-4</v>
      </c>
      <c r="S511" s="183">
        <v>0</v>
      </c>
      <c r="T511" s="184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85" t="s">
        <v>141</v>
      </c>
      <c r="AT511" s="185" t="s">
        <v>136</v>
      </c>
      <c r="AU511" s="185" t="s">
        <v>82</v>
      </c>
      <c r="AY511" s="18" t="s">
        <v>134</v>
      </c>
      <c r="BE511" s="186">
        <f>IF(N511="základní",J511,0)</f>
        <v>0</v>
      </c>
      <c r="BF511" s="186">
        <f>IF(N511="snížená",J511,0)</f>
        <v>0</v>
      </c>
      <c r="BG511" s="186">
        <f>IF(N511="zákl. přenesená",J511,0)</f>
        <v>0</v>
      </c>
      <c r="BH511" s="186">
        <f>IF(N511="sníž. přenesená",J511,0)</f>
        <v>0</v>
      </c>
      <c r="BI511" s="186">
        <f>IF(N511="nulová",J511,0)</f>
        <v>0</v>
      </c>
      <c r="BJ511" s="18" t="s">
        <v>82</v>
      </c>
      <c r="BK511" s="186">
        <f>ROUND(I511*H511,2)</f>
        <v>0</v>
      </c>
      <c r="BL511" s="18" t="s">
        <v>141</v>
      </c>
      <c r="BM511" s="185" t="s">
        <v>550</v>
      </c>
    </row>
    <row r="512" spans="1:65" s="2" customFormat="1" ht="28.8">
      <c r="A512" s="35"/>
      <c r="B512" s="36"/>
      <c r="C512" s="37"/>
      <c r="D512" s="187" t="s">
        <v>143</v>
      </c>
      <c r="E512" s="37"/>
      <c r="F512" s="188" t="s">
        <v>551</v>
      </c>
      <c r="G512" s="37"/>
      <c r="H512" s="37"/>
      <c r="I512" s="189"/>
      <c r="J512" s="37"/>
      <c r="K512" s="37"/>
      <c r="L512" s="40"/>
      <c r="M512" s="190"/>
      <c r="N512" s="191"/>
      <c r="O512" s="65"/>
      <c r="P512" s="65"/>
      <c r="Q512" s="65"/>
      <c r="R512" s="65"/>
      <c r="S512" s="65"/>
      <c r="T512" s="66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143</v>
      </c>
      <c r="AU512" s="18" t="s">
        <v>82</v>
      </c>
    </row>
    <row r="513" spans="1:65" s="2" customFormat="1" ht="10.199999999999999">
      <c r="A513" s="35"/>
      <c r="B513" s="36"/>
      <c r="C513" s="37"/>
      <c r="D513" s="192" t="s">
        <v>145</v>
      </c>
      <c r="E513" s="37"/>
      <c r="F513" s="193" t="s">
        <v>552</v>
      </c>
      <c r="G513" s="37"/>
      <c r="H513" s="37"/>
      <c r="I513" s="189"/>
      <c r="J513" s="37"/>
      <c r="K513" s="37"/>
      <c r="L513" s="40"/>
      <c r="M513" s="190"/>
      <c r="N513" s="191"/>
      <c r="O513" s="65"/>
      <c r="P513" s="65"/>
      <c r="Q513" s="65"/>
      <c r="R513" s="65"/>
      <c r="S513" s="65"/>
      <c r="T513" s="66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145</v>
      </c>
      <c r="AU513" s="18" t="s">
        <v>82</v>
      </c>
    </row>
    <row r="514" spans="1:65" s="13" customFormat="1" ht="10.199999999999999">
      <c r="B514" s="194"/>
      <c r="C514" s="195"/>
      <c r="D514" s="187" t="s">
        <v>147</v>
      </c>
      <c r="E514" s="196" t="s">
        <v>19</v>
      </c>
      <c r="F514" s="197" t="s">
        <v>164</v>
      </c>
      <c r="G514" s="195"/>
      <c r="H514" s="196" t="s">
        <v>19</v>
      </c>
      <c r="I514" s="198"/>
      <c r="J514" s="195"/>
      <c r="K514" s="195"/>
      <c r="L514" s="199"/>
      <c r="M514" s="200"/>
      <c r="N514" s="201"/>
      <c r="O514" s="201"/>
      <c r="P514" s="201"/>
      <c r="Q514" s="201"/>
      <c r="R514" s="201"/>
      <c r="S514" s="201"/>
      <c r="T514" s="202"/>
      <c r="AT514" s="203" t="s">
        <v>147</v>
      </c>
      <c r="AU514" s="203" t="s">
        <v>82</v>
      </c>
      <c r="AV514" s="13" t="s">
        <v>78</v>
      </c>
      <c r="AW514" s="13" t="s">
        <v>35</v>
      </c>
      <c r="AX514" s="13" t="s">
        <v>73</v>
      </c>
      <c r="AY514" s="203" t="s">
        <v>134</v>
      </c>
    </row>
    <row r="515" spans="1:65" s="14" customFormat="1" ht="10.199999999999999">
      <c r="B515" s="204"/>
      <c r="C515" s="205"/>
      <c r="D515" s="187" t="s">
        <v>147</v>
      </c>
      <c r="E515" s="206" t="s">
        <v>19</v>
      </c>
      <c r="F515" s="207" t="s">
        <v>553</v>
      </c>
      <c r="G515" s="205"/>
      <c r="H515" s="208">
        <v>99</v>
      </c>
      <c r="I515" s="209"/>
      <c r="J515" s="205"/>
      <c r="K515" s="205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147</v>
      </c>
      <c r="AU515" s="214" t="s">
        <v>82</v>
      </c>
      <c r="AV515" s="14" t="s">
        <v>82</v>
      </c>
      <c r="AW515" s="14" t="s">
        <v>35</v>
      </c>
      <c r="AX515" s="14" t="s">
        <v>78</v>
      </c>
      <c r="AY515" s="214" t="s">
        <v>134</v>
      </c>
    </row>
    <row r="516" spans="1:65" s="2" customFormat="1" ht="16.5" customHeight="1">
      <c r="A516" s="35"/>
      <c r="B516" s="36"/>
      <c r="C516" s="226" t="s">
        <v>554</v>
      </c>
      <c r="D516" s="226" t="s">
        <v>217</v>
      </c>
      <c r="E516" s="227" t="s">
        <v>555</v>
      </c>
      <c r="F516" s="228" t="s">
        <v>556</v>
      </c>
      <c r="G516" s="229" t="s">
        <v>333</v>
      </c>
      <c r="H516" s="230">
        <v>99</v>
      </c>
      <c r="I516" s="231"/>
      <c r="J516" s="232">
        <f>ROUND(I516*H516,2)</f>
        <v>0</v>
      </c>
      <c r="K516" s="228" t="s">
        <v>140</v>
      </c>
      <c r="L516" s="233"/>
      <c r="M516" s="234" t="s">
        <v>19</v>
      </c>
      <c r="N516" s="235" t="s">
        <v>45</v>
      </c>
      <c r="O516" s="65"/>
      <c r="P516" s="183">
        <f>O516*H516</f>
        <v>0</v>
      </c>
      <c r="Q516" s="183">
        <v>2.4099999999999998E-3</v>
      </c>
      <c r="R516" s="183">
        <f>Q516*H516</f>
        <v>0.23858999999999997</v>
      </c>
      <c r="S516" s="183">
        <v>0</v>
      </c>
      <c r="T516" s="184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85" t="s">
        <v>149</v>
      </c>
      <c r="AT516" s="185" t="s">
        <v>217</v>
      </c>
      <c r="AU516" s="185" t="s">
        <v>82</v>
      </c>
      <c r="AY516" s="18" t="s">
        <v>134</v>
      </c>
      <c r="BE516" s="186">
        <f>IF(N516="základní",J516,0)</f>
        <v>0</v>
      </c>
      <c r="BF516" s="186">
        <f>IF(N516="snížená",J516,0)</f>
        <v>0</v>
      </c>
      <c r="BG516" s="186">
        <f>IF(N516="zákl. přenesená",J516,0)</f>
        <v>0</v>
      </c>
      <c r="BH516" s="186">
        <f>IF(N516="sníž. přenesená",J516,0)</f>
        <v>0</v>
      </c>
      <c r="BI516" s="186">
        <f>IF(N516="nulová",J516,0)</f>
        <v>0</v>
      </c>
      <c r="BJ516" s="18" t="s">
        <v>82</v>
      </c>
      <c r="BK516" s="186">
        <f>ROUND(I516*H516,2)</f>
        <v>0</v>
      </c>
      <c r="BL516" s="18" t="s">
        <v>141</v>
      </c>
      <c r="BM516" s="185" t="s">
        <v>557</v>
      </c>
    </row>
    <row r="517" spans="1:65" s="2" customFormat="1" ht="10.199999999999999">
      <c r="A517" s="35"/>
      <c r="B517" s="36"/>
      <c r="C517" s="37"/>
      <c r="D517" s="187" t="s">
        <v>143</v>
      </c>
      <c r="E517" s="37"/>
      <c r="F517" s="188" t="s">
        <v>556</v>
      </c>
      <c r="G517" s="37"/>
      <c r="H517" s="37"/>
      <c r="I517" s="189"/>
      <c r="J517" s="37"/>
      <c r="K517" s="37"/>
      <c r="L517" s="40"/>
      <c r="M517" s="190"/>
      <c r="N517" s="191"/>
      <c r="O517" s="65"/>
      <c r="P517" s="65"/>
      <c r="Q517" s="65"/>
      <c r="R517" s="65"/>
      <c r="S517" s="65"/>
      <c r="T517" s="66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143</v>
      </c>
      <c r="AU517" s="18" t="s">
        <v>82</v>
      </c>
    </row>
    <row r="518" spans="1:65" s="2" customFormat="1" ht="24.15" customHeight="1">
      <c r="A518" s="35"/>
      <c r="B518" s="36"/>
      <c r="C518" s="174" t="s">
        <v>558</v>
      </c>
      <c r="D518" s="174" t="s">
        <v>136</v>
      </c>
      <c r="E518" s="175" t="s">
        <v>559</v>
      </c>
      <c r="F518" s="176" t="s">
        <v>560</v>
      </c>
      <c r="G518" s="177" t="s">
        <v>561</v>
      </c>
      <c r="H518" s="178">
        <v>2</v>
      </c>
      <c r="I518" s="179"/>
      <c r="J518" s="180">
        <f>ROUND(I518*H518,2)</f>
        <v>0</v>
      </c>
      <c r="K518" s="176" t="s">
        <v>140</v>
      </c>
      <c r="L518" s="40"/>
      <c r="M518" s="181" t="s">
        <v>19</v>
      </c>
      <c r="N518" s="182" t="s">
        <v>45</v>
      </c>
      <c r="O518" s="65"/>
      <c r="P518" s="183">
        <f>O518*H518</f>
        <v>0</v>
      </c>
      <c r="Q518" s="183">
        <v>2.639E-2</v>
      </c>
      <c r="R518" s="183">
        <f>Q518*H518</f>
        <v>5.2780000000000001E-2</v>
      </c>
      <c r="S518" s="183">
        <v>0</v>
      </c>
      <c r="T518" s="184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85" t="s">
        <v>141</v>
      </c>
      <c r="AT518" s="185" t="s">
        <v>136</v>
      </c>
      <c r="AU518" s="185" t="s">
        <v>82</v>
      </c>
      <c r="AY518" s="18" t="s">
        <v>134</v>
      </c>
      <c r="BE518" s="186">
        <f>IF(N518="základní",J518,0)</f>
        <v>0</v>
      </c>
      <c r="BF518" s="186">
        <f>IF(N518="snížená",J518,0)</f>
        <v>0</v>
      </c>
      <c r="BG518" s="186">
        <f>IF(N518="zákl. přenesená",J518,0)</f>
        <v>0</v>
      </c>
      <c r="BH518" s="186">
        <f>IF(N518="sníž. přenesená",J518,0)</f>
        <v>0</v>
      </c>
      <c r="BI518" s="186">
        <f>IF(N518="nulová",J518,0)</f>
        <v>0</v>
      </c>
      <c r="BJ518" s="18" t="s">
        <v>82</v>
      </c>
      <c r="BK518" s="186">
        <f>ROUND(I518*H518,2)</f>
        <v>0</v>
      </c>
      <c r="BL518" s="18" t="s">
        <v>141</v>
      </c>
      <c r="BM518" s="185" t="s">
        <v>562</v>
      </c>
    </row>
    <row r="519" spans="1:65" s="2" customFormat="1" ht="28.8">
      <c r="A519" s="35"/>
      <c r="B519" s="36"/>
      <c r="C519" s="37"/>
      <c r="D519" s="187" t="s">
        <v>143</v>
      </c>
      <c r="E519" s="37"/>
      <c r="F519" s="188" t="s">
        <v>563</v>
      </c>
      <c r="G519" s="37"/>
      <c r="H519" s="37"/>
      <c r="I519" s="189"/>
      <c r="J519" s="37"/>
      <c r="K519" s="37"/>
      <c r="L519" s="40"/>
      <c r="M519" s="190"/>
      <c r="N519" s="191"/>
      <c r="O519" s="65"/>
      <c r="P519" s="65"/>
      <c r="Q519" s="65"/>
      <c r="R519" s="65"/>
      <c r="S519" s="65"/>
      <c r="T519" s="66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143</v>
      </c>
      <c r="AU519" s="18" t="s">
        <v>82</v>
      </c>
    </row>
    <row r="520" spans="1:65" s="2" customFormat="1" ht="10.199999999999999">
      <c r="A520" s="35"/>
      <c r="B520" s="36"/>
      <c r="C520" s="37"/>
      <c r="D520" s="192" t="s">
        <v>145</v>
      </c>
      <c r="E520" s="37"/>
      <c r="F520" s="193" t="s">
        <v>564</v>
      </c>
      <c r="G520" s="37"/>
      <c r="H520" s="37"/>
      <c r="I520" s="189"/>
      <c r="J520" s="37"/>
      <c r="K520" s="37"/>
      <c r="L520" s="40"/>
      <c r="M520" s="190"/>
      <c r="N520" s="191"/>
      <c r="O520" s="65"/>
      <c r="P520" s="65"/>
      <c r="Q520" s="65"/>
      <c r="R520" s="65"/>
      <c r="S520" s="65"/>
      <c r="T520" s="66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8" t="s">
        <v>145</v>
      </c>
      <c r="AU520" s="18" t="s">
        <v>82</v>
      </c>
    </row>
    <row r="521" spans="1:65" s="13" customFormat="1" ht="10.199999999999999">
      <c r="B521" s="194"/>
      <c r="C521" s="195"/>
      <c r="D521" s="187" t="s">
        <v>147</v>
      </c>
      <c r="E521" s="196" t="s">
        <v>19</v>
      </c>
      <c r="F521" s="197" t="s">
        <v>164</v>
      </c>
      <c r="G521" s="195"/>
      <c r="H521" s="196" t="s">
        <v>19</v>
      </c>
      <c r="I521" s="198"/>
      <c r="J521" s="195"/>
      <c r="K521" s="195"/>
      <c r="L521" s="199"/>
      <c r="M521" s="200"/>
      <c r="N521" s="201"/>
      <c r="O521" s="201"/>
      <c r="P521" s="201"/>
      <c r="Q521" s="201"/>
      <c r="R521" s="201"/>
      <c r="S521" s="201"/>
      <c r="T521" s="202"/>
      <c r="AT521" s="203" t="s">
        <v>147</v>
      </c>
      <c r="AU521" s="203" t="s">
        <v>82</v>
      </c>
      <c r="AV521" s="13" t="s">
        <v>78</v>
      </c>
      <c r="AW521" s="13" t="s">
        <v>35</v>
      </c>
      <c r="AX521" s="13" t="s">
        <v>73</v>
      </c>
      <c r="AY521" s="203" t="s">
        <v>134</v>
      </c>
    </row>
    <row r="522" spans="1:65" s="14" customFormat="1" ht="10.199999999999999">
      <c r="B522" s="204"/>
      <c r="C522" s="205"/>
      <c r="D522" s="187" t="s">
        <v>147</v>
      </c>
      <c r="E522" s="206" t="s">
        <v>19</v>
      </c>
      <c r="F522" s="207" t="s">
        <v>82</v>
      </c>
      <c r="G522" s="205"/>
      <c r="H522" s="208">
        <v>2</v>
      </c>
      <c r="I522" s="209"/>
      <c r="J522" s="205"/>
      <c r="K522" s="205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147</v>
      </c>
      <c r="AU522" s="214" t="s">
        <v>82</v>
      </c>
      <c r="AV522" s="14" t="s">
        <v>82</v>
      </c>
      <c r="AW522" s="14" t="s">
        <v>35</v>
      </c>
      <c r="AX522" s="14" t="s">
        <v>78</v>
      </c>
      <c r="AY522" s="214" t="s">
        <v>134</v>
      </c>
    </row>
    <row r="523" spans="1:65" s="12" customFormat="1" ht="22.8" customHeight="1">
      <c r="B523" s="158"/>
      <c r="C523" s="159"/>
      <c r="D523" s="160" t="s">
        <v>72</v>
      </c>
      <c r="E523" s="172" t="s">
        <v>200</v>
      </c>
      <c r="F523" s="172" t="s">
        <v>565</v>
      </c>
      <c r="G523" s="159"/>
      <c r="H523" s="159"/>
      <c r="I523" s="162"/>
      <c r="J523" s="173">
        <f>BK523</f>
        <v>0</v>
      </c>
      <c r="K523" s="159"/>
      <c r="L523" s="164"/>
      <c r="M523" s="165"/>
      <c r="N523" s="166"/>
      <c r="O523" s="166"/>
      <c r="P523" s="167">
        <f>SUM(P524:P538)</f>
        <v>0</v>
      </c>
      <c r="Q523" s="166"/>
      <c r="R523" s="167">
        <f>SUM(R524:R538)</f>
        <v>2.48E-3</v>
      </c>
      <c r="S523" s="166"/>
      <c r="T523" s="168">
        <f>SUM(T524:T538)</f>
        <v>9.2240000000000002</v>
      </c>
      <c r="AR523" s="169" t="s">
        <v>78</v>
      </c>
      <c r="AT523" s="170" t="s">
        <v>72</v>
      </c>
      <c r="AU523" s="170" t="s">
        <v>78</v>
      </c>
      <c r="AY523" s="169" t="s">
        <v>134</v>
      </c>
      <c r="BK523" s="171">
        <f>SUM(BK524:BK538)</f>
        <v>0</v>
      </c>
    </row>
    <row r="524" spans="1:65" s="2" customFormat="1" ht="24.15" customHeight="1">
      <c r="A524" s="35"/>
      <c r="B524" s="36"/>
      <c r="C524" s="174" t="s">
        <v>566</v>
      </c>
      <c r="D524" s="174" t="s">
        <v>136</v>
      </c>
      <c r="E524" s="175" t="s">
        <v>567</v>
      </c>
      <c r="F524" s="176" t="s">
        <v>568</v>
      </c>
      <c r="G524" s="177" t="s">
        <v>139</v>
      </c>
      <c r="H524" s="178">
        <v>62</v>
      </c>
      <c r="I524" s="179"/>
      <c r="J524" s="180">
        <f>ROUND(I524*H524,2)</f>
        <v>0</v>
      </c>
      <c r="K524" s="176" t="s">
        <v>140</v>
      </c>
      <c r="L524" s="40"/>
      <c r="M524" s="181" t="s">
        <v>19</v>
      </c>
      <c r="N524" s="182" t="s">
        <v>45</v>
      </c>
      <c r="O524" s="65"/>
      <c r="P524" s="183">
        <f>O524*H524</f>
        <v>0</v>
      </c>
      <c r="Q524" s="183">
        <v>4.0000000000000003E-5</v>
      </c>
      <c r="R524" s="183">
        <f>Q524*H524</f>
        <v>2.48E-3</v>
      </c>
      <c r="S524" s="183">
        <v>0</v>
      </c>
      <c r="T524" s="184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185" t="s">
        <v>141</v>
      </c>
      <c r="AT524" s="185" t="s">
        <v>136</v>
      </c>
      <c r="AU524" s="185" t="s">
        <v>82</v>
      </c>
      <c r="AY524" s="18" t="s">
        <v>134</v>
      </c>
      <c r="BE524" s="186">
        <f>IF(N524="základní",J524,0)</f>
        <v>0</v>
      </c>
      <c r="BF524" s="186">
        <f>IF(N524="snížená",J524,0)</f>
        <v>0</v>
      </c>
      <c r="BG524" s="186">
        <f>IF(N524="zákl. přenesená",J524,0)</f>
        <v>0</v>
      </c>
      <c r="BH524" s="186">
        <f>IF(N524="sníž. přenesená",J524,0)</f>
        <v>0</v>
      </c>
      <c r="BI524" s="186">
        <f>IF(N524="nulová",J524,0)</f>
        <v>0</v>
      </c>
      <c r="BJ524" s="18" t="s">
        <v>82</v>
      </c>
      <c r="BK524" s="186">
        <f>ROUND(I524*H524,2)</f>
        <v>0</v>
      </c>
      <c r="BL524" s="18" t="s">
        <v>141</v>
      </c>
      <c r="BM524" s="185" t="s">
        <v>569</v>
      </c>
    </row>
    <row r="525" spans="1:65" s="2" customFormat="1" ht="19.2">
      <c r="A525" s="35"/>
      <c r="B525" s="36"/>
      <c r="C525" s="37"/>
      <c r="D525" s="187" t="s">
        <v>143</v>
      </c>
      <c r="E525" s="37"/>
      <c r="F525" s="188" t="s">
        <v>570</v>
      </c>
      <c r="G525" s="37"/>
      <c r="H525" s="37"/>
      <c r="I525" s="189"/>
      <c r="J525" s="37"/>
      <c r="K525" s="37"/>
      <c r="L525" s="40"/>
      <c r="M525" s="190"/>
      <c r="N525" s="191"/>
      <c r="O525" s="65"/>
      <c r="P525" s="65"/>
      <c r="Q525" s="65"/>
      <c r="R525" s="65"/>
      <c r="S525" s="65"/>
      <c r="T525" s="66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143</v>
      </c>
      <c r="AU525" s="18" t="s">
        <v>82</v>
      </c>
    </row>
    <row r="526" spans="1:65" s="2" customFormat="1" ht="10.199999999999999">
      <c r="A526" s="35"/>
      <c r="B526" s="36"/>
      <c r="C526" s="37"/>
      <c r="D526" s="192" t="s">
        <v>145</v>
      </c>
      <c r="E526" s="37"/>
      <c r="F526" s="193" t="s">
        <v>571</v>
      </c>
      <c r="G526" s="37"/>
      <c r="H526" s="37"/>
      <c r="I526" s="189"/>
      <c r="J526" s="37"/>
      <c r="K526" s="37"/>
      <c r="L526" s="40"/>
      <c r="M526" s="190"/>
      <c r="N526" s="191"/>
      <c r="O526" s="65"/>
      <c r="P526" s="65"/>
      <c r="Q526" s="65"/>
      <c r="R526" s="65"/>
      <c r="S526" s="65"/>
      <c r="T526" s="66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145</v>
      </c>
      <c r="AU526" s="18" t="s">
        <v>82</v>
      </c>
    </row>
    <row r="527" spans="1:65" s="13" customFormat="1" ht="10.199999999999999">
      <c r="B527" s="194"/>
      <c r="C527" s="195"/>
      <c r="D527" s="187" t="s">
        <v>147</v>
      </c>
      <c r="E527" s="196" t="s">
        <v>19</v>
      </c>
      <c r="F527" s="197" t="s">
        <v>572</v>
      </c>
      <c r="G527" s="195"/>
      <c r="H527" s="196" t="s">
        <v>19</v>
      </c>
      <c r="I527" s="198"/>
      <c r="J527" s="195"/>
      <c r="K527" s="195"/>
      <c r="L527" s="199"/>
      <c r="M527" s="200"/>
      <c r="N527" s="201"/>
      <c r="O527" s="201"/>
      <c r="P527" s="201"/>
      <c r="Q527" s="201"/>
      <c r="R527" s="201"/>
      <c r="S527" s="201"/>
      <c r="T527" s="202"/>
      <c r="AT527" s="203" t="s">
        <v>147</v>
      </c>
      <c r="AU527" s="203" t="s">
        <v>82</v>
      </c>
      <c r="AV527" s="13" t="s">
        <v>78</v>
      </c>
      <c r="AW527" s="13" t="s">
        <v>35</v>
      </c>
      <c r="AX527" s="13" t="s">
        <v>73</v>
      </c>
      <c r="AY527" s="203" t="s">
        <v>134</v>
      </c>
    </row>
    <row r="528" spans="1:65" s="14" customFormat="1" ht="10.199999999999999">
      <c r="B528" s="204"/>
      <c r="C528" s="205"/>
      <c r="D528" s="187" t="s">
        <v>147</v>
      </c>
      <c r="E528" s="206" t="s">
        <v>19</v>
      </c>
      <c r="F528" s="207" t="s">
        <v>573</v>
      </c>
      <c r="G528" s="205"/>
      <c r="H528" s="208">
        <v>62</v>
      </c>
      <c r="I528" s="209"/>
      <c r="J528" s="205"/>
      <c r="K528" s="205"/>
      <c r="L528" s="210"/>
      <c r="M528" s="211"/>
      <c r="N528" s="212"/>
      <c r="O528" s="212"/>
      <c r="P528" s="212"/>
      <c r="Q528" s="212"/>
      <c r="R528" s="212"/>
      <c r="S528" s="212"/>
      <c r="T528" s="213"/>
      <c r="AT528" s="214" t="s">
        <v>147</v>
      </c>
      <c r="AU528" s="214" t="s">
        <v>82</v>
      </c>
      <c r="AV528" s="14" t="s">
        <v>82</v>
      </c>
      <c r="AW528" s="14" t="s">
        <v>35</v>
      </c>
      <c r="AX528" s="14" t="s">
        <v>78</v>
      </c>
      <c r="AY528" s="214" t="s">
        <v>134</v>
      </c>
    </row>
    <row r="529" spans="1:65" s="2" customFormat="1" ht="37.799999999999997" customHeight="1">
      <c r="A529" s="35"/>
      <c r="B529" s="36"/>
      <c r="C529" s="174" t="s">
        <v>573</v>
      </c>
      <c r="D529" s="174" t="s">
        <v>136</v>
      </c>
      <c r="E529" s="175" t="s">
        <v>574</v>
      </c>
      <c r="F529" s="176" t="s">
        <v>575</v>
      </c>
      <c r="G529" s="177" t="s">
        <v>139</v>
      </c>
      <c r="H529" s="178">
        <v>576.5</v>
      </c>
      <c r="I529" s="179"/>
      <c r="J529" s="180">
        <f>ROUND(I529*H529,2)</f>
        <v>0</v>
      </c>
      <c r="K529" s="176" t="s">
        <v>140</v>
      </c>
      <c r="L529" s="40"/>
      <c r="M529" s="181" t="s">
        <v>19</v>
      </c>
      <c r="N529" s="182" t="s">
        <v>45</v>
      </c>
      <c r="O529" s="65"/>
      <c r="P529" s="183">
        <f>O529*H529</f>
        <v>0</v>
      </c>
      <c r="Q529" s="183">
        <v>0</v>
      </c>
      <c r="R529" s="183">
        <f>Q529*H529</f>
        <v>0</v>
      </c>
      <c r="S529" s="183">
        <v>1.6E-2</v>
      </c>
      <c r="T529" s="184">
        <f>S529*H529</f>
        <v>9.2240000000000002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185" t="s">
        <v>141</v>
      </c>
      <c r="AT529" s="185" t="s">
        <v>136</v>
      </c>
      <c r="AU529" s="185" t="s">
        <v>82</v>
      </c>
      <c r="AY529" s="18" t="s">
        <v>134</v>
      </c>
      <c r="BE529" s="186">
        <f>IF(N529="základní",J529,0)</f>
        <v>0</v>
      </c>
      <c r="BF529" s="186">
        <f>IF(N529="snížená",J529,0)</f>
        <v>0</v>
      </c>
      <c r="BG529" s="186">
        <f>IF(N529="zákl. přenesená",J529,0)</f>
        <v>0</v>
      </c>
      <c r="BH529" s="186">
        <f>IF(N529="sníž. přenesená",J529,0)</f>
        <v>0</v>
      </c>
      <c r="BI529" s="186">
        <f>IF(N529="nulová",J529,0)</f>
        <v>0</v>
      </c>
      <c r="BJ529" s="18" t="s">
        <v>82</v>
      </c>
      <c r="BK529" s="186">
        <f>ROUND(I529*H529,2)</f>
        <v>0</v>
      </c>
      <c r="BL529" s="18" t="s">
        <v>141</v>
      </c>
      <c r="BM529" s="185" t="s">
        <v>576</v>
      </c>
    </row>
    <row r="530" spans="1:65" s="2" customFormat="1" ht="28.8">
      <c r="A530" s="35"/>
      <c r="B530" s="36"/>
      <c r="C530" s="37"/>
      <c r="D530" s="187" t="s">
        <v>143</v>
      </c>
      <c r="E530" s="37"/>
      <c r="F530" s="188" t="s">
        <v>577</v>
      </c>
      <c r="G530" s="37"/>
      <c r="H530" s="37"/>
      <c r="I530" s="189"/>
      <c r="J530" s="37"/>
      <c r="K530" s="37"/>
      <c r="L530" s="40"/>
      <c r="M530" s="190"/>
      <c r="N530" s="191"/>
      <c r="O530" s="65"/>
      <c r="P530" s="65"/>
      <c r="Q530" s="65"/>
      <c r="R530" s="65"/>
      <c r="S530" s="65"/>
      <c r="T530" s="66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143</v>
      </c>
      <c r="AU530" s="18" t="s">
        <v>82</v>
      </c>
    </row>
    <row r="531" spans="1:65" s="2" customFormat="1" ht="10.199999999999999">
      <c r="A531" s="35"/>
      <c r="B531" s="36"/>
      <c r="C531" s="37"/>
      <c r="D531" s="192" t="s">
        <v>145</v>
      </c>
      <c r="E531" s="37"/>
      <c r="F531" s="193" t="s">
        <v>578</v>
      </c>
      <c r="G531" s="37"/>
      <c r="H531" s="37"/>
      <c r="I531" s="189"/>
      <c r="J531" s="37"/>
      <c r="K531" s="37"/>
      <c r="L531" s="40"/>
      <c r="M531" s="190"/>
      <c r="N531" s="191"/>
      <c r="O531" s="65"/>
      <c r="P531" s="65"/>
      <c r="Q531" s="65"/>
      <c r="R531" s="65"/>
      <c r="S531" s="65"/>
      <c r="T531" s="66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145</v>
      </c>
      <c r="AU531" s="18" t="s">
        <v>82</v>
      </c>
    </row>
    <row r="532" spans="1:65" s="13" customFormat="1" ht="10.199999999999999">
      <c r="B532" s="194"/>
      <c r="C532" s="195"/>
      <c r="D532" s="187" t="s">
        <v>147</v>
      </c>
      <c r="E532" s="196" t="s">
        <v>19</v>
      </c>
      <c r="F532" s="197" t="s">
        <v>301</v>
      </c>
      <c r="G532" s="195"/>
      <c r="H532" s="196" t="s">
        <v>19</v>
      </c>
      <c r="I532" s="198"/>
      <c r="J532" s="195"/>
      <c r="K532" s="195"/>
      <c r="L532" s="199"/>
      <c r="M532" s="200"/>
      <c r="N532" s="201"/>
      <c r="O532" s="201"/>
      <c r="P532" s="201"/>
      <c r="Q532" s="201"/>
      <c r="R532" s="201"/>
      <c r="S532" s="201"/>
      <c r="T532" s="202"/>
      <c r="AT532" s="203" t="s">
        <v>147</v>
      </c>
      <c r="AU532" s="203" t="s">
        <v>82</v>
      </c>
      <c r="AV532" s="13" t="s">
        <v>78</v>
      </c>
      <c r="AW532" s="13" t="s">
        <v>35</v>
      </c>
      <c r="AX532" s="13" t="s">
        <v>73</v>
      </c>
      <c r="AY532" s="203" t="s">
        <v>134</v>
      </c>
    </row>
    <row r="533" spans="1:65" s="14" customFormat="1" ht="10.199999999999999">
      <c r="B533" s="204"/>
      <c r="C533" s="205"/>
      <c r="D533" s="187" t="s">
        <v>147</v>
      </c>
      <c r="E533" s="206" t="s">
        <v>19</v>
      </c>
      <c r="F533" s="207" t="s">
        <v>302</v>
      </c>
      <c r="G533" s="205"/>
      <c r="H533" s="208">
        <v>376</v>
      </c>
      <c r="I533" s="209"/>
      <c r="J533" s="205"/>
      <c r="K533" s="205"/>
      <c r="L533" s="210"/>
      <c r="M533" s="211"/>
      <c r="N533" s="212"/>
      <c r="O533" s="212"/>
      <c r="P533" s="212"/>
      <c r="Q533" s="212"/>
      <c r="R533" s="212"/>
      <c r="S533" s="212"/>
      <c r="T533" s="213"/>
      <c r="AT533" s="214" t="s">
        <v>147</v>
      </c>
      <c r="AU533" s="214" t="s">
        <v>82</v>
      </c>
      <c r="AV533" s="14" t="s">
        <v>82</v>
      </c>
      <c r="AW533" s="14" t="s">
        <v>35</v>
      </c>
      <c r="AX533" s="14" t="s">
        <v>73</v>
      </c>
      <c r="AY533" s="214" t="s">
        <v>134</v>
      </c>
    </row>
    <row r="534" spans="1:65" s="13" customFormat="1" ht="10.199999999999999">
      <c r="B534" s="194"/>
      <c r="C534" s="195"/>
      <c r="D534" s="187" t="s">
        <v>147</v>
      </c>
      <c r="E534" s="196" t="s">
        <v>19</v>
      </c>
      <c r="F534" s="197" t="s">
        <v>156</v>
      </c>
      <c r="G534" s="195"/>
      <c r="H534" s="196" t="s">
        <v>19</v>
      </c>
      <c r="I534" s="198"/>
      <c r="J534" s="195"/>
      <c r="K534" s="195"/>
      <c r="L534" s="199"/>
      <c r="M534" s="200"/>
      <c r="N534" s="201"/>
      <c r="O534" s="201"/>
      <c r="P534" s="201"/>
      <c r="Q534" s="201"/>
      <c r="R534" s="201"/>
      <c r="S534" s="201"/>
      <c r="T534" s="202"/>
      <c r="AT534" s="203" t="s">
        <v>147</v>
      </c>
      <c r="AU534" s="203" t="s">
        <v>82</v>
      </c>
      <c r="AV534" s="13" t="s">
        <v>78</v>
      </c>
      <c r="AW534" s="13" t="s">
        <v>35</v>
      </c>
      <c r="AX534" s="13" t="s">
        <v>73</v>
      </c>
      <c r="AY534" s="203" t="s">
        <v>134</v>
      </c>
    </row>
    <row r="535" spans="1:65" s="14" customFormat="1" ht="10.199999999999999">
      <c r="B535" s="204"/>
      <c r="C535" s="205"/>
      <c r="D535" s="187" t="s">
        <v>147</v>
      </c>
      <c r="E535" s="206" t="s">
        <v>19</v>
      </c>
      <c r="F535" s="207" t="s">
        <v>490</v>
      </c>
      <c r="G535" s="205"/>
      <c r="H535" s="208">
        <v>81.5</v>
      </c>
      <c r="I535" s="209"/>
      <c r="J535" s="205"/>
      <c r="K535" s="205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147</v>
      </c>
      <c r="AU535" s="214" t="s">
        <v>82</v>
      </c>
      <c r="AV535" s="14" t="s">
        <v>82</v>
      </c>
      <c r="AW535" s="14" t="s">
        <v>35</v>
      </c>
      <c r="AX535" s="14" t="s">
        <v>73</v>
      </c>
      <c r="AY535" s="214" t="s">
        <v>134</v>
      </c>
    </row>
    <row r="536" spans="1:65" s="13" customFormat="1" ht="10.199999999999999">
      <c r="B536" s="194"/>
      <c r="C536" s="195"/>
      <c r="D536" s="187" t="s">
        <v>147</v>
      </c>
      <c r="E536" s="196" t="s">
        <v>19</v>
      </c>
      <c r="F536" s="197" t="s">
        <v>297</v>
      </c>
      <c r="G536" s="195"/>
      <c r="H536" s="196" t="s">
        <v>19</v>
      </c>
      <c r="I536" s="198"/>
      <c r="J536" s="195"/>
      <c r="K536" s="195"/>
      <c r="L536" s="199"/>
      <c r="M536" s="200"/>
      <c r="N536" s="201"/>
      <c r="O536" s="201"/>
      <c r="P536" s="201"/>
      <c r="Q536" s="201"/>
      <c r="R536" s="201"/>
      <c r="S536" s="201"/>
      <c r="T536" s="202"/>
      <c r="AT536" s="203" t="s">
        <v>147</v>
      </c>
      <c r="AU536" s="203" t="s">
        <v>82</v>
      </c>
      <c r="AV536" s="13" t="s">
        <v>78</v>
      </c>
      <c r="AW536" s="13" t="s">
        <v>35</v>
      </c>
      <c r="AX536" s="13" t="s">
        <v>73</v>
      </c>
      <c r="AY536" s="203" t="s">
        <v>134</v>
      </c>
    </row>
    <row r="537" spans="1:65" s="14" customFormat="1" ht="10.199999999999999">
      <c r="B537" s="204"/>
      <c r="C537" s="205"/>
      <c r="D537" s="187" t="s">
        <v>147</v>
      </c>
      <c r="E537" s="206" t="s">
        <v>19</v>
      </c>
      <c r="F537" s="207" t="s">
        <v>298</v>
      </c>
      <c r="G537" s="205"/>
      <c r="H537" s="208">
        <v>119</v>
      </c>
      <c r="I537" s="209"/>
      <c r="J537" s="205"/>
      <c r="K537" s="205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147</v>
      </c>
      <c r="AU537" s="214" t="s">
        <v>82</v>
      </c>
      <c r="AV537" s="14" t="s">
        <v>82</v>
      </c>
      <c r="AW537" s="14" t="s">
        <v>35</v>
      </c>
      <c r="AX537" s="14" t="s">
        <v>73</v>
      </c>
      <c r="AY537" s="214" t="s">
        <v>134</v>
      </c>
    </row>
    <row r="538" spans="1:65" s="15" customFormat="1" ht="10.199999999999999">
      <c r="B538" s="215"/>
      <c r="C538" s="216"/>
      <c r="D538" s="187" t="s">
        <v>147</v>
      </c>
      <c r="E538" s="217" t="s">
        <v>19</v>
      </c>
      <c r="F538" s="218" t="s">
        <v>186</v>
      </c>
      <c r="G538" s="216"/>
      <c r="H538" s="219">
        <v>576.5</v>
      </c>
      <c r="I538" s="220"/>
      <c r="J538" s="216"/>
      <c r="K538" s="216"/>
      <c r="L538" s="221"/>
      <c r="M538" s="222"/>
      <c r="N538" s="223"/>
      <c r="O538" s="223"/>
      <c r="P538" s="223"/>
      <c r="Q538" s="223"/>
      <c r="R538" s="223"/>
      <c r="S538" s="223"/>
      <c r="T538" s="224"/>
      <c r="AT538" s="225" t="s">
        <v>147</v>
      </c>
      <c r="AU538" s="225" t="s">
        <v>82</v>
      </c>
      <c r="AV538" s="15" t="s">
        <v>141</v>
      </c>
      <c r="AW538" s="15" t="s">
        <v>35</v>
      </c>
      <c r="AX538" s="15" t="s">
        <v>78</v>
      </c>
      <c r="AY538" s="225" t="s">
        <v>134</v>
      </c>
    </row>
    <row r="539" spans="1:65" s="12" customFormat="1" ht="22.8" customHeight="1">
      <c r="B539" s="158"/>
      <c r="C539" s="159"/>
      <c r="D539" s="160" t="s">
        <v>72</v>
      </c>
      <c r="E539" s="172" t="s">
        <v>579</v>
      </c>
      <c r="F539" s="172" t="s">
        <v>580</v>
      </c>
      <c r="G539" s="159"/>
      <c r="H539" s="159"/>
      <c r="I539" s="162"/>
      <c r="J539" s="173">
        <f>BK539</f>
        <v>0</v>
      </c>
      <c r="K539" s="159"/>
      <c r="L539" s="164"/>
      <c r="M539" s="165"/>
      <c r="N539" s="166"/>
      <c r="O539" s="166"/>
      <c r="P539" s="167">
        <f>SUM(P540:P552)</f>
        <v>0</v>
      </c>
      <c r="Q539" s="166"/>
      <c r="R539" s="167">
        <f>SUM(R540:R552)</f>
        <v>0</v>
      </c>
      <c r="S539" s="166"/>
      <c r="T539" s="168">
        <f>SUM(T540:T552)</f>
        <v>0</v>
      </c>
      <c r="AR539" s="169" t="s">
        <v>78</v>
      </c>
      <c r="AT539" s="170" t="s">
        <v>72</v>
      </c>
      <c r="AU539" s="170" t="s">
        <v>78</v>
      </c>
      <c r="AY539" s="169" t="s">
        <v>134</v>
      </c>
      <c r="BK539" s="171">
        <f>SUM(BK540:BK552)</f>
        <v>0</v>
      </c>
    </row>
    <row r="540" spans="1:65" s="2" customFormat="1" ht="24.15" customHeight="1">
      <c r="A540" s="35"/>
      <c r="B540" s="36"/>
      <c r="C540" s="174" t="s">
        <v>581</v>
      </c>
      <c r="D540" s="174" t="s">
        <v>136</v>
      </c>
      <c r="E540" s="175" t="s">
        <v>582</v>
      </c>
      <c r="F540" s="176" t="s">
        <v>583</v>
      </c>
      <c r="G540" s="177" t="s">
        <v>195</v>
      </c>
      <c r="H540" s="178">
        <v>27.210999999999999</v>
      </c>
      <c r="I540" s="179"/>
      <c r="J540" s="180">
        <f>ROUND(I540*H540,2)</f>
        <v>0</v>
      </c>
      <c r="K540" s="176" t="s">
        <v>140</v>
      </c>
      <c r="L540" s="40"/>
      <c r="M540" s="181" t="s">
        <v>19</v>
      </c>
      <c r="N540" s="182" t="s">
        <v>45</v>
      </c>
      <c r="O540" s="65"/>
      <c r="P540" s="183">
        <f>O540*H540</f>
        <v>0</v>
      </c>
      <c r="Q540" s="183">
        <v>0</v>
      </c>
      <c r="R540" s="183">
        <f>Q540*H540</f>
        <v>0</v>
      </c>
      <c r="S540" s="183">
        <v>0</v>
      </c>
      <c r="T540" s="184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185" t="s">
        <v>141</v>
      </c>
      <c r="AT540" s="185" t="s">
        <v>136</v>
      </c>
      <c r="AU540" s="185" t="s">
        <v>82</v>
      </c>
      <c r="AY540" s="18" t="s">
        <v>134</v>
      </c>
      <c r="BE540" s="186">
        <f>IF(N540="základní",J540,0)</f>
        <v>0</v>
      </c>
      <c r="BF540" s="186">
        <f>IF(N540="snížená",J540,0)</f>
        <v>0</v>
      </c>
      <c r="BG540" s="186">
        <f>IF(N540="zákl. přenesená",J540,0)</f>
        <v>0</v>
      </c>
      <c r="BH540" s="186">
        <f>IF(N540="sníž. přenesená",J540,0)</f>
        <v>0</v>
      </c>
      <c r="BI540" s="186">
        <f>IF(N540="nulová",J540,0)</f>
        <v>0</v>
      </c>
      <c r="BJ540" s="18" t="s">
        <v>82</v>
      </c>
      <c r="BK540" s="186">
        <f>ROUND(I540*H540,2)</f>
        <v>0</v>
      </c>
      <c r="BL540" s="18" t="s">
        <v>141</v>
      </c>
      <c r="BM540" s="185" t="s">
        <v>584</v>
      </c>
    </row>
    <row r="541" spans="1:65" s="2" customFormat="1" ht="19.2">
      <c r="A541" s="35"/>
      <c r="B541" s="36"/>
      <c r="C541" s="37"/>
      <c r="D541" s="187" t="s">
        <v>143</v>
      </c>
      <c r="E541" s="37"/>
      <c r="F541" s="188" t="s">
        <v>585</v>
      </c>
      <c r="G541" s="37"/>
      <c r="H541" s="37"/>
      <c r="I541" s="189"/>
      <c r="J541" s="37"/>
      <c r="K541" s="37"/>
      <c r="L541" s="40"/>
      <c r="M541" s="190"/>
      <c r="N541" s="191"/>
      <c r="O541" s="65"/>
      <c r="P541" s="65"/>
      <c r="Q541" s="65"/>
      <c r="R541" s="65"/>
      <c r="S541" s="65"/>
      <c r="T541" s="66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8" t="s">
        <v>143</v>
      </c>
      <c r="AU541" s="18" t="s">
        <v>82</v>
      </c>
    </row>
    <row r="542" spans="1:65" s="2" customFormat="1" ht="10.199999999999999">
      <c r="A542" s="35"/>
      <c r="B542" s="36"/>
      <c r="C542" s="37"/>
      <c r="D542" s="192" t="s">
        <v>145</v>
      </c>
      <c r="E542" s="37"/>
      <c r="F542" s="193" t="s">
        <v>586</v>
      </c>
      <c r="G542" s="37"/>
      <c r="H542" s="37"/>
      <c r="I542" s="189"/>
      <c r="J542" s="37"/>
      <c r="K542" s="37"/>
      <c r="L542" s="40"/>
      <c r="M542" s="190"/>
      <c r="N542" s="191"/>
      <c r="O542" s="65"/>
      <c r="P542" s="65"/>
      <c r="Q542" s="65"/>
      <c r="R542" s="65"/>
      <c r="S542" s="65"/>
      <c r="T542" s="66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145</v>
      </c>
      <c r="AU542" s="18" t="s">
        <v>82</v>
      </c>
    </row>
    <row r="543" spans="1:65" s="2" customFormat="1" ht="24.15" customHeight="1">
      <c r="A543" s="35"/>
      <c r="B543" s="36"/>
      <c r="C543" s="174" t="s">
        <v>587</v>
      </c>
      <c r="D543" s="174" t="s">
        <v>136</v>
      </c>
      <c r="E543" s="175" t="s">
        <v>588</v>
      </c>
      <c r="F543" s="176" t="s">
        <v>589</v>
      </c>
      <c r="G543" s="177" t="s">
        <v>195</v>
      </c>
      <c r="H543" s="178">
        <v>27.210999999999999</v>
      </c>
      <c r="I543" s="179"/>
      <c r="J543" s="180">
        <f>ROUND(I543*H543,2)</f>
        <v>0</v>
      </c>
      <c r="K543" s="176" t="s">
        <v>140</v>
      </c>
      <c r="L543" s="40"/>
      <c r="M543" s="181" t="s">
        <v>19</v>
      </c>
      <c r="N543" s="182" t="s">
        <v>45</v>
      </c>
      <c r="O543" s="65"/>
      <c r="P543" s="183">
        <f>O543*H543</f>
        <v>0</v>
      </c>
      <c r="Q543" s="183">
        <v>0</v>
      </c>
      <c r="R543" s="183">
        <f>Q543*H543</f>
        <v>0</v>
      </c>
      <c r="S543" s="183">
        <v>0</v>
      </c>
      <c r="T543" s="184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85" t="s">
        <v>141</v>
      </c>
      <c r="AT543" s="185" t="s">
        <v>136</v>
      </c>
      <c r="AU543" s="185" t="s">
        <v>82</v>
      </c>
      <c r="AY543" s="18" t="s">
        <v>134</v>
      </c>
      <c r="BE543" s="186">
        <f>IF(N543="základní",J543,0)</f>
        <v>0</v>
      </c>
      <c r="BF543" s="186">
        <f>IF(N543="snížená",J543,0)</f>
        <v>0</v>
      </c>
      <c r="BG543" s="186">
        <f>IF(N543="zákl. přenesená",J543,0)</f>
        <v>0</v>
      </c>
      <c r="BH543" s="186">
        <f>IF(N543="sníž. přenesená",J543,0)</f>
        <v>0</v>
      </c>
      <c r="BI543" s="186">
        <f>IF(N543="nulová",J543,0)</f>
        <v>0</v>
      </c>
      <c r="BJ543" s="18" t="s">
        <v>82</v>
      </c>
      <c r="BK543" s="186">
        <f>ROUND(I543*H543,2)</f>
        <v>0</v>
      </c>
      <c r="BL543" s="18" t="s">
        <v>141</v>
      </c>
      <c r="BM543" s="185" t="s">
        <v>590</v>
      </c>
    </row>
    <row r="544" spans="1:65" s="2" customFormat="1" ht="19.2">
      <c r="A544" s="35"/>
      <c r="B544" s="36"/>
      <c r="C544" s="37"/>
      <c r="D544" s="187" t="s">
        <v>143</v>
      </c>
      <c r="E544" s="37"/>
      <c r="F544" s="188" t="s">
        <v>591</v>
      </c>
      <c r="G544" s="37"/>
      <c r="H544" s="37"/>
      <c r="I544" s="189"/>
      <c r="J544" s="37"/>
      <c r="K544" s="37"/>
      <c r="L544" s="40"/>
      <c r="M544" s="190"/>
      <c r="N544" s="191"/>
      <c r="O544" s="65"/>
      <c r="P544" s="65"/>
      <c r="Q544" s="65"/>
      <c r="R544" s="65"/>
      <c r="S544" s="65"/>
      <c r="T544" s="66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143</v>
      </c>
      <c r="AU544" s="18" t="s">
        <v>82</v>
      </c>
    </row>
    <row r="545" spans="1:65" s="2" customFormat="1" ht="10.199999999999999">
      <c r="A545" s="35"/>
      <c r="B545" s="36"/>
      <c r="C545" s="37"/>
      <c r="D545" s="192" t="s">
        <v>145</v>
      </c>
      <c r="E545" s="37"/>
      <c r="F545" s="193" t="s">
        <v>592</v>
      </c>
      <c r="G545" s="37"/>
      <c r="H545" s="37"/>
      <c r="I545" s="189"/>
      <c r="J545" s="37"/>
      <c r="K545" s="37"/>
      <c r="L545" s="40"/>
      <c r="M545" s="190"/>
      <c r="N545" s="191"/>
      <c r="O545" s="65"/>
      <c r="P545" s="65"/>
      <c r="Q545" s="65"/>
      <c r="R545" s="65"/>
      <c r="S545" s="65"/>
      <c r="T545" s="66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8" t="s">
        <v>145</v>
      </c>
      <c r="AU545" s="18" t="s">
        <v>82</v>
      </c>
    </row>
    <row r="546" spans="1:65" s="2" customFormat="1" ht="24.15" customHeight="1">
      <c r="A546" s="35"/>
      <c r="B546" s="36"/>
      <c r="C546" s="174" t="s">
        <v>593</v>
      </c>
      <c r="D546" s="174" t="s">
        <v>136</v>
      </c>
      <c r="E546" s="175" t="s">
        <v>594</v>
      </c>
      <c r="F546" s="176" t="s">
        <v>595</v>
      </c>
      <c r="G546" s="177" t="s">
        <v>195</v>
      </c>
      <c r="H546" s="178">
        <v>380.95400000000001</v>
      </c>
      <c r="I546" s="179"/>
      <c r="J546" s="180">
        <f>ROUND(I546*H546,2)</f>
        <v>0</v>
      </c>
      <c r="K546" s="176" t="s">
        <v>140</v>
      </c>
      <c r="L546" s="40"/>
      <c r="M546" s="181" t="s">
        <v>19</v>
      </c>
      <c r="N546" s="182" t="s">
        <v>45</v>
      </c>
      <c r="O546" s="65"/>
      <c r="P546" s="183">
        <f>O546*H546</f>
        <v>0</v>
      </c>
      <c r="Q546" s="183">
        <v>0</v>
      </c>
      <c r="R546" s="183">
        <f>Q546*H546</f>
        <v>0</v>
      </c>
      <c r="S546" s="183">
        <v>0</v>
      </c>
      <c r="T546" s="184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185" t="s">
        <v>141</v>
      </c>
      <c r="AT546" s="185" t="s">
        <v>136</v>
      </c>
      <c r="AU546" s="185" t="s">
        <v>82</v>
      </c>
      <c r="AY546" s="18" t="s">
        <v>134</v>
      </c>
      <c r="BE546" s="186">
        <f>IF(N546="základní",J546,0)</f>
        <v>0</v>
      </c>
      <c r="BF546" s="186">
        <f>IF(N546="snížená",J546,0)</f>
        <v>0</v>
      </c>
      <c r="BG546" s="186">
        <f>IF(N546="zákl. přenesená",J546,0)</f>
        <v>0</v>
      </c>
      <c r="BH546" s="186">
        <f>IF(N546="sníž. přenesená",J546,0)</f>
        <v>0</v>
      </c>
      <c r="BI546" s="186">
        <f>IF(N546="nulová",J546,0)</f>
        <v>0</v>
      </c>
      <c r="BJ546" s="18" t="s">
        <v>82</v>
      </c>
      <c r="BK546" s="186">
        <f>ROUND(I546*H546,2)</f>
        <v>0</v>
      </c>
      <c r="BL546" s="18" t="s">
        <v>141</v>
      </c>
      <c r="BM546" s="185" t="s">
        <v>596</v>
      </c>
    </row>
    <row r="547" spans="1:65" s="2" customFormat="1" ht="28.8">
      <c r="A547" s="35"/>
      <c r="B547" s="36"/>
      <c r="C547" s="37"/>
      <c r="D547" s="187" t="s">
        <v>143</v>
      </c>
      <c r="E547" s="37"/>
      <c r="F547" s="188" t="s">
        <v>597</v>
      </c>
      <c r="G547" s="37"/>
      <c r="H547" s="37"/>
      <c r="I547" s="189"/>
      <c r="J547" s="37"/>
      <c r="K547" s="37"/>
      <c r="L547" s="40"/>
      <c r="M547" s="190"/>
      <c r="N547" s="191"/>
      <c r="O547" s="65"/>
      <c r="P547" s="65"/>
      <c r="Q547" s="65"/>
      <c r="R547" s="65"/>
      <c r="S547" s="65"/>
      <c r="T547" s="66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143</v>
      </c>
      <c r="AU547" s="18" t="s">
        <v>82</v>
      </c>
    </row>
    <row r="548" spans="1:65" s="2" customFormat="1" ht="10.199999999999999">
      <c r="A548" s="35"/>
      <c r="B548" s="36"/>
      <c r="C548" s="37"/>
      <c r="D548" s="192" t="s">
        <v>145</v>
      </c>
      <c r="E548" s="37"/>
      <c r="F548" s="193" t="s">
        <v>598</v>
      </c>
      <c r="G548" s="37"/>
      <c r="H548" s="37"/>
      <c r="I548" s="189"/>
      <c r="J548" s="37"/>
      <c r="K548" s="37"/>
      <c r="L548" s="40"/>
      <c r="M548" s="190"/>
      <c r="N548" s="191"/>
      <c r="O548" s="65"/>
      <c r="P548" s="65"/>
      <c r="Q548" s="65"/>
      <c r="R548" s="65"/>
      <c r="S548" s="65"/>
      <c r="T548" s="66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145</v>
      </c>
      <c r="AU548" s="18" t="s">
        <v>82</v>
      </c>
    </row>
    <row r="549" spans="1:65" s="14" customFormat="1" ht="10.199999999999999">
      <c r="B549" s="204"/>
      <c r="C549" s="205"/>
      <c r="D549" s="187" t="s">
        <v>147</v>
      </c>
      <c r="E549" s="205"/>
      <c r="F549" s="207" t="s">
        <v>599</v>
      </c>
      <c r="G549" s="205"/>
      <c r="H549" s="208">
        <v>380.95400000000001</v>
      </c>
      <c r="I549" s="209"/>
      <c r="J549" s="205"/>
      <c r="K549" s="205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147</v>
      </c>
      <c r="AU549" s="214" t="s">
        <v>82</v>
      </c>
      <c r="AV549" s="14" t="s">
        <v>82</v>
      </c>
      <c r="AW549" s="14" t="s">
        <v>4</v>
      </c>
      <c r="AX549" s="14" t="s">
        <v>78</v>
      </c>
      <c r="AY549" s="214" t="s">
        <v>134</v>
      </c>
    </row>
    <row r="550" spans="1:65" s="2" customFormat="1" ht="33" customHeight="1">
      <c r="A550" s="35"/>
      <c r="B550" s="36"/>
      <c r="C550" s="174" t="s">
        <v>600</v>
      </c>
      <c r="D550" s="174" t="s">
        <v>136</v>
      </c>
      <c r="E550" s="175" t="s">
        <v>601</v>
      </c>
      <c r="F550" s="176" t="s">
        <v>602</v>
      </c>
      <c r="G550" s="177" t="s">
        <v>195</v>
      </c>
      <c r="H550" s="178">
        <v>27.210999999999999</v>
      </c>
      <c r="I550" s="179"/>
      <c r="J550" s="180">
        <f>ROUND(I550*H550,2)</f>
        <v>0</v>
      </c>
      <c r="K550" s="176" t="s">
        <v>140</v>
      </c>
      <c r="L550" s="40"/>
      <c r="M550" s="181" t="s">
        <v>19</v>
      </c>
      <c r="N550" s="182" t="s">
        <v>45</v>
      </c>
      <c r="O550" s="65"/>
      <c r="P550" s="183">
        <f>O550*H550</f>
        <v>0</v>
      </c>
      <c r="Q550" s="183">
        <v>0</v>
      </c>
      <c r="R550" s="183">
        <f>Q550*H550</f>
        <v>0</v>
      </c>
      <c r="S550" s="183">
        <v>0</v>
      </c>
      <c r="T550" s="184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185" t="s">
        <v>141</v>
      </c>
      <c r="AT550" s="185" t="s">
        <v>136</v>
      </c>
      <c r="AU550" s="185" t="s">
        <v>82</v>
      </c>
      <c r="AY550" s="18" t="s">
        <v>134</v>
      </c>
      <c r="BE550" s="186">
        <f>IF(N550="základní",J550,0)</f>
        <v>0</v>
      </c>
      <c r="BF550" s="186">
        <f>IF(N550="snížená",J550,0)</f>
        <v>0</v>
      </c>
      <c r="BG550" s="186">
        <f>IF(N550="zákl. přenesená",J550,0)</f>
        <v>0</v>
      </c>
      <c r="BH550" s="186">
        <f>IF(N550="sníž. přenesená",J550,0)</f>
        <v>0</v>
      </c>
      <c r="BI550" s="186">
        <f>IF(N550="nulová",J550,0)</f>
        <v>0</v>
      </c>
      <c r="BJ550" s="18" t="s">
        <v>82</v>
      </c>
      <c r="BK550" s="186">
        <f>ROUND(I550*H550,2)</f>
        <v>0</v>
      </c>
      <c r="BL550" s="18" t="s">
        <v>141</v>
      </c>
      <c r="BM550" s="185" t="s">
        <v>603</v>
      </c>
    </row>
    <row r="551" spans="1:65" s="2" customFormat="1" ht="28.8">
      <c r="A551" s="35"/>
      <c r="B551" s="36"/>
      <c r="C551" s="37"/>
      <c r="D551" s="187" t="s">
        <v>143</v>
      </c>
      <c r="E551" s="37"/>
      <c r="F551" s="188" t="s">
        <v>604</v>
      </c>
      <c r="G551" s="37"/>
      <c r="H551" s="37"/>
      <c r="I551" s="189"/>
      <c r="J551" s="37"/>
      <c r="K551" s="37"/>
      <c r="L551" s="40"/>
      <c r="M551" s="190"/>
      <c r="N551" s="191"/>
      <c r="O551" s="65"/>
      <c r="P551" s="65"/>
      <c r="Q551" s="65"/>
      <c r="R551" s="65"/>
      <c r="S551" s="65"/>
      <c r="T551" s="66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8" t="s">
        <v>143</v>
      </c>
      <c r="AU551" s="18" t="s">
        <v>82</v>
      </c>
    </row>
    <row r="552" spans="1:65" s="2" customFormat="1" ht="10.199999999999999">
      <c r="A552" s="35"/>
      <c r="B552" s="36"/>
      <c r="C552" s="37"/>
      <c r="D552" s="192" t="s">
        <v>145</v>
      </c>
      <c r="E552" s="37"/>
      <c r="F552" s="193" t="s">
        <v>605</v>
      </c>
      <c r="G552" s="37"/>
      <c r="H552" s="37"/>
      <c r="I552" s="189"/>
      <c r="J552" s="37"/>
      <c r="K552" s="37"/>
      <c r="L552" s="40"/>
      <c r="M552" s="190"/>
      <c r="N552" s="191"/>
      <c r="O552" s="65"/>
      <c r="P552" s="65"/>
      <c r="Q552" s="65"/>
      <c r="R552" s="65"/>
      <c r="S552" s="65"/>
      <c r="T552" s="66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145</v>
      </c>
      <c r="AU552" s="18" t="s">
        <v>82</v>
      </c>
    </row>
    <row r="553" spans="1:65" s="12" customFormat="1" ht="22.8" customHeight="1">
      <c r="B553" s="158"/>
      <c r="C553" s="159"/>
      <c r="D553" s="160" t="s">
        <v>72</v>
      </c>
      <c r="E553" s="172" t="s">
        <v>606</v>
      </c>
      <c r="F553" s="172" t="s">
        <v>607</v>
      </c>
      <c r="G553" s="159"/>
      <c r="H553" s="159"/>
      <c r="I553" s="162"/>
      <c r="J553" s="173">
        <f>BK553</f>
        <v>0</v>
      </c>
      <c r="K553" s="159"/>
      <c r="L553" s="164"/>
      <c r="M553" s="165"/>
      <c r="N553" s="166"/>
      <c r="O553" s="166"/>
      <c r="P553" s="167">
        <f>P554+SUM(P555:P557)+P569</f>
        <v>0</v>
      </c>
      <c r="Q553" s="166"/>
      <c r="R553" s="167">
        <f>R554+SUM(R555:R557)+R569</f>
        <v>1.4186799999999999</v>
      </c>
      <c r="S553" s="166"/>
      <c r="T553" s="168">
        <f>T554+SUM(T555:T557)+T569</f>
        <v>0</v>
      </c>
      <c r="AR553" s="169" t="s">
        <v>78</v>
      </c>
      <c r="AT553" s="170" t="s">
        <v>72</v>
      </c>
      <c r="AU553" s="170" t="s">
        <v>78</v>
      </c>
      <c r="AY553" s="169" t="s">
        <v>134</v>
      </c>
      <c r="BK553" s="171">
        <f>BK554+SUM(BK555:BK557)+BK569</f>
        <v>0</v>
      </c>
    </row>
    <row r="554" spans="1:65" s="2" customFormat="1" ht="24.15" customHeight="1">
      <c r="A554" s="35"/>
      <c r="B554" s="36"/>
      <c r="C554" s="174" t="s">
        <v>608</v>
      </c>
      <c r="D554" s="174" t="s">
        <v>136</v>
      </c>
      <c r="E554" s="175" t="s">
        <v>609</v>
      </c>
      <c r="F554" s="176" t="s">
        <v>610</v>
      </c>
      <c r="G554" s="177" t="s">
        <v>195</v>
      </c>
      <c r="H554" s="178">
        <v>93.24</v>
      </c>
      <c r="I554" s="179"/>
      <c r="J554" s="180">
        <f>ROUND(I554*H554,2)</f>
        <v>0</v>
      </c>
      <c r="K554" s="176" t="s">
        <v>140</v>
      </c>
      <c r="L554" s="40"/>
      <c r="M554" s="181" t="s">
        <v>19</v>
      </c>
      <c r="N554" s="182" t="s">
        <v>45</v>
      </c>
      <c r="O554" s="65"/>
      <c r="P554" s="183">
        <f>O554*H554</f>
        <v>0</v>
      </c>
      <c r="Q554" s="183">
        <v>0</v>
      </c>
      <c r="R554" s="183">
        <f>Q554*H554</f>
        <v>0</v>
      </c>
      <c r="S554" s="183">
        <v>0</v>
      </c>
      <c r="T554" s="184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185" t="s">
        <v>141</v>
      </c>
      <c r="AT554" s="185" t="s">
        <v>136</v>
      </c>
      <c r="AU554" s="185" t="s">
        <v>82</v>
      </c>
      <c r="AY554" s="18" t="s">
        <v>134</v>
      </c>
      <c r="BE554" s="186">
        <f>IF(N554="základní",J554,0)</f>
        <v>0</v>
      </c>
      <c r="BF554" s="186">
        <f>IF(N554="snížená",J554,0)</f>
        <v>0</v>
      </c>
      <c r="BG554" s="186">
        <f>IF(N554="zákl. přenesená",J554,0)</f>
        <v>0</v>
      </c>
      <c r="BH554" s="186">
        <f>IF(N554="sníž. přenesená",J554,0)</f>
        <v>0</v>
      </c>
      <c r="BI554" s="186">
        <f>IF(N554="nulová",J554,0)</f>
        <v>0</v>
      </c>
      <c r="BJ554" s="18" t="s">
        <v>82</v>
      </c>
      <c r="BK554" s="186">
        <f>ROUND(I554*H554,2)</f>
        <v>0</v>
      </c>
      <c r="BL554" s="18" t="s">
        <v>141</v>
      </c>
      <c r="BM554" s="185" t="s">
        <v>611</v>
      </c>
    </row>
    <row r="555" spans="1:65" s="2" customFormat="1" ht="38.4">
      <c r="A555" s="35"/>
      <c r="B555" s="36"/>
      <c r="C555" s="37"/>
      <c r="D555" s="187" t="s">
        <v>143</v>
      </c>
      <c r="E555" s="37"/>
      <c r="F555" s="188" t="s">
        <v>612</v>
      </c>
      <c r="G555" s="37"/>
      <c r="H555" s="37"/>
      <c r="I555" s="189"/>
      <c r="J555" s="37"/>
      <c r="K555" s="37"/>
      <c r="L555" s="40"/>
      <c r="M555" s="190"/>
      <c r="N555" s="191"/>
      <c r="O555" s="65"/>
      <c r="P555" s="65"/>
      <c r="Q555" s="65"/>
      <c r="R555" s="65"/>
      <c r="S555" s="65"/>
      <c r="T555" s="66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8" t="s">
        <v>143</v>
      </c>
      <c r="AU555" s="18" t="s">
        <v>82</v>
      </c>
    </row>
    <row r="556" spans="1:65" s="2" customFormat="1" ht="10.199999999999999">
      <c r="A556" s="35"/>
      <c r="B556" s="36"/>
      <c r="C556" s="37"/>
      <c r="D556" s="192" t="s">
        <v>145</v>
      </c>
      <c r="E556" s="37"/>
      <c r="F556" s="193" t="s">
        <v>613</v>
      </c>
      <c r="G556" s="37"/>
      <c r="H556" s="37"/>
      <c r="I556" s="189"/>
      <c r="J556" s="37"/>
      <c r="K556" s="37"/>
      <c r="L556" s="40"/>
      <c r="M556" s="190"/>
      <c r="N556" s="191"/>
      <c r="O556" s="65"/>
      <c r="P556" s="65"/>
      <c r="Q556" s="65"/>
      <c r="R556" s="65"/>
      <c r="S556" s="65"/>
      <c r="T556" s="66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T556" s="18" t="s">
        <v>145</v>
      </c>
      <c r="AU556" s="18" t="s">
        <v>82</v>
      </c>
    </row>
    <row r="557" spans="1:65" s="12" customFormat="1" ht="20.85" customHeight="1">
      <c r="B557" s="158"/>
      <c r="C557" s="159"/>
      <c r="D557" s="160" t="s">
        <v>72</v>
      </c>
      <c r="E557" s="172" t="s">
        <v>566</v>
      </c>
      <c r="F557" s="172" t="s">
        <v>614</v>
      </c>
      <c r="G557" s="159"/>
      <c r="H557" s="159"/>
      <c r="I557" s="162"/>
      <c r="J557" s="173">
        <f>BK557</f>
        <v>0</v>
      </c>
      <c r="K557" s="159"/>
      <c r="L557" s="164"/>
      <c r="M557" s="165"/>
      <c r="N557" s="166"/>
      <c r="O557" s="166"/>
      <c r="P557" s="167">
        <f>SUM(P558:P568)</f>
        <v>0</v>
      </c>
      <c r="Q557" s="166"/>
      <c r="R557" s="167">
        <f>SUM(R558:R568)</f>
        <v>1.4186799999999999</v>
      </c>
      <c r="S557" s="166"/>
      <c r="T557" s="168">
        <f>SUM(T558:T568)</f>
        <v>0</v>
      </c>
      <c r="AR557" s="169" t="s">
        <v>78</v>
      </c>
      <c r="AT557" s="170" t="s">
        <v>72</v>
      </c>
      <c r="AU557" s="170" t="s">
        <v>82</v>
      </c>
      <c r="AY557" s="169" t="s">
        <v>134</v>
      </c>
      <c r="BK557" s="171">
        <f>SUM(BK558:BK568)</f>
        <v>0</v>
      </c>
    </row>
    <row r="558" spans="1:65" s="2" customFormat="1" ht="24.15" customHeight="1">
      <c r="A558" s="35"/>
      <c r="B558" s="36"/>
      <c r="C558" s="174" t="s">
        <v>615</v>
      </c>
      <c r="D558" s="174" t="s">
        <v>136</v>
      </c>
      <c r="E558" s="175" t="s">
        <v>616</v>
      </c>
      <c r="F558" s="176" t="s">
        <v>617</v>
      </c>
      <c r="G558" s="177" t="s">
        <v>139</v>
      </c>
      <c r="H558" s="178">
        <v>58</v>
      </c>
      <c r="I558" s="179"/>
      <c r="J558" s="180">
        <f>ROUND(I558*H558,2)</f>
        <v>0</v>
      </c>
      <c r="K558" s="176" t="s">
        <v>140</v>
      </c>
      <c r="L558" s="40"/>
      <c r="M558" s="181" t="s">
        <v>19</v>
      </c>
      <c r="N558" s="182" t="s">
        <v>45</v>
      </c>
      <c r="O558" s="65"/>
      <c r="P558" s="183">
        <f>O558*H558</f>
        <v>0</v>
      </c>
      <c r="Q558" s="183">
        <v>2.5999999999999998E-4</v>
      </c>
      <c r="R558" s="183">
        <f>Q558*H558</f>
        <v>1.5079999999999998E-2</v>
      </c>
      <c r="S558" s="183">
        <v>0</v>
      </c>
      <c r="T558" s="184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185" t="s">
        <v>141</v>
      </c>
      <c r="AT558" s="185" t="s">
        <v>136</v>
      </c>
      <c r="AU558" s="185" t="s">
        <v>158</v>
      </c>
      <c r="AY558" s="18" t="s">
        <v>134</v>
      </c>
      <c r="BE558" s="186">
        <f>IF(N558="základní",J558,0)</f>
        <v>0</v>
      </c>
      <c r="BF558" s="186">
        <f>IF(N558="snížená",J558,0)</f>
        <v>0</v>
      </c>
      <c r="BG558" s="186">
        <f>IF(N558="zákl. přenesená",J558,0)</f>
        <v>0</v>
      </c>
      <c r="BH558" s="186">
        <f>IF(N558="sníž. přenesená",J558,0)</f>
        <v>0</v>
      </c>
      <c r="BI558" s="186">
        <f>IF(N558="nulová",J558,0)</f>
        <v>0</v>
      </c>
      <c r="BJ558" s="18" t="s">
        <v>82</v>
      </c>
      <c r="BK558" s="186">
        <f>ROUND(I558*H558,2)</f>
        <v>0</v>
      </c>
      <c r="BL558" s="18" t="s">
        <v>141</v>
      </c>
      <c r="BM558" s="185" t="s">
        <v>618</v>
      </c>
    </row>
    <row r="559" spans="1:65" s="2" customFormat="1" ht="19.2">
      <c r="A559" s="35"/>
      <c r="B559" s="36"/>
      <c r="C559" s="37"/>
      <c r="D559" s="187" t="s">
        <v>143</v>
      </c>
      <c r="E559" s="37"/>
      <c r="F559" s="188" t="s">
        <v>619</v>
      </c>
      <c r="G559" s="37"/>
      <c r="H559" s="37"/>
      <c r="I559" s="189"/>
      <c r="J559" s="37"/>
      <c r="K559" s="37"/>
      <c r="L559" s="40"/>
      <c r="M559" s="190"/>
      <c r="N559" s="191"/>
      <c r="O559" s="65"/>
      <c r="P559" s="65"/>
      <c r="Q559" s="65"/>
      <c r="R559" s="65"/>
      <c r="S559" s="65"/>
      <c r="T559" s="66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8" t="s">
        <v>143</v>
      </c>
      <c r="AU559" s="18" t="s">
        <v>158</v>
      </c>
    </row>
    <row r="560" spans="1:65" s="2" customFormat="1" ht="10.199999999999999">
      <c r="A560" s="35"/>
      <c r="B560" s="36"/>
      <c r="C560" s="37"/>
      <c r="D560" s="192" t="s">
        <v>145</v>
      </c>
      <c r="E560" s="37"/>
      <c r="F560" s="193" t="s">
        <v>620</v>
      </c>
      <c r="G560" s="37"/>
      <c r="H560" s="37"/>
      <c r="I560" s="189"/>
      <c r="J560" s="37"/>
      <c r="K560" s="37"/>
      <c r="L560" s="40"/>
      <c r="M560" s="190"/>
      <c r="N560" s="191"/>
      <c r="O560" s="65"/>
      <c r="P560" s="65"/>
      <c r="Q560" s="65"/>
      <c r="R560" s="65"/>
      <c r="S560" s="65"/>
      <c r="T560" s="66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8" t="s">
        <v>145</v>
      </c>
      <c r="AU560" s="18" t="s">
        <v>158</v>
      </c>
    </row>
    <row r="561" spans="1:65" s="2" customFormat="1" ht="49.05" customHeight="1">
      <c r="A561" s="35"/>
      <c r="B561" s="36"/>
      <c r="C561" s="174" t="s">
        <v>621</v>
      </c>
      <c r="D561" s="174" t="s">
        <v>136</v>
      </c>
      <c r="E561" s="175" t="s">
        <v>622</v>
      </c>
      <c r="F561" s="176" t="s">
        <v>623</v>
      </c>
      <c r="G561" s="177" t="s">
        <v>139</v>
      </c>
      <c r="H561" s="178">
        <v>58</v>
      </c>
      <c r="I561" s="179"/>
      <c r="J561" s="180">
        <f>ROUND(I561*H561,2)</f>
        <v>0</v>
      </c>
      <c r="K561" s="176" t="s">
        <v>140</v>
      </c>
      <c r="L561" s="40"/>
      <c r="M561" s="181" t="s">
        <v>19</v>
      </c>
      <c r="N561" s="182" t="s">
        <v>45</v>
      </c>
      <c r="O561" s="65"/>
      <c r="P561" s="183">
        <f>O561*H561</f>
        <v>0</v>
      </c>
      <c r="Q561" s="183">
        <v>1.1599999999999999E-2</v>
      </c>
      <c r="R561" s="183">
        <f>Q561*H561</f>
        <v>0.67279999999999995</v>
      </c>
      <c r="S561" s="183">
        <v>0</v>
      </c>
      <c r="T561" s="184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85" t="s">
        <v>141</v>
      </c>
      <c r="AT561" s="185" t="s">
        <v>136</v>
      </c>
      <c r="AU561" s="185" t="s">
        <v>158</v>
      </c>
      <c r="AY561" s="18" t="s">
        <v>134</v>
      </c>
      <c r="BE561" s="186">
        <f>IF(N561="základní",J561,0)</f>
        <v>0</v>
      </c>
      <c r="BF561" s="186">
        <f>IF(N561="snížená",J561,0)</f>
        <v>0</v>
      </c>
      <c r="BG561" s="186">
        <f>IF(N561="zákl. přenesená",J561,0)</f>
        <v>0</v>
      </c>
      <c r="BH561" s="186">
        <f>IF(N561="sníž. přenesená",J561,0)</f>
        <v>0</v>
      </c>
      <c r="BI561" s="186">
        <f>IF(N561="nulová",J561,0)</f>
        <v>0</v>
      </c>
      <c r="BJ561" s="18" t="s">
        <v>82</v>
      </c>
      <c r="BK561" s="186">
        <f>ROUND(I561*H561,2)</f>
        <v>0</v>
      </c>
      <c r="BL561" s="18" t="s">
        <v>141</v>
      </c>
      <c r="BM561" s="185" t="s">
        <v>624</v>
      </c>
    </row>
    <row r="562" spans="1:65" s="2" customFormat="1" ht="48">
      <c r="A562" s="35"/>
      <c r="B562" s="36"/>
      <c r="C562" s="37"/>
      <c r="D562" s="187" t="s">
        <v>143</v>
      </c>
      <c r="E562" s="37"/>
      <c r="F562" s="188" t="s">
        <v>625</v>
      </c>
      <c r="G562" s="37"/>
      <c r="H562" s="37"/>
      <c r="I562" s="189"/>
      <c r="J562" s="37"/>
      <c r="K562" s="37"/>
      <c r="L562" s="40"/>
      <c r="M562" s="190"/>
      <c r="N562" s="191"/>
      <c r="O562" s="65"/>
      <c r="P562" s="65"/>
      <c r="Q562" s="65"/>
      <c r="R562" s="65"/>
      <c r="S562" s="65"/>
      <c r="T562" s="66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143</v>
      </c>
      <c r="AU562" s="18" t="s">
        <v>158</v>
      </c>
    </row>
    <row r="563" spans="1:65" s="2" customFormat="1" ht="10.199999999999999">
      <c r="A563" s="35"/>
      <c r="B563" s="36"/>
      <c r="C563" s="37"/>
      <c r="D563" s="192" t="s">
        <v>145</v>
      </c>
      <c r="E563" s="37"/>
      <c r="F563" s="193" t="s">
        <v>626</v>
      </c>
      <c r="G563" s="37"/>
      <c r="H563" s="37"/>
      <c r="I563" s="189"/>
      <c r="J563" s="37"/>
      <c r="K563" s="37"/>
      <c r="L563" s="40"/>
      <c r="M563" s="190"/>
      <c r="N563" s="191"/>
      <c r="O563" s="65"/>
      <c r="P563" s="65"/>
      <c r="Q563" s="65"/>
      <c r="R563" s="65"/>
      <c r="S563" s="65"/>
      <c r="T563" s="66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145</v>
      </c>
      <c r="AU563" s="18" t="s">
        <v>158</v>
      </c>
    </row>
    <row r="564" spans="1:65" s="13" customFormat="1" ht="10.199999999999999">
      <c r="B564" s="194"/>
      <c r="C564" s="195"/>
      <c r="D564" s="187" t="s">
        <v>147</v>
      </c>
      <c r="E564" s="196" t="s">
        <v>19</v>
      </c>
      <c r="F564" s="197" t="s">
        <v>627</v>
      </c>
      <c r="G564" s="195"/>
      <c r="H564" s="196" t="s">
        <v>19</v>
      </c>
      <c r="I564" s="198"/>
      <c r="J564" s="195"/>
      <c r="K564" s="195"/>
      <c r="L564" s="199"/>
      <c r="M564" s="200"/>
      <c r="N564" s="201"/>
      <c r="O564" s="201"/>
      <c r="P564" s="201"/>
      <c r="Q564" s="201"/>
      <c r="R564" s="201"/>
      <c r="S564" s="201"/>
      <c r="T564" s="202"/>
      <c r="AT564" s="203" t="s">
        <v>147</v>
      </c>
      <c r="AU564" s="203" t="s">
        <v>158</v>
      </c>
      <c r="AV564" s="13" t="s">
        <v>78</v>
      </c>
      <c r="AW564" s="13" t="s">
        <v>35</v>
      </c>
      <c r="AX564" s="13" t="s">
        <v>73</v>
      </c>
      <c r="AY564" s="203" t="s">
        <v>134</v>
      </c>
    </row>
    <row r="565" spans="1:65" s="14" customFormat="1" ht="10.199999999999999">
      <c r="B565" s="204"/>
      <c r="C565" s="205"/>
      <c r="D565" s="187" t="s">
        <v>147</v>
      </c>
      <c r="E565" s="206" t="s">
        <v>19</v>
      </c>
      <c r="F565" s="207" t="s">
        <v>547</v>
      </c>
      <c r="G565" s="205"/>
      <c r="H565" s="208">
        <v>58</v>
      </c>
      <c r="I565" s="209"/>
      <c r="J565" s="205"/>
      <c r="K565" s="205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147</v>
      </c>
      <c r="AU565" s="214" t="s">
        <v>158</v>
      </c>
      <c r="AV565" s="14" t="s">
        <v>82</v>
      </c>
      <c r="AW565" s="14" t="s">
        <v>35</v>
      </c>
      <c r="AX565" s="14" t="s">
        <v>78</v>
      </c>
      <c r="AY565" s="214" t="s">
        <v>134</v>
      </c>
    </row>
    <row r="566" spans="1:65" s="2" customFormat="1" ht="37.799999999999997" customHeight="1">
      <c r="A566" s="35"/>
      <c r="B566" s="36"/>
      <c r="C566" s="226" t="s">
        <v>628</v>
      </c>
      <c r="D566" s="226" t="s">
        <v>217</v>
      </c>
      <c r="E566" s="227" t="s">
        <v>629</v>
      </c>
      <c r="F566" s="228" t="s">
        <v>630</v>
      </c>
      <c r="G566" s="229" t="s">
        <v>139</v>
      </c>
      <c r="H566" s="230">
        <v>60.9</v>
      </c>
      <c r="I566" s="231"/>
      <c r="J566" s="232">
        <f>ROUND(I566*H566,2)</f>
        <v>0</v>
      </c>
      <c r="K566" s="228" t="s">
        <v>140</v>
      </c>
      <c r="L566" s="233"/>
      <c r="M566" s="234" t="s">
        <v>19</v>
      </c>
      <c r="N566" s="235" t="s">
        <v>45</v>
      </c>
      <c r="O566" s="65"/>
      <c r="P566" s="183">
        <f>O566*H566</f>
        <v>0</v>
      </c>
      <c r="Q566" s="183">
        <v>1.2E-2</v>
      </c>
      <c r="R566" s="183">
        <f>Q566*H566</f>
        <v>0.73080000000000001</v>
      </c>
      <c r="S566" s="183">
        <v>0</v>
      </c>
      <c r="T566" s="184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185" t="s">
        <v>149</v>
      </c>
      <c r="AT566" s="185" t="s">
        <v>217</v>
      </c>
      <c r="AU566" s="185" t="s">
        <v>158</v>
      </c>
      <c r="AY566" s="18" t="s">
        <v>134</v>
      </c>
      <c r="BE566" s="186">
        <f>IF(N566="základní",J566,0)</f>
        <v>0</v>
      </c>
      <c r="BF566" s="186">
        <f>IF(N566="snížená",J566,0)</f>
        <v>0</v>
      </c>
      <c r="BG566" s="186">
        <f>IF(N566="zákl. přenesená",J566,0)</f>
        <v>0</v>
      </c>
      <c r="BH566" s="186">
        <f>IF(N566="sníž. přenesená",J566,0)</f>
        <v>0</v>
      </c>
      <c r="BI566" s="186">
        <f>IF(N566="nulová",J566,0)</f>
        <v>0</v>
      </c>
      <c r="BJ566" s="18" t="s">
        <v>82</v>
      </c>
      <c r="BK566" s="186">
        <f>ROUND(I566*H566,2)</f>
        <v>0</v>
      </c>
      <c r="BL566" s="18" t="s">
        <v>141</v>
      </c>
      <c r="BM566" s="185" t="s">
        <v>631</v>
      </c>
    </row>
    <row r="567" spans="1:65" s="2" customFormat="1" ht="19.2">
      <c r="A567" s="35"/>
      <c r="B567" s="36"/>
      <c r="C567" s="37"/>
      <c r="D567" s="187" t="s">
        <v>143</v>
      </c>
      <c r="E567" s="37"/>
      <c r="F567" s="188" t="s">
        <v>630</v>
      </c>
      <c r="G567" s="37"/>
      <c r="H567" s="37"/>
      <c r="I567" s="189"/>
      <c r="J567" s="37"/>
      <c r="K567" s="37"/>
      <c r="L567" s="40"/>
      <c r="M567" s="190"/>
      <c r="N567" s="191"/>
      <c r="O567" s="65"/>
      <c r="P567" s="65"/>
      <c r="Q567" s="65"/>
      <c r="R567" s="65"/>
      <c r="S567" s="65"/>
      <c r="T567" s="66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T567" s="18" t="s">
        <v>143</v>
      </c>
      <c r="AU567" s="18" t="s">
        <v>158</v>
      </c>
    </row>
    <row r="568" spans="1:65" s="14" customFormat="1" ht="10.199999999999999">
      <c r="B568" s="204"/>
      <c r="C568" s="205"/>
      <c r="D568" s="187" t="s">
        <v>147</v>
      </c>
      <c r="E568" s="205"/>
      <c r="F568" s="207" t="s">
        <v>632</v>
      </c>
      <c r="G568" s="205"/>
      <c r="H568" s="208">
        <v>60.9</v>
      </c>
      <c r="I568" s="209"/>
      <c r="J568" s="205"/>
      <c r="K568" s="205"/>
      <c r="L568" s="210"/>
      <c r="M568" s="211"/>
      <c r="N568" s="212"/>
      <c r="O568" s="212"/>
      <c r="P568" s="212"/>
      <c r="Q568" s="212"/>
      <c r="R568" s="212"/>
      <c r="S568" s="212"/>
      <c r="T568" s="213"/>
      <c r="AT568" s="214" t="s">
        <v>147</v>
      </c>
      <c r="AU568" s="214" t="s">
        <v>158</v>
      </c>
      <c r="AV568" s="14" t="s">
        <v>82</v>
      </c>
      <c r="AW568" s="14" t="s">
        <v>4</v>
      </c>
      <c r="AX568" s="14" t="s">
        <v>78</v>
      </c>
      <c r="AY568" s="214" t="s">
        <v>134</v>
      </c>
    </row>
    <row r="569" spans="1:65" s="12" customFormat="1" ht="20.85" customHeight="1">
      <c r="B569" s="158"/>
      <c r="C569" s="159"/>
      <c r="D569" s="160" t="s">
        <v>72</v>
      </c>
      <c r="E569" s="172" t="s">
        <v>633</v>
      </c>
      <c r="F569" s="172" t="s">
        <v>634</v>
      </c>
      <c r="G569" s="159"/>
      <c r="H569" s="159"/>
      <c r="I569" s="162"/>
      <c r="J569" s="173">
        <f>BK569</f>
        <v>0</v>
      </c>
      <c r="K569" s="159"/>
      <c r="L569" s="164"/>
      <c r="M569" s="165"/>
      <c r="N569" s="166"/>
      <c r="O569" s="166"/>
      <c r="P569" s="167">
        <f>SUM(P570:P635)</f>
        <v>0</v>
      </c>
      <c r="Q569" s="166"/>
      <c r="R569" s="167">
        <f>SUM(R570:R635)</f>
        <v>0</v>
      </c>
      <c r="S569" s="166"/>
      <c r="T569" s="168">
        <f>SUM(T570:T635)</f>
        <v>0</v>
      </c>
      <c r="AR569" s="169" t="s">
        <v>78</v>
      </c>
      <c r="AT569" s="170" t="s">
        <v>72</v>
      </c>
      <c r="AU569" s="170" t="s">
        <v>82</v>
      </c>
      <c r="AY569" s="169" t="s">
        <v>134</v>
      </c>
      <c r="BK569" s="171">
        <f>SUM(BK570:BK635)</f>
        <v>0</v>
      </c>
    </row>
    <row r="570" spans="1:65" s="2" customFormat="1" ht="33" customHeight="1">
      <c r="A570" s="35"/>
      <c r="B570" s="36"/>
      <c r="C570" s="174" t="s">
        <v>635</v>
      </c>
      <c r="D570" s="174" t="s">
        <v>136</v>
      </c>
      <c r="E570" s="175" t="s">
        <v>636</v>
      </c>
      <c r="F570" s="176" t="s">
        <v>637</v>
      </c>
      <c r="G570" s="177" t="s">
        <v>139</v>
      </c>
      <c r="H570" s="178">
        <v>608</v>
      </c>
      <c r="I570" s="179"/>
      <c r="J570" s="180">
        <f>ROUND(I570*H570,2)</f>
        <v>0</v>
      </c>
      <c r="K570" s="176" t="s">
        <v>140</v>
      </c>
      <c r="L570" s="40"/>
      <c r="M570" s="181" t="s">
        <v>19</v>
      </c>
      <c r="N570" s="182" t="s">
        <v>45</v>
      </c>
      <c r="O570" s="65"/>
      <c r="P570" s="183">
        <f>O570*H570</f>
        <v>0</v>
      </c>
      <c r="Q570" s="183">
        <v>0</v>
      </c>
      <c r="R570" s="183">
        <f>Q570*H570</f>
        <v>0</v>
      </c>
      <c r="S570" s="183">
        <v>0</v>
      </c>
      <c r="T570" s="184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185" t="s">
        <v>141</v>
      </c>
      <c r="AT570" s="185" t="s">
        <v>136</v>
      </c>
      <c r="AU570" s="185" t="s">
        <v>158</v>
      </c>
      <c r="AY570" s="18" t="s">
        <v>134</v>
      </c>
      <c r="BE570" s="186">
        <f>IF(N570="základní",J570,0)</f>
        <v>0</v>
      </c>
      <c r="BF570" s="186">
        <f>IF(N570="snížená",J570,0)</f>
        <v>0</v>
      </c>
      <c r="BG570" s="186">
        <f>IF(N570="zákl. přenesená",J570,0)</f>
        <v>0</v>
      </c>
      <c r="BH570" s="186">
        <f>IF(N570="sníž. přenesená",J570,0)</f>
        <v>0</v>
      </c>
      <c r="BI570" s="186">
        <f>IF(N570="nulová",J570,0)</f>
        <v>0</v>
      </c>
      <c r="BJ570" s="18" t="s">
        <v>82</v>
      </c>
      <c r="BK570" s="186">
        <f>ROUND(I570*H570,2)</f>
        <v>0</v>
      </c>
      <c r="BL570" s="18" t="s">
        <v>141</v>
      </c>
      <c r="BM570" s="185" t="s">
        <v>638</v>
      </c>
    </row>
    <row r="571" spans="1:65" s="2" customFormat="1" ht="28.8">
      <c r="A571" s="35"/>
      <c r="B571" s="36"/>
      <c r="C571" s="37"/>
      <c r="D571" s="187" t="s">
        <v>143</v>
      </c>
      <c r="E571" s="37"/>
      <c r="F571" s="188" t="s">
        <v>639</v>
      </c>
      <c r="G571" s="37"/>
      <c r="H571" s="37"/>
      <c r="I571" s="189"/>
      <c r="J571" s="37"/>
      <c r="K571" s="37"/>
      <c r="L571" s="40"/>
      <c r="M571" s="190"/>
      <c r="N571" s="191"/>
      <c r="O571" s="65"/>
      <c r="P571" s="65"/>
      <c r="Q571" s="65"/>
      <c r="R571" s="65"/>
      <c r="S571" s="65"/>
      <c r="T571" s="66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8" t="s">
        <v>143</v>
      </c>
      <c r="AU571" s="18" t="s">
        <v>158</v>
      </c>
    </row>
    <row r="572" spans="1:65" s="2" customFormat="1" ht="10.199999999999999">
      <c r="A572" s="35"/>
      <c r="B572" s="36"/>
      <c r="C572" s="37"/>
      <c r="D572" s="192" t="s">
        <v>145</v>
      </c>
      <c r="E572" s="37"/>
      <c r="F572" s="193" t="s">
        <v>640</v>
      </c>
      <c r="G572" s="37"/>
      <c r="H572" s="37"/>
      <c r="I572" s="189"/>
      <c r="J572" s="37"/>
      <c r="K572" s="37"/>
      <c r="L572" s="40"/>
      <c r="M572" s="190"/>
      <c r="N572" s="191"/>
      <c r="O572" s="65"/>
      <c r="P572" s="65"/>
      <c r="Q572" s="65"/>
      <c r="R572" s="65"/>
      <c r="S572" s="65"/>
      <c r="T572" s="66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145</v>
      </c>
      <c r="AU572" s="18" t="s">
        <v>158</v>
      </c>
    </row>
    <row r="573" spans="1:65" s="13" customFormat="1" ht="10.199999999999999">
      <c r="B573" s="194"/>
      <c r="C573" s="195"/>
      <c r="D573" s="187" t="s">
        <v>147</v>
      </c>
      <c r="E573" s="196" t="s">
        <v>19</v>
      </c>
      <c r="F573" s="197" t="s">
        <v>641</v>
      </c>
      <c r="G573" s="195"/>
      <c r="H573" s="196" t="s">
        <v>19</v>
      </c>
      <c r="I573" s="198"/>
      <c r="J573" s="195"/>
      <c r="K573" s="195"/>
      <c r="L573" s="199"/>
      <c r="M573" s="200"/>
      <c r="N573" s="201"/>
      <c r="O573" s="201"/>
      <c r="P573" s="201"/>
      <c r="Q573" s="201"/>
      <c r="R573" s="201"/>
      <c r="S573" s="201"/>
      <c r="T573" s="202"/>
      <c r="AT573" s="203" t="s">
        <v>147</v>
      </c>
      <c r="AU573" s="203" t="s">
        <v>158</v>
      </c>
      <c r="AV573" s="13" t="s">
        <v>78</v>
      </c>
      <c r="AW573" s="13" t="s">
        <v>35</v>
      </c>
      <c r="AX573" s="13" t="s">
        <v>73</v>
      </c>
      <c r="AY573" s="203" t="s">
        <v>134</v>
      </c>
    </row>
    <row r="574" spans="1:65" s="14" customFormat="1" ht="10.199999999999999">
      <c r="B574" s="204"/>
      <c r="C574" s="205"/>
      <c r="D574" s="187" t="s">
        <v>147</v>
      </c>
      <c r="E574" s="206" t="s">
        <v>19</v>
      </c>
      <c r="F574" s="207" t="s">
        <v>642</v>
      </c>
      <c r="G574" s="205"/>
      <c r="H574" s="208">
        <v>125</v>
      </c>
      <c r="I574" s="209"/>
      <c r="J574" s="205"/>
      <c r="K574" s="205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147</v>
      </c>
      <c r="AU574" s="214" t="s">
        <v>158</v>
      </c>
      <c r="AV574" s="14" t="s">
        <v>82</v>
      </c>
      <c r="AW574" s="14" t="s">
        <v>35</v>
      </c>
      <c r="AX574" s="14" t="s">
        <v>73</v>
      </c>
      <c r="AY574" s="214" t="s">
        <v>134</v>
      </c>
    </row>
    <row r="575" spans="1:65" s="13" customFormat="1" ht="10.199999999999999">
      <c r="B575" s="194"/>
      <c r="C575" s="195"/>
      <c r="D575" s="187" t="s">
        <v>147</v>
      </c>
      <c r="E575" s="196" t="s">
        <v>19</v>
      </c>
      <c r="F575" s="197" t="s">
        <v>643</v>
      </c>
      <c r="G575" s="195"/>
      <c r="H575" s="196" t="s">
        <v>19</v>
      </c>
      <c r="I575" s="198"/>
      <c r="J575" s="195"/>
      <c r="K575" s="195"/>
      <c r="L575" s="199"/>
      <c r="M575" s="200"/>
      <c r="N575" s="201"/>
      <c r="O575" s="201"/>
      <c r="P575" s="201"/>
      <c r="Q575" s="201"/>
      <c r="R575" s="201"/>
      <c r="S575" s="201"/>
      <c r="T575" s="202"/>
      <c r="AT575" s="203" t="s">
        <v>147</v>
      </c>
      <c r="AU575" s="203" t="s">
        <v>158</v>
      </c>
      <c r="AV575" s="13" t="s">
        <v>78</v>
      </c>
      <c r="AW575" s="13" t="s">
        <v>35</v>
      </c>
      <c r="AX575" s="13" t="s">
        <v>73</v>
      </c>
      <c r="AY575" s="203" t="s">
        <v>134</v>
      </c>
    </row>
    <row r="576" spans="1:65" s="14" customFormat="1" ht="10.199999999999999">
      <c r="B576" s="204"/>
      <c r="C576" s="205"/>
      <c r="D576" s="187" t="s">
        <v>147</v>
      </c>
      <c r="E576" s="206" t="s">
        <v>19</v>
      </c>
      <c r="F576" s="207" t="s">
        <v>644</v>
      </c>
      <c r="G576" s="205"/>
      <c r="H576" s="208">
        <v>93</v>
      </c>
      <c r="I576" s="209"/>
      <c r="J576" s="205"/>
      <c r="K576" s="205"/>
      <c r="L576" s="210"/>
      <c r="M576" s="211"/>
      <c r="N576" s="212"/>
      <c r="O576" s="212"/>
      <c r="P576" s="212"/>
      <c r="Q576" s="212"/>
      <c r="R576" s="212"/>
      <c r="S576" s="212"/>
      <c r="T576" s="213"/>
      <c r="AT576" s="214" t="s">
        <v>147</v>
      </c>
      <c r="AU576" s="214" t="s">
        <v>158</v>
      </c>
      <c r="AV576" s="14" t="s">
        <v>82</v>
      </c>
      <c r="AW576" s="14" t="s">
        <v>35</v>
      </c>
      <c r="AX576" s="14" t="s">
        <v>73</v>
      </c>
      <c r="AY576" s="214" t="s">
        <v>134</v>
      </c>
    </row>
    <row r="577" spans="1:65" s="13" customFormat="1" ht="10.199999999999999">
      <c r="B577" s="194"/>
      <c r="C577" s="195"/>
      <c r="D577" s="187" t="s">
        <v>147</v>
      </c>
      <c r="E577" s="196" t="s">
        <v>19</v>
      </c>
      <c r="F577" s="197" t="s">
        <v>645</v>
      </c>
      <c r="G577" s="195"/>
      <c r="H577" s="196" t="s">
        <v>19</v>
      </c>
      <c r="I577" s="198"/>
      <c r="J577" s="195"/>
      <c r="K577" s="195"/>
      <c r="L577" s="199"/>
      <c r="M577" s="200"/>
      <c r="N577" s="201"/>
      <c r="O577" s="201"/>
      <c r="P577" s="201"/>
      <c r="Q577" s="201"/>
      <c r="R577" s="201"/>
      <c r="S577" s="201"/>
      <c r="T577" s="202"/>
      <c r="AT577" s="203" t="s">
        <v>147</v>
      </c>
      <c r="AU577" s="203" t="s">
        <v>158</v>
      </c>
      <c r="AV577" s="13" t="s">
        <v>78</v>
      </c>
      <c r="AW577" s="13" t="s">
        <v>35</v>
      </c>
      <c r="AX577" s="13" t="s">
        <v>73</v>
      </c>
      <c r="AY577" s="203" t="s">
        <v>134</v>
      </c>
    </row>
    <row r="578" spans="1:65" s="14" customFormat="1" ht="10.199999999999999">
      <c r="B578" s="204"/>
      <c r="C578" s="205"/>
      <c r="D578" s="187" t="s">
        <v>147</v>
      </c>
      <c r="E578" s="206" t="s">
        <v>19</v>
      </c>
      <c r="F578" s="207" t="s">
        <v>646</v>
      </c>
      <c r="G578" s="205"/>
      <c r="H578" s="208">
        <v>180</v>
      </c>
      <c r="I578" s="209"/>
      <c r="J578" s="205"/>
      <c r="K578" s="205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147</v>
      </c>
      <c r="AU578" s="214" t="s">
        <v>158</v>
      </c>
      <c r="AV578" s="14" t="s">
        <v>82</v>
      </c>
      <c r="AW578" s="14" t="s">
        <v>35</v>
      </c>
      <c r="AX578" s="14" t="s">
        <v>73</v>
      </c>
      <c r="AY578" s="214" t="s">
        <v>134</v>
      </c>
    </row>
    <row r="579" spans="1:65" s="13" customFormat="1" ht="10.199999999999999">
      <c r="B579" s="194"/>
      <c r="C579" s="195"/>
      <c r="D579" s="187" t="s">
        <v>147</v>
      </c>
      <c r="E579" s="196" t="s">
        <v>19</v>
      </c>
      <c r="F579" s="197" t="s">
        <v>647</v>
      </c>
      <c r="G579" s="195"/>
      <c r="H579" s="196" t="s">
        <v>19</v>
      </c>
      <c r="I579" s="198"/>
      <c r="J579" s="195"/>
      <c r="K579" s="195"/>
      <c r="L579" s="199"/>
      <c r="M579" s="200"/>
      <c r="N579" s="201"/>
      <c r="O579" s="201"/>
      <c r="P579" s="201"/>
      <c r="Q579" s="201"/>
      <c r="R579" s="201"/>
      <c r="S579" s="201"/>
      <c r="T579" s="202"/>
      <c r="AT579" s="203" t="s">
        <v>147</v>
      </c>
      <c r="AU579" s="203" t="s">
        <v>158</v>
      </c>
      <c r="AV579" s="13" t="s">
        <v>78</v>
      </c>
      <c r="AW579" s="13" t="s">
        <v>35</v>
      </c>
      <c r="AX579" s="13" t="s">
        <v>73</v>
      </c>
      <c r="AY579" s="203" t="s">
        <v>134</v>
      </c>
    </row>
    <row r="580" spans="1:65" s="14" customFormat="1" ht="10.199999999999999">
      <c r="B580" s="204"/>
      <c r="C580" s="205"/>
      <c r="D580" s="187" t="s">
        <v>147</v>
      </c>
      <c r="E580" s="206" t="s">
        <v>19</v>
      </c>
      <c r="F580" s="207" t="s">
        <v>648</v>
      </c>
      <c r="G580" s="205"/>
      <c r="H580" s="208">
        <v>210</v>
      </c>
      <c r="I580" s="209"/>
      <c r="J580" s="205"/>
      <c r="K580" s="205"/>
      <c r="L580" s="210"/>
      <c r="M580" s="211"/>
      <c r="N580" s="212"/>
      <c r="O580" s="212"/>
      <c r="P580" s="212"/>
      <c r="Q580" s="212"/>
      <c r="R580" s="212"/>
      <c r="S580" s="212"/>
      <c r="T580" s="213"/>
      <c r="AT580" s="214" t="s">
        <v>147</v>
      </c>
      <c r="AU580" s="214" t="s">
        <v>158</v>
      </c>
      <c r="AV580" s="14" t="s">
        <v>82</v>
      </c>
      <c r="AW580" s="14" t="s">
        <v>35</v>
      </c>
      <c r="AX580" s="14" t="s">
        <v>73</v>
      </c>
      <c r="AY580" s="214" t="s">
        <v>134</v>
      </c>
    </row>
    <row r="581" spans="1:65" s="15" customFormat="1" ht="10.199999999999999">
      <c r="B581" s="215"/>
      <c r="C581" s="216"/>
      <c r="D581" s="187" t="s">
        <v>147</v>
      </c>
      <c r="E581" s="217" t="s">
        <v>19</v>
      </c>
      <c r="F581" s="218" t="s">
        <v>186</v>
      </c>
      <c r="G581" s="216"/>
      <c r="H581" s="219">
        <v>608</v>
      </c>
      <c r="I581" s="220"/>
      <c r="J581" s="216"/>
      <c r="K581" s="216"/>
      <c r="L581" s="221"/>
      <c r="M581" s="222"/>
      <c r="N581" s="223"/>
      <c r="O581" s="223"/>
      <c r="P581" s="223"/>
      <c r="Q581" s="223"/>
      <c r="R581" s="223"/>
      <c r="S581" s="223"/>
      <c r="T581" s="224"/>
      <c r="AT581" s="225" t="s">
        <v>147</v>
      </c>
      <c r="AU581" s="225" t="s">
        <v>158</v>
      </c>
      <c r="AV581" s="15" t="s">
        <v>141</v>
      </c>
      <c r="AW581" s="15" t="s">
        <v>35</v>
      </c>
      <c r="AX581" s="15" t="s">
        <v>78</v>
      </c>
      <c r="AY581" s="225" t="s">
        <v>134</v>
      </c>
    </row>
    <row r="582" spans="1:65" s="2" customFormat="1" ht="33" customHeight="1">
      <c r="A582" s="35"/>
      <c r="B582" s="36"/>
      <c r="C582" s="174" t="s">
        <v>649</v>
      </c>
      <c r="D582" s="174" t="s">
        <v>136</v>
      </c>
      <c r="E582" s="175" t="s">
        <v>650</v>
      </c>
      <c r="F582" s="176" t="s">
        <v>651</v>
      </c>
      <c r="G582" s="177" t="s">
        <v>139</v>
      </c>
      <c r="H582" s="178">
        <v>36480</v>
      </c>
      <c r="I582" s="179"/>
      <c r="J582" s="180">
        <f>ROUND(I582*H582,2)</f>
        <v>0</v>
      </c>
      <c r="K582" s="176" t="s">
        <v>140</v>
      </c>
      <c r="L582" s="40"/>
      <c r="M582" s="181" t="s">
        <v>19</v>
      </c>
      <c r="N582" s="182" t="s">
        <v>45</v>
      </c>
      <c r="O582" s="65"/>
      <c r="P582" s="183">
        <f>O582*H582</f>
        <v>0</v>
      </c>
      <c r="Q582" s="183">
        <v>0</v>
      </c>
      <c r="R582" s="183">
        <f>Q582*H582</f>
        <v>0</v>
      </c>
      <c r="S582" s="183">
        <v>0</v>
      </c>
      <c r="T582" s="184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85" t="s">
        <v>141</v>
      </c>
      <c r="AT582" s="185" t="s">
        <v>136</v>
      </c>
      <c r="AU582" s="185" t="s">
        <v>158</v>
      </c>
      <c r="AY582" s="18" t="s">
        <v>134</v>
      </c>
      <c r="BE582" s="186">
        <f>IF(N582="základní",J582,0)</f>
        <v>0</v>
      </c>
      <c r="BF582" s="186">
        <f>IF(N582="snížená",J582,0)</f>
        <v>0</v>
      </c>
      <c r="BG582" s="186">
        <f>IF(N582="zákl. přenesená",J582,0)</f>
        <v>0</v>
      </c>
      <c r="BH582" s="186">
        <f>IF(N582="sníž. přenesená",J582,0)</f>
        <v>0</v>
      </c>
      <c r="BI582" s="186">
        <f>IF(N582="nulová",J582,0)</f>
        <v>0</v>
      </c>
      <c r="BJ582" s="18" t="s">
        <v>82</v>
      </c>
      <c r="BK582" s="186">
        <f>ROUND(I582*H582,2)</f>
        <v>0</v>
      </c>
      <c r="BL582" s="18" t="s">
        <v>141</v>
      </c>
      <c r="BM582" s="185" t="s">
        <v>652</v>
      </c>
    </row>
    <row r="583" spans="1:65" s="2" customFormat="1" ht="38.4">
      <c r="A583" s="35"/>
      <c r="B583" s="36"/>
      <c r="C583" s="37"/>
      <c r="D583" s="187" t="s">
        <v>143</v>
      </c>
      <c r="E583" s="37"/>
      <c r="F583" s="188" t="s">
        <v>653</v>
      </c>
      <c r="G583" s="37"/>
      <c r="H583" s="37"/>
      <c r="I583" s="189"/>
      <c r="J583" s="37"/>
      <c r="K583" s="37"/>
      <c r="L583" s="40"/>
      <c r="M583" s="190"/>
      <c r="N583" s="191"/>
      <c r="O583" s="65"/>
      <c r="P583" s="65"/>
      <c r="Q583" s="65"/>
      <c r="R583" s="65"/>
      <c r="S583" s="65"/>
      <c r="T583" s="66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8" t="s">
        <v>143</v>
      </c>
      <c r="AU583" s="18" t="s">
        <v>158</v>
      </c>
    </row>
    <row r="584" spans="1:65" s="2" customFormat="1" ht="10.199999999999999">
      <c r="A584" s="35"/>
      <c r="B584" s="36"/>
      <c r="C584" s="37"/>
      <c r="D584" s="192" t="s">
        <v>145</v>
      </c>
      <c r="E584" s="37"/>
      <c r="F584" s="193" t="s">
        <v>654</v>
      </c>
      <c r="G584" s="37"/>
      <c r="H584" s="37"/>
      <c r="I584" s="189"/>
      <c r="J584" s="37"/>
      <c r="K584" s="37"/>
      <c r="L584" s="40"/>
      <c r="M584" s="190"/>
      <c r="N584" s="191"/>
      <c r="O584" s="65"/>
      <c r="P584" s="65"/>
      <c r="Q584" s="65"/>
      <c r="R584" s="65"/>
      <c r="S584" s="65"/>
      <c r="T584" s="66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145</v>
      </c>
      <c r="AU584" s="18" t="s">
        <v>158</v>
      </c>
    </row>
    <row r="585" spans="1:65" s="13" customFormat="1" ht="10.199999999999999">
      <c r="B585" s="194"/>
      <c r="C585" s="195"/>
      <c r="D585" s="187" t="s">
        <v>147</v>
      </c>
      <c r="E585" s="196" t="s">
        <v>19</v>
      </c>
      <c r="F585" s="197" t="s">
        <v>641</v>
      </c>
      <c r="G585" s="195"/>
      <c r="H585" s="196" t="s">
        <v>19</v>
      </c>
      <c r="I585" s="198"/>
      <c r="J585" s="195"/>
      <c r="K585" s="195"/>
      <c r="L585" s="199"/>
      <c r="M585" s="200"/>
      <c r="N585" s="201"/>
      <c r="O585" s="201"/>
      <c r="P585" s="201"/>
      <c r="Q585" s="201"/>
      <c r="R585" s="201"/>
      <c r="S585" s="201"/>
      <c r="T585" s="202"/>
      <c r="AT585" s="203" t="s">
        <v>147</v>
      </c>
      <c r="AU585" s="203" t="s">
        <v>158</v>
      </c>
      <c r="AV585" s="13" t="s">
        <v>78</v>
      </c>
      <c r="AW585" s="13" t="s">
        <v>35</v>
      </c>
      <c r="AX585" s="13" t="s">
        <v>73</v>
      </c>
      <c r="AY585" s="203" t="s">
        <v>134</v>
      </c>
    </row>
    <row r="586" spans="1:65" s="14" customFormat="1" ht="10.199999999999999">
      <c r="B586" s="204"/>
      <c r="C586" s="205"/>
      <c r="D586" s="187" t="s">
        <v>147</v>
      </c>
      <c r="E586" s="206" t="s">
        <v>19</v>
      </c>
      <c r="F586" s="207" t="s">
        <v>642</v>
      </c>
      <c r="G586" s="205"/>
      <c r="H586" s="208">
        <v>125</v>
      </c>
      <c r="I586" s="209"/>
      <c r="J586" s="205"/>
      <c r="K586" s="205"/>
      <c r="L586" s="210"/>
      <c r="M586" s="211"/>
      <c r="N586" s="212"/>
      <c r="O586" s="212"/>
      <c r="P586" s="212"/>
      <c r="Q586" s="212"/>
      <c r="R586" s="212"/>
      <c r="S586" s="212"/>
      <c r="T586" s="213"/>
      <c r="AT586" s="214" t="s">
        <v>147</v>
      </c>
      <c r="AU586" s="214" t="s">
        <v>158</v>
      </c>
      <c r="AV586" s="14" t="s">
        <v>82</v>
      </c>
      <c r="AW586" s="14" t="s">
        <v>35</v>
      </c>
      <c r="AX586" s="14" t="s">
        <v>73</v>
      </c>
      <c r="AY586" s="214" t="s">
        <v>134</v>
      </c>
    </row>
    <row r="587" spans="1:65" s="13" customFormat="1" ht="10.199999999999999">
      <c r="B587" s="194"/>
      <c r="C587" s="195"/>
      <c r="D587" s="187" t="s">
        <v>147</v>
      </c>
      <c r="E587" s="196" t="s">
        <v>19</v>
      </c>
      <c r="F587" s="197" t="s">
        <v>643</v>
      </c>
      <c r="G587" s="195"/>
      <c r="H587" s="196" t="s">
        <v>19</v>
      </c>
      <c r="I587" s="198"/>
      <c r="J587" s="195"/>
      <c r="K587" s="195"/>
      <c r="L587" s="199"/>
      <c r="M587" s="200"/>
      <c r="N587" s="201"/>
      <c r="O587" s="201"/>
      <c r="P587" s="201"/>
      <c r="Q587" s="201"/>
      <c r="R587" s="201"/>
      <c r="S587" s="201"/>
      <c r="T587" s="202"/>
      <c r="AT587" s="203" t="s">
        <v>147</v>
      </c>
      <c r="AU587" s="203" t="s">
        <v>158</v>
      </c>
      <c r="AV587" s="13" t="s">
        <v>78</v>
      </c>
      <c r="AW587" s="13" t="s">
        <v>35</v>
      </c>
      <c r="AX587" s="13" t="s">
        <v>73</v>
      </c>
      <c r="AY587" s="203" t="s">
        <v>134</v>
      </c>
    </row>
    <row r="588" spans="1:65" s="14" customFormat="1" ht="10.199999999999999">
      <c r="B588" s="204"/>
      <c r="C588" s="205"/>
      <c r="D588" s="187" t="s">
        <v>147</v>
      </c>
      <c r="E588" s="206" t="s">
        <v>19</v>
      </c>
      <c r="F588" s="207" t="s">
        <v>644</v>
      </c>
      <c r="G588" s="205"/>
      <c r="H588" s="208">
        <v>93</v>
      </c>
      <c r="I588" s="209"/>
      <c r="J588" s="205"/>
      <c r="K588" s="205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147</v>
      </c>
      <c r="AU588" s="214" t="s">
        <v>158</v>
      </c>
      <c r="AV588" s="14" t="s">
        <v>82</v>
      </c>
      <c r="AW588" s="14" t="s">
        <v>35</v>
      </c>
      <c r="AX588" s="14" t="s">
        <v>73</v>
      </c>
      <c r="AY588" s="214" t="s">
        <v>134</v>
      </c>
    </row>
    <row r="589" spans="1:65" s="13" customFormat="1" ht="10.199999999999999">
      <c r="B589" s="194"/>
      <c r="C589" s="195"/>
      <c r="D589" s="187" t="s">
        <v>147</v>
      </c>
      <c r="E589" s="196" t="s">
        <v>19</v>
      </c>
      <c r="F589" s="197" t="s">
        <v>645</v>
      </c>
      <c r="G589" s="195"/>
      <c r="H589" s="196" t="s">
        <v>19</v>
      </c>
      <c r="I589" s="198"/>
      <c r="J589" s="195"/>
      <c r="K589" s="195"/>
      <c r="L589" s="199"/>
      <c r="M589" s="200"/>
      <c r="N589" s="201"/>
      <c r="O589" s="201"/>
      <c r="P589" s="201"/>
      <c r="Q589" s="201"/>
      <c r="R589" s="201"/>
      <c r="S589" s="201"/>
      <c r="T589" s="202"/>
      <c r="AT589" s="203" t="s">
        <v>147</v>
      </c>
      <c r="AU589" s="203" t="s">
        <v>158</v>
      </c>
      <c r="AV589" s="13" t="s">
        <v>78</v>
      </c>
      <c r="AW589" s="13" t="s">
        <v>35</v>
      </c>
      <c r="AX589" s="13" t="s">
        <v>73</v>
      </c>
      <c r="AY589" s="203" t="s">
        <v>134</v>
      </c>
    </row>
    <row r="590" spans="1:65" s="14" customFormat="1" ht="10.199999999999999">
      <c r="B590" s="204"/>
      <c r="C590" s="205"/>
      <c r="D590" s="187" t="s">
        <v>147</v>
      </c>
      <c r="E590" s="206" t="s">
        <v>19</v>
      </c>
      <c r="F590" s="207" t="s">
        <v>646</v>
      </c>
      <c r="G590" s="205"/>
      <c r="H590" s="208">
        <v>180</v>
      </c>
      <c r="I590" s="209"/>
      <c r="J590" s="205"/>
      <c r="K590" s="205"/>
      <c r="L590" s="210"/>
      <c r="M590" s="211"/>
      <c r="N590" s="212"/>
      <c r="O590" s="212"/>
      <c r="P590" s="212"/>
      <c r="Q590" s="212"/>
      <c r="R590" s="212"/>
      <c r="S590" s="212"/>
      <c r="T590" s="213"/>
      <c r="AT590" s="214" t="s">
        <v>147</v>
      </c>
      <c r="AU590" s="214" t="s">
        <v>158</v>
      </c>
      <c r="AV590" s="14" t="s">
        <v>82</v>
      </c>
      <c r="AW590" s="14" t="s">
        <v>35</v>
      </c>
      <c r="AX590" s="14" t="s">
        <v>73</v>
      </c>
      <c r="AY590" s="214" t="s">
        <v>134</v>
      </c>
    </row>
    <row r="591" spans="1:65" s="13" customFormat="1" ht="10.199999999999999">
      <c r="B591" s="194"/>
      <c r="C591" s="195"/>
      <c r="D591" s="187" t="s">
        <v>147</v>
      </c>
      <c r="E591" s="196" t="s">
        <v>19</v>
      </c>
      <c r="F591" s="197" t="s">
        <v>647</v>
      </c>
      <c r="G591" s="195"/>
      <c r="H591" s="196" t="s">
        <v>19</v>
      </c>
      <c r="I591" s="198"/>
      <c r="J591" s="195"/>
      <c r="K591" s="195"/>
      <c r="L591" s="199"/>
      <c r="M591" s="200"/>
      <c r="N591" s="201"/>
      <c r="O591" s="201"/>
      <c r="P591" s="201"/>
      <c r="Q591" s="201"/>
      <c r="R591" s="201"/>
      <c r="S591" s="201"/>
      <c r="T591" s="202"/>
      <c r="AT591" s="203" t="s">
        <v>147</v>
      </c>
      <c r="AU591" s="203" t="s">
        <v>158</v>
      </c>
      <c r="AV591" s="13" t="s">
        <v>78</v>
      </c>
      <c r="AW591" s="13" t="s">
        <v>35</v>
      </c>
      <c r="AX591" s="13" t="s">
        <v>73</v>
      </c>
      <c r="AY591" s="203" t="s">
        <v>134</v>
      </c>
    </row>
    <row r="592" spans="1:65" s="14" customFormat="1" ht="10.199999999999999">
      <c r="B592" s="204"/>
      <c r="C592" s="205"/>
      <c r="D592" s="187" t="s">
        <v>147</v>
      </c>
      <c r="E592" s="206" t="s">
        <v>19</v>
      </c>
      <c r="F592" s="207" t="s">
        <v>648</v>
      </c>
      <c r="G592" s="205"/>
      <c r="H592" s="208">
        <v>210</v>
      </c>
      <c r="I592" s="209"/>
      <c r="J592" s="205"/>
      <c r="K592" s="205"/>
      <c r="L592" s="210"/>
      <c r="M592" s="211"/>
      <c r="N592" s="212"/>
      <c r="O592" s="212"/>
      <c r="P592" s="212"/>
      <c r="Q592" s="212"/>
      <c r="R592" s="212"/>
      <c r="S592" s="212"/>
      <c r="T592" s="213"/>
      <c r="AT592" s="214" t="s">
        <v>147</v>
      </c>
      <c r="AU592" s="214" t="s">
        <v>158</v>
      </c>
      <c r="AV592" s="14" t="s">
        <v>82</v>
      </c>
      <c r="AW592" s="14" t="s">
        <v>35</v>
      </c>
      <c r="AX592" s="14" t="s">
        <v>73</v>
      </c>
      <c r="AY592" s="214" t="s">
        <v>134</v>
      </c>
    </row>
    <row r="593" spans="1:65" s="15" customFormat="1" ht="10.199999999999999">
      <c r="B593" s="215"/>
      <c r="C593" s="216"/>
      <c r="D593" s="187" t="s">
        <v>147</v>
      </c>
      <c r="E593" s="217" t="s">
        <v>19</v>
      </c>
      <c r="F593" s="218" t="s">
        <v>186</v>
      </c>
      <c r="G593" s="216"/>
      <c r="H593" s="219">
        <v>608</v>
      </c>
      <c r="I593" s="220"/>
      <c r="J593" s="216"/>
      <c r="K593" s="216"/>
      <c r="L593" s="221"/>
      <c r="M593" s="222"/>
      <c r="N593" s="223"/>
      <c r="O593" s="223"/>
      <c r="P593" s="223"/>
      <c r="Q593" s="223"/>
      <c r="R593" s="223"/>
      <c r="S593" s="223"/>
      <c r="T593" s="224"/>
      <c r="AT593" s="225" t="s">
        <v>147</v>
      </c>
      <c r="AU593" s="225" t="s">
        <v>158</v>
      </c>
      <c r="AV593" s="15" t="s">
        <v>141</v>
      </c>
      <c r="AW593" s="15" t="s">
        <v>35</v>
      </c>
      <c r="AX593" s="15" t="s">
        <v>78</v>
      </c>
      <c r="AY593" s="225" t="s">
        <v>134</v>
      </c>
    </row>
    <row r="594" spans="1:65" s="14" customFormat="1" ht="10.199999999999999">
      <c r="B594" s="204"/>
      <c r="C594" s="205"/>
      <c r="D594" s="187" t="s">
        <v>147</v>
      </c>
      <c r="E594" s="205"/>
      <c r="F594" s="207" t="s">
        <v>655</v>
      </c>
      <c r="G594" s="205"/>
      <c r="H594" s="208">
        <v>36480</v>
      </c>
      <c r="I594" s="209"/>
      <c r="J594" s="205"/>
      <c r="K594" s="205"/>
      <c r="L594" s="210"/>
      <c r="M594" s="211"/>
      <c r="N594" s="212"/>
      <c r="O594" s="212"/>
      <c r="P594" s="212"/>
      <c r="Q594" s="212"/>
      <c r="R594" s="212"/>
      <c r="S594" s="212"/>
      <c r="T594" s="213"/>
      <c r="AT594" s="214" t="s">
        <v>147</v>
      </c>
      <c r="AU594" s="214" t="s">
        <v>158</v>
      </c>
      <c r="AV594" s="14" t="s">
        <v>82</v>
      </c>
      <c r="AW594" s="14" t="s">
        <v>4</v>
      </c>
      <c r="AX594" s="14" t="s">
        <v>78</v>
      </c>
      <c r="AY594" s="214" t="s">
        <v>134</v>
      </c>
    </row>
    <row r="595" spans="1:65" s="2" customFormat="1" ht="33" customHeight="1">
      <c r="A595" s="35"/>
      <c r="B595" s="36"/>
      <c r="C595" s="174" t="s">
        <v>656</v>
      </c>
      <c r="D595" s="174" t="s">
        <v>136</v>
      </c>
      <c r="E595" s="175" t="s">
        <v>657</v>
      </c>
      <c r="F595" s="176" t="s">
        <v>658</v>
      </c>
      <c r="G595" s="177" t="s">
        <v>139</v>
      </c>
      <c r="H595" s="178">
        <v>608</v>
      </c>
      <c r="I595" s="179"/>
      <c r="J595" s="180">
        <f>ROUND(I595*H595,2)</f>
        <v>0</v>
      </c>
      <c r="K595" s="176" t="s">
        <v>140</v>
      </c>
      <c r="L595" s="40"/>
      <c r="M595" s="181" t="s">
        <v>19</v>
      </c>
      <c r="N595" s="182" t="s">
        <v>45</v>
      </c>
      <c r="O595" s="65"/>
      <c r="P595" s="183">
        <f>O595*H595</f>
        <v>0</v>
      </c>
      <c r="Q595" s="183">
        <v>0</v>
      </c>
      <c r="R595" s="183">
        <f>Q595*H595</f>
        <v>0</v>
      </c>
      <c r="S595" s="183">
        <v>0</v>
      </c>
      <c r="T595" s="184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85" t="s">
        <v>141</v>
      </c>
      <c r="AT595" s="185" t="s">
        <v>136</v>
      </c>
      <c r="AU595" s="185" t="s">
        <v>158</v>
      </c>
      <c r="AY595" s="18" t="s">
        <v>134</v>
      </c>
      <c r="BE595" s="186">
        <f>IF(N595="základní",J595,0)</f>
        <v>0</v>
      </c>
      <c r="BF595" s="186">
        <f>IF(N595="snížená",J595,0)</f>
        <v>0</v>
      </c>
      <c r="BG595" s="186">
        <f>IF(N595="zákl. přenesená",J595,0)</f>
        <v>0</v>
      </c>
      <c r="BH595" s="186">
        <f>IF(N595="sníž. přenesená",J595,0)</f>
        <v>0</v>
      </c>
      <c r="BI595" s="186">
        <f>IF(N595="nulová",J595,0)</f>
        <v>0</v>
      </c>
      <c r="BJ595" s="18" t="s">
        <v>82</v>
      </c>
      <c r="BK595" s="186">
        <f>ROUND(I595*H595,2)</f>
        <v>0</v>
      </c>
      <c r="BL595" s="18" t="s">
        <v>141</v>
      </c>
      <c r="BM595" s="185" t="s">
        <v>659</v>
      </c>
    </row>
    <row r="596" spans="1:65" s="2" customFormat="1" ht="28.8">
      <c r="A596" s="35"/>
      <c r="B596" s="36"/>
      <c r="C596" s="37"/>
      <c r="D596" s="187" t="s">
        <v>143</v>
      </c>
      <c r="E596" s="37"/>
      <c r="F596" s="188" t="s">
        <v>660</v>
      </c>
      <c r="G596" s="37"/>
      <c r="H596" s="37"/>
      <c r="I596" s="189"/>
      <c r="J596" s="37"/>
      <c r="K596" s="37"/>
      <c r="L596" s="40"/>
      <c r="M596" s="190"/>
      <c r="N596" s="191"/>
      <c r="O596" s="65"/>
      <c r="P596" s="65"/>
      <c r="Q596" s="65"/>
      <c r="R596" s="65"/>
      <c r="S596" s="65"/>
      <c r="T596" s="66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8" t="s">
        <v>143</v>
      </c>
      <c r="AU596" s="18" t="s">
        <v>158</v>
      </c>
    </row>
    <row r="597" spans="1:65" s="2" customFormat="1" ht="10.199999999999999">
      <c r="A597" s="35"/>
      <c r="B597" s="36"/>
      <c r="C597" s="37"/>
      <c r="D597" s="192" t="s">
        <v>145</v>
      </c>
      <c r="E597" s="37"/>
      <c r="F597" s="193" t="s">
        <v>661</v>
      </c>
      <c r="G597" s="37"/>
      <c r="H597" s="37"/>
      <c r="I597" s="189"/>
      <c r="J597" s="37"/>
      <c r="K597" s="37"/>
      <c r="L597" s="40"/>
      <c r="M597" s="190"/>
      <c r="N597" s="191"/>
      <c r="O597" s="65"/>
      <c r="P597" s="65"/>
      <c r="Q597" s="65"/>
      <c r="R597" s="65"/>
      <c r="S597" s="65"/>
      <c r="T597" s="66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T597" s="18" t="s">
        <v>145</v>
      </c>
      <c r="AU597" s="18" t="s">
        <v>158</v>
      </c>
    </row>
    <row r="598" spans="1:65" s="2" customFormat="1" ht="16.5" customHeight="1">
      <c r="A598" s="35"/>
      <c r="B598" s="36"/>
      <c r="C598" s="174" t="s">
        <v>662</v>
      </c>
      <c r="D598" s="174" t="s">
        <v>136</v>
      </c>
      <c r="E598" s="175" t="s">
        <v>663</v>
      </c>
      <c r="F598" s="176" t="s">
        <v>664</v>
      </c>
      <c r="G598" s="177" t="s">
        <v>139</v>
      </c>
      <c r="H598" s="178">
        <v>608</v>
      </c>
      <c r="I598" s="179"/>
      <c r="J598" s="180">
        <f>ROUND(I598*H598,2)</f>
        <v>0</v>
      </c>
      <c r="K598" s="176" t="s">
        <v>140</v>
      </c>
      <c r="L598" s="40"/>
      <c r="M598" s="181" t="s">
        <v>19</v>
      </c>
      <c r="N598" s="182" t="s">
        <v>45</v>
      </c>
      <c r="O598" s="65"/>
      <c r="P598" s="183">
        <f>O598*H598</f>
        <v>0</v>
      </c>
      <c r="Q598" s="183">
        <v>0</v>
      </c>
      <c r="R598" s="183">
        <f>Q598*H598</f>
        <v>0</v>
      </c>
      <c r="S598" s="183">
        <v>0</v>
      </c>
      <c r="T598" s="184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85" t="s">
        <v>141</v>
      </c>
      <c r="AT598" s="185" t="s">
        <v>136</v>
      </c>
      <c r="AU598" s="185" t="s">
        <v>158</v>
      </c>
      <c r="AY598" s="18" t="s">
        <v>134</v>
      </c>
      <c r="BE598" s="186">
        <f>IF(N598="základní",J598,0)</f>
        <v>0</v>
      </c>
      <c r="BF598" s="186">
        <f>IF(N598="snížená",J598,0)</f>
        <v>0</v>
      </c>
      <c r="BG598" s="186">
        <f>IF(N598="zákl. přenesená",J598,0)</f>
        <v>0</v>
      </c>
      <c r="BH598" s="186">
        <f>IF(N598="sníž. přenesená",J598,0)</f>
        <v>0</v>
      </c>
      <c r="BI598" s="186">
        <f>IF(N598="nulová",J598,0)</f>
        <v>0</v>
      </c>
      <c r="BJ598" s="18" t="s">
        <v>82</v>
      </c>
      <c r="BK598" s="186">
        <f>ROUND(I598*H598,2)</f>
        <v>0</v>
      </c>
      <c r="BL598" s="18" t="s">
        <v>141</v>
      </c>
      <c r="BM598" s="185" t="s">
        <v>665</v>
      </c>
    </row>
    <row r="599" spans="1:65" s="2" customFormat="1" ht="19.2">
      <c r="A599" s="35"/>
      <c r="B599" s="36"/>
      <c r="C599" s="37"/>
      <c r="D599" s="187" t="s">
        <v>143</v>
      </c>
      <c r="E599" s="37"/>
      <c r="F599" s="188" t="s">
        <v>666</v>
      </c>
      <c r="G599" s="37"/>
      <c r="H599" s="37"/>
      <c r="I599" s="189"/>
      <c r="J599" s="37"/>
      <c r="K599" s="37"/>
      <c r="L599" s="40"/>
      <c r="M599" s="190"/>
      <c r="N599" s="191"/>
      <c r="O599" s="65"/>
      <c r="P599" s="65"/>
      <c r="Q599" s="65"/>
      <c r="R599" s="65"/>
      <c r="S599" s="65"/>
      <c r="T599" s="66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143</v>
      </c>
      <c r="AU599" s="18" t="s">
        <v>158</v>
      </c>
    </row>
    <row r="600" spans="1:65" s="2" customFormat="1" ht="10.199999999999999">
      <c r="A600" s="35"/>
      <c r="B600" s="36"/>
      <c r="C600" s="37"/>
      <c r="D600" s="192" t="s">
        <v>145</v>
      </c>
      <c r="E600" s="37"/>
      <c r="F600" s="193" t="s">
        <v>667</v>
      </c>
      <c r="G600" s="37"/>
      <c r="H600" s="37"/>
      <c r="I600" s="189"/>
      <c r="J600" s="37"/>
      <c r="K600" s="37"/>
      <c r="L600" s="40"/>
      <c r="M600" s="190"/>
      <c r="N600" s="191"/>
      <c r="O600" s="65"/>
      <c r="P600" s="65"/>
      <c r="Q600" s="65"/>
      <c r="R600" s="65"/>
      <c r="S600" s="65"/>
      <c r="T600" s="66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18" t="s">
        <v>145</v>
      </c>
      <c r="AU600" s="18" t="s">
        <v>158</v>
      </c>
    </row>
    <row r="601" spans="1:65" s="13" customFormat="1" ht="10.199999999999999">
      <c r="B601" s="194"/>
      <c r="C601" s="195"/>
      <c r="D601" s="187" t="s">
        <v>147</v>
      </c>
      <c r="E601" s="196" t="s">
        <v>19</v>
      </c>
      <c r="F601" s="197" t="s">
        <v>641</v>
      </c>
      <c r="G601" s="195"/>
      <c r="H601" s="196" t="s">
        <v>19</v>
      </c>
      <c r="I601" s="198"/>
      <c r="J601" s="195"/>
      <c r="K601" s="195"/>
      <c r="L601" s="199"/>
      <c r="M601" s="200"/>
      <c r="N601" s="201"/>
      <c r="O601" s="201"/>
      <c r="P601" s="201"/>
      <c r="Q601" s="201"/>
      <c r="R601" s="201"/>
      <c r="S601" s="201"/>
      <c r="T601" s="202"/>
      <c r="AT601" s="203" t="s">
        <v>147</v>
      </c>
      <c r="AU601" s="203" t="s">
        <v>158</v>
      </c>
      <c r="AV601" s="13" t="s">
        <v>78</v>
      </c>
      <c r="AW601" s="13" t="s">
        <v>35</v>
      </c>
      <c r="AX601" s="13" t="s">
        <v>73</v>
      </c>
      <c r="AY601" s="203" t="s">
        <v>134</v>
      </c>
    </row>
    <row r="602" spans="1:65" s="14" customFormat="1" ht="10.199999999999999">
      <c r="B602" s="204"/>
      <c r="C602" s="205"/>
      <c r="D602" s="187" t="s">
        <v>147</v>
      </c>
      <c r="E602" s="206" t="s">
        <v>19</v>
      </c>
      <c r="F602" s="207" t="s">
        <v>642</v>
      </c>
      <c r="G602" s="205"/>
      <c r="H602" s="208">
        <v>125</v>
      </c>
      <c r="I602" s="209"/>
      <c r="J602" s="205"/>
      <c r="K602" s="205"/>
      <c r="L602" s="210"/>
      <c r="M602" s="211"/>
      <c r="N602" s="212"/>
      <c r="O602" s="212"/>
      <c r="P602" s="212"/>
      <c r="Q602" s="212"/>
      <c r="R602" s="212"/>
      <c r="S602" s="212"/>
      <c r="T602" s="213"/>
      <c r="AT602" s="214" t="s">
        <v>147</v>
      </c>
      <c r="AU602" s="214" t="s">
        <v>158</v>
      </c>
      <c r="AV602" s="14" t="s">
        <v>82</v>
      </c>
      <c r="AW602" s="14" t="s">
        <v>35</v>
      </c>
      <c r="AX602" s="14" t="s">
        <v>73</v>
      </c>
      <c r="AY602" s="214" t="s">
        <v>134</v>
      </c>
    </row>
    <row r="603" spans="1:65" s="13" customFormat="1" ht="10.199999999999999">
      <c r="B603" s="194"/>
      <c r="C603" s="195"/>
      <c r="D603" s="187" t="s">
        <v>147</v>
      </c>
      <c r="E603" s="196" t="s">
        <v>19</v>
      </c>
      <c r="F603" s="197" t="s">
        <v>643</v>
      </c>
      <c r="G603" s="195"/>
      <c r="H603" s="196" t="s">
        <v>19</v>
      </c>
      <c r="I603" s="198"/>
      <c r="J603" s="195"/>
      <c r="K603" s="195"/>
      <c r="L603" s="199"/>
      <c r="M603" s="200"/>
      <c r="N603" s="201"/>
      <c r="O603" s="201"/>
      <c r="P603" s="201"/>
      <c r="Q603" s="201"/>
      <c r="R603" s="201"/>
      <c r="S603" s="201"/>
      <c r="T603" s="202"/>
      <c r="AT603" s="203" t="s">
        <v>147</v>
      </c>
      <c r="AU603" s="203" t="s">
        <v>158</v>
      </c>
      <c r="AV603" s="13" t="s">
        <v>78</v>
      </c>
      <c r="AW603" s="13" t="s">
        <v>35</v>
      </c>
      <c r="AX603" s="13" t="s">
        <v>73</v>
      </c>
      <c r="AY603" s="203" t="s">
        <v>134</v>
      </c>
    </row>
    <row r="604" spans="1:65" s="14" customFormat="1" ht="10.199999999999999">
      <c r="B604" s="204"/>
      <c r="C604" s="205"/>
      <c r="D604" s="187" t="s">
        <v>147</v>
      </c>
      <c r="E604" s="206" t="s">
        <v>19</v>
      </c>
      <c r="F604" s="207" t="s">
        <v>644</v>
      </c>
      <c r="G604" s="205"/>
      <c r="H604" s="208">
        <v>93</v>
      </c>
      <c r="I604" s="209"/>
      <c r="J604" s="205"/>
      <c r="K604" s="205"/>
      <c r="L604" s="210"/>
      <c r="M604" s="211"/>
      <c r="N604" s="212"/>
      <c r="O604" s="212"/>
      <c r="P604" s="212"/>
      <c r="Q604" s="212"/>
      <c r="R604" s="212"/>
      <c r="S604" s="212"/>
      <c r="T604" s="213"/>
      <c r="AT604" s="214" t="s">
        <v>147</v>
      </c>
      <c r="AU604" s="214" t="s">
        <v>158</v>
      </c>
      <c r="AV604" s="14" t="s">
        <v>82</v>
      </c>
      <c r="AW604" s="14" t="s">
        <v>35</v>
      </c>
      <c r="AX604" s="14" t="s">
        <v>73</v>
      </c>
      <c r="AY604" s="214" t="s">
        <v>134</v>
      </c>
    </row>
    <row r="605" spans="1:65" s="13" customFormat="1" ht="10.199999999999999">
      <c r="B605" s="194"/>
      <c r="C605" s="195"/>
      <c r="D605" s="187" t="s">
        <v>147</v>
      </c>
      <c r="E605" s="196" t="s">
        <v>19</v>
      </c>
      <c r="F605" s="197" t="s">
        <v>645</v>
      </c>
      <c r="G605" s="195"/>
      <c r="H605" s="196" t="s">
        <v>19</v>
      </c>
      <c r="I605" s="198"/>
      <c r="J605" s="195"/>
      <c r="K605" s="195"/>
      <c r="L605" s="199"/>
      <c r="M605" s="200"/>
      <c r="N605" s="201"/>
      <c r="O605" s="201"/>
      <c r="P605" s="201"/>
      <c r="Q605" s="201"/>
      <c r="R605" s="201"/>
      <c r="S605" s="201"/>
      <c r="T605" s="202"/>
      <c r="AT605" s="203" t="s">
        <v>147</v>
      </c>
      <c r="AU605" s="203" t="s">
        <v>158</v>
      </c>
      <c r="AV605" s="13" t="s">
        <v>78</v>
      </c>
      <c r="AW605" s="13" t="s">
        <v>35</v>
      </c>
      <c r="AX605" s="13" t="s">
        <v>73</v>
      </c>
      <c r="AY605" s="203" t="s">
        <v>134</v>
      </c>
    </row>
    <row r="606" spans="1:65" s="14" customFormat="1" ht="10.199999999999999">
      <c r="B606" s="204"/>
      <c r="C606" s="205"/>
      <c r="D606" s="187" t="s">
        <v>147</v>
      </c>
      <c r="E606" s="206" t="s">
        <v>19</v>
      </c>
      <c r="F606" s="207" t="s">
        <v>646</v>
      </c>
      <c r="G606" s="205"/>
      <c r="H606" s="208">
        <v>180</v>
      </c>
      <c r="I606" s="209"/>
      <c r="J606" s="205"/>
      <c r="K606" s="205"/>
      <c r="L606" s="210"/>
      <c r="M606" s="211"/>
      <c r="N606" s="212"/>
      <c r="O606" s="212"/>
      <c r="P606" s="212"/>
      <c r="Q606" s="212"/>
      <c r="R606" s="212"/>
      <c r="S606" s="212"/>
      <c r="T606" s="213"/>
      <c r="AT606" s="214" t="s">
        <v>147</v>
      </c>
      <c r="AU606" s="214" t="s">
        <v>158</v>
      </c>
      <c r="AV606" s="14" t="s">
        <v>82</v>
      </c>
      <c r="AW606" s="14" t="s">
        <v>35</v>
      </c>
      <c r="AX606" s="14" t="s">
        <v>73</v>
      </c>
      <c r="AY606" s="214" t="s">
        <v>134</v>
      </c>
    </row>
    <row r="607" spans="1:65" s="13" customFormat="1" ht="10.199999999999999">
      <c r="B607" s="194"/>
      <c r="C607" s="195"/>
      <c r="D607" s="187" t="s">
        <v>147</v>
      </c>
      <c r="E607" s="196" t="s">
        <v>19</v>
      </c>
      <c r="F607" s="197" t="s">
        <v>647</v>
      </c>
      <c r="G607" s="195"/>
      <c r="H607" s="196" t="s">
        <v>19</v>
      </c>
      <c r="I607" s="198"/>
      <c r="J607" s="195"/>
      <c r="K607" s="195"/>
      <c r="L607" s="199"/>
      <c r="M607" s="200"/>
      <c r="N607" s="201"/>
      <c r="O607" s="201"/>
      <c r="P607" s="201"/>
      <c r="Q607" s="201"/>
      <c r="R607" s="201"/>
      <c r="S607" s="201"/>
      <c r="T607" s="202"/>
      <c r="AT607" s="203" t="s">
        <v>147</v>
      </c>
      <c r="AU607" s="203" t="s">
        <v>158</v>
      </c>
      <c r="AV607" s="13" t="s">
        <v>78</v>
      </c>
      <c r="AW607" s="13" t="s">
        <v>35</v>
      </c>
      <c r="AX607" s="13" t="s">
        <v>73</v>
      </c>
      <c r="AY607" s="203" t="s">
        <v>134</v>
      </c>
    </row>
    <row r="608" spans="1:65" s="14" customFormat="1" ht="10.199999999999999">
      <c r="B608" s="204"/>
      <c r="C608" s="205"/>
      <c r="D608" s="187" t="s">
        <v>147</v>
      </c>
      <c r="E608" s="206" t="s">
        <v>19</v>
      </c>
      <c r="F608" s="207" t="s">
        <v>648</v>
      </c>
      <c r="G608" s="205"/>
      <c r="H608" s="208">
        <v>210</v>
      </c>
      <c r="I608" s="209"/>
      <c r="J608" s="205"/>
      <c r="K608" s="205"/>
      <c r="L608" s="210"/>
      <c r="M608" s="211"/>
      <c r="N608" s="212"/>
      <c r="O608" s="212"/>
      <c r="P608" s="212"/>
      <c r="Q608" s="212"/>
      <c r="R608" s="212"/>
      <c r="S608" s="212"/>
      <c r="T608" s="213"/>
      <c r="AT608" s="214" t="s">
        <v>147</v>
      </c>
      <c r="AU608" s="214" t="s">
        <v>158</v>
      </c>
      <c r="AV608" s="14" t="s">
        <v>82</v>
      </c>
      <c r="AW608" s="14" t="s">
        <v>35</v>
      </c>
      <c r="AX608" s="14" t="s">
        <v>73</v>
      </c>
      <c r="AY608" s="214" t="s">
        <v>134</v>
      </c>
    </row>
    <row r="609" spans="1:65" s="15" customFormat="1" ht="10.199999999999999">
      <c r="B609" s="215"/>
      <c r="C609" s="216"/>
      <c r="D609" s="187" t="s">
        <v>147</v>
      </c>
      <c r="E609" s="217" t="s">
        <v>19</v>
      </c>
      <c r="F609" s="218" t="s">
        <v>186</v>
      </c>
      <c r="G609" s="216"/>
      <c r="H609" s="219">
        <v>608</v>
      </c>
      <c r="I609" s="220"/>
      <c r="J609" s="216"/>
      <c r="K609" s="216"/>
      <c r="L609" s="221"/>
      <c r="M609" s="222"/>
      <c r="N609" s="223"/>
      <c r="O609" s="223"/>
      <c r="P609" s="223"/>
      <c r="Q609" s="223"/>
      <c r="R609" s="223"/>
      <c r="S609" s="223"/>
      <c r="T609" s="224"/>
      <c r="AT609" s="225" t="s">
        <v>147</v>
      </c>
      <c r="AU609" s="225" t="s">
        <v>158</v>
      </c>
      <c r="AV609" s="15" t="s">
        <v>141</v>
      </c>
      <c r="AW609" s="15" t="s">
        <v>35</v>
      </c>
      <c r="AX609" s="15" t="s">
        <v>78</v>
      </c>
      <c r="AY609" s="225" t="s">
        <v>134</v>
      </c>
    </row>
    <row r="610" spans="1:65" s="2" customFormat="1" ht="21.75" customHeight="1">
      <c r="A610" s="35"/>
      <c r="B610" s="36"/>
      <c r="C610" s="174" t="s">
        <v>668</v>
      </c>
      <c r="D610" s="174" t="s">
        <v>136</v>
      </c>
      <c r="E610" s="175" t="s">
        <v>669</v>
      </c>
      <c r="F610" s="176" t="s">
        <v>670</v>
      </c>
      <c r="G610" s="177" t="s">
        <v>139</v>
      </c>
      <c r="H610" s="178">
        <v>36480</v>
      </c>
      <c r="I610" s="179"/>
      <c r="J610" s="180">
        <f>ROUND(I610*H610,2)</f>
        <v>0</v>
      </c>
      <c r="K610" s="176" t="s">
        <v>140</v>
      </c>
      <c r="L610" s="40"/>
      <c r="M610" s="181" t="s">
        <v>19</v>
      </c>
      <c r="N610" s="182" t="s">
        <v>45</v>
      </c>
      <c r="O610" s="65"/>
      <c r="P610" s="183">
        <f>O610*H610</f>
        <v>0</v>
      </c>
      <c r="Q610" s="183">
        <v>0</v>
      </c>
      <c r="R610" s="183">
        <f>Q610*H610</f>
        <v>0</v>
      </c>
      <c r="S610" s="183">
        <v>0</v>
      </c>
      <c r="T610" s="184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185" t="s">
        <v>141</v>
      </c>
      <c r="AT610" s="185" t="s">
        <v>136</v>
      </c>
      <c r="AU610" s="185" t="s">
        <v>158</v>
      </c>
      <c r="AY610" s="18" t="s">
        <v>134</v>
      </c>
      <c r="BE610" s="186">
        <f>IF(N610="základní",J610,0)</f>
        <v>0</v>
      </c>
      <c r="BF610" s="186">
        <f>IF(N610="snížená",J610,0)</f>
        <v>0</v>
      </c>
      <c r="BG610" s="186">
        <f>IF(N610="zákl. přenesená",J610,0)</f>
        <v>0</v>
      </c>
      <c r="BH610" s="186">
        <f>IF(N610="sníž. přenesená",J610,0)</f>
        <v>0</v>
      </c>
      <c r="BI610" s="186">
        <f>IF(N610="nulová",J610,0)</f>
        <v>0</v>
      </c>
      <c r="BJ610" s="18" t="s">
        <v>82</v>
      </c>
      <c r="BK610" s="186">
        <f>ROUND(I610*H610,2)</f>
        <v>0</v>
      </c>
      <c r="BL610" s="18" t="s">
        <v>141</v>
      </c>
      <c r="BM610" s="185" t="s">
        <v>671</v>
      </c>
    </row>
    <row r="611" spans="1:65" s="2" customFormat="1" ht="19.2">
      <c r="A611" s="35"/>
      <c r="B611" s="36"/>
      <c r="C611" s="37"/>
      <c r="D611" s="187" t="s">
        <v>143</v>
      </c>
      <c r="E611" s="37"/>
      <c r="F611" s="188" t="s">
        <v>672</v>
      </c>
      <c r="G611" s="37"/>
      <c r="H611" s="37"/>
      <c r="I611" s="189"/>
      <c r="J611" s="37"/>
      <c r="K611" s="37"/>
      <c r="L611" s="40"/>
      <c r="M611" s="190"/>
      <c r="N611" s="191"/>
      <c r="O611" s="65"/>
      <c r="P611" s="65"/>
      <c r="Q611" s="65"/>
      <c r="R611" s="65"/>
      <c r="S611" s="65"/>
      <c r="T611" s="66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143</v>
      </c>
      <c r="AU611" s="18" t="s">
        <v>158</v>
      </c>
    </row>
    <row r="612" spans="1:65" s="2" customFormat="1" ht="10.199999999999999">
      <c r="A612" s="35"/>
      <c r="B612" s="36"/>
      <c r="C612" s="37"/>
      <c r="D612" s="192" t="s">
        <v>145</v>
      </c>
      <c r="E612" s="37"/>
      <c r="F612" s="193" t="s">
        <v>673</v>
      </c>
      <c r="G612" s="37"/>
      <c r="H612" s="37"/>
      <c r="I612" s="189"/>
      <c r="J612" s="37"/>
      <c r="K612" s="37"/>
      <c r="L612" s="40"/>
      <c r="M612" s="190"/>
      <c r="N612" s="191"/>
      <c r="O612" s="65"/>
      <c r="P612" s="65"/>
      <c r="Q612" s="65"/>
      <c r="R612" s="65"/>
      <c r="S612" s="65"/>
      <c r="T612" s="66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145</v>
      </c>
      <c r="AU612" s="18" t="s">
        <v>158</v>
      </c>
    </row>
    <row r="613" spans="1:65" s="13" customFormat="1" ht="10.199999999999999">
      <c r="B613" s="194"/>
      <c r="C613" s="195"/>
      <c r="D613" s="187" t="s">
        <v>147</v>
      </c>
      <c r="E613" s="196" t="s">
        <v>19</v>
      </c>
      <c r="F613" s="197" t="s">
        <v>641</v>
      </c>
      <c r="G613" s="195"/>
      <c r="H613" s="196" t="s">
        <v>19</v>
      </c>
      <c r="I613" s="198"/>
      <c r="J613" s="195"/>
      <c r="K613" s="195"/>
      <c r="L613" s="199"/>
      <c r="M613" s="200"/>
      <c r="N613" s="201"/>
      <c r="O613" s="201"/>
      <c r="P613" s="201"/>
      <c r="Q613" s="201"/>
      <c r="R613" s="201"/>
      <c r="S613" s="201"/>
      <c r="T613" s="202"/>
      <c r="AT613" s="203" t="s">
        <v>147</v>
      </c>
      <c r="AU613" s="203" t="s">
        <v>158</v>
      </c>
      <c r="AV613" s="13" t="s">
        <v>78</v>
      </c>
      <c r="AW613" s="13" t="s">
        <v>35</v>
      </c>
      <c r="AX613" s="13" t="s">
        <v>73</v>
      </c>
      <c r="AY613" s="203" t="s">
        <v>134</v>
      </c>
    </row>
    <row r="614" spans="1:65" s="14" customFormat="1" ht="10.199999999999999">
      <c r="B614" s="204"/>
      <c r="C614" s="205"/>
      <c r="D614" s="187" t="s">
        <v>147</v>
      </c>
      <c r="E614" s="206" t="s">
        <v>19</v>
      </c>
      <c r="F614" s="207" t="s">
        <v>642</v>
      </c>
      <c r="G614" s="205"/>
      <c r="H614" s="208">
        <v>125</v>
      </c>
      <c r="I614" s="209"/>
      <c r="J614" s="205"/>
      <c r="K614" s="205"/>
      <c r="L614" s="210"/>
      <c r="M614" s="211"/>
      <c r="N614" s="212"/>
      <c r="O614" s="212"/>
      <c r="P614" s="212"/>
      <c r="Q614" s="212"/>
      <c r="R614" s="212"/>
      <c r="S614" s="212"/>
      <c r="T614" s="213"/>
      <c r="AT614" s="214" t="s">
        <v>147</v>
      </c>
      <c r="AU614" s="214" t="s">
        <v>158</v>
      </c>
      <c r="AV614" s="14" t="s">
        <v>82</v>
      </c>
      <c r="AW614" s="14" t="s">
        <v>35</v>
      </c>
      <c r="AX614" s="14" t="s">
        <v>73</v>
      </c>
      <c r="AY614" s="214" t="s">
        <v>134</v>
      </c>
    </row>
    <row r="615" spans="1:65" s="13" customFormat="1" ht="10.199999999999999">
      <c r="B615" s="194"/>
      <c r="C615" s="195"/>
      <c r="D615" s="187" t="s">
        <v>147</v>
      </c>
      <c r="E615" s="196" t="s">
        <v>19</v>
      </c>
      <c r="F615" s="197" t="s">
        <v>643</v>
      </c>
      <c r="G615" s="195"/>
      <c r="H615" s="196" t="s">
        <v>19</v>
      </c>
      <c r="I615" s="198"/>
      <c r="J615" s="195"/>
      <c r="K615" s="195"/>
      <c r="L615" s="199"/>
      <c r="M615" s="200"/>
      <c r="N615" s="201"/>
      <c r="O615" s="201"/>
      <c r="P615" s="201"/>
      <c r="Q615" s="201"/>
      <c r="R615" s="201"/>
      <c r="S615" s="201"/>
      <c r="T615" s="202"/>
      <c r="AT615" s="203" t="s">
        <v>147</v>
      </c>
      <c r="AU615" s="203" t="s">
        <v>158</v>
      </c>
      <c r="AV615" s="13" t="s">
        <v>78</v>
      </c>
      <c r="AW615" s="13" t="s">
        <v>35</v>
      </c>
      <c r="AX615" s="13" t="s">
        <v>73</v>
      </c>
      <c r="AY615" s="203" t="s">
        <v>134</v>
      </c>
    </row>
    <row r="616" spans="1:65" s="14" customFormat="1" ht="10.199999999999999">
      <c r="B616" s="204"/>
      <c r="C616" s="205"/>
      <c r="D616" s="187" t="s">
        <v>147</v>
      </c>
      <c r="E616" s="206" t="s">
        <v>19</v>
      </c>
      <c r="F616" s="207" t="s">
        <v>644</v>
      </c>
      <c r="G616" s="205"/>
      <c r="H616" s="208">
        <v>93</v>
      </c>
      <c r="I616" s="209"/>
      <c r="J616" s="205"/>
      <c r="K616" s="205"/>
      <c r="L616" s="210"/>
      <c r="M616" s="211"/>
      <c r="N616" s="212"/>
      <c r="O616" s="212"/>
      <c r="P616" s="212"/>
      <c r="Q616" s="212"/>
      <c r="R616" s="212"/>
      <c r="S616" s="212"/>
      <c r="T616" s="213"/>
      <c r="AT616" s="214" t="s">
        <v>147</v>
      </c>
      <c r="AU616" s="214" t="s">
        <v>158</v>
      </c>
      <c r="AV616" s="14" t="s">
        <v>82</v>
      </c>
      <c r="AW616" s="14" t="s">
        <v>35</v>
      </c>
      <c r="AX616" s="14" t="s">
        <v>73</v>
      </c>
      <c r="AY616" s="214" t="s">
        <v>134</v>
      </c>
    </row>
    <row r="617" spans="1:65" s="13" customFormat="1" ht="10.199999999999999">
      <c r="B617" s="194"/>
      <c r="C617" s="195"/>
      <c r="D617" s="187" t="s">
        <v>147</v>
      </c>
      <c r="E617" s="196" t="s">
        <v>19</v>
      </c>
      <c r="F617" s="197" t="s">
        <v>645</v>
      </c>
      <c r="G617" s="195"/>
      <c r="H617" s="196" t="s">
        <v>19</v>
      </c>
      <c r="I617" s="198"/>
      <c r="J617" s="195"/>
      <c r="K617" s="195"/>
      <c r="L617" s="199"/>
      <c r="M617" s="200"/>
      <c r="N617" s="201"/>
      <c r="O617" s="201"/>
      <c r="P617" s="201"/>
      <c r="Q617" s="201"/>
      <c r="R617" s="201"/>
      <c r="S617" s="201"/>
      <c r="T617" s="202"/>
      <c r="AT617" s="203" t="s">
        <v>147</v>
      </c>
      <c r="AU617" s="203" t="s">
        <v>158</v>
      </c>
      <c r="AV617" s="13" t="s">
        <v>78</v>
      </c>
      <c r="AW617" s="13" t="s">
        <v>35</v>
      </c>
      <c r="AX617" s="13" t="s">
        <v>73</v>
      </c>
      <c r="AY617" s="203" t="s">
        <v>134</v>
      </c>
    </row>
    <row r="618" spans="1:65" s="14" customFormat="1" ht="10.199999999999999">
      <c r="B618" s="204"/>
      <c r="C618" s="205"/>
      <c r="D618" s="187" t="s">
        <v>147</v>
      </c>
      <c r="E618" s="206" t="s">
        <v>19</v>
      </c>
      <c r="F618" s="207" t="s">
        <v>646</v>
      </c>
      <c r="G618" s="205"/>
      <c r="H618" s="208">
        <v>180</v>
      </c>
      <c r="I618" s="209"/>
      <c r="J618" s="205"/>
      <c r="K618" s="205"/>
      <c r="L618" s="210"/>
      <c r="M618" s="211"/>
      <c r="N618" s="212"/>
      <c r="O618" s="212"/>
      <c r="P618" s="212"/>
      <c r="Q618" s="212"/>
      <c r="R618" s="212"/>
      <c r="S618" s="212"/>
      <c r="T618" s="213"/>
      <c r="AT618" s="214" t="s">
        <v>147</v>
      </c>
      <c r="AU618" s="214" t="s">
        <v>158</v>
      </c>
      <c r="AV618" s="14" t="s">
        <v>82</v>
      </c>
      <c r="AW618" s="14" t="s">
        <v>35</v>
      </c>
      <c r="AX618" s="14" t="s">
        <v>73</v>
      </c>
      <c r="AY618" s="214" t="s">
        <v>134</v>
      </c>
    </row>
    <row r="619" spans="1:65" s="13" customFormat="1" ht="10.199999999999999">
      <c r="B619" s="194"/>
      <c r="C619" s="195"/>
      <c r="D619" s="187" t="s">
        <v>147</v>
      </c>
      <c r="E619" s="196" t="s">
        <v>19</v>
      </c>
      <c r="F619" s="197" t="s">
        <v>647</v>
      </c>
      <c r="G619" s="195"/>
      <c r="H619" s="196" t="s">
        <v>19</v>
      </c>
      <c r="I619" s="198"/>
      <c r="J619" s="195"/>
      <c r="K619" s="195"/>
      <c r="L619" s="199"/>
      <c r="M619" s="200"/>
      <c r="N619" s="201"/>
      <c r="O619" s="201"/>
      <c r="P619" s="201"/>
      <c r="Q619" s="201"/>
      <c r="R619" s="201"/>
      <c r="S619" s="201"/>
      <c r="T619" s="202"/>
      <c r="AT619" s="203" t="s">
        <v>147</v>
      </c>
      <c r="AU619" s="203" t="s">
        <v>158</v>
      </c>
      <c r="AV619" s="13" t="s">
        <v>78</v>
      </c>
      <c r="AW619" s="13" t="s">
        <v>35</v>
      </c>
      <c r="AX619" s="13" t="s">
        <v>73</v>
      </c>
      <c r="AY619" s="203" t="s">
        <v>134</v>
      </c>
    </row>
    <row r="620" spans="1:65" s="14" customFormat="1" ht="10.199999999999999">
      <c r="B620" s="204"/>
      <c r="C620" s="205"/>
      <c r="D620" s="187" t="s">
        <v>147</v>
      </c>
      <c r="E620" s="206" t="s">
        <v>19</v>
      </c>
      <c r="F620" s="207" t="s">
        <v>648</v>
      </c>
      <c r="G620" s="205"/>
      <c r="H620" s="208">
        <v>210</v>
      </c>
      <c r="I620" s="209"/>
      <c r="J620" s="205"/>
      <c r="K620" s="205"/>
      <c r="L620" s="210"/>
      <c r="M620" s="211"/>
      <c r="N620" s="212"/>
      <c r="O620" s="212"/>
      <c r="P620" s="212"/>
      <c r="Q620" s="212"/>
      <c r="R620" s="212"/>
      <c r="S620" s="212"/>
      <c r="T620" s="213"/>
      <c r="AT620" s="214" t="s">
        <v>147</v>
      </c>
      <c r="AU620" s="214" t="s">
        <v>158</v>
      </c>
      <c r="AV620" s="14" t="s">
        <v>82</v>
      </c>
      <c r="AW620" s="14" t="s">
        <v>35</v>
      </c>
      <c r="AX620" s="14" t="s">
        <v>73</v>
      </c>
      <c r="AY620" s="214" t="s">
        <v>134</v>
      </c>
    </row>
    <row r="621" spans="1:65" s="15" customFormat="1" ht="10.199999999999999">
      <c r="B621" s="215"/>
      <c r="C621" s="216"/>
      <c r="D621" s="187" t="s">
        <v>147</v>
      </c>
      <c r="E621" s="217" t="s">
        <v>19</v>
      </c>
      <c r="F621" s="218" t="s">
        <v>186</v>
      </c>
      <c r="G621" s="216"/>
      <c r="H621" s="219">
        <v>608</v>
      </c>
      <c r="I621" s="220"/>
      <c r="J621" s="216"/>
      <c r="K621" s="216"/>
      <c r="L621" s="221"/>
      <c r="M621" s="222"/>
      <c r="N621" s="223"/>
      <c r="O621" s="223"/>
      <c r="P621" s="223"/>
      <c r="Q621" s="223"/>
      <c r="R621" s="223"/>
      <c r="S621" s="223"/>
      <c r="T621" s="224"/>
      <c r="AT621" s="225" t="s">
        <v>147</v>
      </c>
      <c r="AU621" s="225" t="s">
        <v>158</v>
      </c>
      <c r="AV621" s="15" t="s">
        <v>141</v>
      </c>
      <c r="AW621" s="15" t="s">
        <v>35</v>
      </c>
      <c r="AX621" s="15" t="s">
        <v>78</v>
      </c>
      <c r="AY621" s="225" t="s">
        <v>134</v>
      </c>
    </row>
    <row r="622" spans="1:65" s="14" customFormat="1" ht="10.199999999999999">
      <c r="B622" s="204"/>
      <c r="C622" s="205"/>
      <c r="D622" s="187" t="s">
        <v>147</v>
      </c>
      <c r="E622" s="205"/>
      <c r="F622" s="207" t="s">
        <v>655</v>
      </c>
      <c r="G622" s="205"/>
      <c r="H622" s="208">
        <v>36480</v>
      </c>
      <c r="I622" s="209"/>
      <c r="J622" s="205"/>
      <c r="K622" s="205"/>
      <c r="L622" s="210"/>
      <c r="M622" s="211"/>
      <c r="N622" s="212"/>
      <c r="O622" s="212"/>
      <c r="P622" s="212"/>
      <c r="Q622" s="212"/>
      <c r="R622" s="212"/>
      <c r="S622" s="212"/>
      <c r="T622" s="213"/>
      <c r="AT622" s="214" t="s">
        <v>147</v>
      </c>
      <c r="AU622" s="214" t="s">
        <v>158</v>
      </c>
      <c r="AV622" s="14" t="s">
        <v>82</v>
      </c>
      <c r="AW622" s="14" t="s">
        <v>4</v>
      </c>
      <c r="AX622" s="14" t="s">
        <v>78</v>
      </c>
      <c r="AY622" s="214" t="s">
        <v>134</v>
      </c>
    </row>
    <row r="623" spans="1:65" s="2" customFormat="1" ht="21.75" customHeight="1">
      <c r="A623" s="35"/>
      <c r="B623" s="36"/>
      <c r="C623" s="174" t="s">
        <v>674</v>
      </c>
      <c r="D623" s="174" t="s">
        <v>136</v>
      </c>
      <c r="E623" s="175" t="s">
        <v>675</v>
      </c>
      <c r="F623" s="176" t="s">
        <v>676</v>
      </c>
      <c r="G623" s="177" t="s">
        <v>139</v>
      </c>
      <c r="H623" s="178">
        <v>608</v>
      </c>
      <c r="I623" s="179"/>
      <c r="J623" s="180">
        <f>ROUND(I623*H623,2)</f>
        <v>0</v>
      </c>
      <c r="K623" s="176" t="s">
        <v>140</v>
      </c>
      <c r="L623" s="40"/>
      <c r="M623" s="181" t="s">
        <v>19</v>
      </c>
      <c r="N623" s="182" t="s">
        <v>45</v>
      </c>
      <c r="O623" s="65"/>
      <c r="P623" s="183">
        <f>O623*H623</f>
        <v>0</v>
      </c>
      <c r="Q623" s="183">
        <v>0</v>
      </c>
      <c r="R623" s="183">
        <f>Q623*H623</f>
        <v>0</v>
      </c>
      <c r="S623" s="183">
        <v>0</v>
      </c>
      <c r="T623" s="184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185" t="s">
        <v>141</v>
      </c>
      <c r="AT623" s="185" t="s">
        <v>136</v>
      </c>
      <c r="AU623" s="185" t="s">
        <v>158</v>
      </c>
      <c r="AY623" s="18" t="s">
        <v>134</v>
      </c>
      <c r="BE623" s="186">
        <f>IF(N623="základní",J623,0)</f>
        <v>0</v>
      </c>
      <c r="BF623" s="186">
        <f>IF(N623="snížená",J623,0)</f>
        <v>0</v>
      </c>
      <c r="BG623" s="186">
        <f>IF(N623="zákl. přenesená",J623,0)</f>
        <v>0</v>
      </c>
      <c r="BH623" s="186">
        <f>IF(N623="sníž. přenesená",J623,0)</f>
        <v>0</v>
      </c>
      <c r="BI623" s="186">
        <f>IF(N623="nulová",J623,0)</f>
        <v>0</v>
      </c>
      <c r="BJ623" s="18" t="s">
        <v>82</v>
      </c>
      <c r="BK623" s="186">
        <f>ROUND(I623*H623,2)</f>
        <v>0</v>
      </c>
      <c r="BL623" s="18" t="s">
        <v>141</v>
      </c>
      <c r="BM623" s="185" t="s">
        <v>677</v>
      </c>
    </row>
    <row r="624" spans="1:65" s="2" customFormat="1" ht="19.2">
      <c r="A624" s="35"/>
      <c r="B624" s="36"/>
      <c r="C624" s="37"/>
      <c r="D624" s="187" t="s">
        <v>143</v>
      </c>
      <c r="E624" s="37"/>
      <c r="F624" s="188" t="s">
        <v>678</v>
      </c>
      <c r="G624" s="37"/>
      <c r="H624" s="37"/>
      <c r="I624" s="189"/>
      <c r="J624" s="37"/>
      <c r="K624" s="37"/>
      <c r="L624" s="40"/>
      <c r="M624" s="190"/>
      <c r="N624" s="191"/>
      <c r="O624" s="65"/>
      <c r="P624" s="65"/>
      <c r="Q624" s="65"/>
      <c r="R624" s="65"/>
      <c r="S624" s="65"/>
      <c r="T624" s="66"/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T624" s="18" t="s">
        <v>143</v>
      </c>
      <c r="AU624" s="18" t="s">
        <v>158</v>
      </c>
    </row>
    <row r="625" spans="1:65" s="2" customFormat="1" ht="10.199999999999999">
      <c r="A625" s="35"/>
      <c r="B625" s="36"/>
      <c r="C625" s="37"/>
      <c r="D625" s="192" t="s">
        <v>145</v>
      </c>
      <c r="E625" s="37"/>
      <c r="F625" s="193" t="s">
        <v>679</v>
      </c>
      <c r="G625" s="37"/>
      <c r="H625" s="37"/>
      <c r="I625" s="189"/>
      <c r="J625" s="37"/>
      <c r="K625" s="37"/>
      <c r="L625" s="40"/>
      <c r="M625" s="190"/>
      <c r="N625" s="191"/>
      <c r="O625" s="65"/>
      <c r="P625" s="65"/>
      <c r="Q625" s="65"/>
      <c r="R625" s="65"/>
      <c r="S625" s="65"/>
      <c r="T625" s="66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8" t="s">
        <v>145</v>
      </c>
      <c r="AU625" s="18" t="s">
        <v>158</v>
      </c>
    </row>
    <row r="626" spans="1:65" s="2" customFormat="1" ht="16.5" customHeight="1">
      <c r="A626" s="35"/>
      <c r="B626" s="36"/>
      <c r="C626" s="174" t="s">
        <v>680</v>
      </c>
      <c r="D626" s="174" t="s">
        <v>136</v>
      </c>
      <c r="E626" s="175" t="s">
        <v>681</v>
      </c>
      <c r="F626" s="176" t="s">
        <v>682</v>
      </c>
      <c r="G626" s="177" t="s">
        <v>333</v>
      </c>
      <c r="H626" s="178">
        <v>6</v>
      </c>
      <c r="I626" s="179"/>
      <c r="J626" s="180">
        <f>ROUND(I626*H626,2)</f>
        <v>0</v>
      </c>
      <c r="K626" s="176" t="s">
        <v>140</v>
      </c>
      <c r="L626" s="40"/>
      <c r="M626" s="181" t="s">
        <v>19</v>
      </c>
      <c r="N626" s="182" t="s">
        <v>45</v>
      </c>
      <c r="O626" s="65"/>
      <c r="P626" s="183">
        <f>O626*H626</f>
        <v>0</v>
      </c>
      <c r="Q626" s="183">
        <v>0</v>
      </c>
      <c r="R626" s="183">
        <f>Q626*H626</f>
        <v>0</v>
      </c>
      <c r="S626" s="183">
        <v>0</v>
      </c>
      <c r="T626" s="184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185" t="s">
        <v>141</v>
      </c>
      <c r="AT626" s="185" t="s">
        <v>136</v>
      </c>
      <c r="AU626" s="185" t="s">
        <v>158</v>
      </c>
      <c r="AY626" s="18" t="s">
        <v>134</v>
      </c>
      <c r="BE626" s="186">
        <f>IF(N626="základní",J626,0)</f>
        <v>0</v>
      </c>
      <c r="BF626" s="186">
        <f>IF(N626="snížená",J626,0)</f>
        <v>0</v>
      </c>
      <c r="BG626" s="186">
        <f>IF(N626="zákl. přenesená",J626,0)</f>
        <v>0</v>
      </c>
      <c r="BH626" s="186">
        <f>IF(N626="sníž. přenesená",J626,0)</f>
        <v>0</v>
      </c>
      <c r="BI626" s="186">
        <f>IF(N626="nulová",J626,0)</f>
        <v>0</v>
      </c>
      <c r="BJ626" s="18" t="s">
        <v>82</v>
      </c>
      <c r="BK626" s="186">
        <f>ROUND(I626*H626,2)</f>
        <v>0</v>
      </c>
      <c r="BL626" s="18" t="s">
        <v>141</v>
      </c>
      <c r="BM626" s="185" t="s">
        <v>683</v>
      </c>
    </row>
    <row r="627" spans="1:65" s="2" customFormat="1" ht="19.2">
      <c r="A627" s="35"/>
      <c r="B627" s="36"/>
      <c r="C627" s="37"/>
      <c r="D627" s="187" t="s">
        <v>143</v>
      </c>
      <c r="E627" s="37"/>
      <c r="F627" s="188" t="s">
        <v>684</v>
      </c>
      <c r="G627" s="37"/>
      <c r="H627" s="37"/>
      <c r="I627" s="189"/>
      <c r="J627" s="37"/>
      <c r="K627" s="37"/>
      <c r="L627" s="40"/>
      <c r="M627" s="190"/>
      <c r="N627" s="191"/>
      <c r="O627" s="65"/>
      <c r="P627" s="65"/>
      <c r="Q627" s="65"/>
      <c r="R627" s="65"/>
      <c r="S627" s="65"/>
      <c r="T627" s="66"/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T627" s="18" t="s">
        <v>143</v>
      </c>
      <c r="AU627" s="18" t="s">
        <v>158</v>
      </c>
    </row>
    <row r="628" spans="1:65" s="2" customFormat="1" ht="10.199999999999999">
      <c r="A628" s="35"/>
      <c r="B628" s="36"/>
      <c r="C628" s="37"/>
      <c r="D628" s="192" t="s">
        <v>145</v>
      </c>
      <c r="E628" s="37"/>
      <c r="F628" s="193" t="s">
        <v>685</v>
      </c>
      <c r="G628" s="37"/>
      <c r="H628" s="37"/>
      <c r="I628" s="189"/>
      <c r="J628" s="37"/>
      <c r="K628" s="37"/>
      <c r="L628" s="40"/>
      <c r="M628" s="190"/>
      <c r="N628" s="191"/>
      <c r="O628" s="65"/>
      <c r="P628" s="65"/>
      <c r="Q628" s="65"/>
      <c r="R628" s="65"/>
      <c r="S628" s="65"/>
      <c r="T628" s="66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8" t="s">
        <v>145</v>
      </c>
      <c r="AU628" s="18" t="s">
        <v>158</v>
      </c>
    </row>
    <row r="629" spans="1:65" s="2" customFormat="1" ht="24.15" customHeight="1">
      <c r="A629" s="35"/>
      <c r="B629" s="36"/>
      <c r="C629" s="174" t="s">
        <v>686</v>
      </c>
      <c r="D629" s="174" t="s">
        <v>136</v>
      </c>
      <c r="E629" s="175" t="s">
        <v>687</v>
      </c>
      <c r="F629" s="176" t="s">
        <v>688</v>
      </c>
      <c r="G629" s="177" t="s">
        <v>333</v>
      </c>
      <c r="H629" s="178">
        <v>360</v>
      </c>
      <c r="I629" s="179"/>
      <c r="J629" s="180">
        <f>ROUND(I629*H629,2)</f>
        <v>0</v>
      </c>
      <c r="K629" s="176" t="s">
        <v>140</v>
      </c>
      <c r="L629" s="40"/>
      <c r="M629" s="181" t="s">
        <v>19</v>
      </c>
      <c r="N629" s="182" t="s">
        <v>45</v>
      </c>
      <c r="O629" s="65"/>
      <c r="P629" s="183">
        <f>O629*H629</f>
        <v>0</v>
      </c>
      <c r="Q629" s="183">
        <v>0</v>
      </c>
      <c r="R629" s="183">
        <f>Q629*H629</f>
        <v>0</v>
      </c>
      <c r="S629" s="183">
        <v>0</v>
      </c>
      <c r="T629" s="184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185" t="s">
        <v>141</v>
      </c>
      <c r="AT629" s="185" t="s">
        <v>136</v>
      </c>
      <c r="AU629" s="185" t="s">
        <v>158</v>
      </c>
      <c r="AY629" s="18" t="s">
        <v>134</v>
      </c>
      <c r="BE629" s="186">
        <f>IF(N629="základní",J629,0)</f>
        <v>0</v>
      </c>
      <c r="BF629" s="186">
        <f>IF(N629="snížená",J629,0)</f>
        <v>0</v>
      </c>
      <c r="BG629" s="186">
        <f>IF(N629="zákl. přenesená",J629,0)</f>
        <v>0</v>
      </c>
      <c r="BH629" s="186">
        <f>IF(N629="sníž. přenesená",J629,0)</f>
        <v>0</v>
      </c>
      <c r="BI629" s="186">
        <f>IF(N629="nulová",J629,0)</f>
        <v>0</v>
      </c>
      <c r="BJ629" s="18" t="s">
        <v>82</v>
      </c>
      <c r="BK629" s="186">
        <f>ROUND(I629*H629,2)</f>
        <v>0</v>
      </c>
      <c r="BL629" s="18" t="s">
        <v>141</v>
      </c>
      <c r="BM629" s="185" t="s">
        <v>689</v>
      </c>
    </row>
    <row r="630" spans="1:65" s="2" customFormat="1" ht="19.2">
      <c r="A630" s="35"/>
      <c r="B630" s="36"/>
      <c r="C630" s="37"/>
      <c r="D630" s="187" t="s">
        <v>143</v>
      </c>
      <c r="E630" s="37"/>
      <c r="F630" s="188" t="s">
        <v>690</v>
      </c>
      <c r="G630" s="37"/>
      <c r="H630" s="37"/>
      <c r="I630" s="189"/>
      <c r="J630" s="37"/>
      <c r="K630" s="37"/>
      <c r="L630" s="40"/>
      <c r="M630" s="190"/>
      <c r="N630" s="191"/>
      <c r="O630" s="65"/>
      <c r="P630" s="65"/>
      <c r="Q630" s="65"/>
      <c r="R630" s="65"/>
      <c r="S630" s="65"/>
      <c r="T630" s="66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8" t="s">
        <v>143</v>
      </c>
      <c r="AU630" s="18" t="s">
        <v>158</v>
      </c>
    </row>
    <row r="631" spans="1:65" s="2" customFormat="1" ht="10.199999999999999">
      <c r="A631" s="35"/>
      <c r="B631" s="36"/>
      <c r="C631" s="37"/>
      <c r="D631" s="192" t="s">
        <v>145</v>
      </c>
      <c r="E631" s="37"/>
      <c r="F631" s="193" t="s">
        <v>691</v>
      </c>
      <c r="G631" s="37"/>
      <c r="H631" s="37"/>
      <c r="I631" s="189"/>
      <c r="J631" s="37"/>
      <c r="K631" s="37"/>
      <c r="L631" s="40"/>
      <c r="M631" s="190"/>
      <c r="N631" s="191"/>
      <c r="O631" s="65"/>
      <c r="P631" s="65"/>
      <c r="Q631" s="65"/>
      <c r="R631" s="65"/>
      <c r="S631" s="65"/>
      <c r="T631" s="66"/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T631" s="18" t="s">
        <v>145</v>
      </c>
      <c r="AU631" s="18" t="s">
        <v>158</v>
      </c>
    </row>
    <row r="632" spans="1:65" s="14" customFormat="1" ht="10.199999999999999">
      <c r="B632" s="204"/>
      <c r="C632" s="205"/>
      <c r="D632" s="187" t="s">
        <v>147</v>
      </c>
      <c r="E632" s="205"/>
      <c r="F632" s="207" t="s">
        <v>692</v>
      </c>
      <c r="G632" s="205"/>
      <c r="H632" s="208">
        <v>360</v>
      </c>
      <c r="I632" s="209"/>
      <c r="J632" s="205"/>
      <c r="K632" s="205"/>
      <c r="L632" s="210"/>
      <c r="M632" s="211"/>
      <c r="N632" s="212"/>
      <c r="O632" s="212"/>
      <c r="P632" s="212"/>
      <c r="Q632" s="212"/>
      <c r="R632" s="212"/>
      <c r="S632" s="212"/>
      <c r="T632" s="213"/>
      <c r="AT632" s="214" t="s">
        <v>147</v>
      </c>
      <c r="AU632" s="214" t="s">
        <v>158</v>
      </c>
      <c r="AV632" s="14" t="s">
        <v>82</v>
      </c>
      <c r="AW632" s="14" t="s">
        <v>4</v>
      </c>
      <c r="AX632" s="14" t="s">
        <v>78</v>
      </c>
      <c r="AY632" s="214" t="s">
        <v>134</v>
      </c>
    </row>
    <row r="633" spans="1:65" s="2" customFormat="1" ht="16.5" customHeight="1">
      <c r="A633" s="35"/>
      <c r="B633" s="36"/>
      <c r="C633" s="174" t="s">
        <v>693</v>
      </c>
      <c r="D633" s="174" t="s">
        <v>136</v>
      </c>
      <c r="E633" s="175" t="s">
        <v>694</v>
      </c>
      <c r="F633" s="176" t="s">
        <v>695</v>
      </c>
      <c r="G633" s="177" t="s">
        <v>333</v>
      </c>
      <c r="H633" s="178">
        <v>6</v>
      </c>
      <c r="I633" s="179"/>
      <c r="J633" s="180">
        <f>ROUND(I633*H633,2)</f>
        <v>0</v>
      </c>
      <c r="K633" s="176" t="s">
        <v>140</v>
      </c>
      <c r="L633" s="40"/>
      <c r="M633" s="181" t="s">
        <v>19</v>
      </c>
      <c r="N633" s="182" t="s">
        <v>45</v>
      </c>
      <c r="O633" s="65"/>
      <c r="P633" s="183">
        <f>O633*H633</f>
        <v>0</v>
      </c>
      <c r="Q633" s="183">
        <v>0</v>
      </c>
      <c r="R633" s="183">
        <f>Q633*H633</f>
        <v>0</v>
      </c>
      <c r="S633" s="183">
        <v>0</v>
      </c>
      <c r="T633" s="184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185" t="s">
        <v>141</v>
      </c>
      <c r="AT633" s="185" t="s">
        <v>136</v>
      </c>
      <c r="AU633" s="185" t="s">
        <v>158</v>
      </c>
      <c r="AY633" s="18" t="s">
        <v>134</v>
      </c>
      <c r="BE633" s="186">
        <f>IF(N633="základní",J633,0)</f>
        <v>0</v>
      </c>
      <c r="BF633" s="186">
        <f>IF(N633="snížená",J633,0)</f>
        <v>0</v>
      </c>
      <c r="BG633" s="186">
        <f>IF(N633="zákl. přenesená",J633,0)</f>
        <v>0</v>
      </c>
      <c r="BH633" s="186">
        <f>IF(N633="sníž. přenesená",J633,0)</f>
        <v>0</v>
      </c>
      <c r="BI633" s="186">
        <f>IF(N633="nulová",J633,0)</f>
        <v>0</v>
      </c>
      <c r="BJ633" s="18" t="s">
        <v>82</v>
      </c>
      <c r="BK633" s="186">
        <f>ROUND(I633*H633,2)</f>
        <v>0</v>
      </c>
      <c r="BL633" s="18" t="s">
        <v>141</v>
      </c>
      <c r="BM633" s="185" t="s">
        <v>696</v>
      </c>
    </row>
    <row r="634" spans="1:65" s="2" customFormat="1" ht="19.2">
      <c r="A634" s="35"/>
      <c r="B634" s="36"/>
      <c r="C634" s="37"/>
      <c r="D634" s="187" t="s">
        <v>143</v>
      </c>
      <c r="E634" s="37"/>
      <c r="F634" s="188" t="s">
        <v>697</v>
      </c>
      <c r="G634" s="37"/>
      <c r="H634" s="37"/>
      <c r="I634" s="189"/>
      <c r="J634" s="37"/>
      <c r="K634" s="37"/>
      <c r="L634" s="40"/>
      <c r="M634" s="190"/>
      <c r="N634" s="191"/>
      <c r="O634" s="65"/>
      <c r="P634" s="65"/>
      <c r="Q634" s="65"/>
      <c r="R634" s="65"/>
      <c r="S634" s="65"/>
      <c r="T634" s="66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8" t="s">
        <v>143</v>
      </c>
      <c r="AU634" s="18" t="s">
        <v>158</v>
      </c>
    </row>
    <row r="635" spans="1:65" s="2" customFormat="1" ht="10.199999999999999">
      <c r="A635" s="35"/>
      <c r="B635" s="36"/>
      <c r="C635" s="37"/>
      <c r="D635" s="192" t="s">
        <v>145</v>
      </c>
      <c r="E635" s="37"/>
      <c r="F635" s="193" t="s">
        <v>698</v>
      </c>
      <c r="G635" s="37"/>
      <c r="H635" s="37"/>
      <c r="I635" s="189"/>
      <c r="J635" s="37"/>
      <c r="K635" s="37"/>
      <c r="L635" s="40"/>
      <c r="M635" s="190"/>
      <c r="N635" s="191"/>
      <c r="O635" s="65"/>
      <c r="P635" s="65"/>
      <c r="Q635" s="65"/>
      <c r="R635" s="65"/>
      <c r="S635" s="65"/>
      <c r="T635" s="66"/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T635" s="18" t="s">
        <v>145</v>
      </c>
      <c r="AU635" s="18" t="s">
        <v>158</v>
      </c>
    </row>
    <row r="636" spans="1:65" s="12" customFormat="1" ht="25.95" customHeight="1">
      <c r="B636" s="158"/>
      <c r="C636" s="159"/>
      <c r="D636" s="160" t="s">
        <v>72</v>
      </c>
      <c r="E636" s="161" t="s">
        <v>699</v>
      </c>
      <c r="F636" s="161" t="s">
        <v>700</v>
      </c>
      <c r="G636" s="159"/>
      <c r="H636" s="159"/>
      <c r="I636" s="162"/>
      <c r="J636" s="163">
        <f>BK636</f>
        <v>0</v>
      </c>
      <c r="K636" s="159"/>
      <c r="L636" s="164"/>
      <c r="M636" s="165"/>
      <c r="N636" s="166"/>
      <c r="O636" s="166"/>
      <c r="P636" s="167">
        <f>P637+P668+P676+P721+P728+P782+P789+P805+P851+P958+P979+P1003+P1021</f>
        <v>0</v>
      </c>
      <c r="Q636" s="166"/>
      <c r="R636" s="167">
        <f>R637+R668+R676+R721+R728+R782+R789+R805+R851+R958+R979+R1003+R1021</f>
        <v>11.556484670000001</v>
      </c>
      <c r="S636" s="166"/>
      <c r="T636" s="168">
        <f>T637+T668+T676+T721+T728+T782+T789+T805+T851+T958+T979+T1003+T1021</f>
        <v>7.3967550000000006</v>
      </c>
      <c r="AR636" s="169" t="s">
        <v>82</v>
      </c>
      <c r="AT636" s="170" t="s">
        <v>72</v>
      </c>
      <c r="AU636" s="170" t="s">
        <v>73</v>
      </c>
      <c r="AY636" s="169" t="s">
        <v>134</v>
      </c>
      <c r="BK636" s="171">
        <f>BK637+BK668+BK676+BK721+BK728+BK782+BK789+BK805+BK851+BK958+BK979+BK1003+BK1021</f>
        <v>0</v>
      </c>
    </row>
    <row r="637" spans="1:65" s="12" customFormat="1" ht="22.8" customHeight="1">
      <c r="B637" s="158"/>
      <c r="C637" s="159"/>
      <c r="D637" s="160" t="s">
        <v>72</v>
      </c>
      <c r="E637" s="172" t="s">
        <v>701</v>
      </c>
      <c r="F637" s="172" t="s">
        <v>702</v>
      </c>
      <c r="G637" s="159"/>
      <c r="H637" s="159"/>
      <c r="I637" s="162"/>
      <c r="J637" s="173">
        <f>BK637</f>
        <v>0</v>
      </c>
      <c r="K637" s="159"/>
      <c r="L637" s="164"/>
      <c r="M637" s="165"/>
      <c r="N637" s="166"/>
      <c r="O637" s="166"/>
      <c r="P637" s="167">
        <f>SUM(P638:P667)</f>
        <v>0</v>
      </c>
      <c r="Q637" s="166"/>
      <c r="R637" s="167">
        <f>SUM(R638:R667)</f>
        <v>1.1348149999999999</v>
      </c>
      <c r="S637" s="166"/>
      <c r="T637" s="168">
        <f>SUM(T638:T667)</f>
        <v>0</v>
      </c>
      <c r="AR637" s="169" t="s">
        <v>82</v>
      </c>
      <c r="AT637" s="170" t="s">
        <v>72</v>
      </c>
      <c r="AU637" s="170" t="s">
        <v>78</v>
      </c>
      <c r="AY637" s="169" t="s">
        <v>134</v>
      </c>
      <c r="BK637" s="171">
        <f>SUM(BK638:BK667)</f>
        <v>0</v>
      </c>
    </row>
    <row r="638" spans="1:65" s="2" customFormat="1" ht="24.15" customHeight="1">
      <c r="A638" s="35"/>
      <c r="B638" s="36"/>
      <c r="C638" s="174" t="s">
        <v>703</v>
      </c>
      <c r="D638" s="174" t="s">
        <v>136</v>
      </c>
      <c r="E638" s="175" t="s">
        <v>704</v>
      </c>
      <c r="F638" s="176" t="s">
        <v>705</v>
      </c>
      <c r="G638" s="177" t="s">
        <v>139</v>
      </c>
      <c r="H638" s="178">
        <v>81.5</v>
      </c>
      <c r="I638" s="179"/>
      <c r="J638" s="180">
        <f>ROUND(I638*H638,2)</f>
        <v>0</v>
      </c>
      <c r="K638" s="176" t="s">
        <v>140</v>
      </c>
      <c r="L638" s="40"/>
      <c r="M638" s="181" t="s">
        <v>19</v>
      </c>
      <c r="N638" s="182" t="s">
        <v>45</v>
      </c>
      <c r="O638" s="65"/>
      <c r="P638" s="183">
        <f>O638*H638</f>
        <v>0</v>
      </c>
      <c r="Q638" s="183">
        <v>0</v>
      </c>
      <c r="R638" s="183">
        <f>Q638*H638</f>
        <v>0</v>
      </c>
      <c r="S638" s="183">
        <v>0</v>
      </c>
      <c r="T638" s="184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185" t="s">
        <v>240</v>
      </c>
      <c r="AT638" s="185" t="s">
        <v>136</v>
      </c>
      <c r="AU638" s="185" t="s">
        <v>82</v>
      </c>
      <c r="AY638" s="18" t="s">
        <v>134</v>
      </c>
      <c r="BE638" s="186">
        <f>IF(N638="základní",J638,0)</f>
        <v>0</v>
      </c>
      <c r="BF638" s="186">
        <f>IF(N638="snížená",J638,0)</f>
        <v>0</v>
      </c>
      <c r="BG638" s="186">
        <f>IF(N638="zákl. přenesená",J638,0)</f>
        <v>0</v>
      </c>
      <c r="BH638" s="186">
        <f>IF(N638="sníž. přenesená",J638,0)</f>
        <v>0</v>
      </c>
      <c r="BI638" s="186">
        <f>IF(N638="nulová",J638,0)</f>
        <v>0</v>
      </c>
      <c r="BJ638" s="18" t="s">
        <v>82</v>
      </c>
      <c r="BK638" s="186">
        <f>ROUND(I638*H638,2)</f>
        <v>0</v>
      </c>
      <c r="BL638" s="18" t="s">
        <v>240</v>
      </c>
      <c r="BM638" s="185" t="s">
        <v>706</v>
      </c>
    </row>
    <row r="639" spans="1:65" s="2" customFormat="1" ht="19.2">
      <c r="A639" s="35"/>
      <c r="B639" s="36"/>
      <c r="C639" s="37"/>
      <c r="D639" s="187" t="s">
        <v>143</v>
      </c>
      <c r="E639" s="37"/>
      <c r="F639" s="188" t="s">
        <v>707</v>
      </c>
      <c r="G639" s="37"/>
      <c r="H639" s="37"/>
      <c r="I639" s="189"/>
      <c r="J639" s="37"/>
      <c r="K639" s="37"/>
      <c r="L639" s="40"/>
      <c r="M639" s="190"/>
      <c r="N639" s="191"/>
      <c r="O639" s="65"/>
      <c r="P639" s="65"/>
      <c r="Q639" s="65"/>
      <c r="R639" s="65"/>
      <c r="S639" s="65"/>
      <c r="T639" s="66"/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T639" s="18" t="s">
        <v>143</v>
      </c>
      <c r="AU639" s="18" t="s">
        <v>82</v>
      </c>
    </row>
    <row r="640" spans="1:65" s="2" customFormat="1" ht="10.199999999999999">
      <c r="A640" s="35"/>
      <c r="B640" s="36"/>
      <c r="C640" s="37"/>
      <c r="D640" s="192" t="s">
        <v>145</v>
      </c>
      <c r="E640" s="37"/>
      <c r="F640" s="193" t="s">
        <v>708</v>
      </c>
      <c r="G640" s="37"/>
      <c r="H640" s="37"/>
      <c r="I640" s="189"/>
      <c r="J640" s="37"/>
      <c r="K640" s="37"/>
      <c r="L640" s="40"/>
      <c r="M640" s="190"/>
      <c r="N640" s="191"/>
      <c r="O640" s="65"/>
      <c r="P640" s="65"/>
      <c r="Q640" s="65"/>
      <c r="R640" s="65"/>
      <c r="S640" s="65"/>
      <c r="T640" s="66"/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T640" s="18" t="s">
        <v>145</v>
      </c>
      <c r="AU640" s="18" t="s">
        <v>82</v>
      </c>
    </row>
    <row r="641" spans="1:65" s="14" customFormat="1" ht="10.199999999999999">
      <c r="B641" s="204"/>
      <c r="C641" s="205"/>
      <c r="D641" s="187" t="s">
        <v>147</v>
      </c>
      <c r="E641" s="206" t="s">
        <v>19</v>
      </c>
      <c r="F641" s="207" t="s">
        <v>490</v>
      </c>
      <c r="G641" s="205"/>
      <c r="H641" s="208">
        <v>81.5</v>
      </c>
      <c r="I641" s="209"/>
      <c r="J641" s="205"/>
      <c r="K641" s="205"/>
      <c r="L641" s="210"/>
      <c r="M641" s="211"/>
      <c r="N641" s="212"/>
      <c r="O641" s="212"/>
      <c r="P641" s="212"/>
      <c r="Q641" s="212"/>
      <c r="R641" s="212"/>
      <c r="S641" s="212"/>
      <c r="T641" s="213"/>
      <c r="AT641" s="214" t="s">
        <v>147</v>
      </c>
      <c r="AU641" s="214" t="s">
        <v>82</v>
      </c>
      <c r="AV641" s="14" t="s">
        <v>82</v>
      </c>
      <c r="AW641" s="14" t="s">
        <v>35</v>
      </c>
      <c r="AX641" s="14" t="s">
        <v>78</v>
      </c>
      <c r="AY641" s="214" t="s">
        <v>134</v>
      </c>
    </row>
    <row r="642" spans="1:65" s="2" customFormat="1" ht="16.5" customHeight="1">
      <c r="A642" s="35"/>
      <c r="B642" s="36"/>
      <c r="C642" s="226" t="s">
        <v>709</v>
      </c>
      <c r="D642" s="226" t="s">
        <v>217</v>
      </c>
      <c r="E642" s="227" t="s">
        <v>710</v>
      </c>
      <c r="F642" s="228" t="s">
        <v>711</v>
      </c>
      <c r="G642" s="229" t="s">
        <v>195</v>
      </c>
      <c r="H642" s="230">
        <v>3.3000000000000002E-2</v>
      </c>
      <c r="I642" s="231"/>
      <c r="J642" s="232">
        <f>ROUND(I642*H642,2)</f>
        <v>0</v>
      </c>
      <c r="K642" s="228" t="s">
        <v>140</v>
      </c>
      <c r="L642" s="233"/>
      <c r="M642" s="234" t="s">
        <v>19</v>
      </c>
      <c r="N642" s="235" t="s">
        <v>45</v>
      </c>
      <c r="O642" s="65"/>
      <c r="P642" s="183">
        <f>O642*H642</f>
        <v>0</v>
      </c>
      <c r="Q642" s="183">
        <v>1</v>
      </c>
      <c r="R642" s="183">
        <f>Q642*H642</f>
        <v>3.3000000000000002E-2</v>
      </c>
      <c r="S642" s="183">
        <v>0</v>
      </c>
      <c r="T642" s="184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85" t="s">
        <v>383</v>
      </c>
      <c r="AT642" s="185" t="s">
        <v>217</v>
      </c>
      <c r="AU642" s="185" t="s">
        <v>82</v>
      </c>
      <c r="AY642" s="18" t="s">
        <v>134</v>
      </c>
      <c r="BE642" s="186">
        <f>IF(N642="základní",J642,0)</f>
        <v>0</v>
      </c>
      <c r="BF642" s="186">
        <f>IF(N642="snížená",J642,0)</f>
        <v>0</v>
      </c>
      <c r="BG642" s="186">
        <f>IF(N642="zákl. přenesená",J642,0)</f>
        <v>0</v>
      </c>
      <c r="BH642" s="186">
        <f>IF(N642="sníž. přenesená",J642,0)</f>
        <v>0</v>
      </c>
      <c r="BI642" s="186">
        <f>IF(N642="nulová",J642,0)</f>
        <v>0</v>
      </c>
      <c r="BJ642" s="18" t="s">
        <v>82</v>
      </c>
      <c r="BK642" s="186">
        <f>ROUND(I642*H642,2)</f>
        <v>0</v>
      </c>
      <c r="BL642" s="18" t="s">
        <v>240</v>
      </c>
      <c r="BM642" s="185" t="s">
        <v>712</v>
      </c>
    </row>
    <row r="643" spans="1:65" s="2" customFormat="1" ht="10.199999999999999">
      <c r="A643" s="35"/>
      <c r="B643" s="36"/>
      <c r="C643" s="37"/>
      <c r="D643" s="187" t="s">
        <v>143</v>
      </c>
      <c r="E643" s="37"/>
      <c r="F643" s="188" t="s">
        <v>711</v>
      </c>
      <c r="G643" s="37"/>
      <c r="H643" s="37"/>
      <c r="I643" s="189"/>
      <c r="J643" s="37"/>
      <c r="K643" s="37"/>
      <c r="L643" s="40"/>
      <c r="M643" s="190"/>
      <c r="N643" s="191"/>
      <c r="O643" s="65"/>
      <c r="P643" s="65"/>
      <c r="Q643" s="65"/>
      <c r="R643" s="65"/>
      <c r="S643" s="65"/>
      <c r="T643" s="66"/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T643" s="18" t="s">
        <v>143</v>
      </c>
      <c r="AU643" s="18" t="s">
        <v>82</v>
      </c>
    </row>
    <row r="644" spans="1:65" s="14" customFormat="1" ht="10.199999999999999">
      <c r="B644" s="204"/>
      <c r="C644" s="205"/>
      <c r="D644" s="187" t="s">
        <v>147</v>
      </c>
      <c r="E644" s="205"/>
      <c r="F644" s="207" t="s">
        <v>713</v>
      </c>
      <c r="G644" s="205"/>
      <c r="H644" s="208">
        <v>3.3000000000000002E-2</v>
      </c>
      <c r="I644" s="209"/>
      <c r="J644" s="205"/>
      <c r="K644" s="205"/>
      <c r="L644" s="210"/>
      <c r="M644" s="211"/>
      <c r="N644" s="212"/>
      <c r="O644" s="212"/>
      <c r="P644" s="212"/>
      <c r="Q644" s="212"/>
      <c r="R644" s="212"/>
      <c r="S644" s="212"/>
      <c r="T644" s="213"/>
      <c r="AT644" s="214" t="s">
        <v>147</v>
      </c>
      <c r="AU644" s="214" t="s">
        <v>82</v>
      </c>
      <c r="AV644" s="14" t="s">
        <v>82</v>
      </c>
      <c r="AW644" s="14" t="s">
        <v>4</v>
      </c>
      <c r="AX644" s="14" t="s">
        <v>78</v>
      </c>
      <c r="AY644" s="214" t="s">
        <v>134</v>
      </c>
    </row>
    <row r="645" spans="1:65" s="2" customFormat="1" ht="24.15" customHeight="1">
      <c r="A645" s="35"/>
      <c r="B645" s="36"/>
      <c r="C645" s="174" t="s">
        <v>714</v>
      </c>
      <c r="D645" s="174" t="s">
        <v>136</v>
      </c>
      <c r="E645" s="175" t="s">
        <v>715</v>
      </c>
      <c r="F645" s="176" t="s">
        <v>716</v>
      </c>
      <c r="G645" s="177" t="s">
        <v>139</v>
      </c>
      <c r="H645" s="178">
        <v>81.5</v>
      </c>
      <c r="I645" s="179"/>
      <c r="J645" s="180">
        <f>ROUND(I645*H645,2)</f>
        <v>0</v>
      </c>
      <c r="K645" s="176" t="s">
        <v>140</v>
      </c>
      <c r="L645" s="40"/>
      <c r="M645" s="181" t="s">
        <v>19</v>
      </c>
      <c r="N645" s="182" t="s">
        <v>45</v>
      </c>
      <c r="O645" s="65"/>
      <c r="P645" s="183">
        <f>O645*H645</f>
        <v>0</v>
      </c>
      <c r="Q645" s="183">
        <v>4.0000000000000002E-4</v>
      </c>
      <c r="R645" s="183">
        <f>Q645*H645</f>
        <v>3.2600000000000004E-2</v>
      </c>
      <c r="S645" s="183">
        <v>0</v>
      </c>
      <c r="T645" s="184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185" t="s">
        <v>240</v>
      </c>
      <c r="AT645" s="185" t="s">
        <v>136</v>
      </c>
      <c r="AU645" s="185" t="s">
        <v>82</v>
      </c>
      <c r="AY645" s="18" t="s">
        <v>134</v>
      </c>
      <c r="BE645" s="186">
        <f>IF(N645="základní",J645,0)</f>
        <v>0</v>
      </c>
      <c r="BF645" s="186">
        <f>IF(N645="snížená",J645,0)</f>
        <v>0</v>
      </c>
      <c r="BG645" s="186">
        <f>IF(N645="zákl. přenesená",J645,0)</f>
        <v>0</v>
      </c>
      <c r="BH645" s="186">
        <f>IF(N645="sníž. přenesená",J645,0)</f>
        <v>0</v>
      </c>
      <c r="BI645" s="186">
        <f>IF(N645="nulová",J645,0)</f>
        <v>0</v>
      </c>
      <c r="BJ645" s="18" t="s">
        <v>82</v>
      </c>
      <c r="BK645" s="186">
        <f>ROUND(I645*H645,2)</f>
        <v>0</v>
      </c>
      <c r="BL645" s="18" t="s">
        <v>240</v>
      </c>
      <c r="BM645" s="185" t="s">
        <v>717</v>
      </c>
    </row>
    <row r="646" spans="1:65" s="2" customFormat="1" ht="19.2">
      <c r="A646" s="35"/>
      <c r="B646" s="36"/>
      <c r="C646" s="37"/>
      <c r="D646" s="187" t="s">
        <v>143</v>
      </c>
      <c r="E646" s="37"/>
      <c r="F646" s="188" t="s">
        <v>718</v>
      </c>
      <c r="G646" s="37"/>
      <c r="H646" s="37"/>
      <c r="I646" s="189"/>
      <c r="J646" s="37"/>
      <c r="K646" s="37"/>
      <c r="L646" s="40"/>
      <c r="M646" s="190"/>
      <c r="N646" s="191"/>
      <c r="O646" s="65"/>
      <c r="P646" s="65"/>
      <c r="Q646" s="65"/>
      <c r="R646" s="65"/>
      <c r="S646" s="65"/>
      <c r="T646" s="66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T646" s="18" t="s">
        <v>143</v>
      </c>
      <c r="AU646" s="18" t="s">
        <v>82</v>
      </c>
    </row>
    <row r="647" spans="1:65" s="2" customFormat="1" ht="10.199999999999999">
      <c r="A647" s="35"/>
      <c r="B647" s="36"/>
      <c r="C647" s="37"/>
      <c r="D647" s="192" t="s">
        <v>145</v>
      </c>
      <c r="E647" s="37"/>
      <c r="F647" s="193" t="s">
        <v>719</v>
      </c>
      <c r="G647" s="37"/>
      <c r="H647" s="37"/>
      <c r="I647" s="189"/>
      <c r="J647" s="37"/>
      <c r="K647" s="37"/>
      <c r="L647" s="40"/>
      <c r="M647" s="190"/>
      <c r="N647" s="191"/>
      <c r="O647" s="65"/>
      <c r="P647" s="65"/>
      <c r="Q647" s="65"/>
      <c r="R647" s="65"/>
      <c r="S647" s="65"/>
      <c r="T647" s="66"/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T647" s="18" t="s">
        <v>145</v>
      </c>
      <c r="AU647" s="18" t="s">
        <v>82</v>
      </c>
    </row>
    <row r="648" spans="1:65" s="14" customFormat="1" ht="10.199999999999999">
      <c r="B648" s="204"/>
      <c r="C648" s="205"/>
      <c r="D648" s="187" t="s">
        <v>147</v>
      </c>
      <c r="E648" s="206" t="s">
        <v>19</v>
      </c>
      <c r="F648" s="207" t="s">
        <v>490</v>
      </c>
      <c r="G648" s="205"/>
      <c r="H648" s="208">
        <v>81.5</v>
      </c>
      <c r="I648" s="209"/>
      <c r="J648" s="205"/>
      <c r="K648" s="205"/>
      <c r="L648" s="210"/>
      <c r="M648" s="211"/>
      <c r="N648" s="212"/>
      <c r="O648" s="212"/>
      <c r="P648" s="212"/>
      <c r="Q648" s="212"/>
      <c r="R648" s="212"/>
      <c r="S648" s="212"/>
      <c r="T648" s="213"/>
      <c r="AT648" s="214" t="s">
        <v>147</v>
      </c>
      <c r="AU648" s="214" t="s">
        <v>82</v>
      </c>
      <c r="AV648" s="14" t="s">
        <v>82</v>
      </c>
      <c r="AW648" s="14" t="s">
        <v>35</v>
      </c>
      <c r="AX648" s="14" t="s">
        <v>78</v>
      </c>
      <c r="AY648" s="214" t="s">
        <v>134</v>
      </c>
    </row>
    <row r="649" spans="1:65" s="2" customFormat="1" ht="44.25" customHeight="1">
      <c r="A649" s="35"/>
      <c r="B649" s="36"/>
      <c r="C649" s="226" t="s">
        <v>720</v>
      </c>
      <c r="D649" s="226" t="s">
        <v>217</v>
      </c>
      <c r="E649" s="227" t="s">
        <v>721</v>
      </c>
      <c r="F649" s="228" t="s">
        <v>722</v>
      </c>
      <c r="G649" s="229" t="s">
        <v>139</v>
      </c>
      <c r="H649" s="230">
        <v>89.65</v>
      </c>
      <c r="I649" s="231"/>
      <c r="J649" s="232">
        <f>ROUND(I649*H649,2)</f>
        <v>0</v>
      </c>
      <c r="K649" s="228" t="s">
        <v>140</v>
      </c>
      <c r="L649" s="233"/>
      <c r="M649" s="234" t="s">
        <v>19</v>
      </c>
      <c r="N649" s="235" t="s">
        <v>45</v>
      </c>
      <c r="O649" s="65"/>
      <c r="P649" s="183">
        <f>O649*H649</f>
        <v>0</v>
      </c>
      <c r="Q649" s="183">
        <v>5.4000000000000003E-3</v>
      </c>
      <c r="R649" s="183">
        <f>Q649*H649</f>
        <v>0.48411000000000004</v>
      </c>
      <c r="S649" s="183">
        <v>0</v>
      </c>
      <c r="T649" s="184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185" t="s">
        <v>383</v>
      </c>
      <c r="AT649" s="185" t="s">
        <v>217</v>
      </c>
      <c r="AU649" s="185" t="s">
        <v>82</v>
      </c>
      <c r="AY649" s="18" t="s">
        <v>134</v>
      </c>
      <c r="BE649" s="186">
        <f>IF(N649="základní",J649,0)</f>
        <v>0</v>
      </c>
      <c r="BF649" s="186">
        <f>IF(N649="snížená",J649,0)</f>
        <v>0</v>
      </c>
      <c r="BG649" s="186">
        <f>IF(N649="zákl. přenesená",J649,0)</f>
        <v>0</v>
      </c>
      <c r="BH649" s="186">
        <f>IF(N649="sníž. přenesená",J649,0)</f>
        <v>0</v>
      </c>
      <c r="BI649" s="186">
        <f>IF(N649="nulová",J649,0)</f>
        <v>0</v>
      </c>
      <c r="BJ649" s="18" t="s">
        <v>82</v>
      </c>
      <c r="BK649" s="186">
        <f>ROUND(I649*H649,2)</f>
        <v>0</v>
      </c>
      <c r="BL649" s="18" t="s">
        <v>240</v>
      </c>
      <c r="BM649" s="185" t="s">
        <v>723</v>
      </c>
    </row>
    <row r="650" spans="1:65" s="2" customFormat="1" ht="28.8">
      <c r="A650" s="35"/>
      <c r="B650" s="36"/>
      <c r="C650" s="37"/>
      <c r="D650" s="187" t="s">
        <v>143</v>
      </c>
      <c r="E650" s="37"/>
      <c r="F650" s="188" t="s">
        <v>722</v>
      </c>
      <c r="G650" s="37"/>
      <c r="H650" s="37"/>
      <c r="I650" s="189"/>
      <c r="J650" s="37"/>
      <c r="K650" s="37"/>
      <c r="L650" s="40"/>
      <c r="M650" s="190"/>
      <c r="N650" s="191"/>
      <c r="O650" s="65"/>
      <c r="P650" s="65"/>
      <c r="Q650" s="65"/>
      <c r="R650" s="65"/>
      <c r="S650" s="65"/>
      <c r="T650" s="66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8" t="s">
        <v>143</v>
      </c>
      <c r="AU650" s="18" t="s">
        <v>82</v>
      </c>
    </row>
    <row r="651" spans="1:65" s="14" customFormat="1" ht="10.199999999999999">
      <c r="B651" s="204"/>
      <c r="C651" s="205"/>
      <c r="D651" s="187" t="s">
        <v>147</v>
      </c>
      <c r="E651" s="205"/>
      <c r="F651" s="207" t="s">
        <v>724</v>
      </c>
      <c r="G651" s="205"/>
      <c r="H651" s="208">
        <v>89.65</v>
      </c>
      <c r="I651" s="209"/>
      <c r="J651" s="205"/>
      <c r="K651" s="205"/>
      <c r="L651" s="210"/>
      <c r="M651" s="211"/>
      <c r="N651" s="212"/>
      <c r="O651" s="212"/>
      <c r="P651" s="212"/>
      <c r="Q651" s="212"/>
      <c r="R651" s="212"/>
      <c r="S651" s="212"/>
      <c r="T651" s="213"/>
      <c r="AT651" s="214" t="s">
        <v>147</v>
      </c>
      <c r="AU651" s="214" t="s">
        <v>82</v>
      </c>
      <c r="AV651" s="14" t="s">
        <v>82</v>
      </c>
      <c r="AW651" s="14" t="s">
        <v>4</v>
      </c>
      <c r="AX651" s="14" t="s">
        <v>78</v>
      </c>
      <c r="AY651" s="214" t="s">
        <v>134</v>
      </c>
    </row>
    <row r="652" spans="1:65" s="2" customFormat="1" ht="24.15" customHeight="1">
      <c r="A652" s="35"/>
      <c r="B652" s="36"/>
      <c r="C652" s="174" t="s">
        <v>725</v>
      </c>
      <c r="D652" s="174" t="s">
        <v>136</v>
      </c>
      <c r="E652" s="175" t="s">
        <v>715</v>
      </c>
      <c r="F652" s="176" t="s">
        <v>716</v>
      </c>
      <c r="G652" s="177" t="s">
        <v>139</v>
      </c>
      <c r="H652" s="178">
        <v>81.5</v>
      </c>
      <c r="I652" s="179"/>
      <c r="J652" s="180">
        <f>ROUND(I652*H652,2)</f>
        <v>0</v>
      </c>
      <c r="K652" s="176" t="s">
        <v>140</v>
      </c>
      <c r="L652" s="40"/>
      <c r="M652" s="181" t="s">
        <v>19</v>
      </c>
      <c r="N652" s="182" t="s">
        <v>45</v>
      </c>
      <c r="O652" s="65"/>
      <c r="P652" s="183">
        <f>O652*H652</f>
        <v>0</v>
      </c>
      <c r="Q652" s="183">
        <v>4.0000000000000002E-4</v>
      </c>
      <c r="R652" s="183">
        <f>Q652*H652</f>
        <v>3.2600000000000004E-2</v>
      </c>
      <c r="S652" s="183">
        <v>0</v>
      </c>
      <c r="T652" s="184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185" t="s">
        <v>240</v>
      </c>
      <c r="AT652" s="185" t="s">
        <v>136</v>
      </c>
      <c r="AU652" s="185" t="s">
        <v>82</v>
      </c>
      <c r="AY652" s="18" t="s">
        <v>134</v>
      </c>
      <c r="BE652" s="186">
        <f>IF(N652="základní",J652,0)</f>
        <v>0</v>
      </c>
      <c r="BF652" s="186">
        <f>IF(N652="snížená",J652,0)</f>
        <v>0</v>
      </c>
      <c r="BG652" s="186">
        <f>IF(N652="zákl. přenesená",J652,0)</f>
        <v>0</v>
      </c>
      <c r="BH652" s="186">
        <f>IF(N652="sníž. přenesená",J652,0)</f>
        <v>0</v>
      </c>
      <c r="BI652" s="186">
        <f>IF(N652="nulová",J652,0)</f>
        <v>0</v>
      </c>
      <c r="BJ652" s="18" t="s">
        <v>82</v>
      </c>
      <c r="BK652" s="186">
        <f>ROUND(I652*H652,2)</f>
        <v>0</v>
      </c>
      <c r="BL652" s="18" t="s">
        <v>240</v>
      </c>
      <c r="BM652" s="185" t="s">
        <v>726</v>
      </c>
    </row>
    <row r="653" spans="1:65" s="2" customFormat="1" ht="19.2">
      <c r="A653" s="35"/>
      <c r="B653" s="36"/>
      <c r="C653" s="37"/>
      <c r="D653" s="187" t="s">
        <v>143</v>
      </c>
      <c r="E653" s="37"/>
      <c r="F653" s="188" t="s">
        <v>718</v>
      </c>
      <c r="G653" s="37"/>
      <c r="H653" s="37"/>
      <c r="I653" s="189"/>
      <c r="J653" s="37"/>
      <c r="K653" s="37"/>
      <c r="L653" s="40"/>
      <c r="M653" s="190"/>
      <c r="N653" s="191"/>
      <c r="O653" s="65"/>
      <c r="P653" s="65"/>
      <c r="Q653" s="65"/>
      <c r="R653" s="65"/>
      <c r="S653" s="65"/>
      <c r="T653" s="66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8" t="s">
        <v>143</v>
      </c>
      <c r="AU653" s="18" t="s">
        <v>82</v>
      </c>
    </row>
    <row r="654" spans="1:65" s="2" customFormat="1" ht="10.199999999999999">
      <c r="A654" s="35"/>
      <c r="B654" s="36"/>
      <c r="C654" s="37"/>
      <c r="D654" s="192" t="s">
        <v>145</v>
      </c>
      <c r="E654" s="37"/>
      <c r="F654" s="193" t="s">
        <v>719</v>
      </c>
      <c r="G654" s="37"/>
      <c r="H654" s="37"/>
      <c r="I654" s="189"/>
      <c r="J654" s="37"/>
      <c r="K654" s="37"/>
      <c r="L654" s="40"/>
      <c r="M654" s="190"/>
      <c r="N654" s="191"/>
      <c r="O654" s="65"/>
      <c r="P654" s="65"/>
      <c r="Q654" s="65"/>
      <c r="R654" s="65"/>
      <c r="S654" s="65"/>
      <c r="T654" s="66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T654" s="18" t="s">
        <v>145</v>
      </c>
      <c r="AU654" s="18" t="s">
        <v>82</v>
      </c>
    </row>
    <row r="655" spans="1:65" s="14" customFormat="1" ht="10.199999999999999">
      <c r="B655" s="204"/>
      <c r="C655" s="205"/>
      <c r="D655" s="187" t="s">
        <v>147</v>
      </c>
      <c r="E655" s="206" t="s">
        <v>19</v>
      </c>
      <c r="F655" s="207" t="s">
        <v>490</v>
      </c>
      <c r="G655" s="205"/>
      <c r="H655" s="208">
        <v>81.5</v>
      </c>
      <c r="I655" s="209"/>
      <c r="J655" s="205"/>
      <c r="K655" s="205"/>
      <c r="L655" s="210"/>
      <c r="M655" s="211"/>
      <c r="N655" s="212"/>
      <c r="O655" s="212"/>
      <c r="P655" s="212"/>
      <c r="Q655" s="212"/>
      <c r="R655" s="212"/>
      <c r="S655" s="212"/>
      <c r="T655" s="213"/>
      <c r="AT655" s="214" t="s">
        <v>147</v>
      </c>
      <c r="AU655" s="214" t="s">
        <v>82</v>
      </c>
      <c r="AV655" s="14" t="s">
        <v>82</v>
      </c>
      <c r="AW655" s="14" t="s">
        <v>35</v>
      </c>
      <c r="AX655" s="14" t="s">
        <v>78</v>
      </c>
      <c r="AY655" s="214" t="s">
        <v>134</v>
      </c>
    </row>
    <row r="656" spans="1:65" s="2" customFormat="1" ht="49.05" customHeight="1">
      <c r="A656" s="35"/>
      <c r="B656" s="36"/>
      <c r="C656" s="226" t="s">
        <v>727</v>
      </c>
      <c r="D656" s="226" t="s">
        <v>217</v>
      </c>
      <c r="E656" s="227" t="s">
        <v>728</v>
      </c>
      <c r="F656" s="228" t="s">
        <v>729</v>
      </c>
      <c r="G656" s="229" t="s">
        <v>139</v>
      </c>
      <c r="H656" s="230">
        <v>89.65</v>
      </c>
      <c r="I656" s="231"/>
      <c r="J656" s="232">
        <f>ROUND(I656*H656,2)</f>
        <v>0</v>
      </c>
      <c r="K656" s="228" t="s">
        <v>140</v>
      </c>
      <c r="L656" s="233"/>
      <c r="M656" s="234" t="s">
        <v>19</v>
      </c>
      <c r="N656" s="235" t="s">
        <v>45</v>
      </c>
      <c r="O656" s="65"/>
      <c r="P656" s="183">
        <f>O656*H656</f>
        <v>0</v>
      </c>
      <c r="Q656" s="183">
        <v>5.3E-3</v>
      </c>
      <c r="R656" s="183">
        <f>Q656*H656</f>
        <v>0.47514500000000004</v>
      </c>
      <c r="S656" s="183">
        <v>0</v>
      </c>
      <c r="T656" s="184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185" t="s">
        <v>383</v>
      </c>
      <c r="AT656" s="185" t="s">
        <v>217</v>
      </c>
      <c r="AU656" s="185" t="s">
        <v>82</v>
      </c>
      <c r="AY656" s="18" t="s">
        <v>134</v>
      </c>
      <c r="BE656" s="186">
        <f>IF(N656="základní",J656,0)</f>
        <v>0</v>
      </c>
      <c r="BF656" s="186">
        <f>IF(N656="snížená",J656,0)</f>
        <v>0</v>
      </c>
      <c r="BG656" s="186">
        <f>IF(N656="zákl. přenesená",J656,0)</f>
        <v>0</v>
      </c>
      <c r="BH656" s="186">
        <f>IF(N656="sníž. přenesená",J656,0)</f>
        <v>0</v>
      </c>
      <c r="BI656" s="186">
        <f>IF(N656="nulová",J656,0)</f>
        <v>0</v>
      </c>
      <c r="BJ656" s="18" t="s">
        <v>82</v>
      </c>
      <c r="BK656" s="186">
        <f>ROUND(I656*H656,2)</f>
        <v>0</v>
      </c>
      <c r="BL656" s="18" t="s">
        <v>240</v>
      </c>
      <c r="BM656" s="185" t="s">
        <v>730</v>
      </c>
    </row>
    <row r="657" spans="1:65" s="2" customFormat="1" ht="28.8">
      <c r="A657" s="35"/>
      <c r="B657" s="36"/>
      <c r="C657" s="37"/>
      <c r="D657" s="187" t="s">
        <v>143</v>
      </c>
      <c r="E657" s="37"/>
      <c r="F657" s="188" t="s">
        <v>729</v>
      </c>
      <c r="G657" s="37"/>
      <c r="H657" s="37"/>
      <c r="I657" s="189"/>
      <c r="J657" s="37"/>
      <c r="K657" s="37"/>
      <c r="L657" s="40"/>
      <c r="M657" s="190"/>
      <c r="N657" s="191"/>
      <c r="O657" s="65"/>
      <c r="P657" s="65"/>
      <c r="Q657" s="65"/>
      <c r="R657" s="65"/>
      <c r="S657" s="65"/>
      <c r="T657" s="66"/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T657" s="18" t="s">
        <v>143</v>
      </c>
      <c r="AU657" s="18" t="s">
        <v>82</v>
      </c>
    </row>
    <row r="658" spans="1:65" s="14" customFormat="1" ht="10.199999999999999">
      <c r="B658" s="204"/>
      <c r="C658" s="205"/>
      <c r="D658" s="187" t="s">
        <v>147</v>
      </c>
      <c r="E658" s="205"/>
      <c r="F658" s="207" t="s">
        <v>724</v>
      </c>
      <c r="G658" s="205"/>
      <c r="H658" s="208">
        <v>89.65</v>
      </c>
      <c r="I658" s="209"/>
      <c r="J658" s="205"/>
      <c r="K658" s="205"/>
      <c r="L658" s="210"/>
      <c r="M658" s="211"/>
      <c r="N658" s="212"/>
      <c r="O658" s="212"/>
      <c r="P658" s="212"/>
      <c r="Q658" s="212"/>
      <c r="R658" s="212"/>
      <c r="S658" s="212"/>
      <c r="T658" s="213"/>
      <c r="AT658" s="214" t="s">
        <v>147</v>
      </c>
      <c r="AU658" s="214" t="s">
        <v>82</v>
      </c>
      <c r="AV658" s="14" t="s">
        <v>82</v>
      </c>
      <c r="AW658" s="14" t="s">
        <v>4</v>
      </c>
      <c r="AX658" s="14" t="s">
        <v>78</v>
      </c>
      <c r="AY658" s="214" t="s">
        <v>134</v>
      </c>
    </row>
    <row r="659" spans="1:65" s="2" customFormat="1" ht="24.15" customHeight="1">
      <c r="A659" s="35"/>
      <c r="B659" s="36"/>
      <c r="C659" s="174" t="s">
        <v>731</v>
      </c>
      <c r="D659" s="174" t="s">
        <v>136</v>
      </c>
      <c r="E659" s="175" t="s">
        <v>732</v>
      </c>
      <c r="F659" s="176" t="s">
        <v>733</v>
      </c>
      <c r="G659" s="177" t="s">
        <v>139</v>
      </c>
      <c r="H659" s="178">
        <v>81.5</v>
      </c>
      <c r="I659" s="179"/>
      <c r="J659" s="180">
        <f>ROUND(I659*H659,2)</f>
        <v>0</v>
      </c>
      <c r="K659" s="176" t="s">
        <v>140</v>
      </c>
      <c r="L659" s="40"/>
      <c r="M659" s="181" t="s">
        <v>19</v>
      </c>
      <c r="N659" s="182" t="s">
        <v>45</v>
      </c>
      <c r="O659" s="65"/>
      <c r="P659" s="183">
        <f>O659*H659</f>
        <v>0</v>
      </c>
      <c r="Q659" s="183">
        <v>8.0000000000000004E-4</v>
      </c>
      <c r="R659" s="183">
        <f>Q659*H659</f>
        <v>6.5200000000000008E-2</v>
      </c>
      <c r="S659" s="183">
        <v>0</v>
      </c>
      <c r="T659" s="184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185" t="s">
        <v>240</v>
      </c>
      <c r="AT659" s="185" t="s">
        <v>136</v>
      </c>
      <c r="AU659" s="185" t="s">
        <v>82</v>
      </c>
      <c r="AY659" s="18" t="s">
        <v>134</v>
      </c>
      <c r="BE659" s="186">
        <f>IF(N659="základní",J659,0)</f>
        <v>0</v>
      </c>
      <c r="BF659" s="186">
        <f>IF(N659="snížená",J659,0)</f>
        <v>0</v>
      </c>
      <c r="BG659" s="186">
        <f>IF(N659="zákl. přenesená",J659,0)</f>
        <v>0</v>
      </c>
      <c r="BH659" s="186">
        <f>IF(N659="sníž. přenesená",J659,0)</f>
        <v>0</v>
      </c>
      <c r="BI659" s="186">
        <f>IF(N659="nulová",J659,0)</f>
        <v>0</v>
      </c>
      <c r="BJ659" s="18" t="s">
        <v>82</v>
      </c>
      <c r="BK659" s="186">
        <f>ROUND(I659*H659,2)</f>
        <v>0</v>
      </c>
      <c r="BL659" s="18" t="s">
        <v>240</v>
      </c>
      <c r="BM659" s="185" t="s">
        <v>734</v>
      </c>
    </row>
    <row r="660" spans="1:65" s="2" customFormat="1" ht="28.8">
      <c r="A660" s="35"/>
      <c r="B660" s="36"/>
      <c r="C660" s="37"/>
      <c r="D660" s="187" t="s">
        <v>143</v>
      </c>
      <c r="E660" s="37"/>
      <c r="F660" s="188" t="s">
        <v>735</v>
      </c>
      <c r="G660" s="37"/>
      <c r="H660" s="37"/>
      <c r="I660" s="189"/>
      <c r="J660" s="37"/>
      <c r="K660" s="37"/>
      <c r="L660" s="40"/>
      <c r="M660" s="190"/>
      <c r="N660" s="191"/>
      <c r="O660" s="65"/>
      <c r="P660" s="65"/>
      <c r="Q660" s="65"/>
      <c r="R660" s="65"/>
      <c r="S660" s="65"/>
      <c r="T660" s="66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8" t="s">
        <v>143</v>
      </c>
      <c r="AU660" s="18" t="s">
        <v>82</v>
      </c>
    </row>
    <row r="661" spans="1:65" s="2" customFormat="1" ht="10.199999999999999">
      <c r="A661" s="35"/>
      <c r="B661" s="36"/>
      <c r="C661" s="37"/>
      <c r="D661" s="192" t="s">
        <v>145</v>
      </c>
      <c r="E661" s="37"/>
      <c r="F661" s="193" t="s">
        <v>736</v>
      </c>
      <c r="G661" s="37"/>
      <c r="H661" s="37"/>
      <c r="I661" s="189"/>
      <c r="J661" s="37"/>
      <c r="K661" s="37"/>
      <c r="L661" s="40"/>
      <c r="M661" s="190"/>
      <c r="N661" s="191"/>
      <c r="O661" s="65"/>
      <c r="P661" s="65"/>
      <c r="Q661" s="65"/>
      <c r="R661" s="65"/>
      <c r="S661" s="65"/>
      <c r="T661" s="66"/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T661" s="18" t="s">
        <v>145</v>
      </c>
      <c r="AU661" s="18" t="s">
        <v>82</v>
      </c>
    </row>
    <row r="662" spans="1:65" s="2" customFormat="1" ht="24.15" customHeight="1">
      <c r="A662" s="35"/>
      <c r="B662" s="36"/>
      <c r="C662" s="174" t="s">
        <v>737</v>
      </c>
      <c r="D662" s="174" t="s">
        <v>136</v>
      </c>
      <c r="E662" s="175" t="s">
        <v>738</v>
      </c>
      <c r="F662" s="176" t="s">
        <v>739</v>
      </c>
      <c r="G662" s="177" t="s">
        <v>333</v>
      </c>
      <c r="H662" s="178">
        <v>76</v>
      </c>
      <c r="I662" s="179"/>
      <c r="J662" s="180">
        <f>ROUND(I662*H662,2)</f>
        <v>0</v>
      </c>
      <c r="K662" s="176" t="s">
        <v>140</v>
      </c>
      <c r="L662" s="40"/>
      <c r="M662" s="181" t="s">
        <v>19</v>
      </c>
      <c r="N662" s="182" t="s">
        <v>45</v>
      </c>
      <c r="O662" s="65"/>
      <c r="P662" s="183">
        <f>O662*H662</f>
        <v>0</v>
      </c>
      <c r="Q662" s="183">
        <v>1.6000000000000001E-4</v>
      </c>
      <c r="R662" s="183">
        <f>Q662*H662</f>
        <v>1.2160000000000001E-2</v>
      </c>
      <c r="S662" s="183">
        <v>0</v>
      </c>
      <c r="T662" s="184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185" t="s">
        <v>240</v>
      </c>
      <c r="AT662" s="185" t="s">
        <v>136</v>
      </c>
      <c r="AU662" s="185" t="s">
        <v>82</v>
      </c>
      <c r="AY662" s="18" t="s">
        <v>134</v>
      </c>
      <c r="BE662" s="186">
        <f>IF(N662="základní",J662,0)</f>
        <v>0</v>
      </c>
      <c r="BF662" s="186">
        <f>IF(N662="snížená",J662,0)</f>
        <v>0</v>
      </c>
      <c r="BG662" s="186">
        <f>IF(N662="zákl. přenesená",J662,0)</f>
        <v>0</v>
      </c>
      <c r="BH662" s="186">
        <f>IF(N662="sníž. přenesená",J662,0)</f>
        <v>0</v>
      </c>
      <c r="BI662" s="186">
        <f>IF(N662="nulová",J662,0)</f>
        <v>0</v>
      </c>
      <c r="BJ662" s="18" t="s">
        <v>82</v>
      </c>
      <c r="BK662" s="186">
        <f>ROUND(I662*H662,2)</f>
        <v>0</v>
      </c>
      <c r="BL662" s="18" t="s">
        <v>240</v>
      </c>
      <c r="BM662" s="185" t="s">
        <v>740</v>
      </c>
    </row>
    <row r="663" spans="1:65" s="2" customFormat="1" ht="19.2">
      <c r="A663" s="35"/>
      <c r="B663" s="36"/>
      <c r="C663" s="37"/>
      <c r="D663" s="187" t="s">
        <v>143</v>
      </c>
      <c r="E663" s="37"/>
      <c r="F663" s="188" t="s">
        <v>741</v>
      </c>
      <c r="G663" s="37"/>
      <c r="H663" s="37"/>
      <c r="I663" s="189"/>
      <c r="J663" s="37"/>
      <c r="K663" s="37"/>
      <c r="L663" s="40"/>
      <c r="M663" s="190"/>
      <c r="N663" s="191"/>
      <c r="O663" s="65"/>
      <c r="P663" s="65"/>
      <c r="Q663" s="65"/>
      <c r="R663" s="65"/>
      <c r="S663" s="65"/>
      <c r="T663" s="66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143</v>
      </c>
      <c r="AU663" s="18" t="s">
        <v>82</v>
      </c>
    </row>
    <row r="664" spans="1:65" s="2" customFormat="1" ht="10.199999999999999">
      <c r="A664" s="35"/>
      <c r="B664" s="36"/>
      <c r="C664" s="37"/>
      <c r="D664" s="192" t="s">
        <v>145</v>
      </c>
      <c r="E664" s="37"/>
      <c r="F664" s="193" t="s">
        <v>742</v>
      </c>
      <c r="G664" s="37"/>
      <c r="H664" s="37"/>
      <c r="I664" s="189"/>
      <c r="J664" s="37"/>
      <c r="K664" s="37"/>
      <c r="L664" s="40"/>
      <c r="M664" s="190"/>
      <c r="N664" s="191"/>
      <c r="O664" s="65"/>
      <c r="P664" s="65"/>
      <c r="Q664" s="65"/>
      <c r="R664" s="65"/>
      <c r="S664" s="65"/>
      <c r="T664" s="66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8" t="s">
        <v>145</v>
      </c>
      <c r="AU664" s="18" t="s">
        <v>82</v>
      </c>
    </row>
    <row r="665" spans="1:65" s="2" customFormat="1" ht="33" customHeight="1">
      <c r="A665" s="35"/>
      <c r="B665" s="36"/>
      <c r="C665" s="174" t="s">
        <v>743</v>
      </c>
      <c r="D665" s="174" t="s">
        <v>136</v>
      </c>
      <c r="E665" s="175" t="s">
        <v>744</v>
      </c>
      <c r="F665" s="176" t="s">
        <v>745</v>
      </c>
      <c r="G665" s="177" t="s">
        <v>746</v>
      </c>
      <c r="H665" s="236"/>
      <c r="I665" s="179"/>
      <c r="J665" s="180">
        <f>ROUND(I665*H665,2)</f>
        <v>0</v>
      </c>
      <c r="K665" s="176" t="s">
        <v>140</v>
      </c>
      <c r="L665" s="40"/>
      <c r="M665" s="181" t="s">
        <v>19</v>
      </c>
      <c r="N665" s="182" t="s">
        <v>45</v>
      </c>
      <c r="O665" s="65"/>
      <c r="P665" s="183">
        <f>O665*H665</f>
        <v>0</v>
      </c>
      <c r="Q665" s="183">
        <v>0</v>
      </c>
      <c r="R665" s="183">
        <f>Q665*H665</f>
        <v>0</v>
      </c>
      <c r="S665" s="183">
        <v>0</v>
      </c>
      <c r="T665" s="184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185" t="s">
        <v>240</v>
      </c>
      <c r="AT665" s="185" t="s">
        <v>136</v>
      </c>
      <c r="AU665" s="185" t="s">
        <v>82</v>
      </c>
      <c r="AY665" s="18" t="s">
        <v>134</v>
      </c>
      <c r="BE665" s="186">
        <f>IF(N665="základní",J665,0)</f>
        <v>0</v>
      </c>
      <c r="BF665" s="186">
        <f>IF(N665="snížená",J665,0)</f>
        <v>0</v>
      </c>
      <c r="BG665" s="186">
        <f>IF(N665="zákl. přenesená",J665,0)</f>
        <v>0</v>
      </c>
      <c r="BH665" s="186">
        <f>IF(N665="sníž. přenesená",J665,0)</f>
        <v>0</v>
      </c>
      <c r="BI665" s="186">
        <f>IF(N665="nulová",J665,0)</f>
        <v>0</v>
      </c>
      <c r="BJ665" s="18" t="s">
        <v>82</v>
      </c>
      <c r="BK665" s="186">
        <f>ROUND(I665*H665,2)</f>
        <v>0</v>
      </c>
      <c r="BL665" s="18" t="s">
        <v>240</v>
      </c>
      <c r="BM665" s="185" t="s">
        <v>747</v>
      </c>
    </row>
    <row r="666" spans="1:65" s="2" customFormat="1" ht="28.8">
      <c r="A666" s="35"/>
      <c r="B666" s="36"/>
      <c r="C666" s="37"/>
      <c r="D666" s="187" t="s">
        <v>143</v>
      </c>
      <c r="E666" s="37"/>
      <c r="F666" s="188" t="s">
        <v>748</v>
      </c>
      <c r="G666" s="37"/>
      <c r="H666" s="37"/>
      <c r="I666" s="189"/>
      <c r="J666" s="37"/>
      <c r="K666" s="37"/>
      <c r="L666" s="40"/>
      <c r="M666" s="190"/>
      <c r="N666" s="191"/>
      <c r="O666" s="65"/>
      <c r="P666" s="65"/>
      <c r="Q666" s="65"/>
      <c r="R666" s="65"/>
      <c r="S666" s="65"/>
      <c r="T666" s="66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T666" s="18" t="s">
        <v>143</v>
      </c>
      <c r="AU666" s="18" t="s">
        <v>82</v>
      </c>
    </row>
    <row r="667" spans="1:65" s="2" customFormat="1" ht="10.199999999999999">
      <c r="A667" s="35"/>
      <c r="B667" s="36"/>
      <c r="C667" s="37"/>
      <c r="D667" s="192" t="s">
        <v>145</v>
      </c>
      <c r="E667" s="37"/>
      <c r="F667" s="193" t="s">
        <v>749</v>
      </c>
      <c r="G667" s="37"/>
      <c r="H667" s="37"/>
      <c r="I667" s="189"/>
      <c r="J667" s="37"/>
      <c r="K667" s="37"/>
      <c r="L667" s="40"/>
      <c r="M667" s="190"/>
      <c r="N667" s="191"/>
      <c r="O667" s="65"/>
      <c r="P667" s="65"/>
      <c r="Q667" s="65"/>
      <c r="R667" s="65"/>
      <c r="S667" s="65"/>
      <c r="T667" s="66"/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T667" s="18" t="s">
        <v>145</v>
      </c>
      <c r="AU667" s="18" t="s">
        <v>82</v>
      </c>
    </row>
    <row r="668" spans="1:65" s="12" customFormat="1" ht="22.8" customHeight="1">
      <c r="B668" s="158"/>
      <c r="C668" s="159"/>
      <c r="D668" s="160" t="s">
        <v>72</v>
      </c>
      <c r="E668" s="172" t="s">
        <v>750</v>
      </c>
      <c r="F668" s="172" t="s">
        <v>751</v>
      </c>
      <c r="G668" s="159"/>
      <c r="H668" s="159"/>
      <c r="I668" s="162"/>
      <c r="J668" s="173">
        <f>BK668</f>
        <v>0</v>
      </c>
      <c r="K668" s="159"/>
      <c r="L668" s="164"/>
      <c r="M668" s="165"/>
      <c r="N668" s="166"/>
      <c r="O668" s="166"/>
      <c r="P668" s="167">
        <f>SUM(P669:P675)</f>
        <v>0</v>
      </c>
      <c r="Q668" s="166"/>
      <c r="R668" s="167">
        <f>SUM(R669:R675)</f>
        <v>0</v>
      </c>
      <c r="S668" s="166"/>
      <c r="T668" s="168">
        <f>SUM(T669:T675)</f>
        <v>0.74890000000000001</v>
      </c>
      <c r="AR668" s="169" t="s">
        <v>82</v>
      </c>
      <c r="AT668" s="170" t="s">
        <v>72</v>
      </c>
      <c r="AU668" s="170" t="s">
        <v>78</v>
      </c>
      <c r="AY668" s="169" t="s">
        <v>134</v>
      </c>
      <c r="BK668" s="171">
        <f>SUM(BK669:BK675)</f>
        <v>0</v>
      </c>
    </row>
    <row r="669" spans="1:65" s="2" customFormat="1" ht="33" customHeight="1">
      <c r="A669" s="35"/>
      <c r="B669" s="36"/>
      <c r="C669" s="174" t="s">
        <v>752</v>
      </c>
      <c r="D669" s="174" t="s">
        <v>136</v>
      </c>
      <c r="E669" s="175" t="s">
        <v>753</v>
      </c>
      <c r="F669" s="176" t="s">
        <v>754</v>
      </c>
      <c r="G669" s="177" t="s">
        <v>139</v>
      </c>
      <c r="H669" s="178">
        <v>374</v>
      </c>
      <c r="I669" s="179"/>
      <c r="J669" s="180">
        <f>ROUND(I669*H669,2)</f>
        <v>0</v>
      </c>
      <c r="K669" s="176" t="s">
        <v>140</v>
      </c>
      <c r="L669" s="40"/>
      <c r="M669" s="181" t="s">
        <v>19</v>
      </c>
      <c r="N669" s="182" t="s">
        <v>45</v>
      </c>
      <c r="O669" s="65"/>
      <c r="P669" s="183">
        <f>O669*H669</f>
        <v>0</v>
      </c>
      <c r="Q669" s="183">
        <v>0</v>
      </c>
      <c r="R669" s="183">
        <f>Q669*H669</f>
        <v>0</v>
      </c>
      <c r="S669" s="183">
        <v>2E-3</v>
      </c>
      <c r="T669" s="184">
        <f>S669*H669</f>
        <v>0.748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185" t="s">
        <v>240</v>
      </c>
      <c r="AT669" s="185" t="s">
        <v>136</v>
      </c>
      <c r="AU669" s="185" t="s">
        <v>82</v>
      </c>
      <c r="AY669" s="18" t="s">
        <v>134</v>
      </c>
      <c r="BE669" s="186">
        <f>IF(N669="základní",J669,0)</f>
        <v>0</v>
      </c>
      <c r="BF669" s="186">
        <f>IF(N669="snížená",J669,0)</f>
        <v>0</v>
      </c>
      <c r="BG669" s="186">
        <f>IF(N669="zákl. přenesená",J669,0)</f>
        <v>0</v>
      </c>
      <c r="BH669" s="186">
        <f>IF(N669="sníž. přenesená",J669,0)</f>
        <v>0</v>
      </c>
      <c r="BI669" s="186">
        <f>IF(N669="nulová",J669,0)</f>
        <v>0</v>
      </c>
      <c r="BJ669" s="18" t="s">
        <v>82</v>
      </c>
      <c r="BK669" s="186">
        <f>ROUND(I669*H669,2)</f>
        <v>0</v>
      </c>
      <c r="BL669" s="18" t="s">
        <v>240</v>
      </c>
      <c r="BM669" s="185" t="s">
        <v>755</v>
      </c>
    </row>
    <row r="670" spans="1:65" s="2" customFormat="1" ht="28.8">
      <c r="A670" s="35"/>
      <c r="B670" s="36"/>
      <c r="C670" s="37"/>
      <c r="D670" s="187" t="s">
        <v>143</v>
      </c>
      <c r="E670" s="37"/>
      <c r="F670" s="188" t="s">
        <v>756</v>
      </c>
      <c r="G670" s="37"/>
      <c r="H670" s="37"/>
      <c r="I670" s="189"/>
      <c r="J670" s="37"/>
      <c r="K670" s="37"/>
      <c r="L670" s="40"/>
      <c r="M670" s="190"/>
      <c r="N670" s="191"/>
      <c r="O670" s="65"/>
      <c r="P670" s="65"/>
      <c r="Q670" s="65"/>
      <c r="R670" s="65"/>
      <c r="S670" s="65"/>
      <c r="T670" s="66"/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T670" s="18" t="s">
        <v>143</v>
      </c>
      <c r="AU670" s="18" t="s">
        <v>82</v>
      </c>
    </row>
    <row r="671" spans="1:65" s="2" customFormat="1" ht="10.199999999999999">
      <c r="A671" s="35"/>
      <c r="B671" s="36"/>
      <c r="C671" s="37"/>
      <c r="D671" s="192" t="s">
        <v>145</v>
      </c>
      <c r="E671" s="37"/>
      <c r="F671" s="193" t="s">
        <v>757</v>
      </c>
      <c r="G671" s="37"/>
      <c r="H671" s="37"/>
      <c r="I671" s="189"/>
      <c r="J671" s="37"/>
      <c r="K671" s="37"/>
      <c r="L671" s="40"/>
      <c r="M671" s="190"/>
      <c r="N671" s="191"/>
      <c r="O671" s="65"/>
      <c r="P671" s="65"/>
      <c r="Q671" s="65"/>
      <c r="R671" s="65"/>
      <c r="S671" s="65"/>
      <c r="T671" s="66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T671" s="18" t="s">
        <v>145</v>
      </c>
      <c r="AU671" s="18" t="s">
        <v>82</v>
      </c>
    </row>
    <row r="672" spans="1:65" s="14" customFormat="1" ht="10.199999999999999">
      <c r="B672" s="204"/>
      <c r="C672" s="205"/>
      <c r="D672" s="187" t="s">
        <v>147</v>
      </c>
      <c r="E672" s="206" t="s">
        <v>19</v>
      </c>
      <c r="F672" s="207" t="s">
        <v>758</v>
      </c>
      <c r="G672" s="205"/>
      <c r="H672" s="208">
        <v>374</v>
      </c>
      <c r="I672" s="209"/>
      <c r="J672" s="205"/>
      <c r="K672" s="205"/>
      <c r="L672" s="210"/>
      <c r="M672" s="211"/>
      <c r="N672" s="212"/>
      <c r="O672" s="212"/>
      <c r="P672" s="212"/>
      <c r="Q672" s="212"/>
      <c r="R672" s="212"/>
      <c r="S672" s="212"/>
      <c r="T672" s="213"/>
      <c r="AT672" s="214" t="s">
        <v>147</v>
      </c>
      <c r="AU672" s="214" t="s">
        <v>82</v>
      </c>
      <c r="AV672" s="14" t="s">
        <v>82</v>
      </c>
      <c r="AW672" s="14" t="s">
        <v>35</v>
      </c>
      <c r="AX672" s="14" t="s">
        <v>78</v>
      </c>
      <c r="AY672" s="214" t="s">
        <v>134</v>
      </c>
    </row>
    <row r="673" spans="1:65" s="2" customFormat="1" ht="21.75" customHeight="1">
      <c r="A673" s="35"/>
      <c r="B673" s="36"/>
      <c r="C673" s="174" t="s">
        <v>759</v>
      </c>
      <c r="D673" s="174" t="s">
        <v>136</v>
      </c>
      <c r="E673" s="175" t="s">
        <v>760</v>
      </c>
      <c r="F673" s="176" t="s">
        <v>761</v>
      </c>
      <c r="G673" s="177" t="s">
        <v>561</v>
      </c>
      <c r="H673" s="178">
        <v>3</v>
      </c>
      <c r="I673" s="179"/>
      <c r="J673" s="180">
        <f>ROUND(I673*H673,2)</f>
        <v>0</v>
      </c>
      <c r="K673" s="176" t="s">
        <v>140</v>
      </c>
      <c r="L673" s="40"/>
      <c r="M673" s="181" t="s">
        <v>19</v>
      </c>
      <c r="N673" s="182" t="s">
        <v>45</v>
      </c>
      <c r="O673" s="65"/>
      <c r="P673" s="183">
        <f>O673*H673</f>
        <v>0</v>
      </c>
      <c r="Q673" s="183">
        <v>0</v>
      </c>
      <c r="R673" s="183">
        <f>Q673*H673</f>
        <v>0</v>
      </c>
      <c r="S673" s="183">
        <v>2.9999999999999997E-4</v>
      </c>
      <c r="T673" s="184">
        <f>S673*H673</f>
        <v>8.9999999999999998E-4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185" t="s">
        <v>240</v>
      </c>
      <c r="AT673" s="185" t="s">
        <v>136</v>
      </c>
      <c r="AU673" s="185" t="s">
        <v>82</v>
      </c>
      <c r="AY673" s="18" t="s">
        <v>134</v>
      </c>
      <c r="BE673" s="186">
        <f>IF(N673="základní",J673,0)</f>
        <v>0</v>
      </c>
      <c r="BF673" s="186">
        <f>IF(N673="snížená",J673,0)</f>
        <v>0</v>
      </c>
      <c r="BG673" s="186">
        <f>IF(N673="zákl. přenesená",J673,0)</f>
        <v>0</v>
      </c>
      <c r="BH673" s="186">
        <f>IF(N673="sníž. přenesená",J673,0)</f>
        <v>0</v>
      </c>
      <c r="BI673" s="186">
        <f>IF(N673="nulová",J673,0)</f>
        <v>0</v>
      </c>
      <c r="BJ673" s="18" t="s">
        <v>82</v>
      </c>
      <c r="BK673" s="186">
        <f>ROUND(I673*H673,2)</f>
        <v>0</v>
      </c>
      <c r="BL673" s="18" t="s">
        <v>240</v>
      </c>
      <c r="BM673" s="185" t="s">
        <v>762</v>
      </c>
    </row>
    <row r="674" spans="1:65" s="2" customFormat="1" ht="19.2">
      <c r="A674" s="35"/>
      <c r="B674" s="36"/>
      <c r="C674" s="37"/>
      <c r="D674" s="187" t="s">
        <v>143</v>
      </c>
      <c r="E674" s="37"/>
      <c r="F674" s="188" t="s">
        <v>763</v>
      </c>
      <c r="G674" s="37"/>
      <c r="H674" s="37"/>
      <c r="I674" s="189"/>
      <c r="J674" s="37"/>
      <c r="K674" s="37"/>
      <c r="L674" s="40"/>
      <c r="M674" s="190"/>
      <c r="N674" s="191"/>
      <c r="O674" s="65"/>
      <c r="P674" s="65"/>
      <c r="Q674" s="65"/>
      <c r="R674" s="65"/>
      <c r="S674" s="65"/>
      <c r="T674" s="66"/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T674" s="18" t="s">
        <v>143</v>
      </c>
      <c r="AU674" s="18" t="s">
        <v>82</v>
      </c>
    </row>
    <row r="675" spans="1:65" s="2" customFormat="1" ht="10.199999999999999">
      <c r="A675" s="35"/>
      <c r="B675" s="36"/>
      <c r="C675" s="37"/>
      <c r="D675" s="192" t="s">
        <v>145</v>
      </c>
      <c r="E675" s="37"/>
      <c r="F675" s="193" t="s">
        <v>764</v>
      </c>
      <c r="G675" s="37"/>
      <c r="H675" s="37"/>
      <c r="I675" s="189"/>
      <c r="J675" s="37"/>
      <c r="K675" s="37"/>
      <c r="L675" s="40"/>
      <c r="M675" s="190"/>
      <c r="N675" s="191"/>
      <c r="O675" s="65"/>
      <c r="P675" s="65"/>
      <c r="Q675" s="65"/>
      <c r="R675" s="65"/>
      <c r="S675" s="65"/>
      <c r="T675" s="66"/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T675" s="18" t="s">
        <v>145</v>
      </c>
      <c r="AU675" s="18" t="s">
        <v>82</v>
      </c>
    </row>
    <row r="676" spans="1:65" s="12" customFormat="1" ht="22.8" customHeight="1">
      <c r="B676" s="158"/>
      <c r="C676" s="159"/>
      <c r="D676" s="160" t="s">
        <v>72</v>
      </c>
      <c r="E676" s="172" t="s">
        <v>765</v>
      </c>
      <c r="F676" s="172" t="s">
        <v>766</v>
      </c>
      <c r="G676" s="159"/>
      <c r="H676" s="159"/>
      <c r="I676" s="162"/>
      <c r="J676" s="173">
        <f>BK676</f>
        <v>0</v>
      </c>
      <c r="K676" s="159"/>
      <c r="L676" s="164"/>
      <c r="M676" s="165"/>
      <c r="N676" s="166"/>
      <c r="O676" s="166"/>
      <c r="P676" s="167">
        <f>SUM(P677:P720)</f>
        <v>0</v>
      </c>
      <c r="Q676" s="166"/>
      <c r="R676" s="167">
        <f>SUM(R677:R720)</f>
        <v>2.7454420000000006</v>
      </c>
      <c r="S676" s="166"/>
      <c r="T676" s="168">
        <f>SUM(T677:T720)</f>
        <v>0.50224999999999997</v>
      </c>
      <c r="AR676" s="169" t="s">
        <v>82</v>
      </c>
      <c r="AT676" s="170" t="s">
        <v>72</v>
      </c>
      <c r="AU676" s="170" t="s">
        <v>78</v>
      </c>
      <c r="AY676" s="169" t="s">
        <v>134</v>
      </c>
      <c r="BK676" s="171">
        <f>SUM(BK677:BK720)</f>
        <v>0</v>
      </c>
    </row>
    <row r="677" spans="1:65" s="2" customFormat="1" ht="24.15" customHeight="1">
      <c r="A677" s="35"/>
      <c r="B677" s="36"/>
      <c r="C677" s="174" t="s">
        <v>767</v>
      </c>
      <c r="D677" s="174" t="s">
        <v>136</v>
      </c>
      <c r="E677" s="175" t="s">
        <v>768</v>
      </c>
      <c r="F677" s="176" t="s">
        <v>769</v>
      </c>
      <c r="G677" s="177" t="s">
        <v>139</v>
      </c>
      <c r="H677" s="178">
        <v>287</v>
      </c>
      <c r="I677" s="179"/>
      <c r="J677" s="180">
        <f>ROUND(I677*H677,2)</f>
        <v>0</v>
      </c>
      <c r="K677" s="176" t="s">
        <v>140</v>
      </c>
      <c r="L677" s="40"/>
      <c r="M677" s="181" t="s">
        <v>19</v>
      </c>
      <c r="N677" s="182" t="s">
        <v>45</v>
      </c>
      <c r="O677" s="65"/>
      <c r="P677" s="183">
        <f>O677*H677</f>
        <v>0</v>
      </c>
      <c r="Q677" s="183">
        <v>0</v>
      </c>
      <c r="R677" s="183">
        <f>Q677*H677</f>
        <v>0</v>
      </c>
      <c r="S677" s="183">
        <v>1.75E-3</v>
      </c>
      <c r="T677" s="184">
        <f>S677*H677</f>
        <v>0.50224999999999997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185" t="s">
        <v>240</v>
      </c>
      <c r="AT677" s="185" t="s">
        <v>136</v>
      </c>
      <c r="AU677" s="185" t="s">
        <v>82</v>
      </c>
      <c r="AY677" s="18" t="s">
        <v>134</v>
      </c>
      <c r="BE677" s="186">
        <f>IF(N677="základní",J677,0)</f>
        <v>0</v>
      </c>
      <c r="BF677" s="186">
        <f>IF(N677="snížená",J677,0)</f>
        <v>0</v>
      </c>
      <c r="BG677" s="186">
        <f>IF(N677="zákl. přenesená",J677,0)</f>
        <v>0</v>
      </c>
      <c r="BH677" s="186">
        <f>IF(N677="sníž. přenesená",J677,0)</f>
        <v>0</v>
      </c>
      <c r="BI677" s="186">
        <f>IF(N677="nulová",J677,0)</f>
        <v>0</v>
      </c>
      <c r="BJ677" s="18" t="s">
        <v>82</v>
      </c>
      <c r="BK677" s="186">
        <f>ROUND(I677*H677,2)</f>
        <v>0</v>
      </c>
      <c r="BL677" s="18" t="s">
        <v>240</v>
      </c>
      <c r="BM677" s="185" t="s">
        <v>770</v>
      </c>
    </row>
    <row r="678" spans="1:65" s="2" customFormat="1" ht="28.8">
      <c r="A678" s="35"/>
      <c r="B678" s="36"/>
      <c r="C678" s="37"/>
      <c r="D678" s="187" t="s">
        <v>143</v>
      </c>
      <c r="E678" s="37"/>
      <c r="F678" s="188" t="s">
        <v>771</v>
      </c>
      <c r="G678" s="37"/>
      <c r="H678" s="37"/>
      <c r="I678" s="189"/>
      <c r="J678" s="37"/>
      <c r="K678" s="37"/>
      <c r="L678" s="40"/>
      <c r="M678" s="190"/>
      <c r="N678" s="191"/>
      <c r="O678" s="65"/>
      <c r="P678" s="65"/>
      <c r="Q678" s="65"/>
      <c r="R678" s="65"/>
      <c r="S678" s="65"/>
      <c r="T678" s="66"/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T678" s="18" t="s">
        <v>143</v>
      </c>
      <c r="AU678" s="18" t="s">
        <v>82</v>
      </c>
    </row>
    <row r="679" spans="1:65" s="2" customFormat="1" ht="10.199999999999999">
      <c r="A679" s="35"/>
      <c r="B679" s="36"/>
      <c r="C679" s="37"/>
      <c r="D679" s="192" t="s">
        <v>145</v>
      </c>
      <c r="E679" s="37"/>
      <c r="F679" s="193" t="s">
        <v>772</v>
      </c>
      <c r="G679" s="37"/>
      <c r="H679" s="37"/>
      <c r="I679" s="189"/>
      <c r="J679" s="37"/>
      <c r="K679" s="37"/>
      <c r="L679" s="40"/>
      <c r="M679" s="190"/>
      <c r="N679" s="191"/>
      <c r="O679" s="65"/>
      <c r="P679" s="65"/>
      <c r="Q679" s="65"/>
      <c r="R679" s="65"/>
      <c r="S679" s="65"/>
      <c r="T679" s="66"/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T679" s="18" t="s">
        <v>145</v>
      </c>
      <c r="AU679" s="18" t="s">
        <v>82</v>
      </c>
    </row>
    <row r="680" spans="1:65" s="13" customFormat="1" ht="10.199999999999999">
      <c r="B680" s="194"/>
      <c r="C680" s="195"/>
      <c r="D680" s="187" t="s">
        <v>147</v>
      </c>
      <c r="E680" s="196" t="s">
        <v>19</v>
      </c>
      <c r="F680" s="197" t="s">
        <v>773</v>
      </c>
      <c r="G680" s="195"/>
      <c r="H680" s="196" t="s">
        <v>19</v>
      </c>
      <c r="I680" s="198"/>
      <c r="J680" s="195"/>
      <c r="K680" s="195"/>
      <c r="L680" s="199"/>
      <c r="M680" s="200"/>
      <c r="N680" s="201"/>
      <c r="O680" s="201"/>
      <c r="P680" s="201"/>
      <c r="Q680" s="201"/>
      <c r="R680" s="201"/>
      <c r="S680" s="201"/>
      <c r="T680" s="202"/>
      <c r="AT680" s="203" t="s">
        <v>147</v>
      </c>
      <c r="AU680" s="203" t="s">
        <v>82</v>
      </c>
      <c r="AV680" s="13" t="s">
        <v>78</v>
      </c>
      <c r="AW680" s="13" t="s">
        <v>35</v>
      </c>
      <c r="AX680" s="13" t="s">
        <v>73</v>
      </c>
      <c r="AY680" s="203" t="s">
        <v>134</v>
      </c>
    </row>
    <row r="681" spans="1:65" s="14" customFormat="1" ht="10.199999999999999">
      <c r="B681" s="204"/>
      <c r="C681" s="205"/>
      <c r="D681" s="187" t="s">
        <v>147</v>
      </c>
      <c r="E681" s="206" t="s">
        <v>19</v>
      </c>
      <c r="F681" s="207" t="s">
        <v>680</v>
      </c>
      <c r="G681" s="205"/>
      <c r="H681" s="208">
        <v>77</v>
      </c>
      <c r="I681" s="209"/>
      <c r="J681" s="205"/>
      <c r="K681" s="205"/>
      <c r="L681" s="210"/>
      <c r="M681" s="211"/>
      <c r="N681" s="212"/>
      <c r="O681" s="212"/>
      <c r="P681" s="212"/>
      <c r="Q681" s="212"/>
      <c r="R681" s="212"/>
      <c r="S681" s="212"/>
      <c r="T681" s="213"/>
      <c r="AT681" s="214" t="s">
        <v>147</v>
      </c>
      <c r="AU681" s="214" t="s">
        <v>82</v>
      </c>
      <c r="AV681" s="14" t="s">
        <v>82</v>
      </c>
      <c r="AW681" s="14" t="s">
        <v>35</v>
      </c>
      <c r="AX681" s="14" t="s">
        <v>73</v>
      </c>
      <c r="AY681" s="214" t="s">
        <v>134</v>
      </c>
    </row>
    <row r="682" spans="1:65" s="13" customFormat="1" ht="10.199999999999999">
      <c r="B682" s="194"/>
      <c r="C682" s="195"/>
      <c r="D682" s="187" t="s">
        <v>147</v>
      </c>
      <c r="E682" s="196" t="s">
        <v>19</v>
      </c>
      <c r="F682" s="197" t="s">
        <v>774</v>
      </c>
      <c r="G682" s="195"/>
      <c r="H682" s="196" t="s">
        <v>19</v>
      </c>
      <c r="I682" s="198"/>
      <c r="J682" s="195"/>
      <c r="K682" s="195"/>
      <c r="L682" s="199"/>
      <c r="M682" s="200"/>
      <c r="N682" s="201"/>
      <c r="O682" s="201"/>
      <c r="P682" s="201"/>
      <c r="Q682" s="201"/>
      <c r="R682" s="201"/>
      <c r="S682" s="201"/>
      <c r="T682" s="202"/>
      <c r="AT682" s="203" t="s">
        <v>147</v>
      </c>
      <c r="AU682" s="203" t="s">
        <v>82</v>
      </c>
      <c r="AV682" s="13" t="s">
        <v>78</v>
      </c>
      <c r="AW682" s="13" t="s">
        <v>35</v>
      </c>
      <c r="AX682" s="13" t="s">
        <v>73</v>
      </c>
      <c r="AY682" s="203" t="s">
        <v>134</v>
      </c>
    </row>
    <row r="683" spans="1:65" s="14" customFormat="1" ht="10.199999999999999">
      <c r="B683" s="204"/>
      <c r="C683" s="205"/>
      <c r="D683" s="187" t="s">
        <v>147</v>
      </c>
      <c r="E683" s="206" t="s">
        <v>19</v>
      </c>
      <c r="F683" s="207" t="s">
        <v>775</v>
      </c>
      <c r="G683" s="205"/>
      <c r="H683" s="208">
        <v>210</v>
      </c>
      <c r="I683" s="209"/>
      <c r="J683" s="205"/>
      <c r="K683" s="205"/>
      <c r="L683" s="210"/>
      <c r="M683" s="211"/>
      <c r="N683" s="212"/>
      <c r="O683" s="212"/>
      <c r="P683" s="212"/>
      <c r="Q683" s="212"/>
      <c r="R683" s="212"/>
      <c r="S683" s="212"/>
      <c r="T683" s="213"/>
      <c r="AT683" s="214" t="s">
        <v>147</v>
      </c>
      <c r="AU683" s="214" t="s">
        <v>82</v>
      </c>
      <c r="AV683" s="14" t="s">
        <v>82</v>
      </c>
      <c r="AW683" s="14" t="s">
        <v>35</v>
      </c>
      <c r="AX683" s="14" t="s">
        <v>73</v>
      </c>
      <c r="AY683" s="214" t="s">
        <v>134</v>
      </c>
    </row>
    <row r="684" spans="1:65" s="15" customFormat="1" ht="10.199999999999999">
      <c r="B684" s="215"/>
      <c r="C684" s="216"/>
      <c r="D684" s="187" t="s">
        <v>147</v>
      </c>
      <c r="E684" s="217" t="s">
        <v>19</v>
      </c>
      <c r="F684" s="218" t="s">
        <v>186</v>
      </c>
      <c r="G684" s="216"/>
      <c r="H684" s="219">
        <v>287</v>
      </c>
      <c r="I684" s="220"/>
      <c r="J684" s="216"/>
      <c r="K684" s="216"/>
      <c r="L684" s="221"/>
      <c r="M684" s="222"/>
      <c r="N684" s="223"/>
      <c r="O684" s="223"/>
      <c r="P684" s="223"/>
      <c r="Q684" s="223"/>
      <c r="R684" s="223"/>
      <c r="S684" s="223"/>
      <c r="T684" s="224"/>
      <c r="AT684" s="225" t="s">
        <v>147</v>
      </c>
      <c r="AU684" s="225" t="s">
        <v>82</v>
      </c>
      <c r="AV684" s="15" t="s">
        <v>141</v>
      </c>
      <c r="AW684" s="15" t="s">
        <v>35</v>
      </c>
      <c r="AX684" s="15" t="s">
        <v>78</v>
      </c>
      <c r="AY684" s="225" t="s">
        <v>134</v>
      </c>
    </row>
    <row r="685" spans="1:65" s="2" customFormat="1" ht="24.15" customHeight="1">
      <c r="A685" s="35"/>
      <c r="B685" s="36"/>
      <c r="C685" s="174" t="s">
        <v>776</v>
      </c>
      <c r="D685" s="174" t="s">
        <v>136</v>
      </c>
      <c r="E685" s="175" t="s">
        <v>777</v>
      </c>
      <c r="F685" s="176" t="s">
        <v>778</v>
      </c>
      <c r="G685" s="177" t="s">
        <v>139</v>
      </c>
      <c r="H685" s="178">
        <v>287</v>
      </c>
      <c r="I685" s="179"/>
      <c r="J685" s="180">
        <f>ROUND(I685*H685,2)</f>
        <v>0</v>
      </c>
      <c r="K685" s="176" t="s">
        <v>140</v>
      </c>
      <c r="L685" s="40"/>
      <c r="M685" s="181" t="s">
        <v>19</v>
      </c>
      <c r="N685" s="182" t="s">
        <v>45</v>
      </c>
      <c r="O685" s="65"/>
      <c r="P685" s="183">
        <f>O685*H685</f>
        <v>0</v>
      </c>
      <c r="Q685" s="183">
        <v>0</v>
      </c>
      <c r="R685" s="183">
        <f>Q685*H685</f>
        <v>0</v>
      </c>
      <c r="S685" s="183">
        <v>0</v>
      </c>
      <c r="T685" s="184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185" t="s">
        <v>240</v>
      </c>
      <c r="AT685" s="185" t="s">
        <v>136</v>
      </c>
      <c r="AU685" s="185" t="s">
        <v>82</v>
      </c>
      <c r="AY685" s="18" t="s">
        <v>134</v>
      </c>
      <c r="BE685" s="186">
        <f>IF(N685="základní",J685,0)</f>
        <v>0</v>
      </c>
      <c r="BF685" s="186">
        <f>IF(N685="snížená",J685,0)</f>
        <v>0</v>
      </c>
      <c r="BG685" s="186">
        <f>IF(N685="zákl. přenesená",J685,0)</f>
        <v>0</v>
      </c>
      <c r="BH685" s="186">
        <f>IF(N685="sníž. přenesená",J685,0)</f>
        <v>0</v>
      </c>
      <c r="BI685" s="186">
        <f>IF(N685="nulová",J685,0)</f>
        <v>0</v>
      </c>
      <c r="BJ685" s="18" t="s">
        <v>82</v>
      </c>
      <c r="BK685" s="186">
        <f>ROUND(I685*H685,2)</f>
        <v>0</v>
      </c>
      <c r="BL685" s="18" t="s">
        <v>240</v>
      </c>
      <c r="BM685" s="185" t="s">
        <v>779</v>
      </c>
    </row>
    <row r="686" spans="1:65" s="2" customFormat="1" ht="28.8">
      <c r="A686" s="35"/>
      <c r="B686" s="36"/>
      <c r="C686" s="37"/>
      <c r="D686" s="187" t="s">
        <v>143</v>
      </c>
      <c r="E686" s="37"/>
      <c r="F686" s="188" t="s">
        <v>780</v>
      </c>
      <c r="G686" s="37"/>
      <c r="H686" s="37"/>
      <c r="I686" s="189"/>
      <c r="J686" s="37"/>
      <c r="K686" s="37"/>
      <c r="L686" s="40"/>
      <c r="M686" s="190"/>
      <c r="N686" s="191"/>
      <c r="O686" s="65"/>
      <c r="P686" s="65"/>
      <c r="Q686" s="65"/>
      <c r="R686" s="65"/>
      <c r="S686" s="65"/>
      <c r="T686" s="66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T686" s="18" t="s">
        <v>143</v>
      </c>
      <c r="AU686" s="18" t="s">
        <v>82</v>
      </c>
    </row>
    <row r="687" spans="1:65" s="2" customFormat="1" ht="10.199999999999999">
      <c r="A687" s="35"/>
      <c r="B687" s="36"/>
      <c r="C687" s="37"/>
      <c r="D687" s="192" t="s">
        <v>145</v>
      </c>
      <c r="E687" s="37"/>
      <c r="F687" s="193" t="s">
        <v>781</v>
      </c>
      <c r="G687" s="37"/>
      <c r="H687" s="37"/>
      <c r="I687" s="189"/>
      <c r="J687" s="37"/>
      <c r="K687" s="37"/>
      <c r="L687" s="40"/>
      <c r="M687" s="190"/>
      <c r="N687" s="191"/>
      <c r="O687" s="65"/>
      <c r="P687" s="65"/>
      <c r="Q687" s="65"/>
      <c r="R687" s="65"/>
      <c r="S687" s="65"/>
      <c r="T687" s="66"/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T687" s="18" t="s">
        <v>145</v>
      </c>
      <c r="AU687" s="18" t="s">
        <v>82</v>
      </c>
    </row>
    <row r="688" spans="1:65" s="13" customFormat="1" ht="10.199999999999999">
      <c r="B688" s="194"/>
      <c r="C688" s="195"/>
      <c r="D688" s="187" t="s">
        <v>147</v>
      </c>
      <c r="E688" s="196" t="s">
        <v>19</v>
      </c>
      <c r="F688" s="197" t="s">
        <v>782</v>
      </c>
      <c r="G688" s="195"/>
      <c r="H688" s="196" t="s">
        <v>19</v>
      </c>
      <c r="I688" s="198"/>
      <c r="J688" s="195"/>
      <c r="K688" s="195"/>
      <c r="L688" s="199"/>
      <c r="M688" s="200"/>
      <c r="N688" s="201"/>
      <c r="O688" s="201"/>
      <c r="P688" s="201"/>
      <c r="Q688" s="201"/>
      <c r="R688" s="201"/>
      <c r="S688" s="201"/>
      <c r="T688" s="202"/>
      <c r="AT688" s="203" t="s">
        <v>147</v>
      </c>
      <c r="AU688" s="203" t="s">
        <v>82</v>
      </c>
      <c r="AV688" s="13" t="s">
        <v>78</v>
      </c>
      <c r="AW688" s="13" t="s">
        <v>35</v>
      </c>
      <c r="AX688" s="13" t="s">
        <v>73</v>
      </c>
      <c r="AY688" s="203" t="s">
        <v>134</v>
      </c>
    </row>
    <row r="689" spans="1:65" s="13" customFormat="1" ht="10.199999999999999">
      <c r="B689" s="194"/>
      <c r="C689" s="195"/>
      <c r="D689" s="187" t="s">
        <v>147</v>
      </c>
      <c r="E689" s="196" t="s">
        <v>19</v>
      </c>
      <c r="F689" s="197" t="s">
        <v>773</v>
      </c>
      <c r="G689" s="195"/>
      <c r="H689" s="196" t="s">
        <v>19</v>
      </c>
      <c r="I689" s="198"/>
      <c r="J689" s="195"/>
      <c r="K689" s="195"/>
      <c r="L689" s="199"/>
      <c r="M689" s="200"/>
      <c r="N689" s="201"/>
      <c r="O689" s="201"/>
      <c r="P689" s="201"/>
      <c r="Q689" s="201"/>
      <c r="R689" s="201"/>
      <c r="S689" s="201"/>
      <c r="T689" s="202"/>
      <c r="AT689" s="203" t="s">
        <v>147</v>
      </c>
      <c r="AU689" s="203" t="s">
        <v>82</v>
      </c>
      <c r="AV689" s="13" t="s">
        <v>78</v>
      </c>
      <c r="AW689" s="13" t="s">
        <v>35</v>
      </c>
      <c r="AX689" s="13" t="s">
        <v>73</v>
      </c>
      <c r="AY689" s="203" t="s">
        <v>134</v>
      </c>
    </row>
    <row r="690" spans="1:65" s="14" customFormat="1" ht="10.199999999999999">
      <c r="B690" s="204"/>
      <c r="C690" s="205"/>
      <c r="D690" s="187" t="s">
        <v>147</v>
      </c>
      <c r="E690" s="206" t="s">
        <v>19</v>
      </c>
      <c r="F690" s="207" t="s">
        <v>680</v>
      </c>
      <c r="G690" s="205"/>
      <c r="H690" s="208">
        <v>77</v>
      </c>
      <c r="I690" s="209"/>
      <c r="J690" s="205"/>
      <c r="K690" s="205"/>
      <c r="L690" s="210"/>
      <c r="M690" s="211"/>
      <c r="N690" s="212"/>
      <c r="O690" s="212"/>
      <c r="P690" s="212"/>
      <c r="Q690" s="212"/>
      <c r="R690" s="212"/>
      <c r="S690" s="212"/>
      <c r="T690" s="213"/>
      <c r="AT690" s="214" t="s">
        <v>147</v>
      </c>
      <c r="AU690" s="214" t="s">
        <v>82</v>
      </c>
      <c r="AV690" s="14" t="s">
        <v>82</v>
      </c>
      <c r="AW690" s="14" t="s">
        <v>35</v>
      </c>
      <c r="AX690" s="14" t="s">
        <v>73</v>
      </c>
      <c r="AY690" s="214" t="s">
        <v>134</v>
      </c>
    </row>
    <row r="691" spans="1:65" s="13" customFormat="1" ht="10.199999999999999">
      <c r="B691" s="194"/>
      <c r="C691" s="195"/>
      <c r="D691" s="187" t="s">
        <v>147</v>
      </c>
      <c r="E691" s="196" t="s">
        <v>19</v>
      </c>
      <c r="F691" s="197" t="s">
        <v>774</v>
      </c>
      <c r="G691" s="195"/>
      <c r="H691" s="196" t="s">
        <v>19</v>
      </c>
      <c r="I691" s="198"/>
      <c r="J691" s="195"/>
      <c r="K691" s="195"/>
      <c r="L691" s="199"/>
      <c r="M691" s="200"/>
      <c r="N691" s="201"/>
      <c r="O691" s="201"/>
      <c r="P691" s="201"/>
      <c r="Q691" s="201"/>
      <c r="R691" s="201"/>
      <c r="S691" s="201"/>
      <c r="T691" s="202"/>
      <c r="AT691" s="203" t="s">
        <v>147</v>
      </c>
      <c r="AU691" s="203" t="s">
        <v>82</v>
      </c>
      <c r="AV691" s="13" t="s">
        <v>78</v>
      </c>
      <c r="AW691" s="13" t="s">
        <v>35</v>
      </c>
      <c r="AX691" s="13" t="s">
        <v>73</v>
      </c>
      <c r="AY691" s="203" t="s">
        <v>134</v>
      </c>
    </row>
    <row r="692" spans="1:65" s="14" customFormat="1" ht="10.199999999999999">
      <c r="B692" s="204"/>
      <c r="C692" s="205"/>
      <c r="D692" s="187" t="s">
        <v>147</v>
      </c>
      <c r="E692" s="206" t="s">
        <v>19</v>
      </c>
      <c r="F692" s="207" t="s">
        <v>775</v>
      </c>
      <c r="G692" s="205"/>
      <c r="H692" s="208">
        <v>210</v>
      </c>
      <c r="I692" s="209"/>
      <c r="J692" s="205"/>
      <c r="K692" s="205"/>
      <c r="L692" s="210"/>
      <c r="M692" s="211"/>
      <c r="N692" s="212"/>
      <c r="O692" s="212"/>
      <c r="P692" s="212"/>
      <c r="Q692" s="212"/>
      <c r="R692" s="212"/>
      <c r="S692" s="212"/>
      <c r="T692" s="213"/>
      <c r="AT692" s="214" t="s">
        <v>147</v>
      </c>
      <c r="AU692" s="214" t="s">
        <v>82</v>
      </c>
      <c r="AV692" s="14" t="s">
        <v>82</v>
      </c>
      <c r="AW692" s="14" t="s">
        <v>35</v>
      </c>
      <c r="AX692" s="14" t="s">
        <v>73</v>
      </c>
      <c r="AY692" s="214" t="s">
        <v>134</v>
      </c>
    </row>
    <row r="693" spans="1:65" s="15" customFormat="1" ht="10.199999999999999">
      <c r="B693" s="215"/>
      <c r="C693" s="216"/>
      <c r="D693" s="187" t="s">
        <v>147</v>
      </c>
      <c r="E693" s="217" t="s">
        <v>19</v>
      </c>
      <c r="F693" s="218" t="s">
        <v>186</v>
      </c>
      <c r="G693" s="216"/>
      <c r="H693" s="219">
        <v>287</v>
      </c>
      <c r="I693" s="220"/>
      <c r="J693" s="216"/>
      <c r="K693" s="216"/>
      <c r="L693" s="221"/>
      <c r="M693" s="222"/>
      <c r="N693" s="223"/>
      <c r="O693" s="223"/>
      <c r="P693" s="223"/>
      <c r="Q693" s="223"/>
      <c r="R693" s="223"/>
      <c r="S693" s="223"/>
      <c r="T693" s="224"/>
      <c r="AT693" s="225" t="s">
        <v>147</v>
      </c>
      <c r="AU693" s="225" t="s">
        <v>82</v>
      </c>
      <c r="AV693" s="15" t="s">
        <v>141</v>
      </c>
      <c r="AW693" s="15" t="s">
        <v>35</v>
      </c>
      <c r="AX693" s="15" t="s">
        <v>78</v>
      </c>
      <c r="AY693" s="225" t="s">
        <v>134</v>
      </c>
    </row>
    <row r="694" spans="1:65" s="2" customFormat="1" ht="24.15" customHeight="1">
      <c r="A694" s="35"/>
      <c r="B694" s="36"/>
      <c r="C694" s="226" t="s">
        <v>644</v>
      </c>
      <c r="D694" s="226" t="s">
        <v>217</v>
      </c>
      <c r="E694" s="227" t="s">
        <v>783</v>
      </c>
      <c r="F694" s="228" t="s">
        <v>784</v>
      </c>
      <c r="G694" s="229" t="s">
        <v>139</v>
      </c>
      <c r="H694" s="230">
        <v>582.61</v>
      </c>
      <c r="I694" s="231"/>
      <c r="J694" s="232">
        <f>ROUND(I694*H694,2)</f>
        <v>0</v>
      </c>
      <c r="K694" s="228" t="s">
        <v>140</v>
      </c>
      <c r="L694" s="233"/>
      <c r="M694" s="234" t="s">
        <v>19</v>
      </c>
      <c r="N694" s="235" t="s">
        <v>45</v>
      </c>
      <c r="O694" s="65"/>
      <c r="P694" s="183">
        <f>O694*H694</f>
        <v>0</v>
      </c>
      <c r="Q694" s="183">
        <v>4.1999999999999997E-3</v>
      </c>
      <c r="R694" s="183">
        <f>Q694*H694</f>
        <v>2.4469620000000001</v>
      </c>
      <c r="S694" s="183">
        <v>0</v>
      </c>
      <c r="T694" s="184">
        <f>S694*H694</f>
        <v>0</v>
      </c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R694" s="185" t="s">
        <v>383</v>
      </c>
      <c r="AT694" s="185" t="s">
        <v>217</v>
      </c>
      <c r="AU694" s="185" t="s">
        <v>82</v>
      </c>
      <c r="AY694" s="18" t="s">
        <v>134</v>
      </c>
      <c r="BE694" s="186">
        <f>IF(N694="základní",J694,0)</f>
        <v>0</v>
      </c>
      <c r="BF694" s="186">
        <f>IF(N694="snížená",J694,0)</f>
        <v>0</v>
      </c>
      <c r="BG694" s="186">
        <f>IF(N694="zákl. přenesená",J694,0)</f>
        <v>0</v>
      </c>
      <c r="BH694" s="186">
        <f>IF(N694="sníž. přenesená",J694,0)</f>
        <v>0</v>
      </c>
      <c r="BI694" s="186">
        <f>IF(N694="nulová",J694,0)</f>
        <v>0</v>
      </c>
      <c r="BJ694" s="18" t="s">
        <v>82</v>
      </c>
      <c r="BK694" s="186">
        <f>ROUND(I694*H694,2)</f>
        <v>0</v>
      </c>
      <c r="BL694" s="18" t="s">
        <v>240</v>
      </c>
      <c r="BM694" s="185" t="s">
        <v>785</v>
      </c>
    </row>
    <row r="695" spans="1:65" s="2" customFormat="1" ht="19.2">
      <c r="A695" s="35"/>
      <c r="B695" s="36"/>
      <c r="C695" s="37"/>
      <c r="D695" s="187" t="s">
        <v>143</v>
      </c>
      <c r="E695" s="37"/>
      <c r="F695" s="188" t="s">
        <v>784</v>
      </c>
      <c r="G695" s="37"/>
      <c r="H695" s="37"/>
      <c r="I695" s="189"/>
      <c r="J695" s="37"/>
      <c r="K695" s="37"/>
      <c r="L695" s="40"/>
      <c r="M695" s="190"/>
      <c r="N695" s="191"/>
      <c r="O695" s="65"/>
      <c r="P695" s="65"/>
      <c r="Q695" s="65"/>
      <c r="R695" s="65"/>
      <c r="S695" s="65"/>
      <c r="T695" s="66"/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T695" s="18" t="s">
        <v>143</v>
      </c>
      <c r="AU695" s="18" t="s">
        <v>82</v>
      </c>
    </row>
    <row r="696" spans="1:65" s="14" customFormat="1" ht="10.199999999999999">
      <c r="B696" s="204"/>
      <c r="C696" s="205"/>
      <c r="D696" s="187" t="s">
        <v>147</v>
      </c>
      <c r="E696" s="205"/>
      <c r="F696" s="207" t="s">
        <v>786</v>
      </c>
      <c r="G696" s="205"/>
      <c r="H696" s="208">
        <v>582.61</v>
      </c>
      <c r="I696" s="209"/>
      <c r="J696" s="205"/>
      <c r="K696" s="205"/>
      <c r="L696" s="210"/>
      <c r="M696" s="211"/>
      <c r="N696" s="212"/>
      <c r="O696" s="212"/>
      <c r="P696" s="212"/>
      <c r="Q696" s="212"/>
      <c r="R696" s="212"/>
      <c r="S696" s="212"/>
      <c r="T696" s="213"/>
      <c r="AT696" s="214" t="s">
        <v>147</v>
      </c>
      <c r="AU696" s="214" t="s">
        <v>82</v>
      </c>
      <c r="AV696" s="14" t="s">
        <v>82</v>
      </c>
      <c r="AW696" s="14" t="s">
        <v>4</v>
      </c>
      <c r="AX696" s="14" t="s">
        <v>78</v>
      </c>
      <c r="AY696" s="214" t="s">
        <v>134</v>
      </c>
    </row>
    <row r="697" spans="1:65" s="2" customFormat="1" ht="16.5" customHeight="1">
      <c r="A697" s="35"/>
      <c r="B697" s="36"/>
      <c r="C697" s="174" t="s">
        <v>633</v>
      </c>
      <c r="D697" s="174" t="s">
        <v>136</v>
      </c>
      <c r="E697" s="175" t="s">
        <v>787</v>
      </c>
      <c r="F697" s="176" t="s">
        <v>788</v>
      </c>
      <c r="G697" s="177" t="s">
        <v>139</v>
      </c>
      <c r="H697" s="178">
        <v>287</v>
      </c>
      <c r="I697" s="179"/>
      <c r="J697" s="180">
        <f>ROUND(I697*H697,2)</f>
        <v>0</v>
      </c>
      <c r="K697" s="176" t="s">
        <v>140</v>
      </c>
      <c r="L697" s="40"/>
      <c r="M697" s="181" t="s">
        <v>19</v>
      </c>
      <c r="N697" s="182" t="s">
        <v>45</v>
      </c>
      <c r="O697" s="65"/>
      <c r="P697" s="183">
        <f>O697*H697</f>
        <v>0</v>
      </c>
      <c r="Q697" s="183">
        <v>8.0999999999999996E-4</v>
      </c>
      <c r="R697" s="183">
        <f>Q697*H697</f>
        <v>0.23246999999999998</v>
      </c>
      <c r="S697" s="183">
        <v>0</v>
      </c>
      <c r="T697" s="184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185" t="s">
        <v>240</v>
      </c>
      <c r="AT697" s="185" t="s">
        <v>136</v>
      </c>
      <c r="AU697" s="185" t="s">
        <v>82</v>
      </c>
      <c r="AY697" s="18" t="s">
        <v>134</v>
      </c>
      <c r="BE697" s="186">
        <f>IF(N697="základní",J697,0)</f>
        <v>0</v>
      </c>
      <c r="BF697" s="186">
        <f>IF(N697="snížená",J697,0)</f>
        <v>0</v>
      </c>
      <c r="BG697" s="186">
        <f>IF(N697="zákl. přenesená",J697,0)</f>
        <v>0</v>
      </c>
      <c r="BH697" s="186">
        <f>IF(N697="sníž. přenesená",J697,0)</f>
        <v>0</v>
      </c>
      <c r="BI697" s="186">
        <f>IF(N697="nulová",J697,0)</f>
        <v>0</v>
      </c>
      <c r="BJ697" s="18" t="s">
        <v>82</v>
      </c>
      <c r="BK697" s="186">
        <f>ROUND(I697*H697,2)</f>
        <v>0</v>
      </c>
      <c r="BL697" s="18" t="s">
        <v>240</v>
      </c>
      <c r="BM697" s="185" t="s">
        <v>789</v>
      </c>
    </row>
    <row r="698" spans="1:65" s="2" customFormat="1" ht="19.2">
      <c r="A698" s="35"/>
      <c r="B698" s="36"/>
      <c r="C698" s="37"/>
      <c r="D698" s="187" t="s">
        <v>143</v>
      </c>
      <c r="E698" s="37"/>
      <c r="F698" s="188" t="s">
        <v>790</v>
      </c>
      <c r="G698" s="37"/>
      <c r="H698" s="37"/>
      <c r="I698" s="189"/>
      <c r="J698" s="37"/>
      <c r="K698" s="37"/>
      <c r="L698" s="40"/>
      <c r="M698" s="190"/>
      <c r="N698" s="191"/>
      <c r="O698" s="65"/>
      <c r="P698" s="65"/>
      <c r="Q698" s="65"/>
      <c r="R698" s="65"/>
      <c r="S698" s="65"/>
      <c r="T698" s="66"/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T698" s="18" t="s">
        <v>143</v>
      </c>
      <c r="AU698" s="18" t="s">
        <v>82</v>
      </c>
    </row>
    <row r="699" spans="1:65" s="2" customFormat="1" ht="10.199999999999999">
      <c r="A699" s="35"/>
      <c r="B699" s="36"/>
      <c r="C699" s="37"/>
      <c r="D699" s="192" t="s">
        <v>145</v>
      </c>
      <c r="E699" s="37"/>
      <c r="F699" s="193" t="s">
        <v>791</v>
      </c>
      <c r="G699" s="37"/>
      <c r="H699" s="37"/>
      <c r="I699" s="189"/>
      <c r="J699" s="37"/>
      <c r="K699" s="37"/>
      <c r="L699" s="40"/>
      <c r="M699" s="190"/>
      <c r="N699" s="191"/>
      <c r="O699" s="65"/>
      <c r="P699" s="65"/>
      <c r="Q699" s="65"/>
      <c r="R699" s="65"/>
      <c r="S699" s="65"/>
      <c r="T699" s="66"/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T699" s="18" t="s">
        <v>145</v>
      </c>
      <c r="AU699" s="18" t="s">
        <v>82</v>
      </c>
    </row>
    <row r="700" spans="1:65" s="13" customFormat="1" ht="10.199999999999999">
      <c r="B700" s="194"/>
      <c r="C700" s="195"/>
      <c r="D700" s="187" t="s">
        <v>147</v>
      </c>
      <c r="E700" s="196" t="s">
        <v>19</v>
      </c>
      <c r="F700" s="197" t="s">
        <v>782</v>
      </c>
      <c r="G700" s="195"/>
      <c r="H700" s="196" t="s">
        <v>19</v>
      </c>
      <c r="I700" s="198"/>
      <c r="J700" s="195"/>
      <c r="K700" s="195"/>
      <c r="L700" s="199"/>
      <c r="M700" s="200"/>
      <c r="N700" s="201"/>
      <c r="O700" s="201"/>
      <c r="P700" s="201"/>
      <c r="Q700" s="201"/>
      <c r="R700" s="201"/>
      <c r="S700" s="201"/>
      <c r="T700" s="202"/>
      <c r="AT700" s="203" t="s">
        <v>147</v>
      </c>
      <c r="AU700" s="203" t="s">
        <v>82</v>
      </c>
      <c r="AV700" s="13" t="s">
        <v>78</v>
      </c>
      <c r="AW700" s="13" t="s">
        <v>35</v>
      </c>
      <c r="AX700" s="13" t="s">
        <v>73</v>
      </c>
      <c r="AY700" s="203" t="s">
        <v>134</v>
      </c>
    </row>
    <row r="701" spans="1:65" s="13" customFormat="1" ht="10.199999999999999">
      <c r="B701" s="194"/>
      <c r="C701" s="195"/>
      <c r="D701" s="187" t="s">
        <v>147</v>
      </c>
      <c r="E701" s="196" t="s">
        <v>19</v>
      </c>
      <c r="F701" s="197" t="s">
        <v>773</v>
      </c>
      <c r="G701" s="195"/>
      <c r="H701" s="196" t="s">
        <v>19</v>
      </c>
      <c r="I701" s="198"/>
      <c r="J701" s="195"/>
      <c r="K701" s="195"/>
      <c r="L701" s="199"/>
      <c r="M701" s="200"/>
      <c r="N701" s="201"/>
      <c r="O701" s="201"/>
      <c r="P701" s="201"/>
      <c r="Q701" s="201"/>
      <c r="R701" s="201"/>
      <c r="S701" s="201"/>
      <c r="T701" s="202"/>
      <c r="AT701" s="203" t="s">
        <v>147</v>
      </c>
      <c r="AU701" s="203" t="s">
        <v>82</v>
      </c>
      <c r="AV701" s="13" t="s">
        <v>78</v>
      </c>
      <c r="AW701" s="13" t="s">
        <v>35</v>
      </c>
      <c r="AX701" s="13" t="s">
        <v>73</v>
      </c>
      <c r="AY701" s="203" t="s">
        <v>134</v>
      </c>
    </row>
    <row r="702" spans="1:65" s="14" customFormat="1" ht="10.199999999999999">
      <c r="B702" s="204"/>
      <c r="C702" s="205"/>
      <c r="D702" s="187" t="s">
        <v>147</v>
      </c>
      <c r="E702" s="206" t="s">
        <v>19</v>
      </c>
      <c r="F702" s="207" t="s">
        <v>680</v>
      </c>
      <c r="G702" s="205"/>
      <c r="H702" s="208">
        <v>77</v>
      </c>
      <c r="I702" s="209"/>
      <c r="J702" s="205"/>
      <c r="K702" s="205"/>
      <c r="L702" s="210"/>
      <c r="M702" s="211"/>
      <c r="N702" s="212"/>
      <c r="O702" s="212"/>
      <c r="P702" s="212"/>
      <c r="Q702" s="212"/>
      <c r="R702" s="212"/>
      <c r="S702" s="212"/>
      <c r="T702" s="213"/>
      <c r="AT702" s="214" t="s">
        <v>147</v>
      </c>
      <c r="AU702" s="214" t="s">
        <v>82</v>
      </c>
      <c r="AV702" s="14" t="s">
        <v>82</v>
      </c>
      <c r="AW702" s="14" t="s">
        <v>35</v>
      </c>
      <c r="AX702" s="14" t="s">
        <v>73</v>
      </c>
      <c r="AY702" s="214" t="s">
        <v>134</v>
      </c>
    </row>
    <row r="703" spans="1:65" s="13" customFormat="1" ht="10.199999999999999">
      <c r="B703" s="194"/>
      <c r="C703" s="195"/>
      <c r="D703" s="187" t="s">
        <v>147</v>
      </c>
      <c r="E703" s="196" t="s">
        <v>19</v>
      </c>
      <c r="F703" s="197" t="s">
        <v>774</v>
      </c>
      <c r="G703" s="195"/>
      <c r="H703" s="196" t="s">
        <v>19</v>
      </c>
      <c r="I703" s="198"/>
      <c r="J703" s="195"/>
      <c r="K703" s="195"/>
      <c r="L703" s="199"/>
      <c r="M703" s="200"/>
      <c r="N703" s="201"/>
      <c r="O703" s="201"/>
      <c r="P703" s="201"/>
      <c r="Q703" s="201"/>
      <c r="R703" s="201"/>
      <c r="S703" s="201"/>
      <c r="T703" s="202"/>
      <c r="AT703" s="203" t="s">
        <v>147</v>
      </c>
      <c r="AU703" s="203" t="s">
        <v>82</v>
      </c>
      <c r="AV703" s="13" t="s">
        <v>78</v>
      </c>
      <c r="AW703" s="13" t="s">
        <v>35</v>
      </c>
      <c r="AX703" s="13" t="s">
        <v>73</v>
      </c>
      <c r="AY703" s="203" t="s">
        <v>134</v>
      </c>
    </row>
    <row r="704" spans="1:65" s="14" customFormat="1" ht="10.199999999999999">
      <c r="B704" s="204"/>
      <c r="C704" s="205"/>
      <c r="D704" s="187" t="s">
        <v>147</v>
      </c>
      <c r="E704" s="206" t="s">
        <v>19</v>
      </c>
      <c r="F704" s="207" t="s">
        <v>775</v>
      </c>
      <c r="G704" s="205"/>
      <c r="H704" s="208">
        <v>210</v>
      </c>
      <c r="I704" s="209"/>
      <c r="J704" s="205"/>
      <c r="K704" s="205"/>
      <c r="L704" s="210"/>
      <c r="M704" s="211"/>
      <c r="N704" s="212"/>
      <c r="O704" s="212"/>
      <c r="P704" s="212"/>
      <c r="Q704" s="212"/>
      <c r="R704" s="212"/>
      <c r="S704" s="212"/>
      <c r="T704" s="213"/>
      <c r="AT704" s="214" t="s">
        <v>147</v>
      </c>
      <c r="AU704" s="214" t="s">
        <v>82</v>
      </c>
      <c r="AV704" s="14" t="s">
        <v>82</v>
      </c>
      <c r="AW704" s="14" t="s">
        <v>35</v>
      </c>
      <c r="AX704" s="14" t="s">
        <v>73</v>
      </c>
      <c r="AY704" s="214" t="s">
        <v>134</v>
      </c>
    </row>
    <row r="705" spans="1:65" s="15" customFormat="1" ht="10.199999999999999">
      <c r="B705" s="215"/>
      <c r="C705" s="216"/>
      <c r="D705" s="187" t="s">
        <v>147</v>
      </c>
      <c r="E705" s="217" t="s">
        <v>19</v>
      </c>
      <c r="F705" s="218" t="s">
        <v>186</v>
      </c>
      <c r="G705" s="216"/>
      <c r="H705" s="219">
        <v>287</v>
      </c>
      <c r="I705" s="220"/>
      <c r="J705" s="216"/>
      <c r="K705" s="216"/>
      <c r="L705" s="221"/>
      <c r="M705" s="222"/>
      <c r="N705" s="223"/>
      <c r="O705" s="223"/>
      <c r="P705" s="223"/>
      <c r="Q705" s="223"/>
      <c r="R705" s="223"/>
      <c r="S705" s="223"/>
      <c r="T705" s="224"/>
      <c r="AT705" s="225" t="s">
        <v>147</v>
      </c>
      <c r="AU705" s="225" t="s">
        <v>82</v>
      </c>
      <c r="AV705" s="15" t="s">
        <v>141</v>
      </c>
      <c r="AW705" s="15" t="s">
        <v>35</v>
      </c>
      <c r="AX705" s="15" t="s">
        <v>78</v>
      </c>
      <c r="AY705" s="225" t="s">
        <v>134</v>
      </c>
    </row>
    <row r="706" spans="1:65" s="2" customFormat="1" ht="24.15" customHeight="1">
      <c r="A706" s="35"/>
      <c r="B706" s="36"/>
      <c r="C706" s="174" t="s">
        <v>792</v>
      </c>
      <c r="D706" s="174" t="s">
        <v>136</v>
      </c>
      <c r="E706" s="175" t="s">
        <v>793</v>
      </c>
      <c r="F706" s="176" t="s">
        <v>794</v>
      </c>
      <c r="G706" s="177" t="s">
        <v>139</v>
      </c>
      <c r="H706" s="178">
        <v>287</v>
      </c>
      <c r="I706" s="179"/>
      <c r="J706" s="180">
        <f>ROUND(I706*H706,2)</f>
        <v>0</v>
      </c>
      <c r="K706" s="176" t="s">
        <v>140</v>
      </c>
      <c r="L706" s="40"/>
      <c r="M706" s="181" t="s">
        <v>19</v>
      </c>
      <c r="N706" s="182" t="s">
        <v>45</v>
      </c>
      <c r="O706" s="65"/>
      <c r="P706" s="183">
        <f>O706*H706</f>
        <v>0</v>
      </c>
      <c r="Q706" s="183">
        <v>1.0000000000000001E-5</v>
      </c>
      <c r="R706" s="183">
        <f>Q706*H706</f>
        <v>2.8700000000000002E-3</v>
      </c>
      <c r="S706" s="183">
        <v>0</v>
      </c>
      <c r="T706" s="184">
        <f>S706*H706</f>
        <v>0</v>
      </c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R706" s="185" t="s">
        <v>240</v>
      </c>
      <c r="AT706" s="185" t="s">
        <v>136</v>
      </c>
      <c r="AU706" s="185" t="s">
        <v>82</v>
      </c>
      <c r="AY706" s="18" t="s">
        <v>134</v>
      </c>
      <c r="BE706" s="186">
        <f>IF(N706="základní",J706,0)</f>
        <v>0</v>
      </c>
      <c r="BF706" s="186">
        <f>IF(N706="snížená",J706,0)</f>
        <v>0</v>
      </c>
      <c r="BG706" s="186">
        <f>IF(N706="zákl. přenesená",J706,0)</f>
        <v>0</v>
      </c>
      <c r="BH706" s="186">
        <f>IF(N706="sníž. přenesená",J706,0)</f>
        <v>0</v>
      </c>
      <c r="BI706" s="186">
        <f>IF(N706="nulová",J706,0)</f>
        <v>0</v>
      </c>
      <c r="BJ706" s="18" t="s">
        <v>82</v>
      </c>
      <c r="BK706" s="186">
        <f>ROUND(I706*H706,2)</f>
        <v>0</v>
      </c>
      <c r="BL706" s="18" t="s">
        <v>240</v>
      </c>
      <c r="BM706" s="185" t="s">
        <v>795</v>
      </c>
    </row>
    <row r="707" spans="1:65" s="2" customFormat="1" ht="28.8">
      <c r="A707" s="35"/>
      <c r="B707" s="36"/>
      <c r="C707" s="37"/>
      <c r="D707" s="187" t="s">
        <v>143</v>
      </c>
      <c r="E707" s="37"/>
      <c r="F707" s="188" t="s">
        <v>796</v>
      </c>
      <c r="G707" s="37"/>
      <c r="H707" s="37"/>
      <c r="I707" s="189"/>
      <c r="J707" s="37"/>
      <c r="K707" s="37"/>
      <c r="L707" s="40"/>
      <c r="M707" s="190"/>
      <c r="N707" s="191"/>
      <c r="O707" s="65"/>
      <c r="P707" s="65"/>
      <c r="Q707" s="65"/>
      <c r="R707" s="65"/>
      <c r="S707" s="65"/>
      <c r="T707" s="66"/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T707" s="18" t="s">
        <v>143</v>
      </c>
      <c r="AU707" s="18" t="s">
        <v>82</v>
      </c>
    </row>
    <row r="708" spans="1:65" s="2" customFormat="1" ht="10.199999999999999">
      <c r="A708" s="35"/>
      <c r="B708" s="36"/>
      <c r="C708" s="37"/>
      <c r="D708" s="192" t="s">
        <v>145</v>
      </c>
      <c r="E708" s="37"/>
      <c r="F708" s="193" t="s">
        <v>797</v>
      </c>
      <c r="G708" s="37"/>
      <c r="H708" s="37"/>
      <c r="I708" s="189"/>
      <c r="J708" s="37"/>
      <c r="K708" s="37"/>
      <c r="L708" s="40"/>
      <c r="M708" s="190"/>
      <c r="N708" s="191"/>
      <c r="O708" s="65"/>
      <c r="P708" s="65"/>
      <c r="Q708" s="65"/>
      <c r="R708" s="65"/>
      <c r="S708" s="65"/>
      <c r="T708" s="66"/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T708" s="18" t="s">
        <v>145</v>
      </c>
      <c r="AU708" s="18" t="s">
        <v>82</v>
      </c>
    </row>
    <row r="709" spans="1:65" s="13" customFormat="1" ht="10.199999999999999">
      <c r="B709" s="194"/>
      <c r="C709" s="195"/>
      <c r="D709" s="187" t="s">
        <v>147</v>
      </c>
      <c r="E709" s="196" t="s">
        <v>19</v>
      </c>
      <c r="F709" s="197" t="s">
        <v>782</v>
      </c>
      <c r="G709" s="195"/>
      <c r="H709" s="196" t="s">
        <v>19</v>
      </c>
      <c r="I709" s="198"/>
      <c r="J709" s="195"/>
      <c r="K709" s="195"/>
      <c r="L709" s="199"/>
      <c r="M709" s="200"/>
      <c r="N709" s="201"/>
      <c r="O709" s="201"/>
      <c r="P709" s="201"/>
      <c r="Q709" s="201"/>
      <c r="R709" s="201"/>
      <c r="S709" s="201"/>
      <c r="T709" s="202"/>
      <c r="AT709" s="203" t="s">
        <v>147</v>
      </c>
      <c r="AU709" s="203" t="s">
        <v>82</v>
      </c>
      <c r="AV709" s="13" t="s">
        <v>78</v>
      </c>
      <c r="AW709" s="13" t="s">
        <v>35</v>
      </c>
      <c r="AX709" s="13" t="s">
        <v>73</v>
      </c>
      <c r="AY709" s="203" t="s">
        <v>134</v>
      </c>
    </row>
    <row r="710" spans="1:65" s="13" customFormat="1" ht="10.199999999999999">
      <c r="B710" s="194"/>
      <c r="C710" s="195"/>
      <c r="D710" s="187" t="s">
        <v>147</v>
      </c>
      <c r="E710" s="196" t="s">
        <v>19</v>
      </c>
      <c r="F710" s="197" t="s">
        <v>773</v>
      </c>
      <c r="G710" s="195"/>
      <c r="H710" s="196" t="s">
        <v>19</v>
      </c>
      <c r="I710" s="198"/>
      <c r="J710" s="195"/>
      <c r="K710" s="195"/>
      <c r="L710" s="199"/>
      <c r="M710" s="200"/>
      <c r="N710" s="201"/>
      <c r="O710" s="201"/>
      <c r="P710" s="201"/>
      <c r="Q710" s="201"/>
      <c r="R710" s="201"/>
      <c r="S710" s="201"/>
      <c r="T710" s="202"/>
      <c r="AT710" s="203" t="s">
        <v>147</v>
      </c>
      <c r="AU710" s="203" t="s">
        <v>82</v>
      </c>
      <c r="AV710" s="13" t="s">
        <v>78</v>
      </c>
      <c r="AW710" s="13" t="s">
        <v>35</v>
      </c>
      <c r="AX710" s="13" t="s">
        <v>73</v>
      </c>
      <c r="AY710" s="203" t="s">
        <v>134</v>
      </c>
    </row>
    <row r="711" spans="1:65" s="14" customFormat="1" ht="10.199999999999999">
      <c r="B711" s="204"/>
      <c r="C711" s="205"/>
      <c r="D711" s="187" t="s">
        <v>147</v>
      </c>
      <c r="E711" s="206" t="s">
        <v>19</v>
      </c>
      <c r="F711" s="207" t="s">
        <v>680</v>
      </c>
      <c r="G711" s="205"/>
      <c r="H711" s="208">
        <v>77</v>
      </c>
      <c r="I711" s="209"/>
      <c r="J711" s="205"/>
      <c r="K711" s="205"/>
      <c r="L711" s="210"/>
      <c r="M711" s="211"/>
      <c r="N711" s="212"/>
      <c r="O711" s="212"/>
      <c r="P711" s="212"/>
      <c r="Q711" s="212"/>
      <c r="R711" s="212"/>
      <c r="S711" s="212"/>
      <c r="T711" s="213"/>
      <c r="AT711" s="214" t="s">
        <v>147</v>
      </c>
      <c r="AU711" s="214" t="s">
        <v>82</v>
      </c>
      <c r="AV711" s="14" t="s">
        <v>82</v>
      </c>
      <c r="AW711" s="14" t="s">
        <v>35</v>
      </c>
      <c r="AX711" s="14" t="s">
        <v>73</v>
      </c>
      <c r="AY711" s="214" t="s">
        <v>134</v>
      </c>
    </row>
    <row r="712" spans="1:65" s="13" customFormat="1" ht="10.199999999999999">
      <c r="B712" s="194"/>
      <c r="C712" s="195"/>
      <c r="D712" s="187" t="s">
        <v>147</v>
      </c>
      <c r="E712" s="196" t="s">
        <v>19</v>
      </c>
      <c r="F712" s="197" t="s">
        <v>774</v>
      </c>
      <c r="G712" s="195"/>
      <c r="H712" s="196" t="s">
        <v>19</v>
      </c>
      <c r="I712" s="198"/>
      <c r="J712" s="195"/>
      <c r="K712" s="195"/>
      <c r="L712" s="199"/>
      <c r="M712" s="200"/>
      <c r="N712" s="201"/>
      <c r="O712" s="201"/>
      <c r="P712" s="201"/>
      <c r="Q712" s="201"/>
      <c r="R712" s="201"/>
      <c r="S712" s="201"/>
      <c r="T712" s="202"/>
      <c r="AT712" s="203" t="s">
        <v>147</v>
      </c>
      <c r="AU712" s="203" t="s">
        <v>82</v>
      </c>
      <c r="AV712" s="13" t="s">
        <v>78</v>
      </c>
      <c r="AW712" s="13" t="s">
        <v>35</v>
      </c>
      <c r="AX712" s="13" t="s">
        <v>73</v>
      </c>
      <c r="AY712" s="203" t="s">
        <v>134</v>
      </c>
    </row>
    <row r="713" spans="1:65" s="14" customFormat="1" ht="10.199999999999999">
      <c r="B713" s="204"/>
      <c r="C713" s="205"/>
      <c r="D713" s="187" t="s">
        <v>147</v>
      </c>
      <c r="E713" s="206" t="s">
        <v>19</v>
      </c>
      <c r="F713" s="207" t="s">
        <v>775</v>
      </c>
      <c r="G713" s="205"/>
      <c r="H713" s="208">
        <v>210</v>
      </c>
      <c r="I713" s="209"/>
      <c r="J713" s="205"/>
      <c r="K713" s="205"/>
      <c r="L713" s="210"/>
      <c r="M713" s="211"/>
      <c r="N713" s="212"/>
      <c r="O713" s="212"/>
      <c r="P713" s="212"/>
      <c r="Q713" s="212"/>
      <c r="R713" s="212"/>
      <c r="S713" s="212"/>
      <c r="T713" s="213"/>
      <c r="AT713" s="214" t="s">
        <v>147</v>
      </c>
      <c r="AU713" s="214" t="s">
        <v>82</v>
      </c>
      <c r="AV713" s="14" t="s">
        <v>82</v>
      </c>
      <c r="AW713" s="14" t="s">
        <v>35</v>
      </c>
      <c r="AX713" s="14" t="s">
        <v>73</v>
      </c>
      <c r="AY713" s="214" t="s">
        <v>134</v>
      </c>
    </row>
    <row r="714" spans="1:65" s="15" customFormat="1" ht="10.199999999999999">
      <c r="B714" s="215"/>
      <c r="C714" s="216"/>
      <c r="D714" s="187" t="s">
        <v>147</v>
      </c>
      <c r="E714" s="217" t="s">
        <v>19</v>
      </c>
      <c r="F714" s="218" t="s">
        <v>186</v>
      </c>
      <c r="G714" s="216"/>
      <c r="H714" s="219">
        <v>287</v>
      </c>
      <c r="I714" s="220"/>
      <c r="J714" s="216"/>
      <c r="K714" s="216"/>
      <c r="L714" s="221"/>
      <c r="M714" s="222"/>
      <c r="N714" s="223"/>
      <c r="O714" s="223"/>
      <c r="P714" s="223"/>
      <c r="Q714" s="223"/>
      <c r="R714" s="223"/>
      <c r="S714" s="223"/>
      <c r="T714" s="224"/>
      <c r="AT714" s="225" t="s">
        <v>147</v>
      </c>
      <c r="AU714" s="225" t="s">
        <v>82</v>
      </c>
      <c r="AV714" s="15" t="s">
        <v>141</v>
      </c>
      <c r="AW714" s="15" t="s">
        <v>35</v>
      </c>
      <c r="AX714" s="15" t="s">
        <v>78</v>
      </c>
      <c r="AY714" s="225" t="s">
        <v>134</v>
      </c>
    </row>
    <row r="715" spans="1:65" s="2" customFormat="1" ht="37.799999999999997" customHeight="1">
      <c r="A715" s="35"/>
      <c r="B715" s="36"/>
      <c r="C715" s="226" t="s">
        <v>798</v>
      </c>
      <c r="D715" s="226" t="s">
        <v>217</v>
      </c>
      <c r="E715" s="227" t="s">
        <v>799</v>
      </c>
      <c r="F715" s="228" t="s">
        <v>800</v>
      </c>
      <c r="G715" s="229" t="s">
        <v>139</v>
      </c>
      <c r="H715" s="230">
        <v>315.7</v>
      </c>
      <c r="I715" s="231"/>
      <c r="J715" s="232">
        <f>ROUND(I715*H715,2)</f>
        <v>0</v>
      </c>
      <c r="K715" s="228" t="s">
        <v>140</v>
      </c>
      <c r="L715" s="233"/>
      <c r="M715" s="234" t="s">
        <v>19</v>
      </c>
      <c r="N715" s="235" t="s">
        <v>45</v>
      </c>
      <c r="O715" s="65"/>
      <c r="P715" s="183">
        <f>O715*H715</f>
        <v>0</v>
      </c>
      <c r="Q715" s="183">
        <v>2.0000000000000001E-4</v>
      </c>
      <c r="R715" s="183">
        <f>Q715*H715</f>
        <v>6.3140000000000002E-2</v>
      </c>
      <c r="S715" s="183">
        <v>0</v>
      </c>
      <c r="T715" s="184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185" t="s">
        <v>383</v>
      </c>
      <c r="AT715" s="185" t="s">
        <v>217</v>
      </c>
      <c r="AU715" s="185" t="s">
        <v>82</v>
      </c>
      <c r="AY715" s="18" t="s">
        <v>134</v>
      </c>
      <c r="BE715" s="186">
        <f>IF(N715="základní",J715,0)</f>
        <v>0</v>
      </c>
      <c r="BF715" s="186">
        <f>IF(N715="snížená",J715,0)</f>
        <v>0</v>
      </c>
      <c r="BG715" s="186">
        <f>IF(N715="zákl. přenesená",J715,0)</f>
        <v>0</v>
      </c>
      <c r="BH715" s="186">
        <f>IF(N715="sníž. přenesená",J715,0)</f>
        <v>0</v>
      </c>
      <c r="BI715" s="186">
        <f>IF(N715="nulová",J715,0)</f>
        <v>0</v>
      </c>
      <c r="BJ715" s="18" t="s">
        <v>82</v>
      </c>
      <c r="BK715" s="186">
        <f>ROUND(I715*H715,2)</f>
        <v>0</v>
      </c>
      <c r="BL715" s="18" t="s">
        <v>240</v>
      </c>
      <c r="BM715" s="185" t="s">
        <v>801</v>
      </c>
    </row>
    <row r="716" spans="1:65" s="2" customFormat="1" ht="19.2">
      <c r="A716" s="35"/>
      <c r="B716" s="36"/>
      <c r="C716" s="37"/>
      <c r="D716" s="187" t="s">
        <v>143</v>
      </c>
      <c r="E716" s="37"/>
      <c r="F716" s="188" t="s">
        <v>800</v>
      </c>
      <c r="G716" s="37"/>
      <c r="H716" s="37"/>
      <c r="I716" s="189"/>
      <c r="J716" s="37"/>
      <c r="K716" s="37"/>
      <c r="L716" s="40"/>
      <c r="M716" s="190"/>
      <c r="N716" s="191"/>
      <c r="O716" s="65"/>
      <c r="P716" s="65"/>
      <c r="Q716" s="65"/>
      <c r="R716" s="65"/>
      <c r="S716" s="65"/>
      <c r="T716" s="66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T716" s="18" t="s">
        <v>143</v>
      </c>
      <c r="AU716" s="18" t="s">
        <v>82</v>
      </c>
    </row>
    <row r="717" spans="1:65" s="14" customFormat="1" ht="10.199999999999999">
      <c r="B717" s="204"/>
      <c r="C717" s="205"/>
      <c r="D717" s="187" t="s">
        <v>147</v>
      </c>
      <c r="E717" s="205"/>
      <c r="F717" s="207" t="s">
        <v>802</v>
      </c>
      <c r="G717" s="205"/>
      <c r="H717" s="208">
        <v>315.7</v>
      </c>
      <c r="I717" s="209"/>
      <c r="J717" s="205"/>
      <c r="K717" s="205"/>
      <c r="L717" s="210"/>
      <c r="M717" s="211"/>
      <c r="N717" s="212"/>
      <c r="O717" s="212"/>
      <c r="P717" s="212"/>
      <c r="Q717" s="212"/>
      <c r="R717" s="212"/>
      <c r="S717" s="212"/>
      <c r="T717" s="213"/>
      <c r="AT717" s="214" t="s">
        <v>147</v>
      </c>
      <c r="AU717" s="214" t="s">
        <v>82</v>
      </c>
      <c r="AV717" s="14" t="s">
        <v>82</v>
      </c>
      <c r="AW717" s="14" t="s">
        <v>4</v>
      </c>
      <c r="AX717" s="14" t="s">
        <v>78</v>
      </c>
      <c r="AY717" s="214" t="s">
        <v>134</v>
      </c>
    </row>
    <row r="718" spans="1:65" s="2" customFormat="1" ht="24.15" customHeight="1">
      <c r="A718" s="35"/>
      <c r="B718" s="36"/>
      <c r="C718" s="174" t="s">
        <v>803</v>
      </c>
      <c r="D718" s="174" t="s">
        <v>136</v>
      </c>
      <c r="E718" s="175" t="s">
        <v>804</v>
      </c>
      <c r="F718" s="176" t="s">
        <v>805</v>
      </c>
      <c r="G718" s="177" t="s">
        <v>195</v>
      </c>
      <c r="H718" s="178">
        <v>2.7450000000000001</v>
      </c>
      <c r="I718" s="179"/>
      <c r="J718" s="180">
        <f>ROUND(I718*H718,2)</f>
        <v>0</v>
      </c>
      <c r="K718" s="176" t="s">
        <v>140</v>
      </c>
      <c r="L718" s="40"/>
      <c r="M718" s="181" t="s">
        <v>19</v>
      </c>
      <c r="N718" s="182" t="s">
        <v>45</v>
      </c>
      <c r="O718" s="65"/>
      <c r="P718" s="183">
        <f>O718*H718</f>
        <v>0</v>
      </c>
      <c r="Q718" s="183">
        <v>0</v>
      </c>
      <c r="R718" s="183">
        <f>Q718*H718</f>
        <v>0</v>
      </c>
      <c r="S718" s="183">
        <v>0</v>
      </c>
      <c r="T718" s="184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185" t="s">
        <v>240</v>
      </c>
      <c r="AT718" s="185" t="s">
        <v>136</v>
      </c>
      <c r="AU718" s="185" t="s">
        <v>82</v>
      </c>
      <c r="AY718" s="18" t="s">
        <v>134</v>
      </c>
      <c r="BE718" s="186">
        <f>IF(N718="základní",J718,0)</f>
        <v>0</v>
      </c>
      <c r="BF718" s="186">
        <f>IF(N718="snížená",J718,0)</f>
        <v>0</v>
      </c>
      <c r="BG718" s="186">
        <f>IF(N718="zákl. přenesená",J718,0)</f>
        <v>0</v>
      </c>
      <c r="BH718" s="186">
        <f>IF(N718="sníž. přenesená",J718,0)</f>
        <v>0</v>
      </c>
      <c r="BI718" s="186">
        <f>IF(N718="nulová",J718,0)</f>
        <v>0</v>
      </c>
      <c r="BJ718" s="18" t="s">
        <v>82</v>
      </c>
      <c r="BK718" s="186">
        <f>ROUND(I718*H718,2)</f>
        <v>0</v>
      </c>
      <c r="BL718" s="18" t="s">
        <v>240</v>
      </c>
      <c r="BM718" s="185" t="s">
        <v>806</v>
      </c>
    </row>
    <row r="719" spans="1:65" s="2" customFormat="1" ht="28.8">
      <c r="A719" s="35"/>
      <c r="B719" s="36"/>
      <c r="C719" s="37"/>
      <c r="D719" s="187" t="s">
        <v>143</v>
      </c>
      <c r="E719" s="37"/>
      <c r="F719" s="188" t="s">
        <v>807</v>
      </c>
      <c r="G719" s="37"/>
      <c r="H719" s="37"/>
      <c r="I719" s="189"/>
      <c r="J719" s="37"/>
      <c r="K719" s="37"/>
      <c r="L719" s="40"/>
      <c r="M719" s="190"/>
      <c r="N719" s="191"/>
      <c r="O719" s="65"/>
      <c r="P719" s="65"/>
      <c r="Q719" s="65"/>
      <c r="R719" s="65"/>
      <c r="S719" s="65"/>
      <c r="T719" s="66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T719" s="18" t="s">
        <v>143</v>
      </c>
      <c r="AU719" s="18" t="s">
        <v>82</v>
      </c>
    </row>
    <row r="720" spans="1:65" s="2" customFormat="1" ht="10.199999999999999">
      <c r="A720" s="35"/>
      <c r="B720" s="36"/>
      <c r="C720" s="37"/>
      <c r="D720" s="192" t="s">
        <v>145</v>
      </c>
      <c r="E720" s="37"/>
      <c r="F720" s="193" t="s">
        <v>808</v>
      </c>
      <c r="G720" s="37"/>
      <c r="H720" s="37"/>
      <c r="I720" s="189"/>
      <c r="J720" s="37"/>
      <c r="K720" s="37"/>
      <c r="L720" s="40"/>
      <c r="M720" s="190"/>
      <c r="N720" s="191"/>
      <c r="O720" s="65"/>
      <c r="P720" s="65"/>
      <c r="Q720" s="65"/>
      <c r="R720" s="65"/>
      <c r="S720" s="65"/>
      <c r="T720" s="66"/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T720" s="18" t="s">
        <v>145</v>
      </c>
      <c r="AU720" s="18" t="s">
        <v>82</v>
      </c>
    </row>
    <row r="721" spans="1:65" s="12" customFormat="1" ht="22.8" customHeight="1">
      <c r="B721" s="158"/>
      <c r="C721" s="159"/>
      <c r="D721" s="160" t="s">
        <v>72</v>
      </c>
      <c r="E721" s="172" t="s">
        <v>809</v>
      </c>
      <c r="F721" s="172" t="s">
        <v>810</v>
      </c>
      <c r="G721" s="159"/>
      <c r="H721" s="159"/>
      <c r="I721" s="162"/>
      <c r="J721" s="173">
        <f>BK721</f>
        <v>0</v>
      </c>
      <c r="K721" s="159"/>
      <c r="L721" s="164"/>
      <c r="M721" s="165"/>
      <c r="N721" s="166"/>
      <c r="O721" s="166"/>
      <c r="P721" s="167">
        <f>SUM(P722:P727)</f>
        <v>0</v>
      </c>
      <c r="Q721" s="166"/>
      <c r="R721" s="167">
        <f>SUM(R722:R727)</f>
        <v>9.8700000000000003E-3</v>
      </c>
      <c r="S721" s="166"/>
      <c r="T721" s="168">
        <f>SUM(T722:T727)</f>
        <v>0</v>
      </c>
      <c r="AR721" s="169" t="s">
        <v>82</v>
      </c>
      <c r="AT721" s="170" t="s">
        <v>72</v>
      </c>
      <c r="AU721" s="170" t="s">
        <v>78</v>
      </c>
      <c r="AY721" s="169" t="s">
        <v>134</v>
      </c>
      <c r="BK721" s="171">
        <f>SUM(BK722:BK727)</f>
        <v>0</v>
      </c>
    </row>
    <row r="722" spans="1:65" s="2" customFormat="1" ht="24.15" customHeight="1">
      <c r="A722" s="35"/>
      <c r="B722" s="36"/>
      <c r="C722" s="174" t="s">
        <v>811</v>
      </c>
      <c r="D722" s="174" t="s">
        <v>136</v>
      </c>
      <c r="E722" s="175" t="s">
        <v>812</v>
      </c>
      <c r="F722" s="176" t="s">
        <v>813</v>
      </c>
      <c r="G722" s="177" t="s">
        <v>561</v>
      </c>
      <c r="H722" s="178">
        <v>6</v>
      </c>
      <c r="I722" s="179"/>
      <c r="J722" s="180">
        <f>ROUND(I722*H722,2)</f>
        <v>0</v>
      </c>
      <c r="K722" s="176" t="s">
        <v>140</v>
      </c>
      <c r="L722" s="40"/>
      <c r="M722" s="181" t="s">
        <v>19</v>
      </c>
      <c r="N722" s="182" t="s">
        <v>45</v>
      </c>
      <c r="O722" s="65"/>
      <c r="P722" s="183">
        <f>O722*H722</f>
        <v>0</v>
      </c>
      <c r="Q722" s="183">
        <v>1.5E-3</v>
      </c>
      <c r="R722" s="183">
        <f>Q722*H722</f>
        <v>9.0000000000000011E-3</v>
      </c>
      <c r="S722" s="183">
        <v>0</v>
      </c>
      <c r="T722" s="184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185" t="s">
        <v>240</v>
      </c>
      <c r="AT722" s="185" t="s">
        <v>136</v>
      </c>
      <c r="AU722" s="185" t="s">
        <v>82</v>
      </c>
      <c r="AY722" s="18" t="s">
        <v>134</v>
      </c>
      <c r="BE722" s="186">
        <f>IF(N722="základní",J722,0)</f>
        <v>0</v>
      </c>
      <c r="BF722" s="186">
        <f>IF(N722="snížená",J722,0)</f>
        <v>0</v>
      </c>
      <c r="BG722" s="186">
        <f>IF(N722="zákl. přenesená",J722,0)</f>
        <v>0</v>
      </c>
      <c r="BH722" s="186">
        <f>IF(N722="sníž. přenesená",J722,0)</f>
        <v>0</v>
      </c>
      <c r="BI722" s="186">
        <f>IF(N722="nulová",J722,0)</f>
        <v>0</v>
      </c>
      <c r="BJ722" s="18" t="s">
        <v>82</v>
      </c>
      <c r="BK722" s="186">
        <f>ROUND(I722*H722,2)</f>
        <v>0</v>
      </c>
      <c r="BL722" s="18" t="s">
        <v>240</v>
      </c>
      <c r="BM722" s="185" t="s">
        <v>814</v>
      </c>
    </row>
    <row r="723" spans="1:65" s="2" customFormat="1" ht="19.2">
      <c r="A723" s="35"/>
      <c r="B723" s="36"/>
      <c r="C723" s="37"/>
      <c r="D723" s="187" t="s">
        <v>143</v>
      </c>
      <c r="E723" s="37"/>
      <c r="F723" s="188" t="s">
        <v>815</v>
      </c>
      <c r="G723" s="37"/>
      <c r="H723" s="37"/>
      <c r="I723" s="189"/>
      <c r="J723" s="37"/>
      <c r="K723" s="37"/>
      <c r="L723" s="40"/>
      <c r="M723" s="190"/>
      <c r="N723" s="191"/>
      <c r="O723" s="65"/>
      <c r="P723" s="65"/>
      <c r="Q723" s="65"/>
      <c r="R723" s="65"/>
      <c r="S723" s="65"/>
      <c r="T723" s="66"/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T723" s="18" t="s">
        <v>143</v>
      </c>
      <c r="AU723" s="18" t="s">
        <v>82</v>
      </c>
    </row>
    <row r="724" spans="1:65" s="2" customFormat="1" ht="10.199999999999999">
      <c r="A724" s="35"/>
      <c r="B724" s="36"/>
      <c r="C724" s="37"/>
      <c r="D724" s="192" t="s">
        <v>145</v>
      </c>
      <c r="E724" s="37"/>
      <c r="F724" s="193" t="s">
        <v>816</v>
      </c>
      <c r="G724" s="37"/>
      <c r="H724" s="37"/>
      <c r="I724" s="189"/>
      <c r="J724" s="37"/>
      <c r="K724" s="37"/>
      <c r="L724" s="40"/>
      <c r="M724" s="190"/>
      <c r="N724" s="191"/>
      <c r="O724" s="65"/>
      <c r="P724" s="65"/>
      <c r="Q724" s="65"/>
      <c r="R724" s="65"/>
      <c r="S724" s="65"/>
      <c r="T724" s="66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T724" s="18" t="s">
        <v>145</v>
      </c>
      <c r="AU724" s="18" t="s">
        <v>82</v>
      </c>
    </row>
    <row r="725" spans="1:65" s="2" customFormat="1" ht="16.5" customHeight="1">
      <c r="A725" s="35"/>
      <c r="B725" s="36"/>
      <c r="C725" s="174" t="s">
        <v>817</v>
      </c>
      <c r="D725" s="174" t="s">
        <v>136</v>
      </c>
      <c r="E725" s="175" t="s">
        <v>818</v>
      </c>
      <c r="F725" s="176" t="s">
        <v>819</v>
      </c>
      <c r="G725" s="177" t="s">
        <v>561</v>
      </c>
      <c r="H725" s="178">
        <v>3</v>
      </c>
      <c r="I725" s="179"/>
      <c r="J725" s="180">
        <f>ROUND(I725*H725,2)</f>
        <v>0</v>
      </c>
      <c r="K725" s="176" t="s">
        <v>140</v>
      </c>
      <c r="L725" s="40"/>
      <c r="M725" s="181" t="s">
        <v>19</v>
      </c>
      <c r="N725" s="182" t="s">
        <v>45</v>
      </c>
      <c r="O725" s="65"/>
      <c r="P725" s="183">
        <f>O725*H725</f>
        <v>0</v>
      </c>
      <c r="Q725" s="183">
        <v>2.9E-4</v>
      </c>
      <c r="R725" s="183">
        <f>Q725*H725</f>
        <v>8.7000000000000001E-4</v>
      </c>
      <c r="S725" s="183">
        <v>0</v>
      </c>
      <c r="T725" s="184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185" t="s">
        <v>240</v>
      </c>
      <c r="AT725" s="185" t="s">
        <v>136</v>
      </c>
      <c r="AU725" s="185" t="s">
        <v>82</v>
      </c>
      <c r="AY725" s="18" t="s">
        <v>134</v>
      </c>
      <c r="BE725" s="186">
        <f>IF(N725="základní",J725,0)</f>
        <v>0</v>
      </c>
      <c r="BF725" s="186">
        <f>IF(N725="snížená",J725,0)</f>
        <v>0</v>
      </c>
      <c r="BG725" s="186">
        <f>IF(N725="zákl. přenesená",J725,0)</f>
        <v>0</v>
      </c>
      <c r="BH725" s="186">
        <f>IF(N725="sníž. přenesená",J725,0)</f>
        <v>0</v>
      </c>
      <c r="BI725" s="186">
        <f>IF(N725="nulová",J725,0)</f>
        <v>0</v>
      </c>
      <c r="BJ725" s="18" t="s">
        <v>82</v>
      </c>
      <c r="BK725" s="186">
        <f>ROUND(I725*H725,2)</f>
        <v>0</v>
      </c>
      <c r="BL725" s="18" t="s">
        <v>240</v>
      </c>
      <c r="BM725" s="185" t="s">
        <v>820</v>
      </c>
    </row>
    <row r="726" spans="1:65" s="2" customFormat="1" ht="10.199999999999999">
      <c r="A726" s="35"/>
      <c r="B726" s="36"/>
      <c r="C726" s="37"/>
      <c r="D726" s="187" t="s">
        <v>143</v>
      </c>
      <c r="E726" s="37"/>
      <c r="F726" s="188" t="s">
        <v>821</v>
      </c>
      <c r="G726" s="37"/>
      <c r="H726" s="37"/>
      <c r="I726" s="189"/>
      <c r="J726" s="37"/>
      <c r="K726" s="37"/>
      <c r="L726" s="40"/>
      <c r="M726" s="190"/>
      <c r="N726" s="191"/>
      <c r="O726" s="65"/>
      <c r="P726" s="65"/>
      <c r="Q726" s="65"/>
      <c r="R726" s="65"/>
      <c r="S726" s="65"/>
      <c r="T726" s="66"/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T726" s="18" t="s">
        <v>143</v>
      </c>
      <c r="AU726" s="18" t="s">
        <v>82</v>
      </c>
    </row>
    <row r="727" spans="1:65" s="2" customFormat="1" ht="10.199999999999999">
      <c r="A727" s="35"/>
      <c r="B727" s="36"/>
      <c r="C727" s="37"/>
      <c r="D727" s="192" t="s">
        <v>145</v>
      </c>
      <c r="E727" s="37"/>
      <c r="F727" s="193" t="s">
        <v>822</v>
      </c>
      <c r="G727" s="37"/>
      <c r="H727" s="37"/>
      <c r="I727" s="189"/>
      <c r="J727" s="37"/>
      <c r="K727" s="37"/>
      <c r="L727" s="40"/>
      <c r="M727" s="190"/>
      <c r="N727" s="191"/>
      <c r="O727" s="65"/>
      <c r="P727" s="65"/>
      <c r="Q727" s="65"/>
      <c r="R727" s="65"/>
      <c r="S727" s="65"/>
      <c r="T727" s="66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T727" s="18" t="s">
        <v>145</v>
      </c>
      <c r="AU727" s="18" t="s">
        <v>82</v>
      </c>
    </row>
    <row r="728" spans="1:65" s="12" customFormat="1" ht="22.8" customHeight="1">
      <c r="B728" s="158"/>
      <c r="C728" s="159"/>
      <c r="D728" s="160" t="s">
        <v>72</v>
      </c>
      <c r="E728" s="172" t="s">
        <v>823</v>
      </c>
      <c r="F728" s="172" t="s">
        <v>824</v>
      </c>
      <c r="G728" s="159"/>
      <c r="H728" s="159"/>
      <c r="I728" s="162"/>
      <c r="J728" s="173">
        <f>BK728</f>
        <v>0</v>
      </c>
      <c r="K728" s="159"/>
      <c r="L728" s="164"/>
      <c r="M728" s="165"/>
      <c r="N728" s="166"/>
      <c r="O728" s="166"/>
      <c r="P728" s="167">
        <f>SUM(P729:P781)</f>
        <v>0</v>
      </c>
      <c r="Q728" s="166"/>
      <c r="R728" s="167">
        <f>SUM(R729:R781)</f>
        <v>0.16375000000000001</v>
      </c>
      <c r="S728" s="166"/>
      <c r="T728" s="168">
        <f>SUM(T729:T781)</f>
        <v>0</v>
      </c>
      <c r="AR728" s="169" t="s">
        <v>82</v>
      </c>
      <c r="AT728" s="170" t="s">
        <v>72</v>
      </c>
      <c r="AU728" s="170" t="s">
        <v>78</v>
      </c>
      <c r="AY728" s="169" t="s">
        <v>134</v>
      </c>
      <c r="BK728" s="171">
        <f>SUM(BK729:BK781)</f>
        <v>0</v>
      </c>
    </row>
    <row r="729" spans="1:65" s="2" customFormat="1" ht="24.15" customHeight="1">
      <c r="A729" s="35"/>
      <c r="B729" s="36"/>
      <c r="C729" s="174" t="s">
        <v>825</v>
      </c>
      <c r="D729" s="174" t="s">
        <v>136</v>
      </c>
      <c r="E729" s="175" t="s">
        <v>826</v>
      </c>
      <c r="F729" s="176" t="s">
        <v>827</v>
      </c>
      <c r="G729" s="177" t="s">
        <v>561</v>
      </c>
      <c r="H729" s="178">
        <v>2</v>
      </c>
      <c r="I729" s="179"/>
      <c r="J729" s="180">
        <f>ROUND(I729*H729,2)</f>
        <v>0</v>
      </c>
      <c r="K729" s="176" t="s">
        <v>140</v>
      </c>
      <c r="L729" s="40"/>
      <c r="M729" s="181" t="s">
        <v>19</v>
      </c>
      <c r="N729" s="182" t="s">
        <v>45</v>
      </c>
      <c r="O729" s="65"/>
      <c r="P729" s="183">
        <f>O729*H729</f>
        <v>0</v>
      </c>
      <c r="Q729" s="183">
        <v>0</v>
      </c>
      <c r="R729" s="183">
        <f>Q729*H729</f>
        <v>0</v>
      </c>
      <c r="S729" s="183">
        <v>0</v>
      </c>
      <c r="T729" s="184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185" t="s">
        <v>240</v>
      </c>
      <c r="AT729" s="185" t="s">
        <v>136</v>
      </c>
      <c r="AU729" s="185" t="s">
        <v>82</v>
      </c>
      <c r="AY729" s="18" t="s">
        <v>134</v>
      </c>
      <c r="BE729" s="186">
        <f>IF(N729="základní",J729,0)</f>
        <v>0</v>
      </c>
      <c r="BF729" s="186">
        <f>IF(N729="snížená",J729,0)</f>
        <v>0</v>
      </c>
      <c r="BG729" s="186">
        <f>IF(N729="zákl. přenesená",J729,0)</f>
        <v>0</v>
      </c>
      <c r="BH729" s="186">
        <f>IF(N729="sníž. přenesená",J729,0)</f>
        <v>0</v>
      </c>
      <c r="BI729" s="186">
        <f>IF(N729="nulová",J729,0)</f>
        <v>0</v>
      </c>
      <c r="BJ729" s="18" t="s">
        <v>82</v>
      </c>
      <c r="BK729" s="186">
        <f>ROUND(I729*H729,2)</f>
        <v>0</v>
      </c>
      <c r="BL729" s="18" t="s">
        <v>240</v>
      </c>
      <c r="BM729" s="185" t="s">
        <v>828</v>
      </c>
    </row>
    <row r="730" spans="1:65" s="2" customFormat="1" ht="28.8">
      <c r="A730" s="35"/>
      <c r="B730" s="36"/>
      <c r="C730" s="37"/>
      <c r="D730" s="187" t="s">
        <v>143</v>
      </c>
      <c r="E730" s="37"/>
      <c r="F730" s="188" t="s">
        <v>829</v>
      </c>
      <c r="G730" s="37"/>
      <c r="H730" s="37"/>
      <c r="I730" s="189"/>
      <c r="J730" s="37"/>
      <c r="K730" s="37"/>
      <c r="L730" s="40"/>
      <c r="M730" s="190"/>
      <c r="N730" s="191"/>
      <c r="O730" s="65"/>
      <c r="P730" s="65"/>
      <c r="Q730" s="65"/>
      <c r="R730" s="65"/>
      <c r="S730" s="65"/>
      <c r="T730" s="66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T730" s="18" t="s">
        <v>143</v>
      </c>
      <c r="AU730" s="18" t="s">
        <v>82</v>
      </c>
    </row>
    <row r="731" spans="1:65" s="2" customFormat="1" ht="10.199999999999999">
      <c r="A731" s="35"/>
      <c r="B731" s="36"/>
      <c r="C731" s="37"/>
      <c r="D731" s="192" t="s">
        <v>145</v>
      </c>
      <c r="E731" s="37"/>
      <c r="F731" s="193" t="s">
        <v>830</v>
      </c>
      <c r="G731" s="37"/>
      <c r="H731" s="37"/>
      <c r="I731" s="189"/>
      <c r="J731" s="37"/>
      <c r="K731" s="37"/>
      <c r="L731" s="40"/>
      <c r="M731" s="190"/>
      <c r="N731" s="191"/>
      <c r="O731" s="65"/>
      <c r="P731" s="65"/>
      <c r="Q731" s="65"/>
      <c r="R731" s="65"/>
      <c r="S731" s="65"/>
      <c r="T731" s="66"/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T731" s="18" t="s">
        <v>145</v>
      </c>
      <c r="AU731" s="18" t="s">
        <v>82</v>
      </c>
    </row>
    <row r="732" spans="1:65" s="2" customFormat="1" ht="24.15" customHeight="1">
      <c r="A732" s="35"/>
      <c r="B732" s="36"/>
      <c r="C732" s="174" t="s">
        <v>831</v>
      </c>
      <c r="D732" s="174" t="s">
        <v>136</v>
      </c>
      <c r="E732" s="175" t="s">
        <v>832</v>
      </c>
      <c r="F732" s="176" t="s">
        <v>833</v>
      </c>
      <c r="G732" s="177" t="s">
        <v>561</v>
      </c>
      <c r="H732" s="178">
        <v>2</v>
      </c>
      <c r="I732" s="179"/>
      <c r="J732" s="180">
        <f>ROUND(I732*H732,2)</f>
        <v>0</v>
      </c>
      <c r="K732" s="176" t="s">
        <v>140</v>
      </c>
      <c r="L732" s="40"/>
      <c r="M732" s="181" t="s">
        <v>19</v>
      </c>
      <c r="N732" s="182" t="s">
        <v>45</v>
      </c>
      <c r="O732" s="65"/>
      <c r="P732" s="183">
        <f>O732*H732</f>
        <v>0</v>
      </c>
      <c r="Q732" s="183">
        <v>0</v>
      </c>
      <c r="R732" s="183">
        <f>Q732*H732</f>
        <v>0</v>
      </c>
      <c r="S732" s="183">
        <v>0</v>
      </c>
      <c r="T732" s="184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185" t="s">
        <v>240</v>
      </c>
      <c r="AT732" s="185" t="s">
        <v>136</v>
      </c>
      <c r="AU732" s="185" t="s">
        <v>82</v>
      </c>
      <c r="AY732" s="18" t="s">
        <v>134</v>
      </c>
      <c r="BE732" s="186">
        <f>IF(N732="základní",J732,0)</f>
        <v>0</v>
      </c>
      <c r="BF732" s="186">
        <f>IF(N732="snížená",J732,0)</f>
        <v>0</v>
      </c>
      <c r="BG732" s="186">
        <f>IF(N732="zákl. přenesená",J732,0)</f>
        <v>0</v>
      </c>
      <c r="BH732" s="186">
        <f>IF(N732="sníž. přenesená",J732,0)</f>
        <v>0</v>
      </c>
      <c r="BI732" s="186">
        <f>IF(N732="nulová",J732,0)</f>
        <v>0</v>
      </c>
      <c r="BJ732" s="18" t="s">
        <v>82</v>
      </c>
      <c r="BK732" s="186">
        <f>ROUND(I732*H732,2)</f>
        <v>0</v>
      </c>
      <c r="BL732" s="18" t="s">
        <v>240</v>
      </c>
      <c r="BM732" s="185" t="s">
        <v>834</v>
      </c>
    </row>
    <row r="733" spans="1:65" s="2" customFormat="1" ht="19.2">
      <c r="A733" s="35"/>
      <c r="B733" s="36"/>
      <c r="C733" s="37"/>
      <c r="D733" s="187" t="s">
        <v>143</v>
      </c>
      <c r="E733" s="37"/>
      <c r="F733" s="188" t="s">
        <v>835</v>
      </c>
      <c r="G733" s="37"/>
      <c r="H733" s="37"/>
      <c r="I733" s="189"/>
      <c r="J733" s="37"/>
      <c r="K733" s="37"/>
      <c r="L733" s="40"/>
      <c r="M733" s="190"/>
      <c r="N733" s="191"/>
      <c r="O733" s="65"/>
      <c r="P733" s="65"/>
      <c r="Q733" s="65"/>
      <c r="R733" s="65"/>
      <c r="S733" s="65"/>
      <c r="T733" s="66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18" t="s">
        <v>143</v>
      </c>
      <c r="AU733" s="18" t="s">
        <v>82</v>
      </c>
    </row>
    <row r="734" spans="1:65" s="2" customFormat="1" ht="10.199999999999999">
      <c r="A734" s="35"/>
      <c r="B734" s="36"/>
      <c r="C734" s="37"/>
      <c r="D734" s="192" t="s">
        <v>145</v>
      </c>
      <c r="E734" s="37"/>
      <c r="F734" s="193" t="s">
        <v>836</v>
      </c>
      <c r="G734" s="37"/>
      <c r="H734" s="37"/>
      <c r="I734" s="189"/>
      <c r="J734" s="37"/>
      <c r="K734" s="37"/>
      <c r="L734" s="40"/>
      <c r="M734" s="190"/>
      <c r="N734" s="191"/>
      <c r="O734" s="65"/>
      <c r="P734" s="65"/>
      <c r="Q734" s="65"/>
      <c r="R734" s="65"/>
      <c r="S734" s="65"/>
      <c r="T734" s="66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T734" s="18" t="s">
        <v>145</v>
      </c>
      <c r="AU734" s="18" t="s">
        <v>82</v>
      </c>
    </row>
    <row r="735" spans="1:65" s="2" customFormat="1" ht="24.15" customHeight="1">
      <c r="A735" s="35"/>
      <c r="B735" s="36"/>
      <c r="C735" s="174" t="s">
        <v>837</v>
      </c>
      <c r="D735" s="174" t="s">
        <v>136</v>
      </c>
      <c r="E735" s="175" t="s">
        <v>838</v>
      </c>
      <c r="F735" s="176" t="s">
        <v>839</v>
      </c>
      <c r="G735" s="177" t="s">
        <v>333</v>
      </c>
      <c r="H735" s="178">
        <v>86</v>
      </c>
      <c r="I735" s="179"/>
      <c r="J735" s="180">
        <f>ROUND(I735*H735,2)</f>
        <v>0</v>
      </c>
      <c r="K735" s="176" t="s">
        <v>140</v>
      </c>
      <c r="L735" s="40"/>
      <c r="M735" s="181" t="s">
        <v>19</v>
      </c>
      <c r="N735" s="182" t="s">
        <v>45</v>
      </c>
      <c r="O735" s="65"/>
      <c r="P735" s="183">
        <f>O735*H735</f>
        <v>0</v>
      </c>
      <c r="Q735" s="183">
        <v>0</v>
      </c>
      <c r="R735" s="183">
        <f>Q735*H735</f>
        <v>0</v>
      </c>
      <c r="S735" s="183">
        <v>0</v>
      </c>
      <c r="T735" s="184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185" t="s">
        <v>240</v>
      </c>
      <c r="AT735" s="185" t="s">
        <v>136</v>
      </c>
      <c r="AU735" s="185" t="s">
        <v>82</v>
      </c>
      <c r="AY735" s="18" t="s">
        <v>134</v>
      </c>
      <c r="BE735" s="186">
        <f>IF(N735="základní",J735,0)</f>
        <v>0</v>
      </c>
      <c r="BF735" s="186">
        <f>IF(N735="snížená",J735,0)</f>
        <v>0</v>
      </c>
      <c r="BG735" s="186">
        <f>IF(N735="zákl. přenesená",J735,0)</f>
        <v>0</v>
      </c>
      <c r="BH735" s="186">
        <f>IF(N735="sníž. přenesená",J735,0)</f>
        <v>0</v>
      </c>
      <c r="BI735" s="186">
        <f>IF(N735="nulová",J735,0)</f>
        <v>0</v>
      </c>
      <c r="BJ735" s="18" t="s">
        <v>82</v>
      </c>
      <c r="BK735" s="186">
        <f>ROUND(I735*H735,2)</f>
        <v>0</v>
      </c>
      <c r="BL735" s="18" t="s">
        <v>240</v>
      </c>
      <c r="BM735" s="185" t="s">
        <v>840</v>
      </c>
    </row>
    <row r="736" spans="1:65" s="2" customFormat="1" ht="28.8">
      <c r="A736" s="35"/>
      <c r="B736" s="36"/>
      <c r="C736" s="37"/>
      <c r="D736" s="187" t="s">
        <v>143</v>
      </c>
      <c r="E736" s="37"/>
      <c r="F736" s="188" t="s">
        <v>841</v>
      </c>
      <c r="G736" s="37"/>
      <c r="H736" s="37"/>
      <c r="I736" s="189"/>
      <c r="J736" s="37"/>
      <c r="K736" s="37"/>
      <c r="L736" s="40"/>
      <c r="M736" s="190"/>
      <c r="N736" s="191"/>
      <c r="O736" s="65"/>
      <c r="P736" s="65"/>
      <c r="Q736" s="65"/>
      <c r="R736" s="65"/>
      <c r="S736" s="65"/>
      <c r="T736" s="66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T736" s="18" t="s">
        <v>143</v>
      </c>
      <c r="AU736" s="18" t="s">
        <v>82</v>
      </c>
    </row>
    <row r="737" spans="1:65" s="2" customFormat="1" ht="10.199999999999999">
      <c r="A737" s="35"/>
      <c r="B737" s="36"/>
      <c r="C737" s="37"/>
      <c r="D737" s="192" t="s">
        <v>145</v>
      </c>
      <c r="E737" s="37"/>
      <c r="F737" s="193" t="s">
        <v>842</v>
      </c>
      <c r="G737" s="37"/>
      <c r="H737" s="37"/>
      <c r="I737" s="189"/>
      <c r="J737" s="37"/>
      <c r="K737" s="37"/>
      <c r="L737" s="40"/>
      <c r="M737" s="190"/>
      <c r="N737" s="191"/>
      <c r="O737" s="65"/>
      <c r="P737" s="65"/>
      <c r="Q737" s="65"/>
      <c r="R737" s="65"/>
      <c r="S737" s="65"/>
      <c r="T737" s="66"/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T737" s="18" t="s">
        <v>145</v>
      </c>
      <c r="AU737" s="18" t="s">
        <v>82</v>
      </c>
    </row>
    <row r="738" spans="1:65" s="2" customFormat="1" ht="16.5" customHeight="1">
      <c r="A738" s="35"/>
      <c r="B738" s="36"/>
      <c r="C738" s="226" t="s">
        <v>843</v>
      </c>
      <c r="D738" s="226" t="s">
        <v>217</v>
      </c>
      <c r="E738" s="227" t="s">
        <v>844</v>
      </c>
      <c r="F738" s="228" t="s">
        <v>845</v>
      </c>
      <c r="G738" s="229" t="s">
        <v>231</v>
      </c>
      <c r="H738" s="230">
        <v>80</v>
      </c>
      <c r="I738" s="231"/>
      <c r="J738" s="232">
        <f>ROUND(I738*H738,2)</f>
        <v>0</v>
      </c>
      <c r="K738" s="228" t="s">
        <v>140</v>
      </c>
      <c r="L738" s="233"/>
      <c r="M738" s="234" t="s">
        <v>19</v>
      </c>
      <c r="N738" s="235" t="s">
        <v>45</v>
      </c>
      <c r="O738" s="65"/>
      <c r="P738" s="183">
        <f>O738*H738</f>
        <v>0</v>
      </c>
      <c r="Q738" s="183">
        <v>1E-3</v>
      </c>
      <c r="R738" s="183">
        <f>Q738*H738</f>
        <v>0.08</v>
      </c>
      <c r="S738" s="183">
        <v>0</v>
      </c>
      <c r="T738" s="184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185" t="s">
        <v>383</v>
      </c>
      <c r="AT738" s="185" t="s">
        <v>217</v>
      </c>
      <c r="AU738" s="185" t="s">
        <v>82</v>
      </c>
      <c r="AY738" s="18" t="s">
        <v>134</v>
      </c>
      <c r="BE738" s="186">
        <f>IF(N738="základní",J738,0)</f>
        <v>0</v>
      </c>
      <c r="BF738" s="186">
        <f>IF(N738="snížená",J738,0)</f>
        <v>0</v>
      </c>
      <c r="BG738" s="186">
        <f>IF(N738="zákl. přenesená",J738,0)</f>
        <v>0</v>
      </c>
      <c r="BH738" s="186">
        <f>IF(N738="sníž. přenesená",J738,0)</f>
        <v>0</v>
      </c>
      <c r="BI738" s="186">
        <f>IF(N738="nulová",J738,0)</f>
        <v>0</v>
      </c>
      <c r="BJ738" s="18" t="s">
        <v>82</v>
      </c>
      <c r="BK738" s="186">
        <f>ROUND(I738*H738,2)</f>
        <v>0</v>
      </c>
      <c r="BL738" s="18" t="s">
        <v>240</v>
      </c>
      <c r="BM738" s="185" t="s">
        <v>846</v>
      </c>
    </row>
    <row r="739" spans="1:65" s="2" customFormat="1" ht="10.199999999999999">
      <c r="A739" s="35"/>
      <c r="B739" s="36"/>
      <c r="C739" s="37"/>
      <c r="D739" s="187" t="s">
        <v>143</v>
      </c>
      <c r="E739" s="37"/>
      <c r="F739" s="188" t="s">
        <v>845</v>
      </c>
      <c r="G739" s="37"/>
      <c r="H739" s="37"/>
      <c r="I739" s="189"/>
      <c r="J739" s="37"/>
      <c r="K739" s="37"/>
      <c r="L739" s="40"/>
      <c r="M739" s="190"/>
      <c r="N739" s="191"/>
      <c r="O739" s="65"/>
      <c r="P739" s="65"/>
      <c r="Q739" s="65"/>
      <c r="R739" s="65"/>
      <c r="S739" s="65"/>
      <c r="T739" s="66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T739" s="18" t="s">
        <v>143</v>
      </c>
      <c r="AU739" s="18" t="s">
        <v>82</v>
      </c>
    </row>
    <row r="740" spans="1:65" s="2" customFormat="1" ht="24.15" customHeight="1">
      <c r="A740" s="35"/>
      <c r="B740" s="36"/>
      <c r="C740" s="174" t="s">
        <v>847</v>
      </c>
      <c r="D740" s="174" t="s">
        <v>136</v>
      </c>
      <c r="E740" s="175" t="s">
        <v>848</v>
      </c>
      <c r="F740" s="176" t="s">
        <v>849</v>
      </c>
      <c r="G740" s="177" t="s">
        <v>333</v>
      </c>
      <c r="H740" s="178">
        <v>16</v>
      </c>
      <c r="I740" s="179"/>
      <c r="J740" s="180">
        <f>ROUND(I740*H740,2)</f>
        <v>0</v>
      </c>
      <c r="K740" s="176" t="s">
        <v>140</v>
      </c>
      <c r="L740" s="40"/>
      <c r="M740" s="181" t="s">
        <v>19</v>
      </c>
      <c r="N740" s="182" t="s">
        <v>45</v>
      </c>
      <c r="O740" s="65"/>
      <c r="P740" s="183">
        <f>O740*H740</f>
        <v>0</v>
      </c>
      <c r="Q740" s="183">
        <v>0</v>
      </c>
      <c r="R740" s="183">
        <f>Q740*H740</f>
        <v>0</v>
      </c>
      <c r="S740" s="183">
        <v>0</v>
      </c>
      <c r="T740" s="184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185" t="s">
        <v>240</v>
      </c>
      <c r="AT740" s="185" t="s">
        <v>136</v>
      </c>
      <c r="AU740" s="185" t="s">
        <v>82</v>
      </c>
      <c r="AY740" s="18" t="s">
        <v>134</v>
      </c>
      <c r="BE740" s="186">
        <f>IF(N740="základní",J740,0)</f>
        <v>0</v>
      </c>
      <c r="BF740" s="186">
        <f>IF(N740="snížená",J740,0)</f>
        <v>0</v>
      </c>
      <c r="BG740" s="186">
        <f>IF(N740="zákl. přenesená",J740,0)</f>
        <v>0</v>
      </c>
      <c r="BH740" s="186">
        <f>IF(N740="sníž. přenesená",J740,0)</f>
        <v>0</v>
      </c>
      <c r="BI740" s="186">
        <f>IF(N740="nulová",J740,0)</f>
        <v>0</v>
      </c>
      <c r="BJ740" s="18" t="s">
        <v>82</v>
      </c>
      <c r="BK740" s="186">
        <f>ROUND(I740*H740,2)</f>
        <v>0</v>
      </c>
      <c r="BL740" s="18" t="s">
        <v>240</v>
      </c>
      <c r="BM740" s="185" t="s">
        <v>850</v>
      </c>
    </row>
    <row r="741" spans="1:65" s="2" customFormat="1" ht="19.2">
      <c r="A741" s="35"/>
      <c r="B741" s="36"/>
      <c r="C741" s="37"/>
      <c r="D741" s="187" t="s">
        <v>143</v>
      </c>
      <c r="E741" s="37"/>
      <c r="F741" s="188" t="s">
        <v>851</v>
      </c>
      <c r="G741" s="37"/>
      <c r="H741" s="37"/>
      <c r="I741" s="189"/>
      <c r="J741" s="37"/>
      <c r="K741" s="37"/>
      <c r="L741" s="40"/>
      <c r="M741" s="190"/>
      <c r="N741" s="191"/>
      <c r="O741" s="65"/>
      <c r="P741" s="65"/>
      <c r="Q741" s="65"/>
      <c r="R741" s="65"/>
      <c r="S741" s="65"/>
      <c r="T741" s="66"/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T741" s="18" t="s">
        <v>143</v>
      </c>
      <c r="AU741" s="18" t="s">
        <v>82</v>
      </c>
    </row>
    <row r="742" spans="1:65" s="2" customFormat="1" ht="10.199999999999999">
      <c r="A742" s="35"/>
      <c r="B742" s="36"/>
      <c r="C742" s="37"/>
      <c r="D742" s="192" t="s">
        <v>145</v>
      </c>
      <c r="E742" s="37"/>
      <c r="F742" s="193" t="s">
        <v>852</v>
      </c>
      <c r="G742" s="37"/>
      <c r="H742" s="37"/>
      <c r="I742" s="189"/>
      <c r="J742" s="37"/>
      <c r="K742" s="37"/>
      <c r="L742" s="40"/>
      <c r="M742" s="190"/>
      <c r="N742" s="191"/>
      <c r="O742" s="65"/>
      <c r="P742" s="65"/>
      <c r="Q742" s="65"/>
      <c r="R742" s="65"/>
      <c r="S742" s="65"/>
      <c r="T742" s="66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T742" s="18" t="s">
        <v>145</v>
      </c>
      <c r="AU742" s="18" t="s">
        <v>82</v>
      </c>
    </row>
    <row r="743" spans="1:65" s="2" customFormat="1" ht="16.5" customHeight="1">
      <c r="A743" s="35"/>
      <c r="B743" s="36"/>
      <c r="C743" s="226" t="s">
        <v>853</v>
      </c>
      <c r="D743" s="226" t="s">
        <v>217</v>
      </c>
      <c r="E743" s="227" t="s">
        <v>854</v>
      </c>
      <c r="F743" s="228" t="s">
        <v>855</v>
      </c>
      <c r="G743" s="229" t="s">
        <v>231</v>
      </c>
      <c r="H743" s="230">
        <v>3.2</v>
      </c>
      <c r="I743" s="231"/>
      <c r="J743" s="232">
        <f>ROUND(I743*H743,2)</f>
        <v>0</v>
      </c>
      <c r="K743" s="228" t="s">
        <v>140</v>
      </c>
      <c r="L743" s="233"/>
      <c r="M743" s="234" t="s">
        <v>19</v>
      </c>
      <c r="N743" s="235" t="s">
        <v>45</v>
      </c>
      <c r="O743" s="65"/>
      <c r="P743" s="183">
        <f>O743*H743</f>
        <v>0</v>
      </c>
      <c r="Q743" s="183">
        <v>1E-3</v>
      </c>
      <c r="R743" s="183">
        <f>Q743*H743</f>
        <v>3.2000000000000002E-3</v>
      </c>
      <c r="S743" s="183">
        <v>0</v>
      </c>
      <c r="T743" s="184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185" t="s">
        <v>383</v>
      </c>
      <c r="AT743" s="185" t="s">
        <v>217</v>
      </c>
      <c r="AU743" s="185" t="s">
        <v>82</v>
      </c>
      <c r="AY743" s="18" t="s">
        <v>134</v>
      </c>
      <c r="BE743" s="186">
        <f>IF(N743="základní",J743,0)</f>
        <v>0</v>
      </c>
      <c r="BF743" s="186">
        <f>IF(N743="snížená",J743,0)</f>
        <v>0</v>
      </c>
      <c r="BG743" s="186">
        <f>IF(N743="zákl. přenesená",J743,0)</f>
        <v>0</v>
      </c>
      <c r="BH743" s="186">
        <f>IF(N743="sníž. přenesená",J743,0)</f>
        <v>0</v>
      </c>
      <c r="BI743" s="186">
        <f>IF(N743="nulová",J743,0)</f>
        <v>0</v>
      </c>
      <c r="BJ743" s="18" t="s">
        <v>82</v>
      </c>
      <c r="BK743" s="186">
        <f>ROUND(I743*H743,2)</f>
        <v>0</v>
      </c>
      <c r="BL743" s="18" t="s">
        <v>240</v>
      </c>
      <c r="BM743" s="185" t="s">
        <v>856</v>
      </c>
    </row>
    <row r="744" spans="1:65" s="2" customFormat="1" ht="10.199999999999999">
      <c r="A744" s="35"/>
      <c r="B744" s="36"/>
      <c r="C744" s="37"/>
      <c r="D744" s="187" t="s">
        <v>143</v>
      </c>
      <c r="E744" s="37"/>
      <c r="F744" s="188" t="s">
        <v>855</v>
      </c>
      <c r="G744" s="37"/>
      <c r="H744" s="37"/>
      <c r="I744" s="189"/>
      <c r="J744" s="37"/>
      <c r="K744" s="37"/>
      <c r="L744" s="40"/>
      <c r="M744" s="190"/>
      <c r="N744" s="191"/>
      <c r="O744" s="65"/>
      <c r="P744" s="65"/>
      <c r="Q744" s="65"/>
      <c r="R744" s="65"/>
      <c r="S744" s="65"/>
      <c r="T744" s="66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T744" s="18" t="s">
        <v>143</v>
      </c>
      <c r="AU744" s="18" t="s">
        <v>82</v>
      </c>
    </row>
    <row r="745" spans="1:65" s="14" customFormat="1" ht="10.199999999999999">
      <c r="B745" s="204"/>
      <c r="C745" s="205"/>
      <c r="D745" s="187" t="s">
        <v>147</v>
      </c>
      <c r="E745" s="205"/>
      <c r="F745" s="207" t="s">
        <v>857</v>
      </c>
      <c r="G745" s="205"/>
      <c r="H745" s="208">
        <v>3.2</v>
      </c>
      <c r="I745" s="209"/>
      <c r="J745" s="205"/>
      <c r="K745" s="205"/>
      <c r="L745" s="210"/>
      <c r="M745" s="211"/>
      <c r="N745" s="212"/>
      <c r="O745" s="212"/>
      <c r="P745" s="212"/>
      <c r="Q745" s="212"/>
      <c r="R745" s="212"/>
      <c r="S745" s="212"/>
      <c r="T745" s="213"/>
      <c r="AT745" s="214" t="s">
        <v>147</v>
      </c>
      <c r="AU745" s="214" t="s">
        <v>82</v>
      </c>
      <c r="AV745" s="14" t="s">
        <v>82</v>
      </c>
      <c r="AW745" s="14" t="s">
        <v>4</v>
      </c>
      <c r="AX745" s="14" t="s">
        <v>78</v>
      </c>
      <c r="AY745" s="214" t="s">
        <v>134</v>
      </c>
    </row>
    <row r="746" spans="1:65" s="2" customFormat="1" ht="24.15" customHeight="1">
      <c r="A746" s="35"/>
      <c r="B746" s="36"/>
      <c r="C746" s="174" t="s">
        <v>858</v>
      </c>
      <c r="D746" s="174" t="s">
        <v>136</v>
      </c>
      <c r="E746" s="175" t="s">
        <v>848</v>
      </c>
      <c r="F746" s="176" t="s">
        <v>849</v>
      </c>
      <c r="G746" s="177" t="s">
        <v>333</v>
      </c>
      <c r="H746" s="178">
        <v>110</v>
      </c>
      <c r="I746" s="179"/>
      <c r="J746" s="180">
        <f>ROUND(I746*H746,2)</f>
        <v>0</v>
      </c>
      <c r="K746" s="176" t="s">
        <v>140</v>
      </c>
      <c r="L746" s="40"/>
      <c r="M746" s="181" t="s">
        <v>19</v>
      </c>
      <c r="N746" s="182" t="s">
        <v>45</v>
      </c>
      <c r="O746" s="65"/>
      <c r="P746" s="183">
        <f>O746*H746</f>
        <v>0</v>
      </c>
      <c r="Q746" s="183">
        <v>0</v>
      </c>
      <c r="R746" s="183">
        <f>Q746*H746</f>
        <v>0</v>
      </c>
      <c r="S746" s="183">
        <v>0</v>
      </c>
      <c r="T746" s="184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185" t="s">
        <v>240</v>
      </c>
      <c r="AT746" s="185" t="s">
        <v>136</v>
      </c>
      <c r="AU746" s="185" t="s">
        <v>82</v>
      </c>
      <c r="AY746" s="18" t="s">
        <v>134</v>
      </c>
      <c r="BE746" s="186">
        <f>IF(N746="základní",J746,0)</f>
        <v>0</v>
      </c>
      <c r="BF746" s="186">
        <f>IF(N746="snížená",J746,0)</f>
        <v>0</v>
      </c>
      <c r="BG746" s="186">
        <f>IF(N746="zákl. přenesená",J746,0)</f>
        <v>0</v>
      </c>
      <c r="BH746" s="186">
        <f>IF(N746="sníž. přenesená",J746,0)</f>
        <v>0</v>
      </c>
      <c r="BI746" s="186">
        <f>IF(N746="nulová",J746,0)</f>
        <v>0</v>
      </c>
      <c r="BJ746" s="18" t="s">
        <v>82</v>
      </c>
      <c r="BK746" s="186">
        <f>ROUND(I746*H746,2)</f>
        <v>0</v>
      </c>
      <c r="BL746" s="18" t="s">
        <v>240</v>
      </c>
      <c r="BM746" s="185" t="s">
        <v>859</v>
      </c>
    </row>
    <row r="747" spans="1:65" s="2" customFormat="1" ht="19.2">
      <c r="A747" s="35"/>
      <c r="B747" s="36"/>
      <c r="C747" s="37"/>
      <c r="D747" s="187" t="s">
        <v>143</v>
      </c>
      <c r="E747" s="37"/>
      <c r="F747" s="188" t="s">
        <v>851</v>
      </c>
      <c r="G747" s="37"/>
      <c r="H747" s="37"/>
      <c r="I747" s="189"/>
      <c r="J747" s="37"/>
      <c r="K747" s="37"/>
      <c r="L747" s="40"/>
      <c r="M747" s="190"/>
      <c r="N747" s="191"/>
      <c r="O747" s="65"/>
      <c r="P747" s="65"/>
      <c r="Q747" s="65"/>
      <c r="R747" s="65"/>
      <c r="S747" s="65"/>
      <c r="T747" s="66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T747" s="18" t="s">
        <v>143</v>
      </c>
      <c r="AU747" s="18" t="s">
        <v>82</v>
      </c>
    </row>
    <row r="748" spans="1:65" s="2" customFormat="1" ht="10.199999999999999">
      <c r="A748" s="35"/>
      <c r="B748" s="36"/>
      <c r="C748" s="37"/>
      <c r="D748" s="192" t="s">
        <v>145</v>
      </c>
      <c r="E748" s="37"/>
      <c r="F748" s="193" t="s">
        <v>852</v>
      </c>
      <c r="G748" s="37"/>
      <c r="H748" s="37"/>
      <c r="I748" s="189"/>
      <c r="J748" s="37"/>
      <c r="K748" s="37"/>
      <c r="L748" s="40"/>
      <c r="M748" s="190"/>
      <c r="N748" s="191"/>
      <c r="O748" s="65"/>
      <c r="P748" s="65"/>
      <c r="Q748" s="65"/>
      <c r="R748" s="65"/>
      <c r="S748" s="65"/>
      <c r="T748" s="66"/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T748" s="18" t="s">
        <v>145</v>
      </c>
      <c r="AU748" s="18" t="s">
        <v>82</v>
      </c>
    </row>
    <row r="749" spans="1:65" s="2" customFormat="1" ht="16.5" customHeight="1">
      <c r="A749" s="35"/>
      <c r="B749" s="36"/>
      <c r="C749" s="226" t="s">
        <v>860</v>
      </c>
      <c r="D749" s="226" t="s">
        <v>217</v>
      </c>
      <c r="E749" s="227" t="s">
        <v>861</v>
      </c>
      <c r="F749" s="228" t="s">
        <v>862</v>
      </c>
      <c r="G749" s="229" t="s">
        <v>231</v>
      </c>
      <c r="H749" s="230">
        <v>15.4</v>
      </c>
      <c r="I749" s="231"/>
      <c r="J749" s="232">
        <f>ROUND(I749*H749,2)</f>
        <v>0</v>
      </c>
      <c r="K749" s="228" t="s">
        <v>140</v>
      </c>
      <c r="L749" s="233"/>
      <c r="M749" s="234" t="s">
        <v>19</v>
      </c>
      <c r="N749" s="235" t="s">
        <v>45</v>
      </c>
      <c r="O749" s="65"/>
      <c r="P749" s="183">
        <f>O749*H749</f>
        <v>0</v>
      </c>
      <c r="Q749" s="183">
        <v>1E-3</v>
      </c>
      <c r="R749" s="183">
        <f>Q749*H749</f>
        <v>1.54E-2</v>
      </c>
      <c r="S749" s="183">
        <v>0</v>
      </c>
      <c r="T749" s="184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185" t="s">
        <v>383</v>
      </c>
      <c r="AT749" s="185" t="s">
        <v>217</v>
      </c>
      <c r="AU749" s="185" t="s">
        <v>82</v>
      </c>
      <c r="AY749" s="18" t="s">
        <v>134</v>
      </c>
      <c r="BE749" s="186">
        <f>IF(N749="základní",J749,0)</f>
        <v>0</v>
      </c>
      <c r="BF749" s="186">
        <f>IF(N749="snížená",J749,0)</f>
        <v>0</v>
      </c>
      <c r="BG749" s="186">
        <f>IF(N749="zákl. přenesená",J749,0)</f>
        <v>0</v>
      </c>
      <c r="BH749" s="186">
        <f>IF(N749="sníž. přenesená",J749,0)</f>
        <v>0</v>
      </c>
      <c r="BI749" s="186">
        <f>IF(N749="nulová",J749,0)</f>
        <v>0</v>
      </c>
      <c r="BJ749" s="18" t="s">
        <v>82</v>
      </c>
      <c r="BK749" s="186">
        <f>ROUND(I749*H749,2)</f>
        <v>0</v>
      </c>
      <c r="BL749" s="18" t="s">
        <v>240</v>
      </c>
      <c r="BM749" s="185" t="s">
        <v>863</v>
      </c>
    </row>
    <row r="750" spans="1:65" s="2" customFormat="1" ht="10.199999999999999">
      <c r="A750" s="35"/>
      <c r="B750" s="36"/>
      <c r="C750" s="37"/>
      <c r="D750" s="187" t="s">
        <v>143</v>
      </c>
      <c r="E750" s="37"/>
      <c r="F750" s="188" t="s">
        <v>862</v>
      </c>
      <c r="G750" s="37"/>
      <c r="H750" s="37"/>
      <c r="I750" s="189"/>
      <c r="J750" s="37"/>
      <c r="K750" s="37"/>
      <c r="L750" s="40"/>
      <c r="M750" s="190"/>
      <c r="N750" s="191"/>
      <c r="O750" s="65"/>
      <c r="P750" s="65"/>
      <c r="Q750" s="65"/>
      <c r="R750" s="65"/>
      <c r="S750" s="65"/>
      <c r="T750" s="66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T750" s="18" t="s">
        <v>143</v>
      </c>
      <c r="AU750" s="18" t="s">
        <v>82</v>
      </c>
    </row>
    <row r="751" spans="1:65" s="14" customFormat="1" ht="10.199999999999999">
      <c r="B751" s="204"/>
      <c r="C751" s="205"/>
      <c r="D751" s="187" t="s">
        <v>147</v>
      </c>
      <c r="E751" s="205"/>
      <c r="F751" s="207" t="s">
        <v>864</v>
      </c>
      <c r="G751" s="205"/>
      <c r="H751" s="208">
        <v>15.4</v>
      </c>
      <c r="I751" s="209"/>
      <c r="J751" s="205"/>
      <c r="K751" s="205"/>
      <c r="L751" s="210"/>
      <c r="M751" s="211"/>
      <c r="N751" s="212"/>
      <c r="O751" s="212"/>
      <c r="P751" s="212"/>
      <c r="Q751" s="212"/>
      <c r="R751" s="212"/>
      <c r="S751" s="212"/>
      <c r="T751" s="213"/>
      <c r="AT751" s="214" t="s">
        <v>147</v>
      </c>
      <c r="AU751" s="214" t="s">
        <v>82</v>
      </c>
      <c r="AV751" s="14" t="s">
        <v>82</v>
      </c>
      <c r="AW751" s="14" t="s">
        <v>4</v>
      </c>
      <c r="AX751" s="14" t="s">
        <v>78</v>
      </c>
      <c r="AY751" s="214" t="s">
        <v>134</v>
      </c>
    </row>
    <row r="752" spans="1:65" s="2" customFormat="1" ht="24.15" customHeight="1">
      <c r="A752" s="35"/>
      <c r="B752" s="36"/>
      <c r="C752" s="226" t="s">
        <v>865</v>
      </c>
      <c r="D752" s="226" t="s">
        <v>217</v>
      </c>
      <c r="E752" s="227" t="s">
        <v>866</v>
      </c>
      <c r="F752" s="228" t="s">
        <v>867</v>
      </c>
      <c r="G752" s="229" t="s">
        <v>561</v>
      </c>
      <c r="H752" s="230">
        <v>65</v>
      </c>
      <c r="I752" s="231"/>
      <c r="J752" s="232">
        <f>ROUND(I752*H752,2)</f>
        <v>0</v>
      </c>
      <c r="K752" s="228" t="s">
        <v>140</v>
      </c>
      <c r="L752" s="233"/>
      <c r="M752" s="234" t="s">
        <v>19</v>
      </c>
      <c r="N752" s="235" t="s">
        <v>45</v>
      </c>
      <c r="O752" s="65"/>
      <c r="P752" s="183">
        <f>O752*H752</f>
        <v>0</v>
      </c>
      <c r="Q752" s="183">
        <v>1.8000000000000001E-4</v>
      </c>
      <c r="R752" s="183">
        <f>Q752*H752</f>
        <v>1.17E-2</v>
      </c>
      <c r="S752" s="183">
        <v>0</v>
      </c>
      <c r="T752" s="184">
        <f>S752*H752</f>
        <v>0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185" t="s">
        <v>383</v>
      </c>
      <c r="AT752" s="185" t="s">
        <v>217</v>
      </c>
      <c r="AU752" s="185" t="s">
        <v>82</v>
      </c>
      <c r="AY752" s="18" t="s">
        <v>134</v>
      </c>
      <c r="BE752" s="186">
        <f>IF(N752="základní",J752,0)</f>
        <v>0</v>
      </c>
      <c r="BF752" s="186">
        <f>IF(N752="snížená",J752,0)</f>
        <v>0</v>
      </c>
      <c r="BG752" s="186">
        <f>IF(N752="zákl. přenesená",J752,0)</f>
        <v>0</v>
      </c>
      <c r="BH752" s="186">
        <f>IF(N752="sníž. přenesená",J752,0)</f>
        <v>0</v>
      </c>
      <c r="BI752" s="186">
        <f>IF(N752="nulová",J752,0)</f>
        <v>0</v>
      </c>
      <c r="BJ752" s="18" t="s">
        <v>82</v>
      </c>
      <c r="BK752" s="186">
        <f>ROUND(I752*H752,2)</f>
        <v>0</v>
      </c>
      <c r="BL752" s="18" t="s">
        <v>240</v>
      </c>
      <c r="BM752" s="185" t="s">
        <v>868</v>
      </c>
    </row>
    <row r="753" spans="1:65" s="2" customFormat="1" ht="10.199999999999999">
      <c r="A753" s="35"/>
      <c r="B753" s="36"/>
      <c r="C753" s="37"/>
      <c r="D753" s="187" t="s">
        <v>143</v>
      </c>
      <c r="E753" s="37"/>
      <c r="F753" s="188" t="s">
        <v>867</v>
      </c>
      <c r="G753" s="37"/>
      <c r="H753" s="37"/>
      <c r="I753" s="189"/>
      <c r="J753" s="37"/>
      <c r="K753" s="37"/>
      <c r="L753" s="40"/>
      <c r="M753" s="190"/>
      <c r="N753" s="191"/>
      <c r="O753" s="65"/>
      <c r="P753" s="65"/>
      <c r="Q753" s="65"/>
      <c r="R753" s="65"/>
      <c r="S753" s="65"/>
      <c r="T753" s="66"/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T753" s="18" t="s">
        <v>143</v>
      </c>
      <c r="AU753" s="18" t="s">
        <v>82</v>
      </c>
    </row>
    <row r="754" spans="1:65" s="2" customFormat="1" ht="16.5" customHeight="1">
      <c r="A754" s="35"/>
      <c r="B754" s="36"/>
      <c r="C754" s="226" t="s">
        <v>869</v>
      </c>
      <c r="D754" s="226" t="s">
        <v>217</v>
      </c>
      <c r="E754" s="227" t="s">
        <v>870</v>
      </c>
      <c r="F754" s="228" t="s">
        <v>871</v>
      </c>
      <c r="G754" s="229" t="s">
        <v>561</v>
      </c>
      <c r="H754" s="230">
        <v>18</v>
      </c>
      <c r="I754" s="231"/>
      <c r="J754" s="232">
        <f>ROUND(I754*H754,2)</f>
        <v>0</v>
      </c>
      <c r="K754" s="228" t="s">
        <v>140</v>
      </c>
      <c r="L754" s="233"/>
      <c r="M754" s="234" t="s">
        <v>19</v>
      </c>
      <c r="N754" s="235" t="s">
        <v>45</v>
      </c>
      <c r="O754" s="65"/>
      <c r="P754" s="183">
        <f>O754*H754</f>
        <v>0</v>
      </c>
      <c r="Q754" s="183">
        <v>1.2E-4</v>
      </c>
      <c r="R754" s="183">
        <f>Q754*H754</f>
        <v>2.16E-3</v>
      </c>
      <c r="S754" s="183">
        <v>0</v>
      </c>
      <c r="T754" s="184">
        <f>S754*H754</f>
        <v>0</v>
      </c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R754" s="185" t="s">
        <v>383</v>
      </c>
      <c r="AT754" s="185" t="s">
        <v>217</v>
      </c>
      <c r="AU754" s="185" t="s">
        <v>82</v>
      </c>
      <c r="AY754" s="18" t="s">
        <v>134</v>
      </c>
      <c r="BE754" s="186">
        <f>IF(N754="základní",J754,0)</f>
        <v>0</v>
      </c>
      <c r="BF754" s="186">
        <f>IF(N754="snížená",J754,0)</f>
        <v>0</v>
      </c>
      <c r="BG754" s="186">
        <f>IF(N754="zákl. přenesená",J754,0)</f>
        <v>0</v>
      </c>
      <c r="BH754" s="186">
        <f>IF(N754="sníž. přenesená",J754,0)</f>
        <v>0</v>
      </c>
      <c r="BI754" s="186">
        <f>IF(N754="nulová",J754,0)</f>
        <v>0</v>
      </c>
      <c r="BJ754" s="18" t="s">
        <v>82</v>
      </c>
      <c r="BK754" s="186">
        <f>ROUND(I754*H754,2)</f>
        <v>0</v>
      </c>
      <c r="BL754" s="18" t="s">
        <v>240</v>
      </c>
      <c r="BM754" s="185" t="s">
        <v>872</v>
      </c>
    </row>
    <row r="755" spans="1:65" s="2" customFormat="1" ht="10.199999999999999">
      <c r="A755" s="35"/>
      <c r="B755" s="36"/>
      <c r="C755" s="37"/>
      <c r="D755" s="187" t="s">
        <v>143</v>
      </c>
      <c r="E755" s="37"/>
      <c r="F755" s="188" t="s">
        <v>871</v>
      </c>
      <c r="G755" s="37"/>
      <c r="H755" s="37"/>
      <c r="I755" s="189"/>
      <c r="J755" s="37"/>
      <c r="K755" s="37"/>
      <c r="L755" s="40"/>
      <c r="M755" s="190"/>
      <c r="N755" s="191"/>
      <c r="O755" s="65"/>
      <c r="P755" s="65"/>
      <c r="Q755" s="65"/>
      <c r="R755" s="65"/>
      <c r="S755" s="65"/>
      <c r="T755" s="66"/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T755" s="18" t="s">
        <v>143</v>
      </c>
      <c r="AU755" s="18" t="s">
        <v>82</v>
      </c>
    </row>
    <row r="756" spans="1:65" s="2" customFormat="1" ht="16.5" customHeight="1">
      <c r="A756" s="35"/>
      <c r="B756" s="36"/>
      <c r="C756" s="174" t="s">
        <v>873</v>
      </c>
      <c r="D756" s="174" t="s">
        <v>136</v>
      </c>
      <c r="E756" s="175" t="s">
        <v>874</v>
      </c>
      <c r="F756" s="176" t="s">
        <v>875</v>
      </c>
      <c r="G756" s="177" t="s">
        <v>561</v>
      </c>
      <c r="H756" s="178">
        <v>56</v>
      </c>
      <c r="I756" s="179"/>
      <c r="J756" s="180">
        <f>ROUND(I756*H756,2)</f>
        <v>0</v>
      </c>
      <c r="K756" s="176" t="s">
        <v>876</v>
      </c>
      <c r="L756" s="40"/>
      <c r="M756" s="181" t="s">
        <v>19</v>
      </c>
      <c r="N756" s="182" t="s">
        <v>45</v>
      </c>
      <c r="O756" s="65"/>
      <c r="P756" s="183">
        <f>O756*H756</f>
        <v>0</v>
      </c>
      <c r="Q756" s="183">
        <v>0</v>
      </c>
      <c r="R756" s="183">
        <f>Q756*H756</f>
        <v>0</v>
      </c>
      <c r="S756" s="183">
        <v>0</v>
      </c>
      <c r="T756" s="184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185" t="s">
        <v>240</v>
      </c>
      <c r="AT756" s="185" t="s">
        <v>136</v>
      </c>
      <c r="AU756" s="185" t="s">
        <v>82</v>
      </c>
      <c r="AY756" s="18" t="s">
        <v>134</v>
      </c>
      <c r="BE756" s="186">
        <f>IF(N756="základní",J756,0)</f>
        <v>0</v>
      </c>
      <c r="BF756" s="186">
        <f>IF(N756="snížená",J756,0)</f>
        <v>0</v>
      </c>
      <c r="BG756" s="186">
        <f>IF(N756="zákl. přenesená",J756,0)</f>
        <v>0</v>
      </c>
      <c r="BH756" s="186">
        <f>IF(N756="sníž. přenesená",J756,0)</f>
        <v>0</v>
      </c>
      <c r="BI756" s="186">
        <f>IF(N756="nulová",J756,0)</f>
        <v>0</v>
      </c>
      <c r="BJ756" s="18" t="s">
        <v>82</v>
      </c>
      <c r="BK756" s="186">
        <f>ROUND(I756*H756,2)</f>
        <v>0</v>
      </c>
      <c r="BL756" s="18" t="s">
        <v>240</v>
      </c>
      <c r="BM756" s="185" t="s">
        <v>877</v>
      </c>
    </row>
    <row r="757" spans="1:65" s="2" customFormat="1" ht="10.199999999999999">
      <c r="A757" s="35"/>
      <c r="B757" s="36"/>
      <c r="C757" s="37"/>
      <c r="D757" s="187" t="s">
        <v>143</v>
      </c>
      <c r="E757" s="37"/>
      <c r="F757" s="188" t="s">
        <v>878</v>
      </c>
      <c r="G757" s="37"/>
      <c r="H757" s="37"/>
      <c r="I757" s="189"/>
      <c r="J757" s="37"/>
      <c r="K757" s="37"/>
      <c r="L757" s="40"/>
      <c r="M757" s="190"/>
      <c r="N757" s="191"/>
      <c r="O757" s="65"/>
      <c r="P757" s="65"/>
      <c r="Q757" s="65"/>
      <c r="R757" s="65"/>
      <c r="S757" s="65"/>
      <c r="T757" s="66"/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T757" s="18" t="s">
        <v>143</v>
      </c>
      <c r="AU757" s="18" t="s">
        <v>82</v>
      </c>
    </row>
    <row r="758" spans="1:65" s="2" customFormat="1" ht="10.199999999999999">
      <c r="A758" s="35"/>
      <c r="B758" s="36"/>
      <c r="C758" s="37"/>
      <c r="D758" s="192" t="s">
        <v>145</v>
      </c>
      <c r="E758" s="37"/>
      <c r="F758" s="193" t="s">
        <v>879</v>
      </c>
      <c r="G758" s="37"/>
      <c r="H758" s="37"/>
      <c r="I758" s="189"/>
      <c r="J758" s="37"/>
      <c r="K758" s="37"/>
      <c r="L758" s="40"/>
      <c r="M758" s="190"/>
      <c r="N758" s="191"/>
      <c r="O758" s="65"/>
      <c r="P758" s="65"/>
      <c r="Q758" s="65"/>
      <c r="R758" s="65"/>
      <c r="S758" s="65"/>
      <c r="T758" s="66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8" t="s">
        <v>145</v>
      </c>
      <c r="AU758" s="18" t="s">
        <v>82</v>
      </c>
    </row>
    <row r="759" spans="1:65" s="14" customFormat="1" ht="10.199999999999999">
      <c r="B759" s="204"/>
      <c r="C759" s="205"/>
      <c r="D759" s="187" t="s">
        <v>147</v>
      </c>
      <c r="E759" s="206" t="s">
        <v>19</v>
      </c>
      <c r="F759" s="207" t="s">
        <v>880</v>
      </c>
      <c r="G759" s="205"/>
      <c r="H759" s="208">
        <v>56</v>
      </c>
      <c r="I759" s="209"/>
      <c r="J759" s="205"/>
      <c r="K759" s="205"/>
      <c r="L759" s="210"/>
      <c r="M759" s="211"/>
      <c r="N759" s="212"/>
      <c r="O759" s="212"/>
      <c r="P759" s="212"/>
      <c r="Q759" s="212"/>
      <c r="R759" s="212"/>
      <c r="S759" s="212"/>
      <c r="T759" s="213"/>
      <c r="AT759" s="214" t="s">
        <v>147</v>
      </c>
      <c r="AU759" s="214" t="s">
        <v>82</v>
      </c>
      <c r="AV759" s="14" t="s">
        <v>82</v>
      </c>
      <c r="AW759" s="14" t="s">
        <v>35</v>
      </c>
      <c r="AX759" s="14" t="s">
        <v>78</v>
      </c>
      <c r="AY759" s="214" t="s">
        <v>134</v>
      </c>
    </row>
    <row r="760" spans="1:65" s="2" customFormat="1" ht="16.5" customHeight="1">
      <c r="A760" s="35"/>
      <c r="B760" s="36"/>
      <c r="C760" s="226" t="s">
        <v>881</v>
      </c>
      <c r="D760" s="226" t="s">
        <v>217</v>
      </c>
      <c r="E760" s="227" t="s">
        <v>882</v>
      </c>
      <c r="F760" s="228" t="s">
        <v>883</v>
      </c>
      <c r="G760" s="229" t="s">
        <v>561</v>
      </c>
      <c r="H760" s="230">
        <v>6</v>
      </c>
      <c r="I760" s="231"/>
      <c r="J760" s="232">
        <f>ROUND(I760*H760,2)</f>
        <v>0</v>
      </c>
      <c r="K760" s="228" t="s">
        <v>140</v>
      </c>
      <c r="L760" s="233"/>
      <c r="M760" s="234" t="s">
        <v>19</v>
      </c>
      <c r="N760" s="235" t="s">
        <v>45</v>
      </c>
      <c r="O760" s="65"/>
      <c r="P760" s="183">
        <f>O760*H760</f>
        <v>0</v>
      </c>
      <c r="Q760" s="183">
        <v>2.0000000000000001E-4</v>
      </c>
      <c r="R760" s="183">
        <f>Q760*H760</f>
        <v>1.2000000000000001E-3</v>
      </c>
      <c r="S760" s="183">
        <v>0</v>
      </c>
      <c r="T760" s="184">
        <f>S760*H760</f>
        <v>0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185" t="s">
        <v>383</v>
      </c>
      <c r="AT760" s="185" t="s">
        <v>217</v>
      </c>
      <c r="AU760" s="185" t="s">
        <v>82</v>
      </c>
      <c r="AY760" s="18" t="s">
        <v>134</v>
      </c>
      <c r="BE760" s="186">
        <f>IF(N760="základní",J760,0)</f>
        <v>0</v>
      </c>
      <c r="BF760" s="186">
        <f>IF(N760="snížená",J760,0)</f>
        <v>0</v>
      </c>
      <c r="BG760" s="186">
        <f>IF(N760="zákl. přenesená",J760,0)</f>
        <v>0</v>
      </c>
      <c r="BH760" s="186">
        <f>IF(N760="sníž. přenesená",J760,0)</f>
        <v>0</v>
      </c>
      <c r="BI760" s="186">
        <f>IF(N760="nulová",J760,0)</f>
        <v>0</v>
      </c>
      <c r="BJ760" s="18" t="s">
        <v>82</v>
      </c>
      <c r="BK760" s="186">
        <f>ROUND(I760*H760,2)</f>
        <v>0</v>
      </c>
      <c r="BL760" s="18" t="s">
        <v>240</v>
      </c>
      <c r="BM760" s="185" t="s">
        <v>884</v>
      </c>
    </row>
    <row r="761" spans="1:65" s="2" customFormat="1" ht="10.199999999999999">
      <c r="A761" s="35"/>
      <c r="B761" s="36"/>
      <c r="C761" s="37"/>
      <c r="D761" s="187" t="s">
        <v>143</v>
      </c>
      <c r="E761" s="37"/>
      <c r="F761" s="188" t="s">
        <v>883</v>
      </c>
      <c r="G761" s="37"/>
      <c r="H761" s="37"/>
      <c r="I761" s="189"/>
      <c r="J761" s="37"/>
      <c r="K761" s="37"/>
      <c r="L761" s="40"/>
      <c r="M761" s="190"/>
      <c r="N761" s="191"/>
      <c r="O761" s="65"/>
      <c r="P761" s="65"/>
      <c r="Q761" s="65"/>
      <c r="R761" s="65"/>
      <c r="S761" s="65"/>
      <c r="T761" s="66"/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T761" s="18" t="s">
        <v>143</v>
      </c>
      <c r="AU761" s="18" t="s">
        <v>82</v>
      </c>
    </row>
    <row r="762" spans="1:65" s="2" customFormat="1" ht="16.5" customHeight="1">
      <c r="A762" s="35"/>
      <c r="B762" s="36"/>
      <c r="C762" s="226" t="s">
        <v>885</v>
      </c>
      <c r="D762" s="226" t="s">
        <v>217</v>
      </c>
      <c r="E762" s="227" t="s">
        <v>886</v>
      </c>
      <c r="F762" s="228" t="s">
        <v>887</v>
      </c>
      <c r="G762" s="229" t="s">
        <v>561</v>
      </c>
      <c r="H762" s="230">
        <v>12</v>
      </c>
      <c r="I762" s="231"/>
      <c r="J762" s="232">
        <f>ROUND(I762*H762,2)</f>
        <v>0</v>
      </c>
      <c r="K762" s="228" t="s">
        <v>140</v>
      </c>
      <c r="L762" s="233"/>
      <c r="M762" s="234" t="s">
        <v>19</v>
      </c>
      <c r="N762" s="235" t="s">
        <v>45</v>
      </c>
      <c r="O762" s="65"/>
      <c r="P762" s="183">
        <f>O762*H762</f>
        <v>0</v>
      </c>
      <c r="Q762" s="183">
        <v>1.6000000000000001E-4</v>
      </c>
      <c r="R762" s="183">
        <f>Q762*H762</f>
        <v>1.9200000000000003E-3</v>
      </c>
      <c r="S762" s="183">
        <v>0</v>
      </c>
      <c r="T762" s="184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185" t="s">
        <v>383</v>
      </c>
      <c r="AT762" s="185" t="s">
        <v>217</v>
      </c>
      <c r="AU762" s="185" t="s">
        <v>82</v>
      </c>
      <c r="AY762" s="18" t="s">
        <v>134</v>
      </c>
      <c r="BE762" s="186">
        <f>IF(N762="základní",J762,0)</f>
        <v>0</v>
      </c>
      <c r="BF762" s="186">
        <f>IF(N762="snížená",J762,0)</f>
        <v>0</v>
      </c>
      <c r="BG762" s="186">
        <f>IF(N762="zákl. přenesená",J762,0)</f>
        <v>0</v>
      </c>
      <c r="BH762" s="186">
        <f>IF(N762="sníž. přenesená",J762,0)</f>
        <v>0</v>
      </c>
      <c r="BI762" s="186">
        <f>IF(N762="nulová",J762,0)</f>
        <v>0</v>
      </c>
      <c r="BJ762" s="18" t="s">
        <v>82</v>
      </c>
      <c r="BK762" s="186">
        <f>ROUND(I762*H762,2)</f>
        <v>0</v>
      </c>
      <c r="BL762" s="18" t="s">
        <v>240</v>
      </c>
      <c r="BM762" s="185" t="s">
        <v>888</v>
      </c>
    </row>
    <row r="763" spans="1:65" s="2" customFormat="1" ht="10.199999999999999">
      <c r="A763" s="35"/>
      <c r="B763" s="36"/>
      <c r="C763" s="37"/>
      <c r="D763" s="187" t="s">
        <v>143</v>
      </c>
      <c r="E763" s="37"/>
      <c r="F763" s="188" t="s">
        <v>887</v>
      </c>
      <c r="G763" s="37"/>
      <c r="H763" s="37"/>
      <c r="I763" s="189"/>
      <c r="J763" s="37"/>
      <c r="K763" s="37"/>
      <c r="L763" s="40"/>
      <c r="M763" s="190"/>
      <c r="N763" s="191"/>
      <c r="O763" s="65"/>
      <c r="P763" s="65"/>
      <c r="Q763" s="65"/>
      <c r="R763" s="65"/>
      <c r="S763" s="65"/>
      <c r="T763" s="66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T763" s="18" t="s">
        <v>143</v>
      </c>
      <c r="AU763" s="18" t="s">
        <v>82</v>
      </c>
    </row>
    <row r="764" spans="1:65" s="2" customFormat="1" ht="16.5" customHeight="1">
      <c r="A764" s="35"/>
      <c r="B764" s="36"/>
      <c r="C764" s="226" t="s">
        <v>889</v>
      </c>
      <c r="D764" s="226" t="s">
        <v>217</v>
      </c>
      <c r="E764" s="227" t="s">
        <v>890</v>
      </c>
      <c r="F764" s="228" t="s">
        <v>891</v>
      </c>
      <c r="G764" s="229" t="s">
        <v>561</v>
      </c>
      <c r="H764" s="230">
        <v>6</v>
      </c>
      <c r="I764" s="231"/>
      <c r="J764" s="232">
        <f>ROUND(I764*H764,2)</f>
        <v>0</v>
      </c>
      <c r="K764" s="228" t="s">
        <v>140</v>
      </c>
      <c r="L764" s="233"/>
      <c r="M764" s="234" t="s">
        <v>19</v>
      </c>
      <c r="N764" s="235" t="s">
        <v>45</v>
      </c>
      <c r="O764" s="65"/>
      <c r="P764" s="183">
        <f>O764*H764</f>
        <v>0</v>
      </c>
      <c r="Q764" s="183">
        <v>1.2999999999999999E-4</v>
      </c>
      <c r="R764" s="183">
        <f>Q764*H764</f>
        <v>7.7999999999999988E-4</v>
      </c>
      <c r="S764" s="183">
        <v>0</v>
      </c>
      <c r="T764" s="184">
        <f>S764*H764</f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185" t="s">
        <v>383</v>
      </c>
      <c r="AT764" s="185" t="s">
        <v>217</v>
      </c>
      <c r="AU764" s="185" t="s">
        <v>82</v>
      </c>
      <c r="AY764" s="18" t="s">
        <v>134</v>
      </c>
      <c r="BE764" s="186">
        <f>IF(N764="základní",J764,0)</f>
        <v>0</v>
      </c>
      <c r="BF764" s="186">
        <f>IF(N764="snížená",J764,0)</f>
        <v>0</v>
      </c>
      <c r="BG764" s="186">
        <f>IF(N764="zákl. přenesená",J764,0)</f>
        <v>0</v>
      </c>
      <c r="BH764" s="186">
        <f>IF(N764="sníž. přenesená",J764,0)</f>
        <v>0</v>
      </c>
      <c r="BI764" s="186">
        <f>IF(N764="nulová",J764,0)</f>
        <v>0</v>
      </c>
      <c r="BJ764" s="18" t="s">
        <v>82</v>
      </c>
      <c r="BK764" s="186">
        <f>ROUND(I764*H764,2)</f>
        <v>0</v>
      </c>
      <c r="BL764" s="18" t="s">
        <v>240</v>
      </c>
      <c r="BM764" s="185" t="s">
        <v>892</v>
      </c>
    </row>
    <row r="765" spans="1:65" s="2" customFormat="1" ht="10.199999999999999">
      <c r="A765" s="35"/>
      <c r="B765" s="36"/>
      <c r="C765" s="37"/>
      <c r="D765" s="187" t="s">
        <v>143</v>
      </c>
      <c r="E765" s="37"/>
      <c r="F765" s="188" t="s">
        <v>891</v>
      </c>
      <c r="G765" s="37"/>
      <c r="H765" s="37"/>
      <c r="I765" s="189"/>
      <c r="J765" s="37"/>
      <c r="K765" s="37"/>
      <c r="L765" s="40"/>
      <c r="M765" s="190"/>
      <c r="N765" s="191"/>
      <c r="O765" s="65"/>
      <c r="P765" s="65"/>
      <c r="Q765" s="65"/>
      <c r="R765" s="65"/>
      <c r="S765" s="65"/>
      <c r="T765" s="66"/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T765" s="18" t="s">
        <v>143</v>
      </c>
      <c r="AU765" s="18" t="s">
        <v>82</v>
      </c>
    </row>
    <row r="766" spans="1:65" s="2" customFormat="1" ht="16.5" customHeight="1">
      <c r="A766" s="35"/>
      <c r="B766" s="36"/>
      <c r="C766" s="226" t="s">
        <v>893</v>
      </c>
      <c r="D766" s="226" t="s">
        <v>217</v>
      </c>
      <c r="E766" s="227" t="s">
        <v>894</v>
      </c>
      <c r="F766" s="228" t="s">
        <v>895</v>
      </c>
      <c r="G766" s="229" t="s">
        <v>561</v>
      </c>
      <c r="H766" s="230">
        <v>32</v>
      </c>
      <c r="I766" s="231"/>
      <c r="J766" s="232">
        <f>ROUND(I766*H766,2)</f>
        <v>0</v>
      </c>
      <c r="K766" s="228" t="s">
        <v>140</v>
      </c>
      <c r="L766" s="233"/>
      <c r="M766" s="234" t="s">
        <v>19</v>
      </c>
      <c r="N766" s="235" t="s">
        <v>45</v>
      </c>
      <c r="O766" s="65"/>
      <c r="P766" s="183">
        <f>O766*H766</f>
        <v>0</v>
      </c>
      <c r="Q766" s="183">
        <v>2.5000000000000001E-4</v>
      </c>
      <c r="R766" s="183">
        <f>Q766*H766</f>
        <v>8.0000000000000002E-3</v>
      </c>
      <c r="S766" s="183">
        <v>0</v>
      </c>
      <c r="T766" s="184">
        <f>S766*H766</f>
        <v>0</v>
      </c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R766" s="185" t="s">
        <v>383</v>
      </c>
      <c r="AT766" s="185" t="s">
        <v>217</v>
      </c>
      <c r="AU766" s="185" t="s">
        <v>82</v>
      </c>
      <c r="AY766" s="18" t="s">
        <v>134</v>
      </c>
      <c r="BE766" s="186">
        <f>IF(N766="základní",J766,0)</f>
        <v>0</v>
      </c>
      <c r="BF766" s="186">
        <f>IF(N766="snížená",J766,0)</f>
        <v>0</v>
      </c>
      <c r="BG766" s="186">
        <f>IF(N766="zákl. přenesená",J766,0)</f>
        <v>0</v>
      </c>
      <c r="BH766" s="186">
        <f>IF(N766="sníž. přenesená",J766,0)</f>
        <v>0</v>
      </c>
      <c r="BI766" s="186">
        <f>IF(N766="nulová",J766,0)</f>
        <v>0</v>
      </c>
      <c r="BJ766" s="18" t="s">
        <v>82</v>
      </c>
      <c r="BK766" s="186">
        <f>ROUND(I766*H766,2)</f>
        <v>0</v>
      </c>
      <c r="BL766" s="18" t="s">
        <v>240</v>
      </c>
      <c r="BM766" s="185" t="s">
        <v>896</v>
      </c>
    </row>
    <row r="767" spans="1:65" s="2" customFormat="1" ht="10.199999999999999">
      <c r="A767" s="35"/>
      <c r="B767" s="36"/>
      <c r="C767" s="37"/>
      <c r="D767" s="187" t="s">
        <v>143</v>
      </c>
      <c r="E767" s="37"/>
      <c r="F767" s="188" t="s">
        <v>895</v>
      </c>
      <c r="G767" s="37"/>
      <c r="H767" s="37"/>
      <c r="I767" s="189"/>
      <c r="J767" s="37"/>
      <c r="K767" s="37"/>
      <c r="L767" s="40"/>
      <c r="M767" s="190"/>
      <c r="N767" s="191"/>
      <c r="O767" s="65"/>
      <c r="P767" s="65"/>
      <c r="Q767" s="65"/>
      <c r="R767" s="65"/>
      <c r="S767" s="65"/>
      <c r="T767" s="66"/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T767" s="18" t="s">
        <v>143</v>
      </c>
      <c r="AU767" s="18" t="s">
        <v>82</v>
      </c>
    </row>
    <row r="768" spans="1:65" s="2" customFormat="1" ht="24.15" customHeight="1">
      <c r="A768" s="35"/>
      <c r="B768" s="36"/>
      <c r="C768" s="174" t="s">
        <v>897</v>
      </c>
      <c r="D768" s="174" t="s">
        <v>136</v>
      </c>
      <c r="E768" s="175" t="s">
        <v>898</v>
      </c>
      <c r="F768" s="176" t="s">
        <v>899</v>
      </c>
      <c r="G768" s="177" t="s">
        <v>561</v>
      </c>
      <c r="H768" s="178">
        <v>6</v>
      </c>
      <c r="I768" s="179"/>
      <c r="J768" s="180">
        <f>ROUND(I768*H768,2)</f>
        <v>0</v>
      </c>
      <c r="K768" s="176" t="s">
        <v>140</v>
      </c>
      <c r="L768" s="40"/>
      <c r="M768" s="181" t="s">
        <v>19</v>
      </c>
      <c r="N768" s="182" t="s">
        <v>45</v>
      </c>
      <c r="O768" s="65"/>
      <c r="P768" s="183">
        <f>O768*H768</f>
        <v>0</v>
      </c>
      <c r="Q768" s="183">
        <v>0</v>
      </c>
      <c r="R768" s="183">
        <f>Q768*H768</f>
        <v>0</v>
      </c>
      <c r="S768" s="183">
        <v>0</v>
      </c>
      <c r="T768" s="184">
        <f>S768*H768</f>
        <v>0</v>
      </c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R768" s="185" t="s">
        <v>240</v>
      </c>
      <c r="AT768" s="185" t="s">
        <v>136</v>
      </c>
      <c r="AU768" s="185" t="s">
        <v>82</v>
      </c>
      <c r="AY768" s="18" t="s">
        <v>134</v>
      </c>
      <c r="BE768" s="186">
        <f>IF(N768="základní",J768,0)</f>
        <v>0</v>
      </c>
      <c r="BF768" s="186">
        <f>IF(N768="snížená",J768,0)</f>
        <v>0</v>
      </c>
      <c r="BG768" s="186">
        <f>IF(N768="zákl. přenesená",J768,0)</f>
        <v>0</v>
      </c>
      <c r="BH768" s="186">
        <f>IF(N768="sníž. přenesená",J768,0)</f>
        <v>0</v>
      </c>
      <c r="BI768" s="186">
        <f>IF(N768="nulová",J768,0)</f>
        <v>0</v>
      </c>
      <c r="BJ768" s="18" t="s">
        <v>82</v>
      </c>
      <c r="BK768" s="186">
        <f>ROUND(I768*H768,2)</f>
        <v>0</v>
      </c>
      <c r="BL768" s="18" t="s">
        <v>240</v>
      </c>
      <c r="BM768" s="185" t="s">
        <v>900</v>
      </c>
    </row>
    <row r="769" spans="1:65" s="2" customFormat="1" ht="19.2">
      <c r="A769" s="35"/>
      <c r="B769" s="36"/>
      <c r="C769" s="37"/>
      <c r="D769" s="187" t="s">
        <v>143</v>
      </c>
      <c r="E769" s="37"/>
      <c r="F769" s="188" t="s">
        <v>901</v>
      </c>
      <c r="G769" s="37"/>
      <c r="H769" s="37"/>
      <c r="I769" s="189"/>
      <c r="J769" s="37"/>
      <c r="K769" s="37"/>
      <c r="L769" s="40"/>
      <c r="M769" s="190"/>
      <c r="N769" s="191"/>
      <c r="O769" s="65"/>
      <c r="P769" s="65"/>
      <c r="Q769" s="65"/>
      <c r="R769" s="65"/>
      <c r="S769" s="65"/>
      <c r="T769" s="66"/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T769" s="18" t="s">
        <v>143</v>
      </c>
      <c r="AU769" s="18" t="s">
        <v>82</v>
      </c>
    </row>
    <row r="770" spans="1:65" s="2" customFormat="1" ht="10.199999999999999">
      <c r="A770" s="35"/>
      <c r="B770" s="36"/>
      <c r="C770" s="37"/>
      <c r="D770" s="192" t="s">
        <v>145</v>
      </c>
      <c r="E770" s="37"/>
      <c r="F770" s="193" t="s">
        <v>902</v>
      </c>
      <c r="G770" s="37"/>
      <c r="H770" s="37"/>
      <c r="I770" s="189"/>
      <c r="J770" s="37"/>
      <c r="K770" s="37"/>
      <c r="L770" s="40"/>
      <c r="M770" s="190"/>
      <c r="N770" s="191"/>
      <c r="O770" s="65"/>
      <c r="P770" s="65"/>
      <c r="Q770" s="65"/>
      <c r="R770" s="65"/>
      <c r="S770" s="65"/>
      <c r="T770" s="66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T770" s="18" t="s">
        <v>145</v>
      </c>
      <c r="AU770" s="18" t="s">
        <v>82</v>
      </c>
    </row>
    <row r="771" spans="1:65" s="2" customFormat="1" ht="21.75" customHeight="1">
      <c r="A771" s="35"/>
      <c r="B771" s="36"/>
      <c r="C771" s="226" t="s">
        <v>903</v>
      </c>
      <c r="D771" s="226" t="s">
        <v>217</v>
      </c>
      <c r="E771" s="227" t="s">
        <v>904</v>
      </c>
      <c r="F771" s="228" t="s">
        <v>905</v>
      </c>
      <c r="G771" s="229" t="s">
        <v>561</v>
      </c>
      <c r="H771" s="230">
        <v>6</v>
      </c>
      <c r="I771" s="231"/>
      <c r="J771" s="232">
        <f>ROUND(I771*H771,2)</f>
        <v>0</v>
      </c>
      <c r="K771" s="228" t="s">
        <v>140</v>
      </c>
      <c r="L771" s="233"/>
      <c r="M771" s="234" t="s">
        <v>19</v>
      </c>
      <c r="N771" s="235" t="s">
        <v>45</v>
      </c>
      <c r="O771" s="65"/>
      <c r="P771" s="183">
        <f>O771*H771</f>
        <v>0</v>
      </c>
      <c r="Q771" s="183">
        <v>4.1999999999999997E-3</v>
      </c>
      <c r="R771" s="183">
        <f>Q771*H771</f>
        <v>2.52E-2</v>
      </c>
      <c r="S771" s="183">
        <v>0</v>
      </c>
      <c r="T771" s="184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185" t="s">
        <v>383</v>
      </c>
      <c r="AT771" s="185" t="s">
        <v>217</v>
      </c>
      <c r="AU771" s="185" t="s">
        <v>82</v>
      </c>
      <c r="AY771" s="18" t="s">
        <v>134</v>
      </c>
      <c r="BE771" s="186">
        <f>IF(N771="základní",J771,0)</f>
        <v>0</v>
      </c>
      <c r="BF771" s="186">
        <f>IF(N771="snížená",J771,0)</f>
        <v>0</v>
      </c>
      <c r="BG771" s="186">
        <f>IF(N771="zákl. přenesená",J771,0)</f>
        <v>0</v>
      </c>
      <c r="BH771" s="186">
        <f>IF(N771="sníž. přenesená",J771,0)</f>
        <v>0</v>
      </c>
      <c r="BI771" s="186">
        <f>IF(N771="nulová",J771,0)</f>
        <v>0</v>
      </c>
      <c r="BJ771" s="18" t="s">
        <v>82</v>
      </c>
      <c r="BK771" s="186">
        <f>ROUND(I771*H771,2)</f>
        <v>0</v>
      </c>
      <c r="BL771" s="18" t="s">
        <v>240</v>
      </c>
      <c r="BM771" s="185" t="s">
        <v>906</v>
      </c>
    </row>
    <row r="772" spans="1:65" s="2" customFormat="1" ht="10.199999999999999">
      <c r="A772" s="35"/>
      <c r="B772" s="36"/>
      <c r="C772" s="37"/>
      <c r="D772" s="187" t="s">
        <v>143</v>
      </c>
      <c r="E772" s="37"/>
      <c r="F772" s="188" t="s">
        <v>905</v>
      </c>
      <c r="G772" s="37"/>
      <c r="H772" s="37"/>
      <c r="I772" s="189"/>
      <c r="J772" s="37"/>
      <c r="K772" s="37"/>
      <c r="L772" s="40"/>
      <c r="M772" s="190"/>
      <c r="N772" s="191"/>
      <c r="O772" s="65"/>
      <c r="P772" s="65"/>
      <c r="Q772" s="65"/>
      <c r="R772" s="65"/>
      <c r="S772" s="65"/>
      <c r="T772" s="66"/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T772" s="18" t="s">
        <v>143</v>
      </c>
      <c r="AU772" s="18" t="s">
        <v>82</v>
      </c>
    </row>
    <row r="773" spans="1:65" s="2" customFormat="1" ht="21.75" customHeight="1">
      <c r="A773" s="35"/>
      <c r="B773" s="36"/>
      <c r="C773" s="174" t="s">
        <v>907</v>
      </c>
      <c r="D773" s="174" t="s">
        <v>136</v>
      </c>
      <c r="E773" s="175" t="s">
        <v>908</v>
      </c>
      <c r="F773" s="176" t="s">
        <v>909</v>
      </c>
      <c r="G773" s="177" t="s">
        <v>561</v>
      </c>
      <c r="H773" s="178">
        <v>3</v>
      </c>
      <c r="I773" s="179"/>
      <c r="J773" s="180">
        <f>ROUND(I773*H773,2)</f>
        <v>0</v>
      </c>
      <c r="K773" s="176" t="s">
        <v>140</v>
      </c>
      <c r="L773" s="40"/>
      <c r="M773" s="181" t="s">
        <v>19</v>
      </c>
      <c r="N773" s="182" t="s">
        <v>45</v>
      </c>
      <c r="O773" s="65"/>
      <c r="P773" s="183">
        <f>O773*H773</f>
        <v>0</v>
      </c>
      <c r="Q773" s="183">
        <v>0</v>
      </c>
      <c r="R773" s="183">
        <f>Q773*H773</f>
        <v>0</v>
      </c>
      <c r="S773" s="183">
        <v>0</v>
      </c>
      <c r="T773" s="184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185" t="s">
        <v>240</v>
      </c>
      <c r="AT773" s="185" t="s">
        <v>136</v>
      </c>
      <c r="AU773" s="185" t="s">
        <v>82</v>
      </c>
      <c r="AY773" s="18" t="s">
        <v>134</v>
      </c>
      <c r="BE773" s="186">
        <f>IF(N773="základní",J773,0)</f>
        <v>0</v>
      </c>
      <c r="BF773" s="186">
        <f>IF(N773="snížená",J773,0)</f>
        <v>0</v>
      </c>
      <c r="BG773" s="186">
        <f>IF(N773="zákl. přenesená",J773,0)</f>
        <v>0</v>
      </c>
      <c r="BH773" s="186">
        <f>IF(N773="sníž. přenesená",J773,0)</f>
        <v>0</v>
      </c>
      <c r="BI773" s="186">
        <f>IF(N773="nulová",J773,0)</f>
        <v>0</v>
      </c>
      <c r="BJ773" s="18" t="s">
        <v>82</v>
      </c>
      <c r="BK773" s="186">
        <f>ROUND(I773*H773,2)</f>
        <v>0</v>
      </c>
      <c r="BL773" s="18" t="s">
        <v>240</v>
      </c>
      <c r="BM773" s="185" t="s">
        <v>910</v>
      </c>
    </row>
    <row r="774" spans="1:65" s="2" customFormat="1" ht="10.199999999999999">
      <c r="A774" s="35"/>
      <c r="B774" s="36"/>
      <c r="C774" s="37"/>
      <c r="D774" s="187" t="s">
        <v>143</v>
      </c>
      <c r="E774" s="37"/>
      <c r="F774" s="188" t="s">
        <v>911</v>
      </c>
      <c r="G774" s="37"/>
      <c r="H774" s="37"/>
      <c r="I774" s="189"/>
      <c r="J774" s="37"/>
      <c r="K774" s="37"/>
      <c r="L774" s="40"/>
      <c r="M774" s="190"/>
      <c r="N774" s="191"/>
      <c r="O774" s="65"/>
      <c r="P774" s="65"/>
      <c r="Q774" s="65"/>
      <c r="R774" s="65"/>
      <c r="S774" s="65"/>
      <c r="T774" s="66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T774" s="18" t="s">
        <v>143</v>
      </c>
      <c r="AU774" s="18" t="s">
        <v>82</v>
      </c>
    </row>
    <row r="775" spans="1:65" s="2" customFormat="1" ht="10.199999999999999">
      <c r="A775" s="35"/>
      <c r="B775" s="36"/>
      <c r="C775" s="37"/>
      <c r="D775" s="192" t="s">
        <v>145</v>
      </c>
      <c r="E775" s="37"/>
      <c r="F775" s="193" t="s">
        <v>912</v>
      </c>
      <c r="G775" s="37"/>
      <c r="H775" s="37"/>
      <c r="I775" s="189"/>
      <c r="J775" s="37"/>
      <c r="K775" s="37"/>
      <c r="L775" s="40"/>
      <c r="M775" s="190"/>
      <c r="N775" s="191"/>
      <c r="O775" s="65"/>
      <c r="P775" s="65"/>
      <c r="Q775" s="65"/>
      <c r="R775" s="65"/>
      <c r="S775" s="65"/>
      <c r="T775" s="66"/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T775" s="18" t="s">
        <v>145</v>
      </c>
      <c r="AU775" s="18" t="s">
        <v>82</v>
      </c>
    </row>
    <row r="776" spans="1:65" s="2" customFormat="1" ht="16.5" customHeight="1">
      <c r="A776" s="35"/>
      <c r="B776" s="36"/>
      <c r="C776" s="226" t="s">
        <v>913</v>
      </c>
      <c r="D776" s="226" t="s">
        <v>217</v>
      </c>
      <c r="E776" s="227" t="s">
        <v>914</v>
      </c>
      <c r="F776" s="228" t="s">
        <v>915</v>
      </c>
      <c r="G776" s="229" t="s">
        <v>561</v>
      </c>
      <c r="H776" s="230">
        <v>3</v>
      </c>
      <c r="I776" s="231"/>
      <c r="J776" s="232">
        <f>ROUND(I776*H776,2)</f>
        <v>0</v>
      </c>
      <c r="K776" s="228" t="s">
        <v>140</v>
      </c>
      <c r="L776" s="233"/>
      <c r="M776" s="234" t="s">
        <v>19</v>
      </c>
      <c r="N776" s="235" t="s">
        <v>45</v>
      </c>
      <c r="O776" s="65"/>
      <c r="P776" s="183">
        <f>O776*H776</f>
        <v>0</v>
      </c>
      <c r="Q776" s="183">
        <v>4.2999999999999999E-4</v>
      </c>
      <c r="R776" s="183">
        <f>Q776*H776</f>
        <v>1.2899999999999999E-3</v>
      </c>
      <c r="S776" s="183">
        <v>0</v>
      </c>
      <c r="T776" s="184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185" t="s">
        <v>383</v>
      </c>
      <c r="AT776" s="185" t="s">
        <v>217</v>
      </c>
      <c r="AU776" s="185" t="s">
        <v>82</v>
      </c>
      <c r="AY776" s="18" t="s">
        <v>134</v>
      </c>
      <c r="BE776" s="186">
        <f>IF(N776="základní",J776,0)</f>
        <v>0</v>
      </c>
      <c r="BF776" s="186">
        <f>IF(N776="snížená",J776,0)</f>
        <v>0</v>
      </c>
      <c r="BG776" s="186">
        <f>IF(N776="zákl. přenesená",J776,0)</f>
        <v>0</v>
      </c>
      <c r="BH776" s="186">
        <f>IF(N776="sníž. přenesená",J776,0)</f>
        <v>0</v>
      </c>
      <c r="BI776" s="186">
        <f>IF(N776="nulová",J776,0)</f>
        <v>0</v>
      </c>
      <c r="BJ776" s="18" t="s">
        <v>82</v>
      </c>
      <c r="BK776" s="186">
        <f>ROUND(I776*H776,2)</f>
        <v>0</v>
      </c>
      <c r="BL776" s="18" t="s">
        <v>240</v>
      </c>
      <c r="BM776" s="185" t="s">
        <v>916</v>
      </c>
    </row>
    <row r="777" spans="1:65" s="2" customFormat="1" ht="10.199999999999999">
      <c r="A777" s="35"/>
      <c r="B777" s="36"/>
      <c r="C777" s="37"/>
      <c r="D777" s="187" t="s">
        <v>143</v>
      </c>
      <c r="E777" s="37"/>
      <c r="F777" s="188" t="s">
        <v>915</v>
      </c>
      <c r="G777" s="37"/>
      <c r="H777" s="37"/>
      <c r="I777" s="189"/>
      <c r="J777" s="37"/>
      <c r="K777" s="37"/>
      <c r="L777" s="40"/>
      <c r="M777" s="190"/>
      <c r="N777" s="191"/>
      <c r="O777" s="65"/>
      <c r="P777" s="65"/>
      <c r="Q777" s="65"/>
      <c r="R777" s="65"/>
      <c r="S777" s="65"/>
      <c r="T777" s="66"/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T777" s="18" t="s">
        <v>143</v>
      </c>
      <c r="AU777" s="18" t="s">
        <v>82</v>
      </c>
    </row>
    <row r="778" spans="1:65" s="2" customFormat="1" ht="16.5" customHeight="1">
      <c r="A778" s="35"/>
      <c r="B778" s="36"/>
      <c r="C778" s="226" t="s">
        <v>917</v>
      </c>
      <c r="D778" s="226" t="s">
        <v>217</v>
      </c>
      <c r="E778" s="227" t="s">
        <v>918</v>
      </c>
      <c r="F778" s="228" t="s">
        <v>919</v>
      </c>
      <c r="G778" s="229" t="s">
        <v>561</v>
      </c>
      <c r="H778" s="230">
        <v>2</v>
      </c>
      <c r="I778" s="231"/>
      <c r="J778" s="232">
        <f>ROUND(I778*H778,2)</f>
        <v>0</v>
      </c>
      <c r="K778" s="228" t="s">
        <v>140</v>
      </c>
      <c r="L778" s="233"/>
      <c r="M778" s="234" t="s">
        <v>19</v>
      </c>
      <c r="N778" s="235" t="s">
        <v>45</v>
      </c>
      <c r="O778" s="65"/>
      <c r="P778" s="183">
        <f>O778*H778</f>
        <v>0</v>
      </c>
      <c r="Q778" s="183">
        <v>3.0000000000000001E-3</v>
      </c>
      <c r="R778" s="183">
        <f>Q778*H778</f>
        <v>6.0000000000000001E-3</v>
      </c>
      <c r="S778" s="183">
        <v>0</v>
      </c>
      <c r="T778" s="184">
        <f>S778*H778</f>
        <v>0</v>
      </c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R778" s="185" t="s">
        <v>383</v>
      </c>
      <c r="AT778" s="185" t="s">
        <v>217</v>
      </c>
      <c r="AU778" s="185" t="s">
        <v>82</v>
      </c>
      <c r="AY778" s="18" t="s">
        <v>134</v>
      </c>
      <c r="BE778" s="186">
        <f>IF(N778="základní",J778,0)</f>
        <v>0</v>
      </c>
      <c r="BF778" s="186">
        <f>IF(N778="snížená",J778,0)</f>
        <v>0</v>
      </c>
      <c r="BG778" s="186">
        <f>IF(N778="zákl. přenesená",J778,0)</f>
        <v>0</v>
      </c>
      <c r="BH778" s="186">
        <f>IF(N778="sníž. přenesená",J778,0)</f>
        <v>0</v>
      </c>
      <c r="BI778" s="186">
        <f>IF(N778="nulová",J778,0)</f>
        <v>0</v>
      </c>
      <c r="BJ778" s="18" t="s">
        <v>82</v>
      </c>
      <c r="BK778" s="186">
        <f>ROUND(I778*H778,2)</f>
        <v>0</v>
      </c>
      <c r="BL778" s="18" t="s">
        <v>240</v>
      </c>
      <c r="BM778" s="185" t="s">
        <v>920</v>
      </c>
    </row>
    <row r="779" spans="1:65" s="2" customFormat="1" ht="10.199999999999999">
      <c r="A779" s="35"/>
      <c r="B779" s="36"/>
      <c r="C779" s="37"/>
      <c r="D779" s="187" t="s">
        <v>143</v>
      </c>
      <c r="E779" s="37"/>
      <c r="F779" s="188" t="s">
        <v>919</v>
      </c>
      <c r="G779" s="37"/>
      <c r="H779" s="37"/>
      <c r="I779" s="189"/>
      <c r="J779" s="37"/>
      <c r="K779" s="37"/>
      <c r="L779" s="40"/>
      <c r="M779" s="190"/>
      <c r="N779" s="191"/>
      <c r="O779" s="65"/>
      <c r="P779" s="65"/>
      <c r="Q779" s="65"/>
      <c r="R779" s="65"/>
      <c r="S779" s="65"/>
      <c r="T779" s="66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T779" s="18" t="s">
        <v>143</v>
      </c>
      <c r="AU779" s="18" t="s">
        <v>82</v>
      </c>
    </row>
    <row r="780" spans="1:65" s="2" customFormat="1" ht="16.5" customHeight="1">
      <c r="A780" s="35"/>
      <c r="B780" s="36"/>
      <c r="C780" s="226" t="s">
        <v>921</v>
      </c>
      <c r="D780" s="226" t="s">
        <v>217</v>
      </c>
      <c r="E780" s="227" t="s">
        <v>922</v>
      </c>
      <c r="F780" s="228" t="s">
        <v>923</v>
      </c>
      <c r="G780" s="229" t="s">
        <v>561</v>
      </c>
      <c r="H780" s="230">
        <v>1</v>
      </c>
      <c r="I780" s="231"/>
      <c r="J780" s="232">
        <f>ROUND(I780*H780,2)</f>
        <v>0</v>
      </c>
      <c r="K780" s="228" t="s">
        <v>140</v>
      </c>
      <c r="L780" s="233"/>
      <c r="M780" s="234" t="s">
        <v>19</v>
      </c>
      <c r="N780" s="235" t="s">
        <v>45</v>
      </c>
      <c r="O780" s="65"/>
      <c r="P780" s="183">
        <f>O780*H780</f>
        <v>0</v>
      </c>
      <c r="Q780" s="183">
        <v>6.8999999999999999E-3</v>
      </c>
      <c r="R780" s="183">
        <f>Q780*H780</f>
        <v>6.8999999999999999E-3</v>
      </c>
      <c r="S780" s="183">
        <v>0</v>
      </c>
      <c r="T780" s="184">
        <f>S780*H780</f>
        <v>0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185" t="s">
        <v>383</v>
      </c>
      <c r="AT780" s="185" t="s">
        <v>217</v>
      </c>
      <c r="AU780" s="185" t="s">
        <v>82</v>
      </c>
      <c r="AY780" s="18" t="s">
        <v>134</v>
      </c>
      <c r="BE780" s="186">
        <f>IF(N780="základní",J780,0)</f>
        <v>0</v>
      </c>
      <c r="BF780" s="186">
        <f>IF(N780="snížená",J780,0)</f>
        <v>0</v>
      </c>
      <c r="BG780" s="186">
        <f>IF(N780="zákl. přenesená",J780,0)</f>
        <v>0</v>
      </c>
      <c r="BH780" s="186">
        <f>IF(N780="sníž. přenesená",J780,0)</f>
        <v>0</v>
      </c>
      <c r="BI780" s="186">
        <f>IF(N780="nulová",J780,0)</f>
        <v>0</v>
      </c>
      <c r="BJ780" s="18" t="s">
        <v>82</v>
      </c>
      <c r="BK780" s="186">
        <f>ROUND(I780*H780,2)</f>
        <v>0</v>
      </c>
      <c r="BL780" s="18" t="s">
        <v>240</v>
      </c>
      <c r="BM780" s="185" t="s">
        <v>924</v>
      </c>
    </row>
    <row r="781" spans="1:65" s="2" customFormat="1" ht="10.199999999999999">
      <c r="A781" s="35"/>
      <c r="B781" s="36"/>
      <c r="C781" s="37"/>
      <c r="D781" s="187" t="s">
        <v>143</v>
      </c>
      <c r="E781" s="37"/>
      <c r="F781" s="188" t="s">
        <v>923</v>
      </c>
      <c r="G781" s="37"/>
      <c r="H781" s="37"/>
      <c r="I781" s="189"/>
      <c r="J781" s="37"/>
      <c r="K781" s="37"/>
      <c r="L781" s="40"/>
      <c r="M781" s="190"/>
      <c r="N781" s="191"/>
      <c r="O781" s="65"/>
      <c r="P781" s="65"/>
      <c r="Q781" s="65"/>
      <c r="R781" s="65"/>
      <c r="S781" s="65"/>
      <c r="T781" s="66"/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T781" s="18" t="s">
        <v>143</v>
      </c>
      <c r="AU781" s="18" t="s">
        <v>82</v>
      </c>
    </row>
    <row r="782" spans="1:65" s="12" customFormat="1" ht="22.8" customHeight="1">
      <c r="B782" s="158"/>
      <c r="C782" s="159"/>
      <c r="D782" s="160" t="s">
        <v>72</v>
      </c>
      <c r="E782" s="172" t="s">
        <v>925</v>
      </c>
      <c r="F782" s="172" t="s">
        <v>926</v>
      </c>
      <c r="G782" s="159"/>
      <c r="H782" s="159"/>
      <c r="I782" s="162"/>
      <c r="J782" s="173">
        <f>BK782</f>
        <v>0</v>
      </c>
      <c r="K782" s="159"/>
      <c r="L782" s="164"/>
      <c r="M782" s="165"/>
      <c r="N782" s="166"/>
      <c r="O782" s="166"/>
      <c r="P782" s="167">
        <f>SUM(P783:P788)</f>
        <v>0</v>
      </c>
      <c r="Q782" s="166"/>
      <c r="R782" s="167">
        <f>SUM(R783:R788)</f>
        <v>0</v>
      </c>
      <c r="S782" s="166"/>
      <c r="T782" s="168">
        <f>SUM(T783:T788)</f>
        <v>1E-3</v>
      </c>
      <c r="AR782" s="169" t="s">
        <v>82</v>
      </c>
      <c r="AT782" s="170" t="s">
        <v>72</v>
      </c>
      <c r="AU782" s="170" t="s">
        <v>78</v>
      </c>
      <c r="AY782" s="169" t="s">
        <v>134</v>
      </c>
      <c r="BK782" s="171">
        <f>SUM(BK783:BK788)</f>
        <v>0</v>
      </c>
    </row>
    <row r="783" spans="1:65" s="2" customFormat="1" ht="21.75" customHeight="1">
      <c r="A783" s="35"/>
      <c r="B783" s="36"/>
      <c r="C783" s="174" t="s">
        <v>927</v>
      </c>
      <c r="D783" s="174" t="s">
        <v>136</v>
      </c>
      <c r="E783" s="175" t="s">
        <v>928</v>
      </c>
      <c r="F783" s="176" t="s">
        <v>929</v>
      </c>
      <c r="G783" s="177" t="s">
        <v>561</v>
      </c>
      <c r="H783" s="178">
        <v>1</v>
      </c>
      <c r="I783" s="179"/>
      <c r="J783" s="180">
        <f>ROUND(I783*H783,2)</f>
        <v>0</v>
      </c>
      <c r="K783" s="176" t="s">
        <v>140</v>
      </c>
      <c r="L783" s="40"/>
      <c r="M783" s="181" t="s">
        <v>19</v>
      </c>
      <c r="N783" s="182" t="s">
        <v>45</v>
      </c>
      <c r="O783" s="65"/>
      <c r="P783" s="183">
        <f>O783*H783</f>
        <v>0</v>
      </c>
      <c r="Q783" s="183">
        <v>0</v>
      </c>
      <c r="R783" s="183">
        <f>Q783*H783</f>
        <v>0</v>
      </c>
      <c r="S783" s="183">
        <v>0</v>
      </c>
      <c r="T783" s="184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185" t="s">
        <v>240</v>
      </c>
      <c r="AT783" s="185" t="s">
        <v>136</v>
      </c>
      <c r="AU783" s="185" t="s">
        <v>82</v>
      </c>
      <c r="AY783" s="18" t="s">
        <v>134</v>
      </c>
      <c r="BE783" s="186">
        <f>IF(N783="základní",J783,0)</f>
        <v>0</v>
      </c>
      <c r="BF783" s="186">
        <f>IF(N783="snížená",J783,0)</f>
        <v>0</v>
      </c>
      <c r="BG783" s="186">
        <f>IF(N783="zákl. přenesená",J783,0)</f>
        <v>0</v>
      </c>
      <c r="BH783" s="186">
        <f>IF(N783="sníž. přenesená",J783,0)</f>
        <v>0</v>
      </c>
      <c r="BI783" s="186">
        <f>IF(N783="nulová",J783,0)</f>
        <v>0</v>
      </c>
      <c r="BJ783" s="18" t="s">
        <v>82</v>
      </c>
      <c r="BK783" s="186">
        <f>ROUND(I783*H783,2)</f>
        <v>0</v>
      </c>
      <c r="BL783" s="18" t="s">
        <v>240</v>
      </c>
      <c r="BM783" s="185" t="s">
        <v>930</v>
      </c>
    </row>
    <row r="784" spans="1:65" s="2" customFormat="1" ht="10.199999999999999">
      <c r="A784" s="35"/>
      <c r="B784" s="36"/>
      <c r="C784" s="37"/>
      <c r="D784" s="187" t="s">
        <v>143</v>
      </c>
      <c r="E784" s="37"/>
      <c r="F784" s="188" t="s">
        <v>931</v>
      </c>
      <c r="G784" s="37"/>
      <c r="H784" s="37"/>
      <c r="I784" s="189"/>
      <c r="J784" s="37"/>
      <c r="K784" s="37"/>
      <c r="L784" s="40"/>
      <c r="M784" s="190"/>
      <c r="N784" s="191"/>
      <c r="O784" s="65"/>
      <c r="P784" s="65"/>
      <c r="Q784" s="65"/>
      <c r="R784" s="65"/>
      <c r="S784" s="65"/>
      <c r="T784" s="66"/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T784" s="18" t="s">
        <v>143</v>
      </c>
      <c r="AU784" s="18" t="s">
        <v>82</v>
      </c>
    </row>
    <row r="785" spans="1:65" s="2" customFormat="1" ht="10.199999999999999">
      <c r="A785" s="35"/>
      <c r="B785" s="36"/>
      <c r="C785" s="37"/>
      <c r="D785" s="192" t="s">
        <v>145</v>
      </c>
      <c r="E785" s="37"/>
      <c r="F785" s="193" t="s">
        <v>932</v>
      </c>
      <c r="G785" s="37"/>
      <c r="H785" s="37"/>
      <c r="I785" s="189"/>
      <c r="J785" s="37"/>
      <c r="K785" s="37"/>
      <c r="L785" s="40"/>
      <c r="M785" s="190"/>
      <c r="N785" s="191"/>
      <c r="O785" s="65"/>
      <c r="P785" s="65"/>
      <c r="Q785" s="65"/>
      <c r="R785" s="65"/>
      <c r="S785" s="65"/>
      <c r="T785" s="66"/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T785" s="18" t="s">
        <v>145</v>
      </c>
      <c r="AU785" s="18" t="s">
        <v>82</v>
      </c>
    </row>
    <row r="786" spans="1:65" s="2" customFormat="1" ht="21.75" customHeight="1">
      <c r="A786" s="35"/>
      <c r="B786" s="36"/>
      <c r="C786" s="174" t="s">
        <v>933</v>
      </c>
      <c r="D786" s="174" t="s">
        <v>136</v>
      </c>
      <c r="E786" s="175" t="s">
        <v>934</v>
      </c>
      <c r="F786" s="176" t="s">
        <v>935</v>
      </c>
      <c r="G786" s="177" t="s">
        <v>561</v>
      </c>
      <c r="H786" s="178">
        <v>1</v>
      </c>
      <c r="I786" s="179"/>
      <c r="J786" s="180">
        <f>ROUND(I786*H786,2)</f>
        <v>0</v>
      </c>
      <c r="K786" s="176" t="s">
        <v>140</v>
      </c>
      <c r="L786" s="40"/>
      <c r="M786" s="181" t="s">
        <v>19</v>
      </c>
      <c r="N786" s="182" t="s">
        <v>45</v>
      </c>
      <c r="O786" s="65"/>
      <c r="P786" s="183">
        <f>O786*H786</f>
        <v>0</v>
      </c>
      <c r="Q786" s="183">
        <v>0</v>
      </c>
      <c r="R786" s="183">
        <f>Q786*H786</f>
        <v>0</v>
      </c>
      <c r="S786" s="183">
        <v>1E-3</v>
      </c>
      <c r="T786" s="184">
        <f>S786*H786</f>
        <v>1E-3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185" t="s">
        <v>240</v>
      </c>
      <c r="AT786" s="185" t="s">
        <v>136</v>
      </c>
      <c r="AU786" s="185" t="s">
        <v>82</v>
      </c>
      <c r="AY786" s="18" t="s">
        <v>134</v>
      </c>
      <c r="BE786" s="186">
        <f>IF(N786="základní",J786,0)</f>
        <v>0</v>
      </c>
      <c r="BF786" s="186">
        <f>IF(N786="snížená",J786,0)</f>
        <v>0</v>
      </c>
      <c r="BG786" s="186">
        <f>IF(N786="zákl. přenesená",J786,0)</f>
        <v>0</v>
      </c>
      <c r="BH786" s="186">
        <f>IF(N786="sníž. přenesená",J786,0)</f>
        <v>0</v>
      </c>
      <c r="BI786" s="186">
        <f>IF(N786="nulová",J786,0)</f>
        <v>0</v>
      </c>
      <c r="BJ786" s="18" t="s">
        <v>82</v>
      </c>
      <c r="BK786" s="186">
        <f>ROUND(I786*H786,2)</f>
        <v>0</v>
      </c>
      <c r="BL786" s="18" t="s">
        <v>240</v>
      </c>
      <c r="BM786" s="185" t="s">
        <v>936</v>
      </c>
    </row>
    <row r="787" spans="1:65" s="2" customFormat="1" ht="10.199999999999999">
      <c r="A787" s="35"/>
      <c r="B787" s="36"/>
      <c r="C787" s="37"/>
      <c r="D787" s="187" t="s">
        <v>143</v>
      </c>
      <c r="E787" s="37"/>
      <c r="F787" s="188" t="s">
        <v>937</v>
      </c>
      <c r="G787" s="37"/>
      <c r="H787" s="37"/>
      <c r="I787" s="189"/>
      <c r="J787" s="37"/>
      <c r="K787" s="37"/>
      <c r="L787" s="40"/>
      <c r="M787" s="190"/>
      <c r="N787" s="191"/>
      <c r="O787" s="65"/>
      <c r="P787" s="65"/>
      <c r="Q787" s="65"/>
      <c r="R787" s="65"/>
      <c r="S787" s="65"/>
      <c r="T787" s="66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T787" s="18" t="s">
        <v>143</v>
      </c>
      <c r="AU787" s="18" t="s">
        <v>82</v>
      </c>
    </row>
    <row r="788" spans="1:65" s="2" customFormat="1" ht="10.199999999999999">
      <c r="A788" s="35"/>
      <c r="B788" s="36"/>
      <c r="C788" s="37"/>
      <c r="D788" s="192" t="s">
        <v>145</v>
      </c>
      <c r="E788" s="37"/>
      <c r="F788" s="193" t="s">
        <v>938</v>
      </c>
      <c r="G788" s="37"/>
      <c r="H788" s="37"/>
      <c r="I788" s="189"/>
      <c r="J788" s="37"/>
      <c r="K788" s="37"/>
      <c r="L788" s="40"/>
      <c r="M788" s="190"/>
      <c r="N788" s="191"/>
      <c r="O788" s="65"/>
      <c r="P788" s="65"/>
      <c r="Q788" s="65"/>
      <c r="R788" s="65"/>
      <c r="S788" s="65"/>
      <c r="T788" s="66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T788" s="18" t="s">
        <v>145</v>
      </c>
      <c r="AU788" s="18" t="s">
        <v>82</v>
      </c>
    </row>
    <row r="789" spans="1:65" s="12" customFormat="1" ht="22.8" customHeight="1">
      <c r="B789" s="158"/>
      <c r="C789" s="159"/>
      <c r="D789" s="160" t="s">
        <v>72</v>
      </c>
      <c r="E789" s="172" t="s">
        <v>939</v>
      </c>
      <c r="F789" s="172" t="s">
        <v>940</v>
      </c>
      <c r="G789" s="159"/>
      <c r="H789" s="159"/>
      <c r="I789" s="162"/>
      <c r="J789" s="173">
        <f>BK789</f>
        <v>0</v>
      </c>
      <c r="K789" s="159"/>
      <c r="L789" s="164"/>
      <c r="M789" s="165"/>
      <c r="N789" s="166"/>
      <c r="O789" s="166"/>
      <c r="P789" s="167">
        <f>SUM(P790:P804)</f>
        <v>0</v>
      </c>
      <c r="Q789" s="166"/>
      <c r="R789" s="167">
        <f>SUM(R790:R804)</f>
        <v>7.816E-3</v>
      </c>
      <c r="S789" s="166"/>
      <c r="T789" s="168">
        <f>SUM(T790:T804)</f>
        <v>0</v>
      </c>
      <c r="AR789" s="169" t="s">
        <v>82</v>
      </c>
      <c r="AT789" s="170" t="s">
        <v>72</v>
      </c>
      <c r="AU789" s="170" t="s">
        <v>78</v>
      </c>
      <c r="AY789" s="169" t="s">
        <v>134</v>
      </c>
      <c r="BK789" s="171">
        <f>SUM(BK790:BK804)</f>
        <v>0</v>
      </c>
    </row>
    <row r="790" spans="1:65" s="2" customFormat="1" ht="16.5" customHeight="1">
      <c r="A790" s="35"/>
      <c r="B790" s="36"/>
      <c r="C790" s="174" t="s">
        <v>941</v>
      </c>
      <c r="D790" s="174" t="s">
        <v>136</v>
      </c>
      <c r="E790" s="175" t="s">
        <v>942</v>
      </c>
      <c r="F790" s="176" t="s">
        <v>943</v>
      </c>
      <c r="G790" s="177" t="s">
        <v>561</v>
      </c>
      <c r="H790" s="178">
        <v>8</v>
      </c>
      <c r="I790" s="179"/>
      <c r="J790" s="180">
        <f>ROUND(I790*H790,2)</f>
        <v>0</v>
      </c>
      <c r="K790" s="176" t="s">
        <v>140</v>
      </c>
      <c r="L790" s="40"/>
      <c r="M790" s="181" t="s">
        <v>19</v>
      </c>
      <c r="N790" s="182" t="s">
        <v>45</v>
      </c>
      <c r="O790" s="65"/>
      <c r="P790" s="183">
        <f>O790*H790</f>
        <v>0</v>
      </c>
      <c r="Q790" s="183">
        <v>0</v>
      </c>
      <c r="R790" s="183">
        <f>Q790*H790</f>
        <v>0</v>
      </c>
      <c r="S790" s="183">
        <v>0</v>
      </c>
      <c r="T790" s="184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185" t="s">
        <v>240</v>
      </c>
      <c r="AT790" s="185" t="s">
        <v>136</v>
      </c>
      <c r="AU790" s="185" t="s">
        <v>82</v>
      </c>
      <c r="AY790" s="18" t="s">
        <v>134</v>
      </c>
      <c r="BE790" s="186">
        <f>IF(N790="základní",J790,0)</f>
        <v>0</v>
      </c>
      <c r="BF790" s="186">
        <f>IF(N790="snížená",J790,0)</f>
        <v>0</v>
      </c>
      <c r="BG790" s="186">
        <f>IF(N790="zákl. přenesená",J790,0)</f>
        <v>0</v>
      </c>
      <c r="BH790" s="186">
        <f>IF(N790="sníž. přenesená",J790,0)</f>
        <v>0</v>
      </c>
      <c r="BI790" s="186">
        <f>IF(N790="nulová",J790,0)</f>
        <v>0</v>
      </c>
      <c r="BJ790" s="18" t="s">
        <v>82</v>
      </c>
      <c r="BK790" s="186">
        <f>ROUND(I790*H790,2)</f>
        <v>0</v>
      </c>
      <c r="BL790" s="18" t="s">
        <v>240</v>
      </c>
      <c r="BM790" s="185" t="s">
        <v>944</v>
      </c>
    </row>
    <row r="791" spans="1:65" s="2" customFormat="1" ht="19.2">
      <c r="A791" s="35"/>
      <c r="B791" s="36"/>
      <c r="C791" s="37"/>
      <c r="D791" s="187" t="s">
        <v>143</v>
      </c>
      <c r="E791" s="37"/>
      <c r="F791" s="188" t="s">
        <v>945</v>
      </c>
      <c r="G791" s="37"/>
      <c r="H791" s="37"/>
      <c r="I791" s="189"/>
      <c r="J791" s="37"/>
      <c r="K791" s="37"/>
      <c r="L791" s="40"/>
      <c r="M791" s="190"/>
      <c r="N791" s="191"/>
      <c r="O791" s="65"/>
      <c r="P791" s="65"/>
      <c r="Q791" s="65"/>
      <c r="R791" s="65"/>
      <c r="S791" s="65"/>
      <c r="T791" s="66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143</v>
      </c>
      <c r="AU791" s="18" t="s">
        <v>82</v>
      </c>
    </row>
    <row r="792" spans="1:65" s="2" customFormat="1" ht="10.199999999999999">
      <c r="A792" s="35"/>
      <c r="B792" s="36"/>
      <c r="C792" s="37"/>
      <c r="D792" s="192" t="s">
        <v>145</v>
      </c>
      <c r="E792" s="37"/>
      <c r="F792" s="193" t="s">
        <v>946</v>
      </c>
      <c r="G792" s="37"/>
      <c r="H792" s="37"/>
      <c r="I792" s="189"/>
      <c r="J792" s="37"/>
      <c r="K792" s="37"/>
      <c r="L792" s="40"/>
      <c r="M792" s="190"/>
      <c r="N792" s="191"/>
      <c r="O792" s="65"/>
      <c r="P792" s="65"/>
      <c r="Q792" s="65"/>
      <c r="R792" s="65"/>
      <c r="S792" s="65"/>
      <c r="T792" s="66"/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T792" s="18" t="s">
        <v>145</v>
      </c>
      <c r="AU792" s="18" t="s">
        <v>82</v>
      </c>
    </row>
    <row r="793" spans="1:65" s="2" customFormat="1" ht="16.5" customHeight="1">
      <c r="A793" s="35"/>
      <c r="B793" s="36"/>
      <c r="C793" s="226" t="s">
        <v>947</v>
      </c>
      <c r="D793" s="226" t="s">
        <v>217</v>
      </c>
      <c r="E793" s="227" t="s">
        <v>948</v>
      </c>
      <c r="F793" s="228" t="s">
        <v>949</v>
      </c>
      <c r="G793" s="229" t="s">
        <v>561</v>
      </c>
      <c r="H793" s="230">
        <v>8</v>
      </c>
      <c r="I793" s="231"/>
      <c r="J793" s="232">
        <f>ROUND(I793*H793,2)</f>
        <v>0</v>
      </c>
      <c r="K793" s="228" t="s">
        <v>140</v>
      </c>
      <c r="L793" s="233"/>
      <c r="M793" s="234" t="s">
        <v>19</v>
      </c>
      <c r="N793" s="235" t="s">
        <v>45</v>
      </c>
      <c r="O793" s="65"/>
      <c r="P793" s="183">
        <f>O793*H793</f>
        <v>0</v>
      </c>
      <c r="Q793" s="183">
        <v>3.5E-4</v>
      </c>
      <c r="R793" s="183">
        <f>Q793*H793</f>
        <v>2.8E-3</v>
      </c>
      <c r="S793" s="183">
        <v>0</v>
      </c>
      <c r="T793" s="184">
        <f>S793*H793</f>
        <v>0</v>
      </c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R793" s="185" t="s">
        <v>383</v>
      </c>
      <c r="AT793" s="185" t="s">
        <v>217</v>
      </c>
      <c r="AU793" s="185" t="s">
        <v>82</v>
      </c>
      <c r="AY793" s="18" t="s">
        <v>134</v>
      </c>
      <c r="BE793" s="186">
        <f>IF(N793="základní",J793,0)</f>
        <v>0</v>
      </c>
      <c r="BF793" s="186">
        <f>IF(N793="snížená",J793,0)</f>
        <v>0</v>
      </c>
      <c r="BG793" s="186">
        <f>IF(N793="zákl. přenesená",J793,0)</f>
        <v>0</v>
      </c>
      <c r="BH793" s="186">
        <f>IF(N793="sníž. přenesená",J793,0)</f>
        <v>0</v>
      </c>
      <c r="BI793" s="186">
        <f>IF(N793="nulová",J793,0)</f>
        <v>0</v>
      </c>
      <c r="BJ793" s="18" t="s">
        <v>82</v>
      </c>
      <c r="BK793" s="186">
        <f>ROUND(I793*H793,2)</f>
        <v>0</v>
      </c>
      <c r="BL793" s="18" t="s">
        <v>240</v>
      </c>
      <c r="BM793" s="185" t="s">
        <v>950</v>
      </c>
    </row>
    <row r="794" spans="1:65" s="2" customFormat="1" ht="10.199999999999999">
      <c r="A794" s="35"/>
      <c r="B794" s="36"/>
      <c r="C794" s="37"/>
      <c r="D794" s="187" t="s">
        <v>143</v>
      </c>
      <c r="E794" s="37"/>
      <c r="F794" s="188" t="s">
        <v>949</v>
      </c>
      <c r="G794" s="37"/>
      <c r="H794" s="37"/>
      <c r="I794" s="189"/>
      <c r="J794" s="37"/>
      <c r="K794" s="37"/>
      <c r="L794" s="40"/>
      <c r="M794" s="190"/>
      <c r="N794" s="191"/>
      <c r="O794" s="65"/>
      <c r="P794" s="65"/>
      <c r="Q794" s="65"/>
      <c r="R794" s="65"/>
      <c r="S794" s="65"/>
      <c r="T794" s="66"/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T794" s="18" t="s">
        <v>143</v>
      </c>
      <c r="AU794" s="18" t="s">
        <v>82</v>
      </c>
    </row>
    <row r="795" spans="1:65" s="2" customFormat="1" ht="24.15" customHeight="1">
      <c r="A795" s="35"/>
      <c r="B795" s="36"/>
      <c r="C795" s="174" t="s">
        <v>951</v>
      </c>
      <c r="D795" s="174" t="s">
        <v>136</v>
      </c>
      <c r="E795" s="175" t="s">
        <v>952</v>
      </c>
      <c r="F795" s="176" t="s">
        <v>953</v>
      </c>
      <c r="G795" s="177" t="s">
        <v>333</v>
      </c>
      <c r="H795" s="178">
        <v>1.6</v>
      </c>
      <c r="I795" s="179"/>
      <c r="J795" s="180">
        <f>ROUND(I795*H795,2)</f>
        <v>0</v>
      </c>
      <c r="K795" s="176" t="s">
        <v>140</v>
      </c>
      <c r="L795" s="40"/>
      <c r="M795" s="181" t="s">
        <v>19</v>
      </c>
      <c r="N795" s="182" t="s">
        <v>45</v>
      </c>
      <c r="O795" s="65"/>
      <c r="P795" s="183">
        <f>O795*H795</f>
        <v>0</v>
      </c>
      <c r="Q795" s="183">
        <v>0</v>
      </c>
      <c r="R795" s="183">
        <f>Q795*H795</f>
        <v>0</v>
      </c>
      <c r="S795" s="183">
        <v>0</v>
      </c>
      <c r="T795" s="184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185" t="s">
        <v>240</v>
      </c>
      <c r="AT795" s="185" t="s">
        <v>136</v>
      </c>
      <c r="AU795" s="185" t="s">
        <v>82</v>
      </c>
      <c r="AY795" s="18" t="s">
        <v>134</v>
      </c>
      <c r="BE795" s="186">
        <f>IF(N795="základní",J795,0)</f>
        <v>0</v>
      </c>
      <c r="BF795" s="186">
        <f>IF(N795="snížená",J795,0)</f>
        <v>0</v>
      </c>
      <c r="BG795" s="186">
        <f>IF(N795="zákl. přenesená",J795,0)</f>
        <v>0</v>
      </c>
      <c r="BH795" s="186">
        <f>IF(N795="sníž. přenesená",J795,0)</f>
        <v>0</v>
      </c>
      <c r="BI795" s="186">
        <f>IF(N795="nulová",J795,0)</f>
        <v>0</v>
      </c>
      <c r="BJ795" s="18" t="s">
        <v>82</v>
      </c>
      <c r="BK795" s="186">
        <f>ROUND(I795*H795,2)</f>
        <v>0</v>
      </c>
      <c r="BL795" s="18" t="s">
        <v>240</v>
      </c>
      <c r="BM795" s="185" t="s">
        <v>954</v>
      </c>
    </row>
    <row r="796" spans="1:65" s="2" customFormat="1" ht="19.2">
      <c r="A796" s="35"/>
      <c r="B796" s="36"/>
      <c r="C796" s="37"/>
      <c r="D796" s="187" t="s">
        <v>143</v>
      </c>
      <c r="E796" s="37"/>
      <c r="F796" s="188" t="s">
        <v>955</v>
      </c>
      <c r="G796" s="37"/>
      <c r="H796" s="37"/>
      <c r="I796" s="189"/>
      <c r="J796" s="37"/>
      <c r="K796" s="37"/>
      <c r="L796" s="40"/>
      <c r="M796" s="190"/>
      <c r="N796" s="191"/>
      <c r="O796" s="65"/>
      <c r="P796" s="65"/>
      <c r="Q796" s="65"/>
      <c r="R796" s="65"/>
      <c r="S796" s="65"/>
      <c r="T796" s="66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T796" s="18" t="s">
        <v>143</v>
      </c>
      <c r="AU796" s="18" t="s">
        <v>82</v>
      </c>
    </row>
    <row r="797" spans="1:65" s="2" customFormat="1" ht="10.199999999999999">
      <c r="A797" s="35"/>
      <c r="B797" s="36"/>
      <c r="C797" s="37"/>
      <c r="D797" s="192" t="s">
        <v>145</v>
      </c>
      <c r="E797" s="37"/>
      <c r="F797" s="193" t="s">
        <v>956</v>
      </c>
      <c r="G797" s="37"/>
      <c r="H797" s="37"/>
      <c r="I797" s="189"/>
      <c r="J797" s="37"/>
      <c r="K797" s="37"/>
      <c r="L797" s="40"/>
      <c r="M797" s="190"/>
      <c r="N797" s="191"/>
      <c r="O797" s="65"/>
      <c r="P797" s="65"/>
      <c r="Q797" s="65"/>
      <c r="R797" s="65"/>
      <c r="S797" s="65"/>
      <c r="T797" s="66"/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T797" s="18" t="s">
        <v>145</v>
      </c>
      <c r="AU797" s="18" t="s">
        <v>82</v>
      </c>
    </row>
    <row r="798" spans="1:65" s="14" customFormat="1" ht="10.199999999999999">
      <c r="B798" s="204"/>
      <c r="C798" s="205"/>
      <c r="D798" s="187" t="s">
        <v>147</v>
      </c>
      <c r="E798" s="206" t="s">
        <v>19</v>
      </c>
      <c r="F798" s="207" t="s">
        <v>957</v>
      </c>
      <c r="G798" s="205"/>
      <c r="H798" s="208">
        <v>1.6</v>
      </c>
      <c r="I798" s="209"/>
      <c r="J798" s="205"/>
      <c r="K798" s="205"/>
      <c r="L798" s="210"/>
      <c r="M798" s="211"/>
      <c r="N798" s="212"/>
      <c r="O798" s="212"/>
      <c r="P798" s="212"/>
      <c r="Q798" s="212"/>
      <c r="R798" s="212"/>
      <c r="S798" s="212"/>
      <c r="T798" s="213"/>
      <c r="AT798" s="214" t="s">
        <v>147</v>
      </c>
      <c r="AU798" s="214" t="s">
        <v>82</v>
      </c>
      <c r="AV798" s="14" t="s">
        <v>82</v>
      </c>
      <c r="AW798" s="14" t="s">
        <v>35</v>
      </c>
      <c r="AX798" s="14" t="s">
        <v>78</v>
      </c>
      <c r="AY798" s="214" t="s">
        <v>134</v>
      </c>
    </row>
    <row r="799" spans="1:65" s="2" customFormat="1" ht="16.5" customHeight="1">
      <c r="A799" s="35"/>
      <c r="B799" s="36"/>
      <c r="C799" s="226" t="s">
        <v>958</v>
      </c>
      <c r="D799" s="226" t="s">
        <v>217</v>
      </c>
      <c r="E799" s="227" t="s">
        <v>959</v>
      </c>
      <c r="F799" s="228" t="s">
        <v>960</v>
      </c>
      <c r="G799" s="229" t="s">
        <v>333</v>
      </c>
      <c r="H799" s="230">
        <v>1.76</v>
      </c>
      <c r="I799" s="231"/>
      <c r="J799" s="232">
        <f>ROUND(I799*H799,2)</f>
        <v>0</v>
      </c>
      <c r="K799" s="228" t="s">
        <v>140</v>
      </c>
      <c r="L799" s="233"/>
      <c r="M799" s="234" t="s">
        <v>19</v>
      </c>
      <c r="N799" s="235" t="s">
        <v>45</v>
      </c>
      <c r="O799" s="65"/>
      <c r="P799" s="183">
        <f>O799*H799</f>
        <v>0</v>
      </c>
      <c r="Q799" s="183">
        <v>2.8500000000000001E-3</v>
      </c>
      <c r="R799" s="183">
        <f>Q799*H799</f>
        <v>5.0160000000000005E-3</v>
      </c>
      <c r="S799" s="183">
        <v>0</v>
      </c>
      <c r="T799" s="184">
        <f>S799*H799</f>
        <v>0</v>
      </c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R799" s="185" t="s">
        <v>383</v>
      </c>
      <c r="AT799" s="185" t="s">
        <v>217</v>
      </c>
      <c r="AU799" s="185" t="s">
        <v>82</v>
      </c>
      <c r="AY799" s="18" t="s">
        <v>134</v>
      </c>
      <c r="BE799" s="186">
        <f>IF(N799="základní",J799,0)</f>
        <v>0</v>
      </c>
      <c r="BF799" s="186">
        <f>IF(N799="snížená",J799,0)</f>
        <v>0</v>
      </c>
      <c r="BG799" s="186">
        <f>IF(N799="zákl. přenesená",J799,0)</f>
        <v>0</v>
      </c>
      <c r="BH799" s="186">
        <f>IF(N799="sníž. přenesená",J799,0)</f>
        <v>0</v>
      </c>
      <c r="BI799" s="186">
        <f>IF(N799="nulová",J799,0)</f>
        <v>0</v>
      </c>
      <c r="BJ799" s="18" t="s">
        <v>82</v>
      </c>
      <c r="BK799" s="186">
        <f>ROUND(I799*H799,2)</f>
        <v>0</v>
      </c>
      <c r="BL799" s="18" t="s">
        <v>240</v>
      </c>
      <c r="BM799" s="185" t="s">
        <v>961</v>
      </c>
    </row>
    <row r="800" spans="1:65" s="2" customFormat="1" ht="10.199999999999999">
      <c r="A800" s="35"/>
      <c r="B800" s="36"/>
      <c r="C800" s="37"/>
      <c r="D800" s="187" t="s">
        <v>143</v>
      </c>
      <c r="E800" s="37"/>
      <c r="F800" s="188" t="s">
        <v>960</v>
      </c>
      <c r="G800" s="37"/>
      <c r="H800" s="37"/>
      <c r="I800" s="189"/>
      <c r="J800" s="37"/>
      <c r="K800" s="37"/>
      <c r="L800" s="40"/>
      <c r="M800" s="190"/>
      <c r="N800" s="191"/>
      <c r="O800" s="65"/>
      <c r="P800" s="65"/>
      <c r="Q800" s="65"/>
      <c r="R800" s="65"/>
      <c r="S800" s="65"/>
      <c r="T800" s="66"/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T800" s="18" t="s">
        <v>143</v>
      </c>
      <c r="AU800" s="18" t="s">
        <v>82</v>
      </c>
    </row>
    <row r="801" spans="1:65" s="14" customFormat="1" ht="10.199999999999999">
      <c r="B801" s="204"/>
      <c r="C801" s="205"/>
      <c r="D801" s="187" t="s">
        <v>147</v>
      </c>
      <c r="E801" s="205"/>
      <c r="F801" s="207" t="s">
        <v>962</v>
      </c>
      <c r="G801" s="205"/>
      <c r="H801" s="208">
        <v>1.76</v>
      </c>
      <c r="I801" s="209"/>
      <c r="J801" s="205"/>
      <c r="K801" s="205"/>
      <c r="L801" s="210"/>
      <c r="M801" s="211"/>
      <c r="N801" s="212"/>
      <c r="O801" s="212"/>
      <c r="P801" s="212"/>
      <c r="Q801" s="212"/>
      <c r="R801" s="212"/>
      <c r="S801" s="212"/>
      <c r="T801" s="213"/>
      <c r="AT801" s="214" t="s">
        <v>147</v>
      </c>
      <c r="AU801" s="214" t="s">
        <v>82</v>
      </c>
      <c r="AV801" s="14" t="s">
        <v>82</v>
      </c>
      <c r="AW801" s="14" t="s">
        <v>4</v>
      </c>
      <c r="AX801" s="14" t="s">
        <v>78</v>
      </c>
      <c r="AY801" s="214" t="s">
        <v>134</v>
      </c>
    </row>
    <row r="802" spans="1:65" s="2" customFormat="1" ht="24.15" customHeight="1">
      <c r="A802" s="35"/>
      <c r="B802" s="36"/>
      <c r="C802" s="174" t="s">
        <v>642</v>
      </c>
      <c r="D802" s="174" t="s">
        <v>136</v>
      </c>
      <c r="E802" s="175" t="s">
        <v>963</v>
      </c>
      <c r="F802" s="176" t="s">
        <v>964</v>
      </c>
      <c r="G802" s="177" t="s">
        <v>195</v>
      </c>
      <c r="H802" s="178">
        <v>8.0000000000000002E-3</v>
      </c>
      <c r="I802" s="179"/>
      <c r="J802" s="180">
        <f>ROUND(I802*H802,2)</f>
        <v>0</v>
      </c>
      <c r="K802" s="176" t="s">
        <v>140</v>
      </c>
      <c r="L802" s="40"/>
      <c r="M802" s="181" t="s">
        <v>19</v>
      </c>
      <c r="N802" s="182" t="s">
        <v>45</v>
      </c>
      <c r="O802" s="65"/>
      <c r="P802" s="183">
        <f>O802*H802</f>
        <v>0</v>
      </c>
      <c r="Q802" s="183">
        <v>0</v>
      </c>
      <c r="R802" s="183">
        <f>Q802*H802</f>
        <v>0</v>
      </c>
      <c r="S802" s="183">
        <v>0</v>
      </c>
      <c r="T802" s="184">
        <f>S802*H802</f>
        <v>0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185" t="s">
        <v>240</v>
      </c>
      <c r="AT802" s="185" t="s">
        <v>136</v>
      </c>
      <c r="AU802" s="185" t="s">
        <v>82</v>
      </c>
      <c r="AY802" s="18" t="s">
        <v>134</v>
      </c>
      <c r="BE802" s="186">
        <f>IF(N802="základní",J802,0)</f>
        <v>0</v>
      </c>
      <c r="BF802" s="186">
        <f>IF(N802="snížená",J802,0)</f>
        <v>0</v>
      </c>
      <c r="BG802" s="186">
        <f>IF(N802="zákl. přenesená",J802,0)</f>
        <v>0</v>
      </c>
      <c r="BH802" s="186">
        <f>IF(N802="sníž. přenesená",J802,0)</f>
        <v>0</v>
      </c>
      <c r="BI802" s="186">
        <f>IF(N802="nulová",J802,0)</f>
        <v>0</v>
      </c>
      <c r="BJ802" s="18" t="s">
        <v>82</v>
      </c>
      <c r="BK802" s="186">
        <f>ROUND(I802*H802,2)</f>
        <v>0</v>
      </c>
      <c r="BL802" s="18" t="s">
        <v>240</v>
      </c>
      <c r="BM802" s="185" t="s">
        <v>965</v>
      </c>
    </row>
    <row r="803" spans="1:65" s="2" customFormat="1" ht="28.8">
      <c r="A803" s="35"/>
      <c r="B803" s="36"/>
      <c r="C803" s="37"/>
      <c r="D803" s="187" t="s">
        <v>143</v>
      </c>
      <c r="E803" s="37"/>
      <c r="F803" s="188" t="s">
        <v>966</v>
      </c>
      <c r="G803" s="37"/>
      <c r="H803" s="37"/>
      <c r="I803" s="189"/>
      <c r="J803" s="37"/>
      <c r="K803" s="37"/>
      <c r="L803" s="40"/>
      <c r="M803" s="190"/>
      <c r="N803" s="191"/>
      <c r="O803" s="65"/>
      <c r="P803" s="65"/>
      <c r="Q803" s="65"/>
      <c r="R803" s="65"/>
      <c r="S803" s="65"/>
      <c r="T803" s="66"/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T803" s="18" t="s">
        <v>143</v>
      </c>
      <c r="AU803" s="18" t="s">
        <v>82</v>
      </c>
    </row>
    <row r="804" spans="1:65" s="2" customFormat="1" ht="10.199999999999999">
      <c r="A804" s="35"/>
      <c r="B804" s="36"/>
      <c r="C804" s="37"/>
      <c r="D804" s="192" t="s">
        <v>145</v>
      </c>
      <c r="E804" s="37"/>
      <c r="F804" s="193" t="s">
        <v>967</v>
      </c>
      <c r="G804" s="37"/>
      <c r="H804" s="37"/>
      <c r="I804" s="189"/>
      <c r="J804" s="37"/>
      <c r="K804" s="37"/>
      <c r="L804" s="40"/>
      <c r="M804" s="190"/>
      <c r="N804" s="191"/>
      <c r="O804" s="65"/>
      <c r="P804" s="65"/>
      <c r="Q804" s="65"/>
      <c r="R804" s="65"/>
      <c r="S804" s="65"/>
      <c r="T804" s="66"/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T804" s="18" t="s">
        <v>145</v>
      </c>
      <c r="AU804" s="18" t="s">
        <v>82</v>
      </c>
    </row>
    <row r="805" spans="1:65" s="12" customFormat="1" ht="22.8" customHeight="1">
      <c r="B805" s="158"/>
      <c r="C805" s="159"/>
      <c r="D805" s="160" t="s">
        <v>72</v>
      </c>
      <c r="E805" s="172" t="s">
        <v>968</v>
      </c>
      <c r="F805" s="172" t="s">
        <v>969</v>
      </c>
      <c r="G805" s="159"/>
      <c r="H805" s="159"/>
      <c r="I805" s="162"/>
      <c r="J805" s="173">
        <f>BK805</f>
        <v>0</v>
      </c>
      <c r="K805" s="159"/>
      <c r="L805" s="164"/>
      <c r="M805" s="165"/>
      <c r="N805" s="166"/>
      <c r="O805" s="166"/>
      <c r="P805" s="167">
        <f>SUM(P806:P850)</f>
        <v>0</v>
      </c>
      <c r="Q805" s="166"/>
      <c r="R805" s="167">
        <f>SUM(R806:R850)</f>
        <v>3.6140816700000005</v>
      </c>
      <c r="S805" s="166"/>
      <c r="T805" s="168">
        <f>SUM(T806:T850)</f>
        <v>3.18824</v>
      </c>
      <c r="AR805" s="169" t="s">
        <v>82</v>
      </c>
      <c r="AT805" s="170" t="s">
        <v>72</v>
      </c>
      <c r="AU805" s="170" t="s">
        <v>78</v>
      </c>
      <c r="AY805" s="169" t="s">
        <v>134</v>
      </c>
      <c r="BK805" s="171">
        <f>SUM(BK806:BK850)</f>
        <v>0</v>
      </c>
    </row>
    <row r="806" spans="1:65" s="2" customFormat="1" ht="24.15" customHeight="1">
      <c r="A806" s="35"/>
      <c r="B806" s="36"/>
      <c r="C806" s="174" t="s">
        <v>970</v>
      </c>
      <c r="D806" s="174" t="s">
        <v>136</v>
      </c>
      <c r="E806" s="175" t="s">
        <v>971</v>
      </c>
      <c r="F806" s="176" t="s">
        <v>972</v>
      </c>
      <c r="G806" s="177" t="s">
        <v>152</v>
      </c>
      <c r="H806" s="178">
        <v>0.90700000000000003</v>
      </c>
      <c r="I806" s="179"/>
      <c r="J806" s="180">
        <f>ROUND(I806*H806,2)</f>
        <v>0</v>
      </c>
      <c r="K806" s="176" t="s">
        <v>140</v>
      </c>
      <c r="L806" s="40"/>
      <c r="M806" s="181" t="s">
        <v>19</v>
      </c>
      <c r="N806" s="182" t="s">
        <v>45</v>
      </c>
      <c r="O806" s="65"/>
      <c r="P806" s="183">
        <f>O806*H806</f>
        <v>0</v>
      </c>
      <c r="Q806" s="183">
        <v>1.2199999999999999E-3</v>
      </c>
      <c r="R806" s="183">
        <f>Q806*H806</f>
        <v>1.10654E-3</v>
      </c>
      <c r="S806" s="183">
        <v>0</v>
      </c>
      <c r="T806" s="184">
        <f>S806*H806</f>
        <v>0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185" t="s">
        <v>240</v>
      </c>
      <c r="AT806" s="185" t="s">
        <v>136</v>
      </c>
      <c r="AU806" s="185" t="s">
        <v>82</v>
      </c>
      <c r="AY806" s="18" t="s">
        <v>134</v>
      </c>
      <c r="BE806" s="186">
        <f>IF(N806="základní",J806,0)</f>
        <v>0</v>
      </c>
      <c r="BF806" s="186">
        <f>IF(N806="snížená",J806,0)</f>
        <v>0</v>
      </c>
      <c r="BG806" s="186">
        <f>IF(N806="zákl. přenesená",J806,0)</f>
        <v>0</v>
      </c>
      <c r="BH806" s="186">
        <f>IF(N806="sníž. přenesená",J806,0)</f>
        <v>0</v>
      </c>
      <c r="BI806" s="186">
        <f>IF(N806="nulová",J806,0)</f>
        <v>0</v>
      </c>
      <c r="BJ806" s="18" t="s">
        <v>82</v>
      </c>
      <c r="BK806" s="186">
        <f>ROUND(I806*H806,2)</f>
        <v>0</v>
      </c>
      <c r="BL806" s="18" t="s">
        <v>240</v>
      </c>
      <c r="BM806" s="185" t="s">
        <v>973</v>
      </c>
    </row>
    <row r="807" spans="1:65" s="2" customFormat="1" ht="19.2">
      <c r="A807" s="35"/>
      <c r="B807" s="36"/>
      <c r="C807" s="37"/>
      <c r="D807" s="187" t="s">
        <v>143</v>
      </c>
      <c r="E807" s="37"/>
      <c r="F807" s="188" t="s">
        <v>974</v>
      </c>
      <c r="G807" s="37"/>
      <c r="H807" s="37"/>
      <c r="I807" s="189"/>
      <c r="J807" s="37"/>
      <c r="K807" s="37"/>
      <c r="L807" s="40"/>
      <c r="M807" s="190"/>
      <c r="N807" s="191"/>
      <c r="O807" s="65"/>
      <c r="P807" s="65"/>
      <c r="Q807" s="65"/>
      <c r="R807" s="65"/>
      <c r="S807" s="65"/>
      <c r="T807" s="66"/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T807" s="18" t="s">
        <v>143</v>
      </c>
      <c r="AU807" s="18" t="s">
        <v>82</v>
      </c>
    </row>
    <row r="808" spans="1:65" s="2" customFormat="1" ht="10.199999999999999">
      <c r="A808" s="35"/>
      <c r="B808" s="36"/>
      <c r="C808" s="37"/>
      <c r="D808" s="192" t="s">
        <v>145</v>
      </c>
      <c r="E808" s="37"/>
      <c r="F808" s="193" t="s">
        <v>975</v>
      </c>
      <c r="G808" s="37"/>
      <c r="H808" s="37"/>
      <c r="I808" s="189"/>
      <c r="J808" s="37"/>
      <c r="K808" s="37"/>
      <c r="L808" s="40"/>
      <c r="M808" s="190"/>
      <c r="N808" s="191"/>
      <c r="O808" s="65"/>
      <c r="P808" s="65"/>
      <c r="Q808" s="65"/>
      <c r="R808" s="65"/>
      <c r="S808" s="65"/>
      <c r="T808" s="66"/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T808" s="18" t="s">
        <v>145</v>
      </c>
      <c r="AU808" s="18" t="s">
        <v>82</v>
      </c>
    </row>
    <row r="809" spans="1:65" s="14" customFormat="1" ht="10.199999999999999">
      <c r="B809" s="204"/>
      <c r="C809" s="205"/>
      <c r="D809" s="187" t="s">
        <v>147</v>
      </c>
      <c r="E809" s="206" t="s">
        <v>19</v>
      </c>
      <c r="F809" s="207" t="s">
        <v>976</v>
      </c>
      <c r="G809" s="205"/>
      <c r="H809" s="208">
        <v>0.90700000000000003</v>
      </c>
      <c r="I809" s="209"/>
      <c r="J809" s="205"/>
      <c r="K809" s="205"/>
      <c r="L809" s="210"/>
      <c r="M809" s="211"/>
      <c r="N809" s="212"/>
      <c r="O809" s="212"/>
      <c r="P809" s="212"/>
      <c r="Q809" s="212"/>
      <c r="R809" s="212"/>
      <c r="S809" s="212"/>
      <c r="T809" s="213"/>
      <c r="AT809" s="214" t="s">
        <v>147</v>
      </c>
      <c r="AU809" s="214" t="s">
        <v>82</v>
      </c>
      <c r="AV809" s="14" t="s">
        <v>82</v>
      </c>
      <c r="AW809" s="14" t="s">
        <v>35</v>
      </c>
      <c r="AX809" s="14" t="s">
        <v>78</v>
      </c>
      <c r="AY809" s="214" t="s">
        <v>134</v>
      </c>
    </row>
    <row r="810" spans="1:65" s="2" customFormat="1" ht="24.15" customHeight="1">
      <c r="A810" s="35"/>
      <c r="B810" s="36"/>
      <c r="C810" s="174" t="s">
        <v>977</v>
      </c>
      <c r="D810" s="174" t="s">
        <v>136</v>
      </c>
      <c r="E810" s="175" t="s">
        <v>978</v>
      </c>
      <c r="F810" s="176" t="s">
        <v>979</v>
      </c>
      <c r="G810" s="177" t="s">
        <v>333</v>
      </c>
      <c r="H810" s="178">
        <v>36</v>
      </c>
      <c r="I810" s="179"/>
      <c r="J810" s="180">
        <f>ROUND(I810*H810,2)</f>
        <v>0</v>
      </c>
      <c r="K810" s="176" t="s">
        <v>140</v>
      </c>
      <c r="L810" s="40"/>
      <c r="M810" s="181" t="s">
        <v>19</v>
      </c>
      <c r="N810" s="182" t="s">
        <v>45</v>
      </c>
      <c r="O810" s="65"/>
      <c r="P810" s="183">
        <f>O810*H810</f>
        <v>0</v>
      </c>
      <c r="Q810" s="183">
        <v>0</v>
      </c>
      <c r="R810" s="183">
        <f>Q810*H810</f>
        <v>0</v>
      </c>
      <c r="S810" s="183">
        <v>1.584E-2</v>
      </c>
      <c r="T810" s="184">
        <f>S810*H810</f>
        <v>0.57023999999999997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185" t="s">
        <v>240</v>
      </c>
      <c r="AT810" s="185" t="s">
        <v>136</v>
      </c>
      <c r="AU810" s="185" t="s">
        <v>82</v>
      </c>
      <c r="AY810" s="18" t="s">
        <v>134</v>
      </c>
      <c r="BE810" s="186">
        <f>IF(N810="základní",J810,0)</f>
        <v>0</v>
      </c>
      <c r="BF810" s="186">
        <f>IF(N810="snížená",J810,0)</f>
        <v>0</v>
      </c>
      <c r="BG810" s="186">
        <f>IF(N810="zákl. přenesená",J810,0)</f>
        <v>0</v>
      </c>
      <c r="BH810" s="186">
        <f>IF(N810="sníž. přenesená",J810,0)</f>
        <v>0</v>
      </c>
      <c r="BI810" s="186">
        <f>IF(N810="nulová",J810,0)</f>
        <v>0</v>
      </c>
      <c r="BJ810" s="18" t="s">
        <v>82</v>
      </c>
      <c r="BK810" s="186">
        <f>ROUND(I810*H810,2)</f>
        <v>0</v>
      </c>
      <c r="BL810" s="18" t="s">
        <v>240</v>
      </c>
      <c r="BM810" s="185" t="s">
        <v>980</v>
      </c>
    </row>
    <row r="811" spans="1:65" s="2" customFormat="1" ht="28.8">
      <c r="A811" s="35"/>
      <c r="B811" s="36"/>
      <c r="C811" s="37"/>
      <c r="D811" s="187" t="s">
        <v>143</v>
      </c>
      <c r="E811" s="37"/>
      <c r="F811" s="188" t="s">
        <v>981</v>
      </c>
      <c r="G811" s="37"/>
      <c r="H811" s="37"/>
      <c r="I811" s="189"/>
      <c r="J811" s="37"/>
      <c r="K811" s="37"/>
      <c r="L811" s="40"/>
      <c r="M811" s="190"/>
      <c r="N811" s="191"/>
      <c r="O811" s="65"/>
      <c r="P811" s="65"/>
      <c r="Q811" s="65"/>
      <c r="R811" s="65"/>
      <c r="S811" s="65"/>
      <c r="T811" s="66"/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T811" s="18" t="s">
        <v>143</v>
      </c>
      <c r="AU811" s="18" t="s">
        <v>82</v>
      </c>
    </row>
    <row r="812" spans="1:65" s="2" customFormat="1" ht="10.199999999999999">
      <c r="A812" s="35"/>
      <c r="B812" s="36"/>
      <c r="C812" s="37"/>
      <c r="D812" s="192" t="s">
        <v>145</v>
      </c>
      <c r="E812" s="37"/>
      <c r="F812" s="193" t="s">
        <v>982</v>
      </c>
      <c r="G812" s="37"/>
      <c r="H812" s="37"/>
      <c r="I812" s="189"/>
      <c r="J812" s="37"/>
      <c r="K812" s="37"/>
      <c r="L812" s="40"/>
      <c r="M812" s="190"/>
      <c r="N812" s="191"/>
      <c r="O812" s="65"/>
      <c r="P812" s="65"/>
      <c r="Q812" s="65"/>
      <c r="R812" s="65"/>
      <c r="S812" s="65"/>
      <c r="T812" s="66"/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T812" s="18" t="s">
        <v>145</v>
      </c>
      <c r="AU812" s="18" t="s">
        <v>82</v>
      </c>
    </row>
    <row r="813" spans="1:65" s="2" customFormat="1" ht="24.15" customHeight="1">
      <c r="A813" s="35"/>
      <c r="B813" s="36"/>
      <c r="C813" s="174" t="s">
        <v>983</v>
      </c>
      <c r="D813" s="174" t="s">
        <v>136</v>
      </c>
      <c r="E813" s="175" t="s">
        <v>984</v>
      </c>
      <c r="F813" s="176" t="s">
        <v>985</v>
      </c>
      <c r="G813" s="177" t="s">
        <v>333</v>
      </c>
      <c r="H813" s="178">
        <v>36</v>
      </c>
      <c r="I813" s="179"/>
      <c r="J813" s="180">
        <f>ROUND(I813*H813,2)</f>
        <v>0</v>
      </c>
      <c r="K813" s="176" t="s">
        <v>140</v>
      </c>
      <c r="L813" s="40"/>
      <c r="M813" s="181" t="s">
        <v>19</v>
      </c>
      <c r="N813" s="182" t="s">
        <v>45</v>
      </c>
      <c r="O813" s="65"/>
      <c r="P813" s="183">
        <f>O813*H813</f>
        <v>0</v>
      </c>
      <c r="Q813" s="183">
        <v>1.7520000000000001E-2</v>
      </c>
      <c r="R813" s="183">
        <f>Q813*H813</f>
        <v>0.63072000000000006</v>
      </c>
      <c r="S813" s="183">
        <v>0</v>
      </c>
      <c r="T813" s="184">
        <f>S813*H813</f>
        <v>0</v>
      </c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R813" s="185" t="s">
        <v>240</v>
      </c>
      <c r="AT813" s="185" t="s">
        <v>136</v>
      </c>
      <c r="AU813" s="185" t="s">
        <v>82</v>
      </c>
      <c r="AY813" s="18" t="s">
        <v>134</v>
      </c>
      <c r="BE813" s="186">
        <f>IF(N813="základní",J813,0)</f>
        <v>0</v>
      </c>
      <c r="BF813" s="186">
        <f>IF(N813="snížená",J813,0)</f>
        <v>0</v>
      </c>
      <c r="BG813" s="186">
        <f>IF(N813="zákl. přenesená",J813,0)</f>
        <v>0</v>
      </c>
      <c r="BH813" s="186">
        <f>IF(N813="sníž. přenesená",J813,0)</f>
        <v>0</v>
      </c>
      <c r="BI813" s="186">
        <f>IF(N813="nulová",J813,0)</f>
        <v>0</v>
      </c>
      <c r="BJ813" s="18" t="s">
        <v>82</v>
      </c>
      <c r="BK813" s="186">
        <f>ROUND(I813*H813,2)</f>
        <v>0</v>
      </c>
      <c r="BL813" s="18" t="s">
        <v>240</v>
      </c>
      <c r="BM813" s="185" t="s">
        <v>986</v>
      </c>
    </row>
    <row r="814" spans="1:65" s="2" customFormat="1" ht="19.2">
      <c r="A814" s="35"/>
      <c r="B814" s="36"/>
      <c r="C814" s="37"/>
      <c r="D814" s="187" t="s">
        <v>143</v>
      </c>
      <c r="E814" s="37"/>
      <c r="F814" s="188" t="s">
        <v>987</v>
      </c>
      <c r="G814" s="37"/>
      <c r="H814" s="37"/>
      <c r="I814" s="189"/>
      <c r="J814" s="37"/>
      <c r="K814" s="37"/>
      <c r="L814" s="40"/>
      <c r="M814" s="190"/>
      <c r="N814" s="191"/>
      <c r="O814" s="65"/>
      <c r="P814" s="65"/>
      <c r="Q814" s="65"/>
      <c r="R814" s="65"/>
      <c r="S814" s="65"/>
      <c r="T814" s="66"/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T814" s="18" t="s">
        <v>143</v>
      </c>
      <c r="AU814" s="18" t="s">
        <v>82</v>
      </c>
    </row>
    <row r="815" spans="1:65" s="2" customFormat="1" ht="10.199999999999999">
      <c r="A815" s="35"/>
      <c r="B815" s="36"/>
      <c r="C815" s="37"/>
      <c r="D815" s="192" t="s">
        <v>145</v>
      </c>
      <c r="E815" s="37"/>
      <c r="F815" s="193" t="s">
        <v>988</v>
      </c>
      <c r="G815" s="37"/>
      <c r="H815" s="37"/>
      <c r="I815" s="189"/>
      <c r="J815" s="37"/>
      <c r="K815" s="37"/>
      <c r="L815" s="40"/>
      <c r="M815" s="190"/>
      <c r="N815" s="191"/>
      <c r="O815" s="65"/>
      <c r="P815" s="65"/>
      <c r="Q815" s="65"/>
      <c r="R815" s="65"/>
      <c r="S815" s="65"/>
      <c r="T815" s="66"/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T815" s="18" t="s">
        <v>145</v>
      </c>
      <c r="AU815" s="18" t="s">
        <v>82</v>
      </c>
    </row>
    <row r="816" spans="1:65" s="2" customFormat="1" ht="24.15" customHeight="1">
      <c r="A816" s="35"/>
      <c r="B816" s="36"/>
      <c r="C816" s="174" t="s">
        <v>989</v>
      </c>
      <c r="D816" s="174" t="s">
        <v>136</v>
      </c>
      <c r="E816" s="175" t="s">
        <v>990</v>
      </c>
      <c r="F816" s="176" t="s">
        <v>991</v>
      </c>
      <c r="G816" s="177" t="s">
        <v>139</v>
      </c>
      <c r="H816" s="178">
        <v>374</v>
      </c>
      <c r="I816" s="179"/>
      <c r="J816" s="180">
        <f>ROUND(I816*H816,2)</f>
        <v>0</v>
      </c>
      <c r="K816" s="176" t="s">
        <v>140</v>
      </c>
      <c r="L816" s="40"/>
      <c r="M816" s="181" t="s">
        <v>19</v>
      </c>
      <c r="N816" s="182" t="s">
        <v>45</v>
      </c>
      <c r="O816" s="65"/>
      <c r="P816" s="183">
        <f>O816*H816</f>
        <v>0</v>
      </c>
      <c r="Q816" s="183">
        <v>0</v>
      </c>
      <c r="R816" s="183">
        <f>Q816*H816</f>
        <v>0</v>
      </c>
      <c r="S816" s="183">
        <v>0</v>
      </c>
      <c r="T816" s="184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185" t="s">
        <v>240</v>
      </c>
      <c r="AT816" s="185" t="s">
        <v>136</v>
      </c>
      <c r="AU816" s="185" t="s">
        <v>82</v>
      </c>
      <c r="AY816" s="18" t="s">
        <v>134</v>
      </c>
      <c r="BE816" s="186">
        <f>IF(N816="základní",J816,0)</f>
        <v>0</v>
      </c>
      <c r="BF816" s="186">
        <f>IF(N816="snížená",J816,0)</f>
        <v>0</v>
      </c>
      <c r="BG816" s="186">
        <f>IF(N816="zákl. přenesená",J816,0)</f>
        <v>0</v>
      </c>
      <c r="BH816" s="186">
        <f>IF(N816="sníž. přenesená",J816,0)</f>
        <v>0</v>
      </c>
      <c r="BI816" s="186">
        <f>IF(N816="nulová",J816,0)</f>
        <v>0</v>
      </c>
      <c r="BJ816" s="18" t="s">
        <v>82</v>
      </c>
      <c r="BK816" s="186">
        <f>ROUND(I816*H816,2)</f>
        <v>0</v>
      </c>
      <c r="BL816" s="18" t="s">
        <v>240</v>
      </c>
      <c r="BM816" s="185" t="s">
        <v>992</v>
      </c>
    </row>
    <row r="817" spans="1:65" s="2" customFormat="1" ht="19.2">
      <c r="A817" s="35"/>
      <c r="B817" s="36"/>
      <c r="C817" s="37"/>
      <c r="D817" s="187" t="s">
        <v>143</v>
      </c>
      <c r="E817" s="37"/>
      <c r="F817" s="188" t="s">
        <v>993</v>
      </c>
      <c r="G817" s="37"/>
      <c r="H817" s="37"/>
      <c r="I817" s="189"/>
      <c r="J817" s="37"/>
      <c r="K817" s="37"/>
      <c r="L817" s="40"/>
      <c r="M817" s="190"/>
      <c r="N817" s="191"/>
      <c r="O817" s="65"/>
      <c r="P817" s="65"/>
      <c r="Q817" s="65"/>
      <c r="R817" s="65"/>
      <c r="S817" s="65"/>
      <c r="T817" s="66"/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T817" s="18" t="s">
        <v>143</v>
      </c>
      <c r="AU817" s="18" t="s">
        <v>82</v>
      </c>
    </row>
    <row r="818" spans="1:65" s="2" customFormat="1" ht="10.199999999999999">
      <c r="A818" s="35"/>
      <c r="B818" s="36"/>
      <c r="C818" s="37"/>
      <c r="D818" s="192" t="s">
        <v>145</v>
      </c>
      <c r="E818" s="37"/>
      <c r="F818" s="193" t="s">
        <v>994</v>
      </c>
      <c r="G818" s="37"/>
      <c r="H818" s="37"/>
      <c r="I818" s="189"/>
      <c r="J818" s="37"/>
      <c r="K818" s="37"/>
      <c r="L818" s="40"/>
      <c r="M818" s="190"/>
      <c r="N818" s="191"/>
      <c r="O818" s="65"/>
      <c r="P818" s="65"/>
      <c r="Q818" s="65"/>
      <c r="R818" s="65"/>
      <c r="S818" s="65"/>
      <c r="T818" s="66"/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T818" s="18" t="s">
        <v>145</v>
      </c>
      <c r="AU818" s="18" t="s">
        <v>82</v>
      </c>
    </row>
    <row r="819" spans="1:65" s="14" customFormat="1" ht="10.199999999999999">
      <c r="B819" s="204"/>
      <c r="C819" s="205"/>
      <c r="D819" s="187" t="s">
        <v>147</v>
      </c>
      <c r="E819" s="206" t="s">
        <v>19</v>
      </c>
      <c r="F819" s="207" t="s">
        <v>758</v>
      </c>
      <c r="G819" s="205"/>
      <c r="H819" s="208">
        <v>374</v>
      </c>
      <c r="I819" s="209"/>
      <c r="J819" s="205"/>
      <c r="K819" s="205"/>
      <c r="L819" s="210"/>
      <c r="M819" s="211"/>
      <c r="N819" s="212"/>
      <c r="O819" s="212"/>
      <c r="P819" s="212"/>
      <c r="Q819" s="212"/>
      <c r="R819" s="212"/>
      <c r="S819" s="212"/>
      <c r="T819" s="213"/>
      <c r="AT819" s="214" t="s">
        <v>147</v>
      </c>
      <c r="AU819" s="214" t="s">
        <v>82</v>
      </c>
      <c r="AV819" s="14" t="s">
        <v>82</v>
      </c>
      <c r="AW819" s="14" t="s">
        <v>35</v>
      </c>
      <c r="AX819" s="14" t="s">
        <v>78</v>
      </c>
      <c r="AY819" s="214" t="s">
        <v>134</v>
      </c>
    </row>
    <row r="820" spans="1:65" s="2" customFormat="1" ht="24.15" customHeight="1">
      <c r="A820" s="35"/>
      <c r="B820" s="36"/>
      <c r="C820" s="226" t="s">
        <v>995</v>
      </c>
      <c r="D820" s="226" t="s">
        <v>217</v>
      </c>
      <c r="E820" s="227" t="s">
        <v>996</v>
      </c>
      <c r="F820" s="228" t="s">
        <v>997</v>
      </c>
      <c r="G820" s="229" t="s">
        <v>152</v>
      </c>
      <c r="H820" s="230">
        <v>2.3559999999999999</v>
      </c>
      <c r="I820" s="231"/>
      <c r="J820" s="232">
        <f>ROUND(I820*H820,2)</f>
        <v>0</v>
      </c>
      <c r="K820" s="228" t="s">
        <v>140</v>
      </c>
      <c r="L820" s="233"/>
      <c r="M820" s="234" t="s">
        <v>19</v>
      </c>
      <c r="N820" s="235" t="s">
        <v>45</v>
      </c>
      <c r="O820" s="65"/>
      <c r="P820" s="183">
        <f>O820*H820</f>
        <v>0</v>
      </c>
      <c r="Q820" s="183">
        <v>0.55000000000000004</v>
      </c>
      <c r="R820" s="183">
        <f>Q820*H820</f>
        <v>1.2958000000000001</v>
      </c>
      <c r="S820" s="183">
        <v>0</v>
      </c>
      <c r="T820" s="184">
        <f>S820*H820</f>
        <v>0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185" t="s">
        <v>383</v>
      </c>
      <c r="AT820" s="185" t="s">
        <v>217</v>
      </c>
      <c r="AU820" s="185" t="s">
        <v>82</v>
      </c>
      <c r="AY820" s="18" t="s">
        <v>134</v>
      </c>
      <c r="BE820" s="186">
        <f>IF(N820="základní",J820,0)</f>
        <v>0</v>
      </c>
      <c r="BF820" s="186">
        <f>IF(N820="snížená",J820,0)</f>
        <v>0</v>
      </c>
      <c r="BG820" s="186">
        <f>IF(N820="zákl. přenesená",J820,0)</f>
        <v>0</v>
      </c>
      <c r="BH820" s="186">
        <f>IF(N820="sníž. přenesená",J820,0)</f>
        <v>0</v>
      </c>
      <c r="BI820" s="186">
        <f>IF(N820="nulová",J820,0)</f>
        <v>0</v>
      </c>
      <c r="BJ820" s="18" t="s">
        <v>82</v>
      </c>
      <c r="BK820" s="186">
        <f>ROUND(I820*H820,2)</f>
        <v>0</v>
      </c>
      <c r="BL820" s="18" t="s">
        <v>240</v>
      </c>
      <c r="BM820" s="185" t="s">
        <v>998</v>
      </c>
    </row>
    <row r="821" spans="1:65" s="2" customFormat="1" ht="10.199999999999999">
      <c r="A821" s="35"/>
      <c r="B821" s="36"/>
      <c r="C821" s="37"/>
      <c r="D821" s="187" t="s">
        <v>143</v>
      </c>
      <c r="E821" s="37"/>
      <c r="F821" s="188" t="s">
        <v>997</v>
      </c>
      <c r="G821" s="37"/>
      <c r="H821" s="37"/>
      <c r="I821" s="189"/>
      <c r="J821" s="37"/>
      <c r="K821" s="37"/>
      <c r="L821" s="40"/>
      <c r="M821" s="190"/>
      <c r="N821" s="191"/>
      <c r="O821" s="65"/>
      <c r="P821" s="65"/>
      <c r="Q821" s="65"/>
      <c r="R821" s="65"/>
      <c r="S821" s="65"/>
      <c r="T821" s="66"/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T821" s="18" t="s">
        <v>143</v>
      </c>
      <c r="AU821" s="18" t="s">
        <v>82</v>
      </c>
    </row>
    <row r="822" spans="1:65" s="14" customFormat="1" ht="10.199999999999999">
      <c r="B822" s="204"/>
      <c r="C822" s="205"/>
      <c r="D822" s="187" t="s">
        <v>147</v>
      </c>
      <c r="E822" s="206" t="s">
        <v>19</v>
      </c>
      <c r="F822" s="207" t="s">
        <v>999</v>
      </c>
      <c r="G822" s="205"/>
      <c r="H822" s="208">
        <v>2.3559999999999999</v>
      </c>
      <c r="I822" s="209"/>
      <c r="J822" s="205"/>
      <c r="K822" s="205"/>
      <c r="L822" s="210"/>
      <c r="M822" s="211"/>
      <c r="N822" s="212"/>
      <c r="O822" s="212"/>
      <c r="P822" s="212"/>
      <c r="Q822" s="212"/>
      <c r="R822" s="212"/>
      <c r="S822" s="212"/>
      <c r="T822" s="213"/>
      <c r="AT822" s="214" t="s">
        <v>147</v>
      </c>
      <c r="AU822" s="214" t="s">
        <v>82</v>
      </c>
      <c r="AV822" s="14" t="s">
        <v>82</v>
      </c>
      <c r="AW822" s="14" t="s">
        <v>35</v>
      </c>
      <c r="AX822" s="14" t="s">
        <v>78</v>
      </c>
      <c r="AY822" s="214" t="s">
        <v>134</v>
      </c>
    </row>
    <row r="823" spans="1:65" s="2" customFormat="1" ht="16.5" customHeight="1">
      <c r="A823" s="35"/>
      <c r="B823" s="36"/>
      <c r="C823" s="174" t="s">
        <v>1000</v>
      </c>
      <c r="D823" s="174" t="s">
        <v>136</v>
      </c>
      <c r="E823" s="175" t="s">
        <v>1001</v>
      </c>
      <c r="F823" s="176" t="s">
        <v>1002</v>
      </c>
      <c r="G823" s="177" t="s">
        <v>333</v>
      </c>
      <c r="H823" s="178">
        <v>935</v>
      </c>
      <c r="I823" s="179"/>
      <c r="J823" s="180">
        <f>ROUND(I823*H823,2)</f>
        <v>0</v>
      </c>
      <c r="K823" s="176" t="s">
        <v>140</v>
      </c>
      <c r="L823" s="40"/>
      <c r="M823" s="181" t="s">
        <v>19</v>
      </c>
      <c r="N823" s="182" t="s">
        <v>45</v>
      </c>
      <c r="O823" s="65"/>
      <c r="P823" s="183">
        <f>O823*H823</f>
        <v>0</v>
      </c>
      <c r="Q823" s="183">
        <v>0</v>
      </c>
      <c r="R823" s="183">
        <f>Q823*H823</f>
        <v>0</v>
      </c>
      <c r="S823" s="183">
        <v>0</v>
      </c>
      <c r="T823" s="184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185" t="s">
        <v>240</v>
      </c>
      <c r="AT823" s="185" t="s">
        <v>136</v>
      </c>
      <c r="AU823" s="185" t="s">
        <v>82</v>
      </c>
      <c r="AY823" s="18" t="s">
        <v>134</v>
      </c>
      <c r="BE823" s="186">
        <f>IF(N823="základní",J823,0)</f>
        <v>0</v>
      </c>
      <c r="BF823" s="186">
        <f>IF(N823="snížená",J823,0)</f>
        <v>0</v>
      </c>
      <c r="BG823" s="186">
        <f>IF(N823="zákl. přenesená",J823,0)</f>
        <v>0</v>
      </c>
      <c r="BH823" s="186">
        <f>IF(N823="sníž. přenesená",J823,0)</f>
        <v>0</v>
      </c>
      <c r="BI823" s="186">
        <f>IF(N823="nulová",J823,0)</f>
        <v>0</v>
      </c>
      <c r="BJ823" s="18" t="s">
        <v>82</v>
      </c>
      <c r="BK823" s="186">
        <f>ROUND(I823*H823,2)</f>
        <v>0</v>
      </c>
      <c r="BL823" s="18" t="s">
        <v>240</v>
      </c>
      <c r="BM823" s="185" t="s">
        <v>1003</v>
      </c>
    </row>
    <row r="824" spans="1:65" s="2" customFormat="1" ht="10.199999999999999">
      <c r="A824" s="35"/>
      <c r="B824" s="36"/>
      <c r="C824" s="37"/>
      <c r="D824" s="187" t="s">
        <v>143</v>
      </c>
      <c r="E824" s="37"/>
      <c r="F824" s="188" t="s">
        <v>1004</v>
      </c>
      <c r="G824" s="37"/>
      <c r="H824" s="37"/>
      <c r="I824" s="189"/>
      <c r="J824" s="37"/>
      <c r="K824" s="37"/>
      <c r="L824" s="40"/>
      <c r="M824" s="190"/>
      <c r="N824" s="191"/>
      <c r="O824" s="65"/>
      <c r="P824" s="65"/>
      <c r="Q824" s="65"/>
      <c r="R824" s="65"/>
      <c r="S824" s="65"/>
      <c r="T824" s="66"/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T824" s="18" t="s">
        <v>143</v>
      </c>
      <c r="AU824" s="18" t="s">
        <v>82</v>
      </c>
    </row>
    <row r="825" spans="1:65" s="2" customFormat="1" ht="10.199999999999999">
      <c r="A825" s="35"/>
      <c r="B825" s="36"/>
      <c r="C825" s="37"/>
      <c r="D825" s="192" t="s">
        <v>145</v>
      </c>
      <c r="E825" s="37"/>
      <c r="F825" s="193" t="s">
        <v>1005</v>
      </c>
      <c r="G825" s="37"/>
      <c r="H825" s="37"/>
      <c r="I825" s="189"/>
      <c r="J825" s="37"/>
      <c r="K825" s="37"/>
      <c r="L825" s="40"/>
      <c r="M825" s="190"/>
      <c r="N825" s="191"/>
      <c r="O825" s="65"/>
      <c r="P825" s="65"/>
      <c r="Q825" s="65"/>
      <c r="R825" s="65"/>
      <c r="S825" s="65"/>
      <c r="T825" s="66"/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T825" s="18" t="s">
        <v>145</v>
      </c>
      <c r="AU825" s="18" t="s">
        <v>82</v>
      </c>
    </row>
    <row r="826" spans="1:65" s="14" customFormat="1" ht="10.199999999999999">
      <c r="B826" s="204"/>
      <c r="C826" s="205"/>
      <c r="D826" s="187" t="s">
        <v>147</v>
      </c>
      <c r="E826" s="206" t="s">
        <v>19</v>
      </c>
      <c r="F826" s="207" t="s">
        <v>1006</v>
      </c>
      <c r="G826" s="205"/>
      <c r="H826" s="208">
        <v>935</v>
      </c>
      <c r="I826" s="209"/>
      <c r="J826" s="205"/>
      <c r="K826" s="205"/>
      <c r="L826" s="210"/>
      <c r="M826" s="211"/>
      <c r="N826" s="212"/>
      <c r="O826" s="212"/>
      <c r="P826" s="212"/>
      <c r="Q826" s="212"/>
      <c r="R826" s="212"/>
      <c r="S826" s="212"/>
      <c r="T826" s="213"/>
      <c r="AT826" s="214" t="s">
        <v>147</v>
      </c>
      <c r="AU826" s="214" t="s">
        <v>82</v>
      </c>
      <c r="AV826" s="14" t="s">
        <v>82</v>
      </c>
      <c r="AW826" s="14" t="s">
        <v>35</v>
      </c>
      <c r="AX826" s="14" t="s">
        <v>78</v>
      </c>
      <c r="AY826" s="214" t="s">
        <v>134</v>
      </c>
    </row>
    <row r="827" spans="1:65" s="2" customFormat="1" ht="24.15" customHeight="1">
      <c r="A827" s="35"/>
      <c r="B827" s="36"/>
      <c r="C827" s="226" t="s">
        <v>1007</v>
      </c>
      <c r="D827" s="226" t="s">
        <v>217</v>
      </c>
      <c r="E827" s="227" t="s">
        <v>1008</v>
      </c>
      <c r="F827" s="228" t="s">
        <v>1009</v>
      </c>
      <c r="G827" s="229" t="s">
        <v>152</v>
      </c>
      <c r="H827" s="230">
        <v>2.6930000000000001</v>
      </c>
      <c r="I827" s="231"/>
      <c r="J827" s="232">
        <f>ROUND(I827*H827,2)</f>
        <v>0</v>
      </c>
      <c r="K827" s="228" t="s">
        <v>140</v>
      </c>
      <c r="L827" s="233"/>
      <c r="M827" s="234" t="s">
        <v>19</v>
      </c>
      <c r="N827" s="235" t="s">
        <v>45</v>
      </c>
      <c r="O827" s="65"/>
      <c r="P827" s="183">
        <f>O827*H827</f>
        <v>0</v>
      </c>
      <c r="Q827" s="183">
        <v>0.55000000000000004</v>
      </c>
      <c r="R827" s="183">
        <f>Q827*H827</f>
        <v>1.4811500000000002</v>
      </c>
      <c r="S827" s="183">
        <v>0</v>
      </c>
      <c r="T827" s="184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185" t="s">
        <v>383</v>
      </c>
      <c r="AT827" s="185" t="s">
        <v>217</v>
      </c>
      <c r="AU827" s="185" t="s">
        <v>82</v>
      </c>
      <c r="AY827" s="18" t="s">
        <v>134</v>
      </c>
      <c r="BE827" s="186">
        <f>IF(N827="základní",J827,0)</f>
        <v>0</v>
      </c>
      <c r="BF827" s="186">
        <f>IF(N827="snížená",J827,0)</f>
        <v>0</v>
      </c>
      <c r="BG827" s="186">
        <f>IF(N827="zákl. přenesená",J827,0)</f>
        <v>0</v>
      </c>
      <c r="BH827" s="186">
        <f>IF(N827="sníž. přenesená",J827,0)</f>
        <v>0</v>
      </c>
      <c r="BI827" s="186">
        <f>IF(N827="nulová",J827,0)</f>
        <v>0</v>
      </c>
      <c r="BJ827" s="18" t="s">
        <v>82</v>
      </c>
      <c r="BK827" s="186">
        <f>ROUND(I827*H827,2)</f>
        <v>0</v>
      </c>
      <c r="BL827" s="18" t="s">
        <v>240</v>
      </c>
      <c r="BM827" s="185" t="s">
        <v>1010</v>
      </c>
    </row>
    <row r="828" spans="1:65" s="2" customFormat="1" ht="10.199999999999999">
      <c r="A828" s="35"/>
      <c r="B828" s="36"/>
      <c r="C828" s="37"/>
      <c r="D828" s="187" t="s">
        <v>143</v>
      </c>
      <c r="E828" s="37"/>
      <c r="F828" s="188" t="s">
        <v>1009</v>
      </c>
      <c r="G828" s="37"/>
      <c r="H828" s="37"/>
      <c r="I828" s="189"/>
      <c r="J828" s="37"/>
      <c r="K828" s="37"/>
      <c r="L828" s="40"/>
      <c r="M828" s="190"/>
      <c r="N828" s="191"/>
      <c r="O828" s="65"/>
      <c r="P828" s="65"/>
      <c r="Q828" s="65"/>
      <c r="R828" s="65"/>
      <c r="S828" s="65"/>
      <c r="T828" s="66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18" t="s">
        <v>143</v>
      </c>
      <c r="AU828" s="18" t="s">
        <v>82</v>
      </c>
    </row>
    <row r="829" spans="1:65" s="14" customFormat="1" ht="10.199999999999999">
      <c r="B829" s="204"/>
      <c r="C829" s="205"/>
      <c r="D829" s="187" t="s">
        <v>147</v>
      </c>
      <c r="E829" s="206" t="s">
        <v>19</v>
      </c>
      <c r="F829" s="207" t="s">
        <v>1011</v>
      </c>
      <c r="G829" s="205"/>
      <c r="H829" s="208">
        <v>2.6930000000000001</v>
      </c>
      <c r="I829" s="209"/>
      <c r="J829" s="205"/>
      <c r="K829" s="205"/>
      <c r="L829" s="210"/>
      <c r="M829" s="211"/>
      <c r="N829" s="212"/>
      <c r="O829" s="212"/>
      <c r="P829" s="212"/>
      <c r="Q829" s="212"/>
      <c r="R829" s="212"/>
      <c r="S829" s="212"/>
      <c r="T829" s="213"/>
      <c r="AT829" s="214" t="s">
        <v>147</v>
      </c>
      <c r="AU829" s="214" t="s">
        <v>82</v>
      </c>
      <c r="AV829" s="14" t="s">
        <v>82</v>
      </c>
      <c r="AW829" s="14" t="s">
        <v>35</v>
      </c>
      <c r="AX829" s="14" t="s">
        <v>78</v>
      </c>
      <c r="AY829" s="214" t="s">
        <v>134</v>
      </c>
    </row>
    <row r="830" spans="1:65" s="2" customFormat="1" ht="24.15" customHeight="1">
      <c r="A830" s="35"/>
      <c r="B830" s="36"/>
      <c r="C830" s="174" t="s">
        <v>1012</v>
      </c>
      <c r="D830" s="174" t="s">
        <v>136</v>
      </c>
      <c r="E830" s="175" t="s">
        <v>1013</v>
      </c>
      <c r="F830" s="176" t="s">
        <v>1014</v>
      </c>
      <c r="G830" s="177" t="s">
        <v>139</v>
      </c>
      <c r="H830" s="178">
        <v>374</v>
      </c>
      <c r="I830" s="179"/>
      <c r="J830" s="180">
        <f>ROUND(I830*H830,2)</f>
        <v>0</v>
      </c>
      <c r="K830" s="176" t="s">
        <v>140</v>
      </c>
      <c r="L830" s="40"/>
      <c r="M830" s="181" t="s">
        <v>19</v>
      </c>
      <c r="N830" s="182" t="s">
        <v>45</v>
      </c>
      <c r="O830" s="65"/>
      <c r="P830" s="183">
        <f>O830*H830</f>
        <v>0</v>
      </c>
      <c r="Q830" s="183">
        <v>0</v>
      </c>
      <c r="R830" s="183">
        <f>Q830*H830</f>
        <v>0</v>
      </c>
      <c r="S830" s="183">
        <v>7.0000000000000001E-3</v>
      </c>
      <c r="T830" s="184">
        <f>S830*H830</f>
        <v>2.6179999999999999</v>
      </c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R830" s="185" t="s">
        <v>240</v>
      </c>
      <c r="AT830" s="185" t="s">
        <v>136</v>
      </c>
      <c r="AU830" s="185" t="s">
        <v>82</v>
      </c>
      <c r="AY830" s="18" t="s">
        <v>134</v>
      </c>
      <c r="BE830" s="186">
        <f>IF(N830="základní",J830,0)</f>
        <v>0</v>
      </c>
      <c r="BF830" s="186">
        <f>IF(N830="snížená",J830,0)</f>
        <v>0</v>
      </c>
      <c r="BG830" s="186">
        <f>IF(N830="zákl. přenesená",J830,0)</f>
        <v>0</v>
      </c>
      <c r="BH830" s="186">
        <f>IF(N830="sníž. přenesená",J830,0)</f>
        <v>0</v>
      </c>
      <c r="BI830" s="186">
        <f>IF(N830="nulová",J830,0)</f>
        <v>0</v>
      </c>
      <c r="BJ830" s="18" t="s">
        <v>82</v>
      </c>
      <c r="BK830" s="186">
        <f>ROUND(I830*H830,2)</f>
        <v>0</v>
      </c>
      <c r="BL830" s="18" t="s">
        <v>240</v>
      </c>
      <c r="BM830" s="185" t="s">
        <v>1015</v>
      </c>
    </row>
    <row r="831" spans="1:65" s="2" customFormat="1" ht="28.8">
      <c r="A831" s="35"/>
      <c r="B831" s="36"/>
      <c r="C831" s="37"/>
      <c r="D831" s="187" t="s">
        <v>143</v>
      </c>
      <c r="E831" s="37"/>
      <c r="F831" s="188" t="s">
        <v>1016</v>
      </c>
      <c r="G831" s="37"/>
      <c r="H831" s="37"/>
      <c r="I831" s="189"/>
      <c r="J831" s="37"/>
      <c r="K831" s="37"/>
      <c r="L831" s="40"/>
      <c r="M831" s="190"/>
      <c r="N831" s="191"/>
      <c r="O831" s="65"/>
      <c r="P831" s="65"/>
      <c r="Q831" s="65"/>
      <c r="R831" s="65"/>
      <c r="S831" s="65"/>
      <c r="T831" s="66"/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T831" s="18" t="s">
        <v>143</v>
      </c>
      <c r="AU831" s="18" t="s">
        <v>82</v>
      </c>
    </row>
    <row r="832" spans="1:65" s="2" customFormat="1" ht="10.199999999999999">
      <c r="A832" s="35"/>
      <c r="B832" s="36"/>
      <c r="C832" s="37"/>
      <c r="D832" s="192" t="s">
        <v>145</v>
      </c>
      <c r="E832" s="37"/>
      <c r="F832" s="193" t="s">
        <v>1017</v>
      </c>
      <c r="G832" s="37"/>
      <c r="H832" s="37"/>
      <c r="I832" s="189"/>
      <c r="J832" s="37"/>
      <c r="K832" s="37"/>
      <c r="L832" s="40"/>
      <c r="M832" s="190"/>
      <c r="N832" s="191"/>
      <c r="O832" s="65"/>
      <c r="P832" s="65"/>
      <c r="Q832" s="65"/>
      <c r="R832" s="65"/>
      <c r="S832" s="65"/>
      <c r="T832" s="66"/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T832" s="18" t="s">
        <v>145</v>
      </c>
      <c r="AU832" s="18" t="s">
        <v>82</v>
      </c>
    </row>
    <row r="833" spans="1:65" s="14" customFormat="1" ht="10.199999999999999">
      <c r="B833" s="204"/>
      <c r="C833" s="205"/>
      <c r="D833" s="187" t="s">
        <v>147</v>
      </c>
      <c r="E833" s="206" t="s">
        <v>19</v>
      </c>
      <c r="F833" s="207" t="s">
        <v>758</v>
      </c>
      <c r="G833" s="205"/>
      <c r="H833" s="208">
        <v>374</v>
      </c>
      <c r="I833" s="209"/>
      <c r="J833" s="205"/>
      <c r="K833" s="205"/>
      <c r="L833" s="210"/>
      <c r="M833" s="211"/>
      <c r="N833" s="212"/>
      <c r="O833" s="212"/>
      <c r="P833" s="212"/>
      <c r="Q833" s="212"/>
      <c r="R833" s="212"/>
      <c r="S833" s="212"/>
      <c r="T833" s="213"/>
      <c r="AT833" s="214" t="s">
        <v>147</v>
      </c>
      <c r="AU833" s="214" t="s">
        <v>82</v>
      </c>
      <c r="AV833" s="14" t="s">
        <v>82</v>
      </c>
      <c r="AW833" s="14" t="s">
        <v>35</v>
      </c>
      <c r="AX833" s="14" t="s">
        <v>78</v>
      </c>
      <c r="AY833" s="214" t="s">
        <v>134</v>
      </c>
    </row>
    <row r="834" spans="1:65" s="2" customFormat="1" ht="24.15" customHeight="1">
      <c r="A834" s="35"/>
      <c r="B834" s="36"/>
      <c r="C834" s="174" t="s">
        <v>1018</v>
      </c>
      <c r="D834" s="174" t="s">
        <v>136</v>
      </c>
      <c r="E834" s="175" t="s">
        <v>1019</v>
      </c>
      <c r="F834" s="176" t="s">
        <v>1020</v>
      </c>
      <c r="G834" s="177" t="s">
        <v>152</v>
      </c>
      <c r="H834" s="178">
        <v>5.0490000000000004</v>
      </c>
      <c r="I834" s="179"/>
      <c r="J834" s="180">
        <f>ROUND(I834*H834,2)</f>
        <v>0</v>
      </c>
      <c r="K834" s="176" t="s">
        <v>140</v>
      </c>
      <c r="L834" s="40"/>
      <c r="M834" s="181" t="s">
        <v>19</v>
      </c>
      <c r="N834" s="182" t="s">
        <v>45</v>
      </c>
      <c r="O834" s="65"/>
      <c r="P834" s="183">
        <f>O834*H834</f>
        <v>0</v>
      </c>
      <c r="Q834" s="183">
        <v>2.3369999999999998E-2</v>
      </c>
      <c r="R834" s="183">
        <f>Q834*H834</f>
        <v>0.11799513</v>
      </c>
      <c r="S834" s="183">
        <v>0</v>
      </c>
      <c r="T834" s="184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185" t="s">
        <v>240</v>
      </c>
      <c r="AT834" s="185" t="s">
        <v>136</v>
      </c>
      <c r="AU834" s="185" t="s">
        <v>82</v>
      </c>
      <c r="AY834" s="18" t="s">
        <v>134</v>
      </c>
      <c r="BE834" s="186">
        <f>IF(N834="základní",J834,0)</f>
        <v>0</v>
      </c>
      <c r="BF834" s="186">
        <f>IF(N834="snížená",J834,0)</f>
        <v>0</v>
      </c>
      <c r="BG834" s="186">
        <f>IF(N834="zákl. přenesená",J834,0)</f>
        <v>0</v>
      </c>
      <c r="BH834" s="186">
        <f>IF(N834="sníž. přenesená",J834,0)</f>
        <v>0</v>
      </c>
      <c r="BI834" s="186">
        <f>IF(N834="nulová",J834,0)</f>
        <v>0</v>
      </c>
      <c r="BJ834" s="18" t="s">
        <v>82</v>
      </c>
      <c r="BK834" s="186">
        <f>ROUND(I834*H834,2)</f>
        <v>0</v>
      </c>
      <c r="BL834" s="18" t="s">
        <v>240</v>
      </c>
      <c r="BM834" s="185" t="s">
        <v>1021</v>
      </c>
    </row>
    <row r="835" spans="1:65" s="2" customFormat="1" ht="19.2">
      <c r="A835" s="35"/>
      <c r="B835" s="36"/>
      <c r="C835" s="37"/>
      <c r="D835" s="187" t="s">
        <v>143</v>
      </c>
      <c r="E835" s="37"/>
      <c r="F835" s="188" t="s">
        <v>1022</v>
      </c>
      <c r="G835" s="37"/>
      <c r="H835" s="37"/>
      <c r="I835" s="189"/>
      <c r="J835" s="37"/>
      <c r="K835" s="37"/>
      <c r="L835" s="40"/>
      <c r="M835" s="190"/>
      <c r="N835" s="191"/>
      <c r="O835" s="65"/>
      <c r="P835" s="65"/>
      <c r="Q835" s="65"/>
      <c r="R835" s="65"/>
      <c r="S835" s="65"/>
      <c r="T835" s="66"/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T835" s="18" t="s">
        <v>143</v>
      </c>
      <c r="AU835" s="18" t="s">
        <v>82</v>
      </c>
    </row>
    <row r="836" spans="1:65" s="2" customFormat="1" ht="10.199999999999999">
      <c r="A836" s="35"/>
      <c r="B836" s="36"/>
      <c r="C836" s="37"/>
      <c r="D836" s="192" t="s">
        <v>145</v>
      </c>
      <c r="E836" s="37"/>
      <c r="F836" s="193" t="s">
        <v>1023</v>
      </c>
      <c r="G836" s="37"/>
      <c r="H836" s="37"/>
      <c r="I836" s="189"/>
      <c r="J836" s="37"/>
      <c r="K836" s="37"/>
      <c r="L836" s="40"/>
      <c r="M836" s="190"/>
      <c r="N836" s="191"/>
      <c r="O836" s="65"/>
      <c r="P836" s="65"/>
      <c r="Q836" s="65"/>
      <c r="R836" s="65"/>
      <c r="S836" s="65"/>
      <c r="T836" s="66"/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T836" s="18" t="s">
        <v>145</v>
      </c>
      <c r="AU836" s="18" t="s">
        <v>82</v>
      </c>
    </row>
    <row r="837" spans="1:65" s="14" customFormat="1" ht="10.199999999999999">
      <c r="B837" s="204"/>
      <c r="C837" s="205"/>
      <c r="D837" s="187" t="s">
        <v>147</v>
      </c>
      <c r="E837" s="206" t="s">
        <v>19</v>
      </c>
      <c r="F837" s="207" t="s">
        <v>999</v>
      </c>
      <c r="G837" s="205"/>
      <c r="H837" s="208">
        <v>2.3559999999999999</v>
      </c>
      <c r="I837" s="209"/>
      <c r="J837" s="205"/>
      <c r="K837" s="205"/>
      <c r="L837" s="210"/>
      <c r="M837" s="211"/>
      <c r="N837" s="212"/>
      <c r="O837" s="212"/>
      <c r="P837" s="212"/>
      <c r="Q837" s="212"/>
      <c r="R837" s="212"/>
      <c r="S837" s="212"/>
      <c r="T837" s="213"/>
      <c r="AT837" s="214" t="s">
        <v>147</v>
      </c>
      <c r="AU837" s="214" t="s">
        <v>82</v>
      </c>
      <c r="AV837" s="14" t="s">
        <v>82</v>
      </c>
      <c r="AW837" s="14" t="s">
        <v>35</v>
      </c>
      <c r="AX837" s="14" t="s">
        <v>73</v>
      </c>
      <c r="AY837" s="214" t="s">
        <v>134</v>
      </c>
    </row>
    <row r="838" spans="1:65" s="14" customFormat="1" ht="10.199999999999999">
      <c r="B838" s="204"/>
      <c r="C838" s="205"/>
      <c r="D838" s="187" t="s">
        <v>147</v>
      </c>
      <c r="E838" s="206" t="s">
        <v>19</v>
      </c>
      <c r="F838" s="207" t="s">
        <v>1011</v>
      </c>
      <c r="G838" s="205"/>
      <c r="H838" s="208">
        <v>2.6930000000000001</v>
      </c>
      <c r="I838" s="209"/>
      <c r="J838" s="205"/>
      <c r="K838" s="205"/>
      <c r="L838" s="210"/>
      <c r="M838" s="211"/>
      <c r="N838" s="212"/>
      <c r="O838" s="212"/>
      <c r="P838" s="212"/>
      <c r="Q838" s="212"/>
      <c r="R838" s="212"/>
      <c r="S838" s="212"/>
      <c r="T838" s="213"/>
      <c r="AT838" s="214" t="s">
        <v>147</v>
      </c>
      <c r="AU838" s="214" t="s">
        <v>82</v>
      </c>
      <c r="AV838" s="14" t="s">
        <v>82</v>
      </c>
      <c r="AW838" s="14" t="s">
        <v>35</v>
      </c>
      <c r="AX838" s="14" t="s">
        <v>73</v>
      </c>
      <c r="AY838" s="214" t="s">
        <v>134</v>
      </c>
    </row>
    <row r="839" spans="1:65" s="15" customFormat="1" ht="10.199999999999999">
      <c r="B839" s="215"/>
      <c r="C839" s="216"/>
      <c r="D839" s="187" t="s">
        <v>147</v>
      </c>
      <c r="E839" s="217" t="s">
        <v>19</v>
      </c>
      <c r="F839" s="218" t="s">
        <v>186</v>
      </c>
      <c r="G839" s="216"/>
      <c r="H839" s="219">
        <v>5.0490000000000004</v>
      </c>
      <c r="I839" s="220"/>
      <c r="J839" s="216"/>
      <c r="K839" s="216"/>
      <c r="L839" s="221"/>
      <c r="M839" s="222"/>
      <c r="N839" s="223"/>
      <c r="O839" s="223"/>
      <c r="P839" s="223"/>
      <c r="Q839" s="223"/>
      <c r="R839" s="223"/>
      <c r="S839" s="223"/>
      <c r="T839" s="224"/>
      <c r="AT839" s="225" t="s">
        <v>147</v>
      </c>
      <c r="AU839" s="225" t="s">
        <v>82</v>
      </c>
      <c r="AV839" s="15" t="s">
        <v>141</v>
      </c>
      <c r="AW839" s="15" t="s">
        <v>35</v>
      </c>
      <c r="AX839" s="15" t="s">
        <v>78</v>
      </c>
      <c r="AY839" s="225" t="s">
        <v>134</v>
      </c>
    </row>
    <row r="840" spans="1:65" s="2" customFormat="1" ht="24.15" customHeight="1">
      <c r="A840" s="35"/>
      <c r="B840" s="36"/>
      <c r="C840" s="174" t="s">
        <v>1024</v>
      </c>
      <c r="D840" s="174" t="s">
        <v>136</v>
      </c>
      <c r="E840" s="175" t="s">
        <v>1025</v>
      </c>
      <c r="F840" s="176" t="s">
        <v>1026</v>
      </c>
      <c r="G840" s="177" t="s">
        <v>152</v>
      </c>
      <c r="H840" s="178">
        <v>1</v>
      </c>
      <c r="I840" s="179"/>
      <c r="J840" s="180">
        <f>ROUND(I840*H840,2)</f>
        <v>0</v>
      </c>
      <c r="K840" s="176" t="s">
        <v>140</v>
      </c>
      <c r="L840" s="40"/>
      <c r="M840" s="181" t="s">
        <v>19</v>
      </c>
      <c r="N840" s="182" t="s">
        <v>45</v>
      </c>
      <c r="O840" s="65"/>
      <c r="P840" s="183">
        <f>O840*H840</f>
        <v>0</v>
      </c>
      <c r="Q840" s="183">
        <v>2.4469999999999999E-2</v>
      </c>
      <c r="R840" s="183">
        <f>Q840*H840</f>
        <v>2.4469999999999999E-2</v>
      </c>
      <c r="S840" s="183">
        <v>0</v>
      </c>
      <c r="T840" s="184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185" t="s">
        <v>240</v>
      </c>
      <c r="AT840" s="185" t="s">
        <v>136</v>
      </c>
      <c r="AU840" s="185" t="s">
        <v>82</v>
      </c>
      <c r="AY840" s="18" t="s">
        <v>134</v>
      </c>
      <c r="BE840" s="186">
        <f>IF(N840="základní",J840,0)</f>
        <v>0</v>
      </c>
      <c r="BF840" s="186">
        <f>IF(N840="snížená",J840,0)</f>
        <v>0</v>
      </c>
      <c r="BG840" s="186">
        <f>IF(N840="zákl. přenesená",J840,0)</f>
        <v>0</v>
      </c>
      <c r="BH840" s="186">
        <f>IF(N840="sníž. přenesená",J840,0)</f>
        <v>0</v>
      </c>
      <c r="BI840" s="186">
        <f>IF(N840="nulová",J840,0)</f>
        <v>0</v>
      </c>
      <c r="BJ840" s="18" t="s">
        <v>82</v>
      </c>
      <c r="BK840" s="186">
        <f>ROUND(I840*H840,2)</f>
        <v>0</v>
      </c>
      <c r="BL840" s="18" t="s">
        <v>240</v>
      </c>
      <c r="BM840" s="185" t="s">
        <v>1027</v>
      </c>
    </row>
    <row r="841" spans="1:65" s="2" customFormat="1" ht="19.2">
      <c r="A841" s="35"/>
      <c r="B841" s="36"/>
      <c r="C841" s="37"/>
      <c r="D841" s="187" t="s">
        <v>143</v>
      </c>
      <c r="E841" s="37"/>
      <c r="F841" s="188" t="s">
        <v>1028</v>
      </c>
      <c r="G841" s="37"/>
      <c r="H841" s="37"/>
      <c r="I841" s="189"/>
      <c r="J841" s="37"/>
      <c r="K841" s="37"/>
      <c r="L841" s="40"/>
      <c r="M841" s="190"/>
      <c r="N841" s="191"/>
      <c r="O841" s="65"/>
      <c r="P841" s="65"/>
      <c r="Q841" s="65"/>
      <c r="R841" s="65"/>
      <c r="S841" s="65"/>
      <c r="T841" s="66"/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T841" s="18" t="s">
        <v>143</v>
      </c>
      <c r="AU841" s="18" t="s">
        <v>82</v>
      </c>
    </row>
    <row r="842" spans="1:65" s="2" customFormat="1" ht="10.199999999999999">
      <c r="A842" s="35"/>
      <c r="B842" s="36"/>
      <c r="C842" s="37"/>
      <c r="D842" s="192" t="s">
        <v>145</v>
      </c>
      <c r="E842" s="37"/>
      <c r="F842" s="193" t="s">
        <v>1029</v>
      </c>
      <c r="G842" s="37"/>
      <c r="H842" s="37"/>
      <c r="I842" s="189"/>
      <c r="J842" s="37"/>
      <c r="K842" s="37"/>
      <c r="L842" s="40"/>
      <c r="M842" s="190"/>
      <c r="N842" s="191"/>
      <c r="O842" s="65"/>
      <c r="P842" s="65"/>
      <c r="Q842" s="65"/>
      <c r="R842" s="65"/>
      <c r="S842" s="65"/>
      <c r="T842" s="66"/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T842" s="18" t="s">
        <v>145</v>
      </c>
      <c r="AU842" s="18" t="s">
        <v>82</v>
      </c>
    </row>
    <row r="843" spans="1:65" s="2" customFormat="1" ht="24.15" customHeight="1">
      <c r="A843" s="35"/>
      <c r="B843" s="36"/>
      <c r="C843" s="174" t="s">
        <v>1030</v>
      </c>
      <c r="D843" s="174" t="s">
        <v>136</v>
      </c>
      <c r="E843" s="175" t="s">
        <v>1031</v>
      </c>
      <c r="F843" s="176" t="s">
        <v>1032</v>
      </c>
      <c r="G843" s="177" t="s">
        <v>139</v>
      </c>
      <c r="H843" s="178">
        <v>4</v>
      </c>
      <c r="I843" s="179"/>
      <c r="J843" s="180">
        <f>ROUND(I843*H843,2)</f>
        <v>0</v>
      </c>
      <c r="K843" s="176" t="s">
        <v>140</v>
      </c>
      <c r="L843" s="40"/>
      <c r="M843" s="181" t="s">
        <v>19</v>
      </c>
      <c r="N843" s="182" t="s">
        <v>45</v>
      </c>
      <c r="O843" s="65"/>
      <c r="P843" s="183">
        <f>O843*H843</f>
        <v>0</v>
      </c>
      <c r="Q843" s="183">
        <v>1.5709999999999998E-2</v>
      </c>
      <c r="R843" s="183">
        <f>Q843*H843</f>
        <v>6.2839999999999993E-2</v>
      </c>
      <c r="S843" s="183">
        <v>0</v>
      </c>
      <c r="T843" s="184">
        <f>S843*H843</f>
        <v>0</v>
      </c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R843" s="185" t="s">
        <v>240</v>
      </c>
      <c r="AT843" s="185" t="s">
        <v>136</v>
      </c>
      <c r="AU843" s="185" t="s">
        <v>82</v>
      </c>
      <c r="AY843" s="18" t="s">
        <v>134</v>
      </c>
      <c r="BE843" s="186">
        <f>IF(N843="základní",J843,0)</f>
        <v>0</v>
      </c>
      <c r="BF843" s="186">
        <f>IF(N843="snížená",J843,0)</f>
        <v>0</v>
      </c>
      <c r="BG843" s="186">
        <f>IF(N843="zákl. přenesená",J843,0)</f>
        <v>0</v>
      </c>
      <c r="BH843" s="186">
        <f>IF(N843="sníž. přenesená",J843,0)</f>
        <v>0</v>
      </c>
      <c r="BI843" s="186">
        <f>IF(N843="nulová",J843,0)</f>
        <v>0</v>
      </c>
      <c r="BJ843" s="18" t="s">
        <v>82</v>
      </c>
      <c r="BK843" s="186">
        <f>ROUND(I843*H843,2)</f>
        <v>0</v>
      </c>
      <c r="BL843" s="18" t="s">
        <v>240</v>
      </c>
      <c r="BM843" s="185" t="s">
        <v>1033</v>
      </c>
    </row>
    <row r="844" spans="1:65" s="2" customFormat="1" ht="28.8">
      <c r="A844" s="35"/>
      <c r="B844" s="36"/>
      <c r="C844" s="37"/>
      <c r="D844" s="187" t="s">
        <v>143</v>
      </c>
      <c r="E844" s="37"/>
      <c r="F844" s="188" t="s">
        <v>1034</v>
      </c>
      <c r="G844" s="37"/>
      <c r="H844" s="37"/>
      <c r="I844" s="189"/>
      <c r="J844" s="37"/>
      <c r="K844" s="37"/>
      <c r="L844" s="40"/>
      <c r="M844" s="190"/>
      <c r="N844" s="191"/>
      <c r="O844" s="65"/>
      <c r="P844" s="65"/>
      <c r="Q844" s="65"/>
      <c r="R844" s="65"/>
      <c r="S844" s="65"/>
      <c r="T844" s="66"/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T844" s="18" t="s">
        <v>143</v>
      </c>
      <c r="AU844" s="18" t="s">
        <v>82</v>
      </c>
    </row>
    <row r="845" spans="1:65" s="2" customFormat="1" ht="10.199999999999999">
      <c r="A845" s="35"/>
      <c r="B845" s="36"/>
      <c r="C845" s="37"/>
      <c r="D845" s="192" t="s">
        <v>145</v>
      </c>
      <c r="E845" s="37"/>
      <c r="F845" s="193" t="s">
        <v>1035</v>
      </c>
      <c r="G845" s="37"/>
      <c r="H845" s="37"/>
      <c r="I845" s="189"/>
      <c r="J845" s="37"/>
      <c r="K845" s="37"/>
      <c r="L845" s="40"/>
      <c r="M845" s="190"/>
      <c r="N845" s="191"/>
      <c r="O845" s="65"/>
      <c r="P845" s="65"/>
      <c r="Q845" s="65"/>
      <c r="R845" s="65"/>
      <c r="S845" s="65"/>
      <c r="T845" s="66"/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T845" s="18" t="s">
        <v>145</v>
      </c>
      <c r="AU845" s="18" t="s">
        <v>82</v>
      </c>
    </row>
    <row r="846" spans="1:65" s="13" customFormat="1" ht="10.199999999999999">
      <c r="B846" s="194"/>
      <c r="C846" s="195"/>
      <c r="D846" s="187" t="s">
        <v>147</v>
      </c>
      <c r="E846" s="196" t="s">
        <v>19</v>
      </c>
      <c r="F846" s="197" t="s">
        <v>1036</v>
      </c>
      <c r="G846" s="195"/>
      <c r="H846" s="196" t="s">
        <v>19</v>
      </c>
      <c r="I846" s="198"/>
      <c r="J846" s="195"/>
      <c r="K846" s="195"/>
      <c r="L846" s="199"/>
      <c r="M846" s="200"/>
      <c r="N846" s="201"/>
      <c r="O846" s="201"/>
      <c r="P846" s="201"/>
      <c r="Q846" s="201"/>
      <c r="R846" s="201"/>
      <c r="S846" s="201"/>
      <c r="T846" s="202"/>
      <c r="AT846" s="203" t="s">
        <v>147</v>
      </c>
      <c r="AU846" s="203" t="s">
        <v>82</v>
      </c>
      <c r="AV846" s="13" t="s">
        <v>78</v>
      </c>
      <c r="AW846" s="13" t="s">
        <v>35</v>
      </c>
      <c r="AX846" s="13" t="s">
        <v>73</v>
      </c>
      <c r="AY846" s="203" t="s">
        <v>134</v>
      </c>
    </row>
    <row r="847" spans="1:65" s="14" customFormat="1" ht="10.199999999999999">
      <c r="B847" s="204"/>
      <c r="C847" s="205"/>
      <c r="D847" s="187" t="s">
        <v>147</v>
      </c>
      <c r="E847" s="206" t="s">
        <v>19</v>
      </c>
      <c r="F847" s="207" t="s">
        <v>141</v>
      </c>
      <c r="G847" s="205"/>
      <c r="H847" s="208">
        <v>4</v>
      </c>
      <c r="I847" s="209"/>
      <c r="J847" s="205"/>
      <c r="K847" s="205"/>
      <c r="L847" s="210"/>
      <c r="M847" s="211"/>
      <c r="N847" s="212"/>
      <c r="O847" s="212"/>
      <c r="P847" s="212"/>
      <c r="Q847" s="212"/>
      <c r="R847" s="212"/>
      <c r="S847" s="212"/>
      <c r="T847" s="213"/>
      <c r="AT847" s="214" t="s">
        <v>147</v>
      </c>
      <c r="AU847" s="214" t="s">
        <v>82</v>
      </c>
      <c r="AV847" s="14" t="s">
        <v>82</v>
      </c>
      <c r="AW847" s="14" t="s">
        <v>35</v>
      </c>
      <c r="AX847" s="14" t="s">
        <v>78</v>
      </c>
      <c r="AY847" s="214" t="s">
        <v>134</v>
      </c>
    </row>
    <row r="848" spans="1:65" s="2" customFormat="1" ht="24.15" customHeight="1">
      <c r="A848" s="35"/>
      <c r="B848" s="36"/>
      <c r="C848" s="174" t="s">
        <v>1037</v>
      </c>
      <c r="D848" s="174" t="s">
        <v>136</v>
      </c>
      <c r="E848" s="175" t="s">
        <v>1038</v>
      </c>
      <c r="F848" s="176" t="s">
        <v>1039</v>
      </c>
      <c r="G848" s="177" t="s">
        <v>195</v>
      </c>
      <c r="H848" s="178">
        <v>3.6139999999999999</v>
      </c>
      <c r="I848" s="179"/>
      <c r="J848" s="180">
        <f>ROUND(I848*H848,2)</f>
        <v>0</v>
      </c>
      <c r="K848" s="176" t="s">
        <v>140</v>
      </c>
      <c r="L848" s="40"/>
      <c r="M848" s="181" t="s">
        <v>19</v>
      </c>
      <c r="N848" s="182" t="s">
        <v>45</v>
      </c>
      <c r="O848" s="65"/>
      <c r="P848" s="183">
        <f>O848*H848</f>
        <v>0</v>
      </c>
      <c r="Q848" s="183">
        <v>0</v>
      </c>
      <c r="R848" s="183">
        <f>Q848*H848</f>
        <v>0</v>
      </c>
      <c r="S848" s="183">
        <v>0</v>
      </c>
      <c r="T848" s="184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185" t="s">
        <v>240</v>
      </c>
      <c r="AT848" s="185" t="s">
        <v>136</v>
      </c>
      <c r="AU848" s="185" t="s">
        <v>82</v>
      </c>
      <c r="AY848" s="18" t="s">
        <v>134</v>
      </c>
      <c r="BE848" s="186">
        <f>IF(N848="základní",J848,0)</f>
        <v>0</v>
      </c>
      <c r="BF848" s="186">
        <f>IF(N848="snížená",J848,0)</f>
        <v>0</v>
      </c>
      <c r="BG848" s="186">
        <f>IF(N848="zákl. přenesená",J848,0)</f>
        <v>0</v>
      </c>
      <c r="BH848" s="186">
        <f>IF(N848="sníž. přenesená",J848,0)</f>
        <v>0</v>
      </c>
      <c r="BI848" s="186">
        <f>IF(N848="nulová",J848,0)</f>
        <v>0</v>
      </c>
      <c r="BJ848" s="18" t="s">
        <v>82</v>
      </c>
      <c r="BK848" s="186">
        <f>ROUND(I848*H848,2)</f>
        <v>0</v>
      </c>
      <c r="BL848" s="18" t="s">
        <v>240</v>
      </c>
      <c r="BM848" s="185" t="s">
        <v>1040</v>
      </c>
    </row>
    <row r="849" spans="1:65" s="2" customFormat="1" ht="28.8">
      <c r="A849" s="35"/>
      <c r="B849" s="36"/>
      <c r="C849" s="37"/>
      <c r="D849" s="187" t="s">
        <v>143</v>
      </c>
      <c r="E849" s="37"/>
      <c r="F849" s="188" t="s">
        <v>1041</v>
      </c>
      <c r="G849" s="37"/>
      <c r="H849" s="37"/>
      <c r="I849" s="189"/>
      <c r="J849" s="37"/>
      <c r="K849" s="37"/>
      <c r="L849" s="40"/>
      <c r="M849" s="190"/>
      <c r="N849" s="191"/>
      <c r="O849" s="65"/>
      <c r="P849" s="65"/>
      <c r="Q849" s="65"/>
      <c r="R849" s="65"/>
      <c r="S849" s="65"/>
      <c r="T849" s="66"/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T849" s="18" t="s">
        <v>143</v>
      </c>
      <c r="AU849" s="18" t="s">
        <v>82</v>
      </c>
    </row>
    <row r="850" spans="1:65" s="2" customFormat="1" ht="10.199999999999999">
      <c r="A850" s="35"/>
      <c r="B850" s="36"/>
      <c r="C850" s="37"/>
      <c r="D850" s="192" t="s">
        <v>145</v>
      </c>
      <c r="E850" s="37"/>
      <c r="F850" s="193" t="s">
        <v>1042</v>
      </c>
      <c r="G850" s="37"/>
      <c r="H850" s="37"/>
      <c r="I850" s="189"/>
      <c r="J850" s="37"/>
      <c r="K850" s="37"/>
      <c r="L850" s="40"/>
      <c r="M850" s="190"/>
      <c r="N850" s="191"/>
      <c r="O850" s="65"/>
      <c r="P850" s="65"/>
      <c r="Q850" s="65"/>
      <c r="R850" s="65"/>
      <c r="S850" s="65"/>
      <c r="T850" s="66"/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T850" s="18" t="s">
        <v>145</v>
      </c>
      <c r="AU850" s="18" t="s">
        <v>82</v>
      </c>
    </row>
    <row r="851" spans="1:65" s="12" customFormat="1" ht="22.8" customHeight="1">
      <c r="B851" s="158"/>
      <c r="C851" s="159"/>
      <c r="D851" s="160" t="s">
        <v>72</v>
      </c>
      <c r="E851" s="172" t="s">
        <v>1043</v>
      </c>
      <c r="F851" s="172" t="s">
        <v>1044</v>
      </c>
      <c r="G851" s="159"/>
      <c r="H851" s="159"/>
      <c r="I851" s="162"/>
      <c r="J851" s="173">
        <f>BK851</f>
        <v>0</v>
      </c>
      <c r="K851" s="159"/>
      <c r="L851" s="164"/>
      <c r="M851" s="165"/>
      <c r="N851" s="166"/>
      <c r="O851" s="166"/>
      <c r="P851" s="167">
        <f>SUM(P852:P957)</f>
        <v>0</v>
      </c>
      <c r="Q851" s="166"/>
      <c r="R851" s="167">
        <f>SUM(R852:R957)</f>
        <v>3.7340970000000007</v>
      </c>
      <c r="S851" s="166"/>
      <c r="T851" s="168">
        <f>SUM(T852:T957)</f>
        <v>2.8931650000000007</v>
      </c>
      <c r="AR851" s="169" t="s">
        <v>82</v>
      </c>
      <c r="AT851" s="170" t="s">
        <v>72</v>
      </c>
      <c r="AU851" s="170" t="s">
        <v>78</v>
      </c>
      <c r="AY851" s="169" t="s">
        <v>134</v>
      </c>
      <c r="BK851" s="171">
        <f>SUM(BK852:BK957)</f>
        <v>0</v>
      </c>
    </row>
    <row r="852" spans="1:65" s="2" customFormat="1" ht="16.5" customHeight="1">
      <c r="A852" s="35"/>
      <c r="B852" s="36"/>
      <c r="C852" s="174" t="s">
        <v>1045</v>
      </c>
      <c r="D852" s="174" t="s">
        <v>136</v>
      </c>
      <c r="E852" s="175" t="s">
        <v>1046</v>
      </c>
      <c r="F852" s="176" t="s">
        <v>1047</v>
      </c>
      <c r="G852" s="177" t="s">
        <v>139</v>
      </c>
      <c r="H852" s="178">
        <v>374</v>
      </c>
      <c r="I852" s="179"/>
      <c r="J852" s="180">
        <f>ROUND(I852*H852,2)</f>
        <v>0</v>
      </c>
      <c r="K852" s="176" t="s">
        <v>140</v>
      </c>
      <c r="L852" s="40"/>
      <c r="M852" s="181" t="s">
        <v>19</v>
      </c>
      <c r="N852" s="182" t="s">
        <v>45</v>
      </c>
      <c r="O852" s="65"/>
      <c r="P852" s="183">
        <f>O852*H852</f>
        <v>0</v>
      </c>
      <c r="Q852" s="183">
        <v>0</v>
      </c>
      <c r="R852" s="183">
        <f>Q852*H852</f>
        <v>0</v>
      </c>
      <c r="S852" s="183">
        <v>5.94E-3</v>
      </c>
      <c r="T852" s="184">
        <f>S852*H852</f>
        <v>2.2215600000000002</v>
      </c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R852" s="185" t="s">
        <v>240</v>
      </c>
      <c r="AT852" s="185" t="s">
        <v>136</v>
      </c>
      <c r="AU852" s="185" t="s">
        <v>82</v>
      </c>
      <c r="AY852" s="18" t="s">
        <v>134</v>
      </c>
      <c r="BE852" s="186">
        <f>IF(N852="základní",J852,0)</f>
        <v>0</v>
      </c>
      <c r="BF852" s="186">
        <f>IF(N852="snížená",J852,0)</f>
        <v>0</v>
      </c>
      <c r="BG852" s="186">
        <f>IF(N852="zákl. přenesená",J852,0)</f>
        <v>0</v>
      </c>
      <c r="BH852" s="186">
        <f>IF(N852="sníž. přenesená",J852,0)</f>
        <v>0</v>
      </c>
      <c r="BI852" s="186">
        <f>IF(N852="nulová",J852,0)</f>
        <v>0</v>
      </c>
      <c r="BJ852" s="18" t="s">
        <v>82</v>
      </c>
      <c r="BK852" s="186">
        <f>ROUND(I852*H852,2)</f>
        <v>0</v>
      </c>
      <c r="BL852" s="18" t="s">
        <v>240</v>
      </c>
      <c r="BM852" s="185" t="s">
        <v>1048</v>
      </c>
    </row>
    <row r="853" spans="1:65" s="2" customFormat="1" ht="19.2">
      <c r="A853" s="35"/>
      <c r="B853" s="36"/>
      <c r="C853" s="37"/>
      <c r="D853" s="187" t="s">
        <v>143</v>
      </c>
      <c r="E853" s="37"/>
      <c r="F853" s="188" t="s">
        <v>1049</v>
      </c>
      <c r="G853" s="37"/>
      <c r="H853" s="37"/>
      <c r="I853" s="189"/>
      <c r="J853" s="37"/>
      <c r="K853" s="37"/>
      <c r="L853" s="40"/>
      <c r="M853" s="190"/>
      <c r="N853" s="191"/>
      <c r="O853" s="65"/>
      <c r="P853" s="65"/>
      <c r="Q853" s="65"/>
      <c r="R853" s="65"/>
      <c r="S853" s="65"/>
      <c r="T853" s="66"/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T853" s="18" t="s">
        <v>143</v>
      </c>
      <c r="AU853" s="18" t="s">
        <v>82</v>
      </c>
    </row>
    <row r="854" spans="1:65" s="2" customFormat="1" ht="10.199999999999999">
      <c r="A854" s="35"/>
      <c r="B854" s="36"/>
      <c r="C854" s="37"/>
      <c r="D854" s="192" t="s">
        <v>145</v>
      </c>
      <c r="E854" s="37"/>
      <c r="F854" s="193" t="s">
        <v>1050</v>
      </c>
      <c r="G854" s="37"/>
      <c r="H854" s="37"/>
      <c r="I854" s="189"/>
      <c r="J854" s="37"/>
      <c r="K854" s="37"/>
      <c r="L854" s="40"/>
      <c r="M854" s="190"/>
      <c r="N854" s="191"/>
      <c r="O854" s="65"/>
      <c r="P854" s="65"/>
      <c r="Q854" s="65"/>
      <c r="R854" s="65"/>
      <c r="S854" s="65"/>
      <c r="T854" s="66"/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T854" s="18" t="s">
        <v>145</v>
      </c>
      <c r="AU854" s="18" t="s">
        <v>82</v>
      </c>
    </row>
    <row r="855" spans="1:65" s="14" customFormat="1" ht="10.199999999999999">
      <c r="B855" s="204"/>
      <c r="C855" s="205"/>
      <c r="D855" s="187" t="s">
        <v>147</v>
      </c>
      <c r="E855" s="206" t="s">
        <v>19</v>
      </c>
      <c r="F855" s="207" t="s">
        <v>758</v>
      </c>
      <c r="G855" s="205"/>
      <c r="H855" s="208">
        <v>374</v>
      </c>
      <c r="I855" s="209"/>
      <c r="J855" s="205"/>
      <c r="K855" s="205"/>
      <c r="L855" s="210"/>
      <c r="M855" s="211"/>
      <c r="N855" s="212"/>
      <c r="O855" s="212"/>
      <c r="P855" s="212"/>
      <c r="Q855" s="212"/>
      <c r="R855" s="212"/>
      <c r="S855" s="212"/>
      <c r="T855" s="213"/>
      <c r="AT855" s="214" t="s">
        <v>147</v>
      </c>
      <c r="AU855" s="214" t="s">
        <v>82</v>
      </c>
      <c r="AV855" s="14" t="s">
        <v>82</v>
      </c>
      <c r="AW855" s="14" t="s">
        <v>35</v>
      </c>
      <c r="AX855" s="14" t="s">
        <v>78</v>
      </c>
      <c r="AY855" s="214" t="s">
        <v>134</v>
      </c>
    </row>
    <row r="856" spans="1:65" s="2" customFormat="1" ht="16.5" customHeight="1">
      <c r="A856" s="35"/>
      <c r="B856" s="36"/>
      <c r="C856" s="174" t="s">
        <v>1051</v>
      </c>
      <c r="D856" s="174" t="s">
        <v>136</v>
      </c>
      <c r="E856" s="175" t="s">
        <v>1052</v>
      </c>
      <c r="F856" s="176" t="s">
        <v>1053</v>
      </c>
      <c r="G856" s="177" t="s">
        <v>333</v>
      </c>
      <c r="H856" s="178">
        <v>21.7</v>
      </c>
      <c r="I856" s="179"/>
      <c r="J856" s="180">
        <f>ROUND(I856*H856,2)</f>
        <v>0</v>
      </c>
      <c r="K856" s="176" t="s">
        <v>140</v>
      </c>
      <c r="L856" s="40"/>
      <c r="M856" s="181" t="s">
        <v>19</v>
      </c>
      <c r="N856" s="182" t="s">
        <v>45</v>
      </c>
      <c r="O856" s="65"/>
      <c r="P856" s="183">
        <f>O856*H856</f>
        <v>0</v>
      </c>
      <c r="Q856" s="183">
        <v>0</v>
      </c>
      <c r="R856" s="183">
        <f>Q856*H856</f>
        <v>0</v>
      </c>
      <c r="S856" s="183">
        <v>1.8699999999999999E-3</v>
      </c>
      <c r="T856" s="184">
        <f>S856*H856</f>
        <v>4.0578999999999997E-2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185" t="s">
        <v>240</v>
      </c>
      <c r="AT856" s="185" t="s">
        <v>136</v>
      </c>
      <c r="AU856" s="185" t="s">
        <v>82</v>
      </c>
      <c r="AY856" s="18" t="s">
        <v>134</v>
      </c>
      <c r="BE856" s="186">
        <f>IF(N856="základní",J856,0)</f>
        <v>0</v>
      </c>
      <c r="BF856" s="186">
        <f>IF(N856="snížená",J856,0)</f>
        <v>0</v>
      </c>
      <c r="BG856" s="186">
        <f>IF(N856="zákl. přenesená",J856,0)</f>
        <v>0</v>
      </c>
      <c r="BH856" s="186">
        <f>IF(N856="sníž. přenesená",J856,0)</f>
        <v>0</v>
      </c>
      <c r="BI856" s="186">
        <f>IF(N856="nulová",J856,0)</f>
        <v>0</v>
      </c>
      <c r="BJ856" s="18" t="s">
        <v>82</v>
      </c>
      <c r="BK856" s="186">
        <f>ROUND(I856*H856,2)</f>
        <v>0</v>
      </c>
      <c r="BL856" s="18" t="s">
        <v>240</v>
      </c>
      <c r="BM856" s="185" t="s">
        <v>1054</v>
      </c>
    </row>
    <row r="857" spans="1:65" s="2" customFormat="1" ht="19.2">
      <c r="A857" s="35"/>
      <c r="B857" s="36"/>
      <c r="C857" s="37"/>
      <c r="D857" s="187" t="s">
        <v>143</v>
      </c>
      <c r="E857" s="37"/>
      <c r="F857" s="188" t="s">
        <v>1055</v>
      </c>
      <c r="G857" s="37"/>
      <c r="H857" s="37"/>
      <c r="I857" s="189"/>
      <c r="J857" s="37"/>
      <c r="K857" s="37"/>
      <c r="L857" s="40"/>
      <c r="M857" s="190"/>
      <c r="N857" s="191"/>
      <c r="O857" s="65"/>
      <c r="P857" s="65"/>
      <c r="Q857" s="65"/>
      <c r="R857" s="65"/>
      <c r="S857" s="65"/>
      <c r="T857" s="66"/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T857" s="18" t="s">
        <v>143</v>
      </c>
      <c r="AU857" s="18" t="s">
        <v>82</v>
      </c>
    </row>
    <row r="858" spans="1:65" s="2" customFormat="1" ht="10.199999999999999">
      <c r="A858" s="35"/>
      <c r="B858" s="36"/>
      <c r="C858" s="37"/>
      <c r="D858" s="192" t="s">
        <v>145</v>
      </c>
      <c r="E858" s="37"/>
      <c r="F858" s="193" t="s">
        <v>1056</v>
      </c>
      <c r="G858" s="37"/>
      <c r="H858" s="37"/>
      <c r="I858" s="189"/>
      <c r="J858" s="37"/>
      <c r="K858" s="37"/>
      <c r="L858" s="40"/>
      <c r="M858" s="190"/>
      <c r="N858" s="191"/>
      <c r="O858" s="65"/>
      <c r="P858" s="65"/>
      <c r="Q858" s="65"/>
      <c r="R858" s="65"/>
      <c r="S858" s="65"/>
      <c r="T858" s="66"/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T858" s="18" t="s">
        <v>145</v>
      </c>
      <c r="AU858" s="18" t="s">
        <v>82</v>
      </c>
    </row>
    <row r="859" spans="1:65" s="14" customFormat="1" ht="10.199999999999999">
      <c r="B859" s="204"/>
      <c r="C859" s="205"/>
      <c r="D859" s="187" t="s">
        <v>147</v>
      </c>
      <c r="E859" s="206" t="s">
        <v>19</v>
      </c>
      <c r="F859" s="207" t="s">
        <v>1057</v>
      </c>
      <c r="G859" s="205"/>
      <c r="H859" s="208">
        <v>21.7</v>
      </c>
      <c r="I859" s="209"/>
      <c r="J859" s="205"/>
      <c r="K859" s="205"/>
      <c r="L859" s="210"/>
      <c r="M859" s="211"/>
      <c r="N859" s="212"/>
      <c r="O859" s="212"/>
      <c r="P859" s="212"/>
      <c r="Q859" s="212"/>
      <c r="R859" s="212"/>
      <c r="S859" s="212"/>
      <c r="T859" s="213"/>
      <c r="AT859" s="214" t="s">
        <v>147</v>
      </c>
      <c r="AU859" s="214" t="s">
        <v>82</v>
      </c>
      <c r="AV859" s="14" t="s">
        <v>82</v>
      </c>
      <c r="AW859" s="14" t="s">
        <v>35</v>
      </c>
      <c r="AX859" s="14" t="s">
        <v>78</v>
      </c>
      <c r="AY859" s="214" t="s">
        <v>134</v>
      </c>
    </row>
    <row r="860" spans="1:65" s="2" customFormat="1" ht="16.5" customHeight="1">
      <c r="A860" s="35"/>
      <c r="B860" s="36"/>
      <c r="C860" s="174" t="s">
        <v>1058</v>
      </c>
      <c r="D860" s="174" t="s">
        <v>136</v>
      </c>
      <c r="E860" s="175" t="s">
        <v>1059</v>
      </c>
      <c r="F860" s="176" t="s">
        <v>1060</v>
      </c>
      <c r="G860" s="177" t="s">
        <v>333</v>
      </c>
      <c r="H860" s="178">
        <v>30.4</v>
      </c>
      <c r="I860" s="179"/>
      <c r="J860" s="180">
        <f>ROUND(I860*H860,2)</f>
        <v>0</v>
      </c>
      <c r="K860" s="176" t="s">
        <v>140</v>
      </c>
      <c r="L860" s="40"/>
      <c r="M860" s="181" t="s">
        <v>19</v>
      </c>
      <c r="N860" s="182" t="s">
        <v>45</v>
      </c>
      <c r="O860" s="65"/>
      <c r="P860" s="183">
        <f>O860*H860</f>
        <v>0</v>
      </c>
      <c r="Q860" s="183">
        <v>0</v>
      </c>
      <c r="R860" s="183">
        <f>Q860*H860</f>
        <v>0</v>
      </c>
      <c r="S860" s="183">
        <v>1.8699999999999999E-3</v>
      </c>
      <c r="T860" s="184">
        <f>S860*H860</f>
        <v>5.6847999999999996E-2</v>
      </c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R860" s="185" t="s">
        <v>240</v>
      </c>
      <c r="AT860" s="185" t="s">
        <v>136</v>
      </c>
      <c r="AU860" s="185" t="s">
        <v>82</v>
      </c>
      <c r="AY860" s="18" t="s">
        <v>134</v>
      </c>
      <c r="BE860" s="186">
        <f>IF(N860="základní",J860,0)</f>
        <v>0</v>
      </c>
      <c r="BF860" s="186">
        <f>IF(N860="snížená",J860,0)</f>
        <v>0</v>
      </c>
      <c r="BG860" s="186">
        <f>IF(N860="zákl. přenesená",J860,0)</f>
        <v>0</v>
      </c>
      <c r="BH860" s="186">
        <f>IF(N860="sníž. přenesená",J860,0)</f>
        <v>0</v>
      </c>
      <c r="BI860" s="186">
        <f>IF(N860="nulová",J860,0)</f>
        <v>0</v>
      </c>
      <c r="BJ860" s="18" t="s">
        <v>82</v>
      </c>
      <c r="BK860" s="186">
        <f>ROUND(I860*H860,2)</f>
        <v>0</v>
      </c>
      <c r="BL860" s="18" t="s">
        <v>240</v>
      </c>
      <c r="BM860" s="185" t="s">
        <v>1061</v>
      </c>
    </row>
    <row r="861" spans="1:65" s="2" customFormat="1" ht="19.2">
      <c r="A861" s="35"/>
      <c r="B861" s="36"/>
      <c r="C861" s="37"/>
      <c r="D861" s="187" t="s">
        <v>143</v>
      </c>
      <c r="E861" s="37"/>
      <c r="F861" s="188" t="s">
        <v>1062</v>
      </c>
      <c r="G861" s="37"/>
      <c r="H861" s="37"/>
      <c r="I861" s="189"/>
      <c r="J861" s="37"/>
      <c r="K861" s="37"/>
      <c r="L861" s="40"/>
      <c r="M861" s="190"/>
      <c r="N861" s="191"/>
      <c r="O861" s="65"/>
      <c r="P861" s="65"/>
      <c r="Q861" s="65"/>
      <c r="R861" s="65"/>
      <c r="S861" s="65"/>
      <c r="T861" s="66"/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T861" s="18" t="s">
        <v>143</v>
      </c>
      <c r="AU861" s="18" t="s">
        <v>82</v>
      </c>
    </row>
    <row r="862" spans="1:65" s="2" customFormat="1" ht="10.199999999999999">
      <c r="A862" s="35"/>
      <c r="B862" s="36"/>
      <c r="C862" s="37"/>
      <c r="D862" s="192" t="s">
        <v>145</v>
      </c>
      <c r="E862" s="37"/>
      <c r="F862" s="193" t="s">
        <v>1063</v>
      </c>
      <c r="G862" s="37"/>
      <c r="H862" s="37"/>
      <c r="I862" s="189"/>
      <c r="J862" s="37"/>
      <c r="K862" s="37"/>
      <c r="L862" s="40"/>
      <c r="M862" s="190"/>
      <c r="N862" s="191"/>
      <c r="O862" s="65"/>
      <c r="P862" s="65"/>
      <c r="Q862" s="65"/>
      <c r="R862" s="65"/>
      <c r="S862" s="65"/>
      <c r="T862" s="66"/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T862" s="18" t="s">
        <v>145</v>
      </c>
      <c r="AU862" s="18" t="s">
        <v>82</v>
      </c>
    </row>
    <row r="863" spans="1:65" s="14" customFormat="1" ht="10.199999999999999">
      <c r="B863" s="204"/>
      <c r="C863" s="205"/>
      <c r="D863" s="187" t="s">
        <v>147</v>
      </c>
      <c r="E863" s="206" t="s">
        <v>19</v>
      </c>
      <c r="F863" s="207" t="s">
        <v>1064</v>
      </c>
      <c r="G863" s="205"/>
      <c r="H863" s="208">
        <v>30.4</v>
      </c>
      <c r="I863" s="209"/>
      <c r="J863" s="205"/>
      <c r="K863" s="205"/>
      <c r="L863" s="210"/>
      <c r="M863" s="211"/>
      <c r="N863" s="212"/>
      <c r="O863" s="212"/>
      <c r="P863" s="212"/>
      <c r="Q863" s="212"/>
      <c r="R863" s="212"/>
      <c r="S863" s="212"/>
      <c r="T863" s="213"/>
      <c r="AT863" s="214" t="s">
        <v>147</v>
      </c>
      <c r="AU863" s="214" t="s">
        <v>82</v>
      </c>
      <c r="AV863" s="14" t="s">
        <v>82</v>
      </c>
      <c r="AW863" s="14" t="s">
        <v>35</v>
      </c>
      <c r="AX863" s="14" t="s">
        <v>78</v>
      </c>
      <c r="AY863" s="214" t="s">
        <v>134</v>
      </c>
    </row>
    <row r="864" spans="1:65" s="2" customFormat="1" ht="21.75" customHeight="1">
      <c r="A864" s="35"/>
      <c r="B864" s="36"/>
      <c r="C864" s="174" t="s">
        <v>1065</v>
      </c>
      <c r="D864" s="174" t="s">
        <v>136</v>
      </c>
      <c r="E864" s="175" t="s">
        <v>1066</v>
      </c>
      <c r="F864" s="176" t="s">
        <v>1067</v>
      </c>
      <c r="G864" s="177" t="s">
        <v>333</v>
      </c>
      <c r="H864" s="178">
        <v>85.7</v>
      </c>
      <c r="I864" s="179"/>
      <c r="J864" s="180">
        <f>ROUND(I864*H864,2)</f>
        <v>0</v>
      </c>
      <c r="K864" s="176" t="s">
        <v>140</v>
      </c>
      <c r="L864" s="40"/>
      <c r="M864" s="181" t="s">
        <v>19</v>
      </c>
      <c r="N864" s="182" t="s">
        <v>45</v>
      </c>
      <c r="O864" s="65"/>
      <c r="P864" s="183">
        <f>O864*H864</f>
        <v>0</v>
      </c>
      <c r="Q864" s="183">
        <v>0</v>
      </c>
      <c r="R864" s="183">
        <f>Q864*H864</f>
        <v>0</v>
      </c>
      <c r="S864" s="183">
        <v>1.7700000000000001E-3</v>
      </c>
      <c r="T864" s="184">
        <f>S864*H864</f>
        <v>0.15168900000000002</v>
      </c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R864" s="185" t="s">
        <v>240</v>
      </c>
      <c r="AT864" s="185" t="s">
        <v>136</v>
      </c>
      <c r="AU864" s="185" t="s">
        <v>82</v>
      </c>
      <c r="AY864" s="18" t="s">
        <v>134</v>
      </c>
      <c r="BE864" s="186">
        <f>IF(N864="základní",J864,0)</f>
        <v>0</v>
      </c>
      <c r="BF864" s="186">
        <f>IF(N864="snížená",J864,0)</f>
        <v>0</v>
      </c>
      <c r="BG864" s="186">
        <f>IF(N864="zákl. přenesená",J864,0)</f>
        <v>0</v>
      </c>
      <c r="BH864" s="186">
        <f>IF(N864="sníž. přenesená",J864,0)</f>
        <v>0</v>
      </c>
      <c r="BI864" s="186">
        <f>IF(N864="nulová",J864,0)</f>
        <v>0</v>
      </c>
      <c r="BJ864" s="18" t="s">
        <v>82</v>
      </c>
      <c r="BK864" s="186">
        <f>ROUND(I864*H864,2)</f>
        <v>0</v>
      </c>
      <c r="BL864" s="18" t="s">
        <v>240</v>
      </c>
      <c r="BM864" s="185" t="s">
        <v>1068</v>
      </c>
    </row>
    <row r="865" spans="1:65" s="2" customFormat="1" ht="19.2">
      <c r="A865" s="35"/>
      <c r="B865" s="36"/>
      <c r="C865" s="37"/>
      <c r="D865" s="187" t="s">
        <v>143</v>
      </c>
      <c r="E865" s="37"/>
      <c r="F865" s="188" t="s">
        <v>1069</v>
      </c>
      <c r="G865" s="37"/>
      <c r="H865" s="37"/>
      <c r="I865" s="189"/>
      <c r="J865" s="37"/>
      <c r="K865" s="37"/>
      <c r="L865" s="40"/>
      <c r="M865" s="190"/>
      <c r="N865" s="191"/>
      <c r="O865" s="65"/>
      <c r="P865" s="65"/>
      <c r="Q865" s="65"/>
      <c r="R865" s="65"/>
      <c r="S865" s="65"/>
      <c r="T865" s="66"/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T865" s="18" t="s">
        <v>143</v>
      </c>
      <c r="AU865" s="18" t="s">
        <v>82</v>
      </c>
    </row>
    <row r="866" spans="1:65" s="2" customFormat="1" ht="10.199999999999999">
      <c r="A866" s="35"/>
      <c r="B866" s="36"/>
      <c r="C866" s="37"/>
      <c r="D866" s="192" t="s">
        <v>145</v>
      </c>
      <c r="E866" s="37"/>
      <c r="F866" s="193" t="s">
        <v>1070</v>
      </c>
      <c r="G866" s="37"/>
      <c r="H866" s="37"/>
      <c r="I866" s="189"/>
      <c r="J866" s="37"/>
      <c r="K866" s="37"/>
      <c r="L866" s="40"/>
      <c r="M866" s="190"/>
      <c r="N866" s="191"/>
      <c r="O866" s="65"/>
      <c r="P866" s="65"/>
      <c r="Q866" s="65"/>
      <c r="R866" s="65"/>
      <c r="S866" s="65"/>
      <c r="T866" s="66"/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T866" s="18" t="s">
        <v>145</v>
      </c>
      <c r="AU866" s="18" t="s">
        <v>82</v>
      </c>
    </row>
    <row r="867" spans="1:65" s="14" customFormat="1" ht="10.199999999999999">
      <c r="B867" s="204"/>
      <c r="C867" s="205"/>
      <c r="D867" s="187" t="s">
        <v>147</v>
      </c>
      <c r="E867" s="206" t="s">
        <v>19</v>
      </c>
      <c r="F867" s="207" t="s">
        <v>1071</v>
      </c>
      <c r="G867" s="205"/>
      <c r="H867" s="208">
        <v>85.7</v>
      </c>
      <c r="I867" s="209"/>
      <c r="J867" s="205"/>
      <c r="K867" s="205"/>
      <c r="L867" s="210"/>
      <c r="M867" s="211"/>
      <c r="N867" s="212"/>
      <c r="O867" s="212"/>
      <c r="P867" s="212"/>
      <c r="Q867" s="212"/>
      <c r="R867" s="212"/>
      <c r="S867" s="212"/>
      <c r="T867" s="213"/>
      <c r="AT867" s="214" t="s">
        <v>147</v>
      </c>
      <c r="AU867" s="214" t="s">
        <v>82</v>
      </c>
      <c r="AV867" s="14" t="s">
        <v>82</v>
      </c>
      <c r="AW867" s="14" t="s">
        <v>35</v>
      </c>
      <c r="AX867" s="14" t="s">
        <v>78</v>
      </c>
      <c r="AY867" s="214" t="s">
        <v>134</v>
      </c>
    </row>
    <row r="868" spans="1:65" s="2" customFormat="1" ht="16.5" customHeight="1">
      <c r="A868" s="35"/>
      <c r="B868" s="36"/>
      <c r="C868" s="174" t="s">
        <v>1072</v>
      </c>
      <c r="D868" s="174" t="s">
        <v>136</v>
      </c>
      <c r="E868" s="175" t="s">
        <v>1073</v>
      </c>
      <c r="F868" s="176" t="s">
        <v>1074</v>
      </c>
      <c r="G868" s="177" t="s">
        <v>561</v>
      </c>
      <c r="H868" s="178">
        <v>1</v>
      </c>
      <c r="I868" s="179"/>
      <c r="J868" s="180">
        <f>ROUND(I868*H868,2)</f>
        <v>0</v>
      </c>
      <c r="K868" s="176" t="s">
        <v>140</v>
      </c>
      <c r="L868" s="40"/>
      <c r="M868" s="181" t="s">
        <v>19</v>
      </c>
      <c r="N868" s="182" t="s">
        <v>45</v>
      </c>
      <c r="O868" s="65"/>
      <c r="P868" s="183">
        <f>O868*H868</f>
        <v>0</v>
      </c>
      <c r="Q868" s="183">
        <v>0</v>
      </c>
      <c r="R868" s="183">
        <f>Q868*H868</f>
        <v>0</v>
      </c>
      <c r="S868" s="183">
        <v>9.0600000000000003E-3</v>
      </c>
      <c r="T868" s="184">
        <f>S868*H868</f>
        <v>9.0600000000000003E-3</v>
      </c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R868" s="185" t="s">
        <v>240</v>
      </c>
      <c r="AT868" s="185" t="s">
        <v>136</v>
      </c>
      <c r="AU868" s="185" t="s">
        <v>82</v>
      </c>
      <c r="AY868" s="18" t="s">
        <v>134</v>
      </c>
      <c r="BE868" s="186">
        <f>IF(N868="základní",J868,0)</f>
        <v>0</v>
      </c>
      <c r="BF868" s="186">
        <f>IF(N868="snížená",J868,0)</f>
        <v>0</v>
      </c>
      <c r="BG868" s="186">
        <f>IF(N868="zákl. přenesená",J868,0)</f>
        <v>0</v>
      </c>
      <c r="BH868" s="186">
        <f>IF(N868="sníž. přenesená",J868,0)</f>
        <v>0</v>
      </c>
      <c r="BI868" s="186">
        <f>IF(N868="nulová",J868,0)</f>
        <v>0</v>
      </c>
      <c r="BJ868" s="18" t="s">
        <v>82</v>
      </c>
      <c r="BK868" s="186">
        <f>ROUND(I868*H868,2)</f>
        <v>0</v>
      </c>
      <c r="BL868" s="18" t="s">
        <v>240</v>
      </c>
      <c r="BM868" s="185" t="s">
        <v>1075</v>
      </c>
    </row>
    <row r="869" spans="1:65" s="2" customFormat="1" ht="10.199999999999999">
      <c r="A869" s="35"/>
      <c r="B869" s="36"/>
      <c r="C869" s="37"/>
      <c r="D869" s="187" t="s">
        <v>143</v>
      </c>
      <c r="E869" s="37"/>
      <c r="F869" s="188" t="s">
        <v>1076</v>
      </c>
      <c r="G869" s="37"/>
      <c r="H869" s="37"/>
      <c r="I869" s="189"/>
      <c r="J869" s="37"/>
      <c r="K869" s="37"/>
      <c r="L869" s="40"/>
      <c r="M869" s="190"/>
      <c r="N869" s="191"/>
      <c r="O869" s="65"/>
      <c r="P869" s="65"/>
      <c r="Q869" s="65"/>
      <c r="R869" s="65"/>
      <c r="S869" s="65"/>
      <c r="T869" s="66"/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T869" s="18" t="s">
        <v>143</v>
      </c>
      <c r="AU869" s="18" t="s">
        <v>82</v>
      </c>
    </row>
    <row r="870" spans="1:65" s="2" customFormat="1" ht="10.199999999999999">
      <c r="A870" s="35"/>
      <c r="B870" s="36"/>
      <c r="C870" s="37"/>
      <c r="D870" s="192" t="s">
        <v>145</v>
      </c>
      <c r="E870" s="37"/>
      <c r="F870" s="193" t="s">
        <v>1077</v>
      </c>
      <c r="G870" s="37"/>
      <c r="H870" s="37"/>
      <c r="I870" s="189"/>
      <c r="J870" s="37"/>
      <c r="K870" s="37"/>
      <c r="L870" s="40"/>
      <c r="M870" s="190"/>
      <c r="N870" s="191"/>
      <c r="O870" s="65"/>
      <c r="P870" s="65"/>
      <c r="Q870" s="65"/>
      <c r="R870" s="65"/>
      <c r="S870" s="65"/>
      <c r="T870" s="66"/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  <c r="AT870" s="18" t="s">
        <v>145</v>
      </c>
      <c r="AU870" s="18" t="s">
        <v>82</v>
      </c>
    </row>
    <row r="871" spans="1:65" s="2" customFormat="1" ht="16.5" customHeight="1">
      <c r="A871" s="35"/>
      <c r="B871" s="36"/>
      <c r="C871" s="174" t="s">
        <v>1078</v>
      </c>
      <c r="D871" s="174" t="s">
        <v>136</v>
      </c>
      <c r="E871" s="175" t="s">
        <v>1079</v>
      </c>
      <c r="F871" s="176" t="s">
        <v>1080</v>
      </c>
      <c r="G871" s="177" t="s">
        <v>333</v>
      </c>
      <c r="H871" s="178">
        <v>44.7</v>
      </c>
      <c r="I871" s="179"/>
      <c r="J871" s="180">
        <f>ROUND(I871*H871,2)</f>
        <v>0</v>
      </c>
      <c r="K871" s="176" t="s">
        <v>140</v>
      </c>
      <c r="L871" s="40"/>
      <c r="M871" s="181" t="s">
        <v>19</v>
      </c>
      <c r="N871" s="182" t="s">
        <v>45</v>
      </c>
      <c r="O871" s="65"/>
      <c r="P871" s="183">
        <f>O871*H871</f>
        <v>0</v>
      </c>
      <c r="Q871" s="183">
        <v>0</v>
      </c>
      <c r="R871" s="183">
        <f>Q871*H871</f>
        <v>0</v>
      </c>
      <c r="S871" s="183">
        <v>1.67E-3</v>
      </c>
      <c r="T871" s="184">
        <f>S871*H871</f>
        <v>7.4649000000000007E-2</v>
      </c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R871" s="185" t="s">
        <v>240</v>
      </c>
      <c r="AT871" s="185" t="s">
        <v>136</v>
      </c>
      <c r="AU871" s="185" t="s">
        <v>82</v>
      </c>
      <c r="AY871" s="18" t="s">
        <v>134</v>
      </c>
      <c r="BE871" s="186">
        <f>IF(N871="základní",J871,0)</f>
        <v>0</v>
      </c>
      <c r="BF871" s="186">
        <f>IF(N871="snížená",J871,0)</f>
        <v>0</v>
      </c>
      <c r="BG871" s="186">
        <f>IF(N871="zákl. přenesená",J871,0)</f>
        <v>0</v>
      </c>
      <c r="BH871" s="186">
        <f>IF(N871="sníž. přenesená",J871,0)</f>
        <v>0</v>
      </c>
      <c r="BI871" s="186">
        <f>IF(N871="nulová",J871,0)</f>
        <v>0</v>
      </c>
      <c r="BJ871" s="18" t="s">
        <v>82</v>
      </c>
      <c r="BK871" s="186">
        <f>ROUND(I871*H871,2)</f>
        <v>0</v>
      </c>
      <c r="BL871" s="18" t="s">
        <v>240</v>
      </c>
      <c r="BM871" s="185" t="s">
        <v>1081</v>
      </c>
    </row>
    <row r="872" spans="1:65" s="2" customFormat="1" ht="19.2">
      <c r="A872" s="35"/>
      <c r="B872" s="36"/>
      <c r="C872" s="37"/>
      <c r="D872" s="187" t="s">
        <v>143</v>
      </c>
      <c r="E872" s="37"/>
      <c r="F872" s="188" t="s">
        <v>1082</v>
      </c>
      <c r="G872" s="37"/>
      <c r="H872" s="37"/>
      <c r="I872" s="189"/>
      <c r="J872" s="37"/>
      <c r="K872" s="37"/>
      <c r="L872" s="40"/>
      <c r="M872" s="190"/>
      <c r="N872" s="191"/>
      <c r="O872" s="65"/>
      <c r="P872" s="65"/>
      <c r="Q872" s="65"/>
      <c r="R872" s="65"/>
      <c r="S872" s="65"/>
      <c r="T872" s="66"/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T872" s="18" t="s">
        <v>143</v>
      </c>
      <c r="AU872" s="18" t="s">
        <v>82</v>
      </c>
    </row>
    <row r="873" spans="1:65" s="2" customFormat="1" ht="10.199999999999999">
      <c r="A873" s="35"/>
      <c r="B873" s="36"/>
      <c r="C873" s="37"/>
      <c r="D873" s="192" t="s">
        <v>145</v>
      </c>
      <c r="E873" s="37"/>
      <c r="F873" s="193" t="s">
        <v>1083</v>
      </c>
      <c r="G873" s="37"/>
      <c r="H873" s="37"/>
      <c r="I873" s="189"/>
      <c r="J873" s="37"/>
      <c r="K873" s="37"/>
      <c r="L873" s="40"/>
      <c r="M873" s="190"/>
      <c r="N873" s="191"/>
      <c r="O873" s="65"/>
      <c r="P873" s="65"/>
      <c r="Q873" s="65"/>
      <c r="R873" s="65"/>
      <c r="S873" s="65"/>
      <c r="T873" s="66"/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T873" s="18" t="s">
        <v>145</v>
      </c>
      <c r="AU873" s="18" t="s">
        <v>82</v>
      </c>
    </row>
    <row r="874" spans="1:65" s="14" customFormat="1" ht="10.199999999999999">
      <c r="B874" s="204"/>
      <c r="C874" s="205"/>
      <c r="D874" s="187" t="s">
        <v>147</v>
      </c>
      <c r="E874" s="206" t="s">
        <v>19</v>
      </c>
      <c r="F874" s="207" t="s">
        <v>510</v>
      </c>
      <c r="G874" s="205"/>
      <c r="H874" s="208">
        <v>19.5</v>
      </c>
      <c r="I874" s="209"/>
      <c r="J874" s="205"/>
      <c r="K874" s="205"/>
      <c r="L874" s="210"/>
      <c r="M874" s="211"/>
      <c r="N874" s="212"/>
      <c r="O874" s="212"/>
      <c r="P874" s="212"/>
      <c r="Q874" s="212"/>
      <c r="R874" s="212"/>
      <c r="S874" s="212"/>
      <c r="T874" s="213"/>
      <c r="AT874" s="214" t="s">
        <v>147</v>
      </c>
      <c r="AU874" s="214" t="s">
        <v>82</v>
      </c>
      <c r="AV874" s="14" t="s">
        <v>82</v>
      </c>
      <c r="AW874" s="14" t="s">
        <v>35</v>
      </c>
      <c r="AX874" s="14" t="s">
        <v>73</v>
      </c>
      <c r="AY874" s="214" t="s">
        <v>134</v>
      </c>
    </row>
    <row r="875" spans="1:65" s="14" customFormat="1" ht="10.199999999999999">
      <c r="B875" s="204"/>
      <c r="C875" s="205"/>
      <c r="D875" s="187" t="s">
        <v>147</v>
      </c>
      <c r="E875" s="206" t="s">
        <v>19</v>
      </c>
      <c r="F875" s="207" t="s">
        <v>511</v>
      </c>
      <c r="G875" s="205"/>
      <c r="H875" s="208">
        <v>9</v>
      </c>
      <c r="I875" s="209"/>
      <c r="J875" s="205"/>
      <c r="K875" s="205"/>
      <c r="L875" s="210"/>
      <c r="M875" s="211"/>
      <c r="N875" s="212"/>
      <c r="O875" s="212"/>
      <c r="P875" s="212"/>
      <c r="Q875" s="212"/>
      <c r="R875" s="212"/>
      <c r="S875" s="212"/>
      <c r="T875" s="213"/>
      <c r="AT875" s="214" t="s">
        <v>147</v>
      </c>
      <c r="AU875" s="214" t="s">
        <v>82</v>
      </c>
      <c r="AV875" s="14" t="s">
        <v>82</v>
      </c>
      <c r="AW875" s="14" t="s">
        <v>35</v>
      </c>
      <c r="AX875" s="14" t="s">
        <v>73</v>
      </c>
      <c r="AY875" s="214" t="s">
        <v>134</v>
      </c>
    </row>
    <row r="876" spans="1:65" s="14" customFormat="1" ht="10.199999999999999">
      <c r="B876" s="204"/>
      <c r="C876" s="205"/>
      <c r="D876" s="187" t="s">
        <v>147</v>
      </c>
      <c r="E876" s="206" t="s">
        <v>19</v>
      </c>
      <c r="F876" s="207" t="s">
        <v>512</v>
      </c>
      <c r="G876" s="205"/>
      <c r="H876" s="208">
        <v>13.5</v>
      </c>
      <c r="I876" s="209"/>
      <c r="J876" s="205"/>
      <c r="K876" s="205"/>
      <c r="L876" s="210"/>
      <c r="M876" s="211"/>
      <c r="N876" s="212"/>
      <c r="O876" s="212"/>
      <c r="P876" s="212"/>
      <c r="Q876" s="212"/>
      <c r="R876" s="212"/>
      <c r="S876" s="212"/>
      <c r="T876" s="213"/>
      <c r="AT876" s="214" t="s">
        <v>147</v>
      </c>
      <c r="AU876" s="214" t="s">
        <v>82</v>
      </c>
      <c r="AV876" s="14" t="s">
        <v>82</v>
      </c>
      <c r="AW876" s="14" t="s">
        <v>35</v>
      </c>
      <c r="AX876" s="14" t="s">
        <v>73</v>
      </c>
      <c r="AY876" s="214" t="s">
        <v>134</v>
      </c>
    </row>
    <row r="877" spans="1:65" s="14" customFormat="1" ht="10.199999999999999">
      <c r="B877" s="204"/>
      <c r="C877" s="205"/>
      <c r="D877" s="187" t="s">
        <v>147</v>
      </c>
      <c r="E877" s="206" t="s">
        <v>19</v>
      </c>
      <c r="F877" s="207" t="s">
        <v>513</v>
      </c>
      <c r="G877" s="205"/>
      <c r="H877" s="208">
        <v>1.2</v>
      </c>
      <c r="I877" s="209"/>
      <c r="J877" s="205"/>
      <c r="K877" s="205"/>
      <c r="L877" s="210"/>
      <c r="M877" s="211"/>
      <c r="N877" s="212"/>
      <c r="O877" s="212"/>
      <c r="P877" s="212"/>
      <c r="Q877" s="212"/>
      <c r="R877" s="212"/>
      <c r="S877" s="212"/>
      <c r="T877" s="213"/>
      <c r="AT877" s="214" t="s">
        <v>147</v>
      </c>
      <c r="AU877" s="214" t="s">
        <v>82</v>
      </c>
      <c r="AV877" s="14" t="s">
        <v>82</v>
      </c>
      <c r="AW877" s="14" t="s">
        <v>35</v>
      </c>
      <c r="AX877" s="14" t="s">
        <v>73</v>
      </c>
      <c r="AY877" s="214" t="s">
        <v>134</v>
      </c>
    </row>
    <row r="878" spans="1:65" s="14" customFormat="1" ht="10.199999999999999">
      <c r="B878" s="204"/>
      <c r="C878" s="205"/>
      <c r="D878" s="187" t="s">
        <v>147</v>
      </c>
      <c r="E878" s="206" t="s">
        <v>19</v>
      </c>
      <c r="F878" s="207" t="s">
        <v>514</v>
      </c>
      <c r="G878" s="205"/>
      <c r="H878" s="208">
        <v>1.5</v>
      </c>
      <c r="I878" s="209"/>
      <c r="J878" s="205"/>
      <c r="K878" s="205"/>
      <c r="L878" s="210"/>
      <c r="M878" s="211"/>
      <c r="N878" s="212"/>
      <c r="O878" s="212"/>
      <c r="P878" s="212"/>
      <c r="Q878" s="212"/>
      <c r="R878" s="212"/>
      <c r="S878" s="212"/>
      <c r="T878" s="213"/>
      <c r="AT878" s="214" t="s">
        <v>147</v>
      </c>
      <c r="AU878" s="214" t="s">
        <v>82</v>
      </c>
      <c r="AV878" s="14" t="s">
        <v>82</v>
      </c>
      <c r="AW878" s="14" t="s">
        <v>35</v>
      </c>
      <c r="AX878" s="14" t="s">
        <v>73</v>
      </c>
      <c r="AY878" s="214" t="s">
        <v>134</v>
      </c>
    </row>
    <row r="879" spans="1:65" s="15" customFormat="1" ht="10.199999999999999">
      <c r="B879" s="215"/>
      <c r="C879" s="216"/>
      <c r="D879" s="187" t="s">
        <v>147</v>
      </c>
      <c r="E879" s="217" t="s">
        <v>19</v>
      </c>
      <c r="F879" s="218" t="s">
        <v>186</v>
      </c>
      <c r="G879" s="216"/>
      <c r="H879" s="219">
        <v>44.7</v>
      </c>
      <c r="I879" s="220"/>
      <c r="J879" s="216"/>
      <c r="K879" s="216"/>
      <c r="L879" s="221"/>
      <c r="M879" s="222"/>
      <c r="N879" s="223"/>
      <c r="O879" s="223"/>
      <c r="P879" s="223"/>
      <c r="Q879" s="223"/>
      <c r="R879" s="223"/>
      <c r="S879" s="223"/>
      <c r="T879" s="224"/>
      <c r="AT879" s="225" t="s">
        <v>147</v>
      </c>
      <c r="AU879" s="225" t="s">
        <v>82</v>
      </c>
      <c r="AV879" s="15" t="s">
        <v>141</v>
      </c>
      <c r="AW879" s="15" t="s">
        <v>35</v>
      </c>
      <c r="AX879" s="15" t="s">
        <v>78</v>
      </c>
      <c r="AY879" s="225" t="s">
        <v>134</v>
      </c>
    </row>
    <row r="880" spans="1:65" s="2" customFormat="1" ht="33" customHeight="1">
      <c r="A880" s="35"/>
      <c r="B880" s="36"/>
      <c r="C880" s="174" t="s">
        <v>1084</v>
      </c>
      <c r="D880" s="174" t="s">
        <v>136</v>
      </c>
      <c r="E880" s="175" t="s">
        <v>1085</v>
      </c>
      <c r="F880" s="176" t="s">
        <v>1086</v>
      </c>
      <c r="G880" s="177" t="s">
        <v>561</v>
      </c>
      <c r="H880" s="178">
        <v>3</v>
      </c>
      <c r="I880" s="179"/>
      <c r="J880" s="180">
        <f>ROUND(I880*H880,2)</f>
        <v>0</v>
      </c>
      <c r="K880" s="176" t="s">
        <v>140</v>
      </c>
      <c r="L880" s="40"/>
      <c r="M880" s="181" t="s">
        <v>19</v>
      </c>
      <c r="N880" s="182" t="s">
        <v>45</v>
      </c>
      <c r="O880" s="65"/>
      <c r="P880" s="183">
        <f>O880*H880</f>
        <v>0</v>
      </c>
      <c r="Q880" s="183">
        <v>0</v>
      </c>
      <c r="R880" s="183">
        <f>Q880*H880</f>
        <v>0</v>
      </c>
      <c r="S880" s="183">
        <v>1.8799999999999999E-3</v>
      </c>
      <c r="T880" s="184">
        <f>S880*H880</f>
        <v>5.64E-3</v>
      </c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R880" s="185" t="s">
        <v>240</v>
      </c>
      <c r="AT880" s="185" t="s">
        <v>136</v>
      </c>
      <c r="AU880" s="185" t="s">
        <v>82</v>
      </c>
      <c r="AY880" s="18" t="s">
        <v>134</v>
      </c>
      <c r="BE880" s="186">
        <f>IF(N880="základní",J880,0)</f>
        <v>0</v>
      </c>
      <c r="BF880" s="186">
        <f>IF(N880="snížená",J880,0)</f>
        <v>0</v>
      </c>
      <c r="BG880" s="186">
        <f>IF(N880="zákl. přenesená",J880,0)</f>
        <v>0</v>
      </c>
      <c r="BH880" s="186">
        <f>IF(N880="sníž. přenesená",J880,0)</f>
        <v>0</v>
      </c>
      <c r="BI880" s="186">
        <f>IF(N880="nulová",J880,0)</f>
        <v>0</v>
      </c>
      <c r="BJ880" s="18" t="s">
        <v>82</v>
      </c>
      <c r="BK880" s="186">
        <f>ROUND(I880*H880,2)</f>
        <v>0</v>
      </c>
      <c r="BL880" s="18" t="s">
        <v>240</v>
      </c>
      <c r="BM880" s="185" t="s">
        <v>1087</v>
      </c>
    </row>
    <row r="881" spans="1:65" s="2" customFormat="1" ht="28.8">
      <c r="A881" s="35"/>
      <c r="B881" s="36"/>
      <c r="C881" s="37"/>
      <c r="D881" s="187" t="s">
        <v>143</v>
      </c>
      <c r="E881" s="37"/>
      <c r="F881" s="188" t="s">
        <v>1088</v>
      </c>
      <c r="G881" s="37"/>
      <c r="H881" s="37"/>
      <c r="I881" s="189"/>
      <c r="J881" s="37"/>
      <c r="K881" s="37"/>
      <c r="L881" s="40"/>
      <c r="M881" s="190"/>
      <c r="N881" s="191"/>
      <c r="O881" s="65"/>
      <c r="P881" s="65"/>
      <c r="Q881" s="65"/>
      <c r="R881" s="65"/>
      <c r="S881" s="65"/>
      <c r="T881" s="66"/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T881" s="18" t="s">
        <v>143</v>
      </c>
      <c r="AU881" s="18" t="s">
        <v>82</v>
      </c>
    </row>
    <row r="882" spans="1:65" s="2" customFormat="1" ht="10.199999999999999">
      <c r="A882" s="35"/>
      <c r="B882" s="36"/>
      <c r="C882" s="37"/>
      <c r="D882" s="192" t="s">
        <v>145</v>
      </c>
      <c r="E882" s="37"/>
      <c r="F882" s="193" t="s">
        <v>1089</v>
      </c>
      <c r="G882" s="37"/>
      <c r="H882" s="37"/>
      <c r="I882" s="189"/>
      <c r="J882" s="37"/>
      <c r="K882" s="37"/>
      <c r="L882" s="40"/>
      <c r="M882" s="190"/>
      <c r="N882" s="191"/>
      <c r="O882" s="65"/>
      <c r="P882" s="65"/>
      <c r="Q882" s="65"/>
      <c r="R882" s="65"/>
      <c r="S882" s="65"/>
      <c r="T882" s="66"/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T882" s="18" t="s">
        <v>145</v>
      </c>
      <c r="AU882" s="18" t="s">
        <v>82</v>
      </c>
    </row>
    <row r="883" spans="1:65" s="2" customFormat="1" ht="16.5" customHeight="1">
      <c r="A883" s="35"/>
      <c r="B883" s="36"/>
      <c r="C883" s="174" t="s">
        <v>1090</v>
      </c>
      <c r="D883" s="174" t="s">
        <v>136</v>
      </c>
      <c r="E883" s="175" t="s">
        <v>1091</v>
      </c>
      <c r="F883" s="176" t="s">
        <v>1092</v>
      </c>
      <c r="G883" s="177" t="s">
        <v>333</v>
      </c>
      <c r="H883" s="178">
        <v>85.7</v>
      </c>
      <c r="I883" s="179"/>
      <c r="J883" s="180">
        <f>ROUND(I883*H883,2)</f>
        <v>0</v>
      </c>
      <c r="K883" s="176" t="s">
        <v>140</v>
      </c>
      <c r="L883" s="40"/>
      <c r="M883" s="181" t="s">
        <v>19</v>
      </c>
      <c r="N883" s="182" t="s">
        <v>45</v>
      </c>
      <c r="O883" s="65"/>
      <c r="P883" s="183">
        <f>O883*H883</f>
        <v>0</v>
      </c>
      <c r="Q883" s="183">
        <v>0</v>
      </c>
      <c r="R883" s="183">
        <f>Q883*H883</f>
        <v>0</v>
      </c>
      <c r="S883" s="183">
        <v>2.5999999999999999E-3</v>
      </c>
      <c r="T883" s="184">
        <f>S883*H883</f>
        <v>0.22281999999999999</v>
      </c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R883" s="185" t="s">
        <v>240</v>
      </c>
      <c r="AT883" s="185" t="s">
        <v>136</v>
      </c>
      <c r="AU883" s="185" t="s">
        <v>82</v>
      </c>
      <c r="AY883" s="18" t="s">
        <v>134</v>
      </c>
      <c r="BE883" s="186">
        <f>IF(N883="základní",J883,0)</f>
        <v>0</v>
      </c>
      <c r="BF883" s="186">
        <f>IF(N883="snížená",J883,0)</f>
        <v>0</v>
      </c>
      <c r="BG883" s="186">
        <f>IF(N883="zákl. přenesená",J883,0)</f>
        <v>0</v>
      </c>
      <c r="BH883" s="186">
        <f>IF(N883="sníž. přenesená",J883,0)</f>
        <v>0</v>
      </c>
      <c r="BI883" s="186">
        <f>IF(N883="nulová",J883,0)</f>
        <v>0</v>
      </c>
      <c r="BJ883" s="18" t="s">
        <v>82</v>
      </c>
      <c r="BK883" s="186">
        <f>ROUND(I883*H883,2)</f>
        <v>0</v>
      </c>
      <c r="BL883" s="18" t="s">
        <v>240</v>
      </c>
      <c r="BM883" s="185" t="s">
        <v>1093</v>
      </c>
    </row>
    <row r="884" spans="1:65" s="2" customFormat="1" ht="10.199999999999999">
      <c r="A884" s="35"/>
      <c r="B884" s="36"/>
      <c r="C884" s="37"/>
      <c r="D884" s="187" t="s">
        <v>143</v>
      </c>
      <c r="E884" s="37"/>
      <c r="F884" s="188" t="s">
        <v>1094</v>
      </c>
      <c r="G884" s="37"/>
      <c r="H884" s="37"/>
      <c r="I884" s="189"/>
      <c r="J884" s="37"/>
      <c r="K884" s="37"/>
      <c r="L884" s="40"/>
      <c r="M884" s="190"/>
      <c r="N884" s="191"/>
      <c r="O884" s="65"/>
      <c r="P884" s="65"/>
      <c r="Q884" s="65"/>
      <c r="R884" s="65"/>
      <c r="S884" s="65"/>
      <c r="T884" s="66"/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T884" s="18" t="s">
        <v>143</v>
      </c>
      <c r="AU884" s="18" t="s">
        <v>82</v>
      </c>
    </row>
    <row r="885" spans="1:65" s="2" customFormat="1" ht="10.199999999999999">
      <c r="A885" s="35"/>
      <c r="B885" s="36"/>
      <c r="C885" s="37"/>
      <c r="D885" s="192" t="s">
        <v>145</v>
      </c>
      <c r="E885" s="37"/>
      <c r="F885" s="193" t="s">
        <v>1095</v>
      </c>
      <c r="G885" s="37"/>
      <c r="H885" s="37"/>
      <c r="I885" s="189"/>
      <c r="J885" s="37"/>
      <c r="K885" s="37"/>
      <c r="L885" s="40"/>
      <c r="M885" s="190"/>
      <c r="N885" s="191"/>
      <c r="O885" s="65"/>
      <c r="P885" s="65"/>
      <c r="Q885" s="65"/>
      <c r="R885" s="65"/>
      <c r="S885" s="65"/>
      <c r="T885" s="66"/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T885" s="18" t="s">
        <v>145</v>
      </c>
      <c r="AU885" s="18" t="s">
        <v>82</v>
      </c>
    </row>
    <row r="886" spans="1:65" s="14" customFormat="1" ht="10.199999999999999">
      <c r="B886" s="204"/>
      <c r="C886" s="205"/>
      <c r="D886" s="187" t="s">
        <v>147</v>
      </c>
      <c r="E886" s="206" t="s">
        <v>19</v>
      </c>
      <c r="F886" s="207" t="s">
        <v>1071</v>
      </c>
      <c r="G886" s="205"/>
      <c r="H886" s="208">
        <v>85.7</v>
      </c>
      <c r="I886" s="209"/>
      <c r="J886" s="205"/>
      <c r="K886" s="205"/>
      <c r="L886" s="210"/>
      <c r="M886" s="211"/>
      <c r="N886" s="212"/>
      <c r="O886" s="212"/>
      <c r="P886" s="212"/>
      <c r="Q886" s="212"/>
      <c r="R886" s="212"/>
      <c r="S886" s="212"/>
      <c r="T886" s="213"/>
      <c r="AT886" s="214" t="s">
        <v>147</v>
      </c>
      <c r="AU886" s="214" t="s">
        <v>82</v>
      </c>
      <c r="AV886" s="14" t="s">
        <v>82</v>
      </c>
      <c r="AW886" s="14" t="s">
        <v>35</v>
      </c>
      <c r="AX886" s="14" t="s">
        <v>78</v>
      </c>
      <c r="AY886" s="214" t="s">
        <v>134</v>
      </c>
    </row>
    <row r="887" spans="1:65" s="2" customFormat="1" ht="16.5" customHeight="1">
      <c r="A887" s="35"/>
      <c r="B887" s="36"/>
      <c r="C887" s="174" t="s">
        <v>1096</v>
      </c>
      <c r="D887" s="174" t="s">
        <v>136</v>
      </c>
      <c r="E887" s="175" t="s">
        <v>1097</v>
      </c>
      <c r="F887" s="176" t="s">
        <v>1098</v>
      </c>
      <c r="G887" s="177" t="s">
        <v>333</v>
      </c>
      <c r="H887" s="178">
        <v>28</v>
      </c>
      <c r="I887" s="179"/>
      <c r="J887" s="180">
        <f>ROUND(I887*H887,2)</f>
        <v>0</v>
      </c>
      <c r="K887" s="176" t="s">
        <v>140</v>
      </c>
      <c r="L887" s="40"/>
      <c r="M887" s="181" t="s">
        <v>19</v>
      </c>
      <c r="N887" s="182" t="s">
        <v>45</v>
      </c>
      <c r="O887" s="65"/>
      <c r="P887" s="183">
        <f>O887*H887</f>
        <v>0</v>
      </c>
      <c r="Q887" s="183">
        <v>0</v>
      </c>
      <c r="R887" s="183">
        <f>Q887*H887</f>
        <v>0</v>
      </c>
      <c r="S887" s="183">
        <v>3.9399999999999999E-3</v>
      </c>
      <c r="T887" s="184">
        <f>S887*H887</f>
        <v>0.11032</v>
      </c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R887" s="185" t="s">
        <v>240</v>
      </c>
      <c r="AT887" s="185" t="s">
        <v>136</v>
      </c>
      <c r="AU887" s="185" t="s">
        <v>82</v>
      </c>
      <c r="AY887" s="18" t="s">
        <v>134</v>
      </c>
      <c r="BE887" s="186">
        <f>IF(N887="základní",J887,0)</f>
        <v>0</v>
      </c>
      <c r="BF887" s="186">
        <f>IF(N887="snížená",J887,0)</f>
        <v>0</v>
      </c>
      <c r="BG887" s="186">
        <f>IF(N887="zákl. přenesená",J887,0)</f>
        <v>0</v>
      </c>
      <c r="BH887" s="186">
        <f>IF(N887="sníž. přenesená",J887,0)</f>
        <v>0</v>
      </c>
      <c r="BI887" s="186">
        <f>IF(N887="nulová",J887,0)</f>
        <v>0</v>
      </c>
      <c r="BJ887" s="18" t="s">
        <v>82</v>
      </c>
      <c r="BK887" s="186">
        <f>ROUND(I887*H887,2)</f>
        <v>0</v>
      </c>
      <c r="BL887" s="18" t="s">
        <v>240</v>
      </c>
      <c r="BM887" s="185" t="s">
        <v>1099</v>
      </c>
    </row>
    <row r="888" spans="1:65" s="2" customFormat="1" ht="10.199999999999999">
      <c r="A888" s="35"/>
      <c r="B888" s="36"/>
      <c r="C888" s="37"/>
      <c r="D888" s="187" t="s">
        <v>143</v>
      </c>
      <c r="E888" s="37"/>
      <c r="F888" s="188" t="s">
        <v>1100</v>
      </c>
      <c r="G888" s="37"/>
      <c r="H888" s="37"/>
      <c r="I888" s="189"/>
      <c r="J888" s="37"/>
      <c r="K888" s="37"/>
      <c r="L888" s="40"/>
      <c r="M888" s="190"/>
      <c r="N888" s="191"/>
      <c r="O888" s="65"/>
      <c r="P888" s="65"/>
      <c r="Q888" s="65"/>
      <c r="R888" s="65"/>
      <c r="S888" s="65"/>
      <c r="T888" s="66"/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T888" s="18" t="s">
        <v>143</v>
      </c>
      <c r="AU888" s="18" t="s">
        <v>82</v>
      </c>
    </row>
    <row r="889" spans="1:65" s="2" customFormat="1" ht="10.199999999999999">
      <c r="A889" s="35"/>
      <c r="B889" s="36"/>
      <c r="C889" s="37"/>
      <c r="D889" s="192" t="s">
        <v>145</v>
      </c>
      <c r="E889" s="37"/>
      <c r="F889" s="193" t="s">
        <v>1101</v>
      </c>
      <c r="G889" s="37"/>
      <c r="H889" s="37"/>
      <c r="I889" s="189"/>
      <c r="J889" s="37"/>
      <c r="K889" s="37"/>
      <c r="L889" s="40"/>
      <c r="M889" s="190"/>
      <c r="N889" s="191"/>
      <c r="O889" s="65"/>
      <c r="P889" s="65"/>
      <c r="Q889" s="65"/>
      <c r="R889" s="65"/>
      <c r="S889" s="65"/>
      <c r="T889" s="66"/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T889" s="18" t="s">
        <v>145</v>
      </c>
      <c r="AU889" s="18" t="s">
        <v>82</v>
      </c>
    </row>
    <row r="890" spans="1:65" s="14" customFormat="1" ht="10.199999999999999">
      <c r="B890" s="204"/>
      <c r="C890" s="205"/>
      <c r="D890" s="187" t="s">
        <v>147</v>
      </c>
      <c r="E890" s="206" t="s">
        <v>19</v>
      </c>
      <c r="F890" s="207" t="s">
        <v>1102</v>
      </c>
      <c r="G890" s="205"/>
      <c r="H890" s="208">
        <v>28</v>
      </c>
      <c r="I890" s="209"/>
      <c r="J890" s="205"/>
      <c r="K890" s="205"/>
      <c r="L890" s="210"/>
      <c r="M890" s="211"/>
      <c r="N890" s="212"/>
      <c r="O890" s="212"/>
      <c r="P890" s="212"/>
      <c r="Q890" s="212"/>
      <c r="R890" s="212"/>
      <c r="S890" s="212"/>
      <c r="T890" s="213"/>
      <c r="AT890" s="214" t="s">
        <v>147</v>
      </c>
      <c r="AU890" s="214" t="s">
        <v>82</v>
      </c>
      <c r="AV890" s="14" t="s">
        <v>82</v>
      </c>
      <c r="AW890" s="14" t="s">
        <v>35</v>
      </c>
      <c r="AX890" s="14" t="s">
        <v>78</v>
      </c>
      <c r="AY890" s="214" t="s">
        <v>134</v>
      </c>
    </row>
    <row r="891" spans="1:65" s="2" customFormat="1" ht="24.15" customHeight="1">
      <c r="A891" s="35"/>
      <c r="B891" s="36"/>
      <c r="C891" s="174" t="s">
        <v>1103</v>
      </c>
      <c r="D891" s="174" t="s">
        <v>136</v>
      </c>
      <c r="E891" s="175" t="s">
        <v>1104</v>
      </c>
      <c r="F891" s="176" t="s">
        <v>1105</v>
      </c>
      <c r="G891" s="177" t="s">
        <v>333</v>
      </c>
      <c r="H891" s="178">
        <v>85.7</v>
      </c>
      <c r="I891" s="179"/>
      <c r="J891" s="180">
        <f>ROUND(I891*H891,2)</f>
        <v>0</v>
      </c>
      <c r="K891" s="176" t="s">
        <v>140</v>
      </c>
      <c r="L891" s="40"/>
      <c r="M891" s="181" t="s">
        <v>19</v>
      </c>
      <c r="N891" s="182" t="s">
        <v>45</v>
      </c>
      <c r="O891" s="65"/>
      <c r="P891" s="183">
        <f>O891*H891</f>
        <v>0</v>
      </c>
      <c r="Q891" s="183">
        <v>4.4000000000000003E-3</v>
      </c>
      <c r="R891" s="183">
        <f>Q891*H891</f>
        <v>0.37708000000000003</v>
      </c>
      <c r="S891" s="183">
        <v>0</v>
      </c>
      <c r="T891" s="184">
        <f>S891*H891</f>
        <v>0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185" t="s">
        <v>240</v>
      </c>
      <c r="AT891" s="185" t="s">
        <v>136</v>
      </c>
      <c r="AU891" s="185" t="s">
        <v>82</v>
      </c>
      <c r="AY891" s="18" t="s">
        <v>134</v>
      </c>
      <c r="BE891" s="186">
        <f>IF(N891="základní",J891,0)</f>
        <v>0</v>
      </c>
      <c r="BF891" s="186">
        <f>IF(N891="snížená",J891,0)</f>
        <v>0</v>
      </c>
      <c r="BG891" s="186">
        <f>IF(N891="zákl. přenesená",J891,0)</f>
        <v>0</v>
      </c>
      <c r="BH891" s="186">
        <f>IF(N891="sníž. přenesená",J891,0)</f>
        <v>0</v>
      </c>
      <c r="BI891" s="186">
        <f>IF(N891="nulová",J891,0)</f>
        <v>0</v>
      </c>
      <c r="BJ891" s="18" t="s">
        <v>82</v>
      </c>
      <c r="BK891" s="186">
        <f>ROUND(I891*H891,2)</f>
        <v>0</v>
      </c>
      <c r="BL891" s="18" t="s">
        <v>240</v>
      </c>
      <c r="BM891" s="185" t="s">
        <v>1106</v>
      </c>
    </row>
    <row r="892" spans="1:65" s="2" customFormat="1" ht="19.2">
      <c r="A892" s="35"/>
      <c r="B892" s="36"/>
      <c r="C892" s="37"/>
      <c r="D892" s="187" t="s">
        <v>143</v>
      </c>
      <c r="E892" s="37"/>
      <c r="F892" s="188" t="s">
        <v>1107</v>
      </c>
      <c r="G892" s="37"/>
      <c r="H892" s="37"/>
      <c r="I892" s="189"/>
      <c r="J892" s="37"/>
      <c r="K892" s="37"/>
      <c r="L892" s="40"/>
      <c r="M892" s="190"/>
      <c r="N892" s="191"/>
      <c r="O892" s="65"/>
      <c r="P892" s="65"/>
      <c r="Q892" s="65"/>
      <c r="R892" s="65"/>
      <c r="S892" s="65"/>
      <c r="T892" s="66"/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T892" s="18" t="s">
        <v>143</v>
      </c>
      <c r="AU892" s="18" t="s">
        <v>82</v>
      </c>
    </row>
    <row r="893" spans="1:65" s="2" customFormat="1" ht="10.199999999999999">
      <c r="A893" s="35"/>
      <c r="B893" s="36"/>
      <c r="C893" s="37"/>
      <c r="D893" s="192" t="s">
        <v>145</v>
      </c>
      <c r="E893" s="37"/>
      <c r="F893" s="193" t="s">
        <v>1108</v>
      </c>
      <c r="G893" s="37"/>
      <c r="H893" s="37"/>
      <c r="I893" s="189"/>
      <c r="J893" s="37"/>
      <c r="K893" s="37"/>
      <c r="L893" s="40"/>
      <c r="M893" s="190"/>
      <c r="N893" s="191"/>
      <c r="O893" s="65"/>
      <c r="P893" s="65"/>
      <c r="Q893" s="65"/>
      <c r="R893" s="65"/>
      <c r="S893" s="65"/>
      <c r="T893" s="66"/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T893" s="18" t="s">
        <v>145</v>
      </c>
      <c r="AU893" s="18" t="s">
        <v>82</v>
      </c>
    </row>
    <row r="894" spans="1:65" s="14" customFormat="1" ht="10.199999999999999">
      <c r="B894" s="204"/>
      <c r="C894" s="205"/>
      <c r="D894" s="187" t="s">
        <v>147</v>
      </c>
      <c r="E894" s="206" t="s">
        <v>19</v>
      </c>
      <c r="F894" s="207" t="s">
        <v>1071</v>
      </c>
      <c r="G894" s="205"/>
      <c r="H894" s="208">
        <v>85.7</v>
      </c>
      <c r="I894" s="209"/>
      <c r="J894" s="205"/>
      <c r="K894" s="205"/>
      <c r="L894" s="210"/>
      <c r="M894" s="211"/>
      <c r="N894" s="212"/>
      <c r="O894" s="212"/>
      <c r="P894" s="212"/>
      <c r="Q894" s="212"/>
      <c r="R894" s="212"/>
      <c r="S894" s="212"/>
      <c r="T894" s="213"/>
      <c r="AT894" s="214" t="s">
        <v>147</v>
      </c>
      <c r="AU894" s="214" t="s">
        <v>82</v>
      </c>
      <c r="AV894" s="14" t="s">
        <v>82</v>
      </c>
      <c r="AW894" s="14" t="s">
        <v>35</v>
      </c>
      <c r="AX894" s="14" t="s">
        <v>78</v>
      </c>
      <c r="AY894" s="214" t="s">
        <v>134</v>
      </c>
    </row>
    <row r="895" spans="1:65" s="2" customFormat="1" ht="33" customHeight="1">
      <c r="A895" s="35"/>
      <c r="B895" s="36"/>
      <c r="C895" s="174" t="s">
        <v>1109</v>
      </c>
      <c r="D895" s="174" t="s">
        <v>136</v>
      </c>
      <c r="E895" s="175" t="s">
        <v>1110</v>
      </c>
      <c r="F895" s="176" t="s">
        <v>1111</v>
      </c>
      <c r="G895" s="177" t="s">
        <v>139</v>
      </c>
      <c r="H895" s="178">
        <v>374</v>
      </c>
      <c r="I895" s="179"/>
      <c r="J895" s="180">
        <f>ROUND(I895*H895,2)</f>
        <v>0</v>
      </c>
      <c r="K895" s="176" t="s">
        <v>140</v>
      </c>
      <c r="L895" s="40"/>
      <c r="M895" s="181" t="s">
        <v>19</v>
      </c>
      <c r="N895" s="182" t="s">
        <v>45</v>
      </c>
      <c r="O895" s="65"/>
      <c r="P895" s="183">
        <f>O895*H895</f>
        <v>0</v>
      </c>
      <c r="Q895" s="183">
        <v>6.6E-3</v>
      </c>
      <c r="R895" s="183">
        <f>Q895*H895</f>
        <v>2.4683999999999999</v>
      </c>
      <c r="S895" s="183">
        <v>0</v>
      </c>
      <c r="T895" s="184">
        <f>S895*H895</f>
        <v>0</v>
      </c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R895" s="185" t="s">
        <v>240</v>
      </c>
      <c r="AT895" s="185" t="s">
        <v>136</v>
      </c>
      <c r="AU895" s="185" t="s">
        <v>82</v>
      </c>
      <c r="AY895" s="18" t="s">
        <v>134</v>
      </c>
      <c r="BE895" s="186">
        <f>IF(N895="základní",J895,0)</f>
        <v>0</v>
      </c>
      <c r="BF895" s="186">
        <f>IF(N895="snížená",J895,0)</f>
        <v>0</v>
      </c>
      <c r="BG895" s="186">
        <f>IF(N895="zákl. přenesená",J895,0)</f>
        <v>0</v>
      </c>
      <c r="BH895" s="186">
        <f>IF(N895="sníž. přenesená",J895,0)</f>
        <v>0</v>
      </c>
      <c r="BI895" s="186">
        <f>IF(N895="nulová",J895,0)</f>
        <v>0</v>
      </c>
      <c r="BJ895" s="18" t="s">
        <v>82</v>
      </c>
      <c r="BK895" s="186">
        <f>ROUND(I895*H895,2)</f>
        <v>0</v>
      </c>
      <c r="BL895" s="18" t="s">
        <v>240</v>
      </c>
      <c r="BM895" s="185" t="s">
        <v>1112</v>
      </c>
    </row>
    <row r="896" spans="1:65" s="2" customFormat="1" ht="38.4">
      <c r="A896" s="35"/>
      <c r="B896" s="36"/>
      <c r="C896" s="37"/>
      <c r="D896" s="187" t="s">
        <v>143</v>
      </c>
      <c r="E896" s="37"/>
      <c r="F896" s="188" t="s">
        <v>1113</v>
      </c>
      <c r="G896" s="37"/>
      <c r="H896" s="37"/>
      <c r="I896" s="189"/>
      <c r="J896" s="37"/>
      <c r="K896" s="37"/>
      <c r="L896" s="40"/>
      <c r="M896" s="190"/>
      <c r="N896" s="191"/>
      <c r="O896" s="65"/>
      <c r="P896" s="65"/>
      <c r="Q896" s="65"/>
      <c r="R896" s="65"/>
      <c r="S896" s="65"/>
      <c r="T896" s="66"/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T896" s="18" t="s">
        <v>143</v>
      </c>
      <c r="AU896" s="18" t="s">
        <v>82</v>
      </c>
    </row>
    <row r="897" spans="1:65" s="2" customFormat="1" ht="10.199999999999999">
      <c r="A897" s="35"/>
      <c r="B897" s="36"/>
      <c r="C897" s="37"/>
      <c r="D897" s="192" t="s">
        <v>145</v>
      </c>
      <c r="E897" s="37"/>
      <c r="F897" s="193" t="s">
        <v>1114</v>
      </c>
      <c r="G897" s="37"/>
      <c r="H897" s="37"/>
      <c r="I897" s="189"/>
      <c r="J897" s="37"/>
      <c r="K897" s="37"/>
      <c r="L897" s="40"/>
      <c r="M897" s="190"/>
      <c r="N897" s="191"/>
      <c r="O897" s="65"/>
      <c r="P897" s="65"/>
      <c r="Q897" s="65"/>
      <c r="R897" s="65"/>
      <c r="S897" s="65"/>
      <c r="T897" s="66"/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  <c r="AT897" s="18" t="s">
        <v>145</v>
      </c>
      <c r="AU897" s="18" t="s">
        <v>82</v>
      </c>
    </row>
    <row r="898" spans="1:65" s="14" customFormat="1" ht="10.199999999999999">
      <c r="B898" s="204"/>
      <c r="C898" s="205"/>
      <c r="D898" s="187" t="s">
        <v>147</v>
      </c>
      <c r="E898" s="206" t="s">
        <v>19</v>
      </c>
      <c r="F898" s="207" t="s">
        <v>758</v>
      </c>
      <c r="G898" s="205"/>
      <c r="H898" s="208">
        <v>374</v>
      </c>
      <c r="I898" s="209"/>
      <c r="J898" s="205"/>
      <c r="K898" s="205"/>
      <c r="L898" s="210"/>
      <c r="M898" s="211"/>
      <c r="N898" s="212"/>
      <c r="O898" s="212"/>
      <c r="P898" s="212"/>
      <c r="Q898" s="212"/>
      <c r="R898" s="212"/>
      <c r="S898" s="212"/>
      <c r="T898" s="213"/>
      <c r="AT898" s="214" t="s">
        <v>147</v>
      </c>
      <c r="AU898" s="214" t="s">
        <v>82</v>
      </c>
      <c r="AV898" s="14" t="s">
        <v>82</v>
      </c>
      <c r="AW898" s="14" t="s">
        <v>35</v>
      </c>
      <c r="AX898" s="14" t="s">
        <v>78</v>
      </c>
      <c r="AY898" s="214" t="s">
        <v>134</v>
      </c>
    </row>
    <row r="899" spans="1:65" s="2" customFormat="1" ht="24.15" customHeight="1">
      <c r="A899" s="35"/>
      <c r="B899" s="36"/>
      <c r="C899" s="174" t="s">
        <v>1115</v>
      </c>
      <c r="D899" s="174" t="s">
        <v>136</v>
      </c>
      <c r="E899" s="175" t="s">
        <v>1116</v>
      </c>
      <c r="F899" s="176" t="s">
        <v>1117</v>
      </c>
      <c r="G899" s="177" t="s">
        <v>333</v>
      </c>
      <c r="H899" s="178">
        <v>6</v>
      </c>
      <c r="I899" s="179"/>
      <c r="J899" s="180">
        <f>ROUND(I899*H899,2)</f>
        <v>0</v>
      </c>
      <c r="K899" s="176" t="s">
        <v>140</v>
      </c>
      <c r="L899" s="40"/>
      <c r="M899" s="181" t="s">
        <v>19</v>
      </c>
      <c r="N899" s="182" t="s">
        <v>45</v>
      </c>
      <c r="O899" s="65"/>
      <c r="P899" s="183">
        <f>O899*H899</f>
        <v>0</v>
      </c>
      <c r="Q899" s="183">
        <v>0</v>
      </c>
      <c r="R899" s="183">
        <f>Q899*H899</f>
        <v>0</v>
      </c>
      <c r="S899" s="183">
        <v>0</v>
      </c>
      <c r="T899" s="184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185" t="s">
        <v>240</v>
      </c>
      <c r="AT899" s="185" t="s">
        <v>136</v>
      </c>
      <c r="AU899" s="185" t="s">
        <v>82</v>
      </c>
      <c r="AY899" s="18" t="s">
        <v>134</v>
      </c>
      <c r="BE899" s="186">
        <f>IF(N899="základní",J899,0)</f>
        <v>0</v>
      </c>
      <c r="BF899" s="186">
        <f>IF(N899="snížená",J899,0)</f>
        <v>0</v>
      </c>
      <c r="BG899" s="186">
        <f>IF(N899="zákl. přenesená",J899,0)</f>
        <v>0</v>
      </c>
      <c r="BH899" s="186">
        <f>IF(N899="sníž. přenesená",J899,0)</f>
        <v>0</v>
      </c>
      <c r="BI899" s="186">
        <f>IF(N899="nulová",J899,0)</f>
        <v>0</v>
      </c>
      <c r="BJ899" s="18" t="s">
        <v>82</v>
      </c>
      <c r="BK899" s="186">
        <f>ROUND(I899*H899,2)</f>
        <v>0</v>
      </c>
      <c r="BL899" s="18" t="s">
        <v>240</v>
      </c>
      <c r="BM899" s="185" t="s">
        <v>1118</v>
      </c>
    </row>
    <row r="900" spans="1:65" s="2" customFormat="1" ht="19.2">
      <c r="A900" s="35"/>
      <c r="B900" s="36"/>
      <c r="C900" s="37"/>
      <c r="D900" s="187" t="s">
        <v>143</v>
      </c>
      <c r="E900" s="37"/>
      <c r="F900" s="188" t="s">
        <v>1119</v>
      </c>
      <c r="G900" s="37"/>
      <c r="H900" s="37"/>
      <c r="I900" s="189"/>
      <c r="J900" s="37"/>
      <c r="K900" s="37"/>
      <c r="L900" s="40"/>
      <c r="M900" s="190"/>
      <c r="N900" s="191"/>
      <c r="O900" s="65"/>
      <c r="P900" s="65"/>
      <c r="Q900" s="65"/>
      <c r="R900" s="65"/>
      <c r="S900" s="65"/>
      <c r="T900" s="66"/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T900" s="18" t="s">
        <v>143</v>
      </c>
      <c r="AU900" s="18" t="s">
        <v>82</v>
      </c>
    </row>
    <row r="901" spans="1:65" s="2" customFormat="1" ht="10.199999999999999">
      <c r="A901" s="35"/>
      <c r="B901" s="36"/>
      <c r="C901" s="37"/>
      <c r="D901" s="192" t="s">
        <v>145</v>
      </c>
      <c r="E901" s="37"/>
      <c r="F901" s="193" t="s">
        <v>1120</v>
      </c>
      <c r="G901" s="37"/>
      <c r="H901" s="37"/>
      <c r="I901" s="189"/>
      <c r="J901" s="37"/>
      <c r="K901" s="37"/>
      <c r="L901" s="40"/>
      <c r="M901" s="190"/>
      <c r="N901" s="191"/>
      <c r="O901" s="65"/>
      <c r="P901" s="65"/>
      <c r="Q901" s="65"/>
      <c r="R901" s="65"/>
      <c r="S901" s="65"/>
      <c r="T901" s="66"/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T901" s="18" t="s">
        <v>145</v>
      </c>
      <c r="AU901" s="18" t="s">
        <v>82</v>
      </c>
    </row>
    <row r="902" spans="1:65" s="13" customFormat="1" ht="10.199999999999999">
      <c r="B902" s="194"/>
      <c r="C902" s="195"/>
      <c r="D902" s="187" t="s">
        <v>147</v>
      </c>
      <c r="E902" s="196" t="s">
        <v>19</v>
      </c>
      <c r="F902" s="197" t="s">
        <v>1121</v>
      </c>
      <c r="G902" s="195"/>
      <c r="H902" s="196" t="s">
        <v>19</v>
      </c>
      <c r="I902" s="198"/>
      <c r="J902" s="195"/>
      <c r="K902" s="195"/>
      <c r="L902" s="199"/>
      <c r="M902" s="200"/>
      <c r="N902" s="201"/>
      <c r="O902" s="201"/>
      <c r="P902" s="201"/>
      <c r="Q902" s="201"/>
      <c r="R902" s="201"/>
      <c r="S902" s="201"/>
      <c r="T902" s="202"/>
      <c r="AT902" s="203" t="s">
        <v>147</v>
      </c>
      <c r="AU902" s="203" t="s">
        <v>82</v>
      </c>
      <c r="AV902" s="13" t="s">
        <v>78</v>
      </c>
      <c r="AW902" s="13" t="s">
        <v>35</v>
      </c>
      <c r="AX902" s="13" t="s">
        <v>73</v>
      </c>
      <c r="AY902" s="203" t="s">
        <v>134</v>
      </c>
    </row>
    <row r="903" spans="1:65" s="14" customFormat="1" ht="10.199999999999999">
      <c r="B903" s="204"/>
      <c r="C903" s="205"/>
      <c r="D903" s="187" t="s">
        <v>147</v>
      </c>
      <c r="E903" s="206" t="s">
        <v>19</v>
      </c>
      <c r="F903" s="207" t="s">
        <v>1122</v>
      </c>
      <c r="G903" s="205"/>
      <c r="H903" s="208">
        <v>6</v>
      </c>
      <c r="I903" s="209"/>
      <c r="J903" s="205"/>
      <c r="K903" s="205"/>
      <c r="L903" s="210"/>
      <c r="M903" s="211"/>
      <c r="N903" s="212"/>
      <c r="O903" s="212"/>
      <c r="P903" s="212"/>
      <c r="Q903" s="212"/>
      <c r="R903" s="212"/>
      <c r="S903" s="212"/>
      <c r="T903" s="213"/>
      <c r="AT903" s="214" t="s">
        <v>147</v>
      </c>
      <c r="AU903" s="214" t="s">
        <v>82</v>
      </c>
      <c r="AV903" s="14" t="s">
        <v>82</v>
      </c>
      <c r="AW903" s="14" t="s">
        <v>35</v>
      </c>
      <c r="AX903" s="14" t="s">
        <v>78</v>
      </c>
      <c r="AY903" s="214" t="s">
        <v>134</v>
      </c>
    </row>
    <row r="904" spans="1:65" s="2" customFormat="1" ht="16.5" customHeight="1">
      <c r="A904" s="35"/>
      <c r="B904" s="36"/>
      <c r="C904" s="226" t="s">
        <v>1123</v>
      </c>
      <c r="D904" s="226" t="s">
        <v>217</v>
      </c>
      <c r="E904" s="227" t="s">
        <v>1124</v>
      </c>
      <c r="F904" s="228" t="s">
        <v>1125</v>
      </c>
      <c r="G904" s="229" t="s">
        <v>333</v>
      </c>
      <c r="H904" s="230">
        <v>6</v>
      </c>
      <c r="I904" s="231"/>
      <c r="J904" s="232">
        <f>ROUND(I904*H904,2)</f>
        <v>0</v>
      </c>
      <c r="K904" s="228" t="s">
        <v>140</v>
      </c>
      <c r="L904" s="233"/>
      <c r="M904" s="234" t="s">
        <v>19</v>
      </c>
      <c r="N904" s="235" t="s">
        <v>45</v>
      </c>
      <c r="O904" s="65"/>
      <c r="P904" s="183">
        <f>O904*H904</f>
        <v>0</v>
      </c>
      <c r="Q904" s="183">
        <v>5.1000000000000004E-4</v>
      </c>
      <c r="R904" s="183">
        <f>Q904*H904</f>
        <v>3.0600000000000002E-3</v>
      </c>
      <c r="S904" s="183">
        <v>0</v>
      </c>
      <c r="T904" s="184">
        <f>S904*H904</f>
        <v>0</v>
      </c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R904" s="185" t="s">
        <v>383</v>
      </c>
      <c r="AT904" s="185" t="s">
        <v>217</v>
      </c>
      <c r="AU904" s="185" t="s">
        <v>82</v>
      </c>
      <c r="AY904" s="18" t="s">
        <v>134</v>
      </c>
      <c r="BE904" s="186">
        <f>IF(N904="základní",J904,0)</f>
        <v>0</v>
      </c>
      <c r="BF904" s="186">
        <f>IF(N904="snížená",J904,0)</f>
        <v>0</v>
      </c>
      <c r="BG904" s="186">
        <f>IF(N904="zákl. přenesená",J904,0)</f>
        <v>0</v>
      </c>
      <c r="BH904" s="186">
        <f>IF(N904="sníž. přenesená",J904,0)</f>
        <v>0</v>
      </c>
      <c r="BI904" s="186">
        <f>IF(N904="nulová",J904,0)</f>
        <v>0</v>
      </c>
      <c r="BJ904" s="18" t="s">
        <v>82</v>
      </c>
      <c r="BK904" s="186">
        <f>ROUND(I904*H904,2)</f>
        <v>0</v>
      </c>
      <c r="BL904" s="18" t="s">
        <v>240</v>
      </c>
      <c r="BM904" s="185" t="s">
        <v>1126</v>
      </c>
    </row>
    <row r="905" spans="1:65" s="2" customFormat="1" ht="10.199999999999999">
      <c r="A905" s="35"/>
      <c r="B905" s="36"/>
      <c r="C905" s="37"/>
      <c r="D905" s="187" t="s">
        <v>143</v>
      </c>
      <c r="E905" s="37"/>
      <c r="F905" s="188" t="s">
        <v>1125</v>
      </c>
      <c r="G905" s="37"/>
      <c r="H905" s="37"/>
      <c r="I905" s="189"/>
      <c r="J905" s="37"/>
      <c r="K905" s="37"/>
      <c r="L905" s="40"/>
      <c r="M905" s="190"/>
      <c r="N905" s="191"/>
      <c r="O905" s="65"/>
      <c r="P905" s="65"/>
      <c r="Q905" s="65"/>
      <c r="R905" s="65"/>
      <c r="S905" s="65"/>
      <c r="T905" s="66"/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T905" s="18" t="s">
        <v>143</v>
      </c>
      <c r="AU905" s="18" t="s">
        <v>82</v>
      </c>
    </row>
    <row r="906" spans="1:65" s="2" customFormat="1" ht="16.5" customHeight="1">
      <c r="A906" s="35"/>
      <c r="B906" s="36"/>
      <c r="C906" s="226" t="s">
        <v>1127</v>
      </c>
      <c r="D906" s="226" t="s">
        <v>217</v>
      </c>
      <c r="E906" s="227" t="s">
        <v>1128</v>
      </c>
      <c r="F906" s="228" t="s">
        <v>1129</v>
      </c>
      <c r="G906" s="229" t="s">
        <v>561</v>
      </c>
      <c r="H906" s="230">
        <v>12</v>
      </c>
      <c r="I906" s="231"/>
      <c r="J906" s="232">
        <f>ROUND(I906*H906,2)</f>
        <v>0</v>
      </c>
      <c r="K906" s="228" t="s">
        <v>140</v>
      </c>
      <c r="L906" s="233"/>
      <c r="M906" s="234" t="s">
        <v>19</v>
      </c>
      <c r="N906" s="235" t="s">
        <v>45</v>
      </c>
      <c r="O906" s="65"/>
      <c r="P906" s="183">
        <f>O906*H906</f>
        <v>0</v>
      </c>
      <c r="Q906" s="183">
        <v>2.0000000000000001E-4</v>
      </c>
      <c r="R906" s="183">
        <f>Q906*H906</f>
        <v>2.4000000000000002E-3</v>
      </c>
      <c r="S906" s="183">
        <v>0</v>
      </c>
      <c r="T906" s="184">
        <f>S906*H906</f>
        <v>0</v>
      </c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R906" s="185" t="s">
        <v>383</v>
      </c>
      <c r="AT906" s="185" t="s">
        <v>217</v>
      </c>
      <c r="AU906" s="185" t="s">
        <v>82</v>
      </c>
      <c r="AY906" s="18" t="s">
        <v>134</v>
      </c>
      <c r="BE906" s="186">
        <f>IF(N906="základní",J906,0)</f>
        <v>0</v>
      </c>
      <c r="BF906" s="186">
        <f>IF(N906="snížená",J906,0)</f>
        <v>0</v>
      </c>
      <c r="BG906" s="186">
        <f>IF(N906="zákl. přenesená",J906,0)</f>
        <v>0</v>
      </c>
      <c r="BH906" s="186">
        <f>IF(N906="sníž. přenesená",J906,0)</f>
        <v>0</v>
      </c>
      <c r="BI906" s="186">
        <f>IF(N906="nulová",J906,0)</f>
        <v>0</v>
      </c>
      <c r="BJ906" s="18" t="s">
        <v>82</v>
      </c>
      <c r="BK906" s="186">
        <f>ROUND(I906*H906,2)</f>
        <v>0</v>
      </c>
      <c r="BL906" s="18" t="s">
        <v>240</v>
      </c>
      <c r="BM906" s="185" t="s">
        <v>1130</v>
      </c>
    </row>
    <row r="907" spans="1:65" s="2" customFormat="1" ht="10.199999999999999">
      <c r="A907" s="35"/>
      <c r="B907" s="36"/>
      <c r="C907" s="37"/>
      <c r="D907" s="187" t="s">
        <v>143</v>
      </c>
      <c r="E907" s="37"/>
      <c r="F907" s="188" t="s">
        <v>1129</v>
      </c>
      <c r="G907" s="37"/>
      <c r="H907" s="37"/>
      <c r="I907" s="189"/>
      <c r="J907" s="37"/>
      <c r="K907" s="37"/>
      <c r="L907" s="40"/>
      <c r="M907" s="190"/>
      <c r="N907" s="191"/>
      <c r="O907" s="65"/>
      <c r="P907" s="65"/>
      <c r="Q907" s="65"/>
      <c r="R907" s="65"/>
      <c r="S907" s="65"/>
      <c r="T907" s="66"/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T907" s="18" t="s">
        <v>143</v>
      </c>
      <c r="AU907" s="18" t="s">
        <v>82</v>
      </c>
    </row>
    <row r="908" spans="1:65" s="2" customFormat="1" ht="24.15" customHeight="1">
      <c r="A908" s="35"/>
      <c r="B908" s="36"/>
      <c r="C908" s="174" t="s">
        <v>1131</v>
      </c>
      <c r="D908" s="174" t="s">
        <v>136</v>
      </c>
      <c r="E908" s="175" t="s">
        <v>1132</v>
      </c>
      <c r="F908" s="176" t="s">
        <v>1133</v>
      </c>
      <c r="G908" s="177" t="s">
        <v>333</v>
      </c>
      <c r="H908" s="178">
        <v>21.7</v>
      </c>
      <c r="I908" s="179"/>
      <c r="J908" s="180">
        <f>ROUND(I908*H908,2)</f>
        <v>0</v>
      </c>
      <c r="K908" s="176" t="s">
        <v>140</v>
      </c>
      <c r="L908" s="40"/>
      <c r="M908" s="181" t="s">
        <v>19</v>
      </c>
      <c r="N908" s="182" t="s">
        <v>45</v>
      </c>
      <c r="O908" s="65"/>
      <c r="P908" s="183">
        <f>O908*H908</f>
        <v>0</v>
      </c>
      <c r="Q908" s="183">
        <v>4.0600000000000002E-3</v>
      </c>
      <c r="R908" s="183">
        <f>Q908*H908</f>
        <v>8.8102E-2</v>
      </c>
      <c r="S908" s="183">
        <v>0</v>
      </c>
      <c r="T908" s="184">
        <f>S908*H908</f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185" t="s">
        <v>240</v>
      </c>
      <c r="AT908" s="185" t="s">
        <v>136</v>
      </c>
      <c r="AU908" s="185" t="s">
        <v>82</v>
      </c>
      <c r="AY908" s="18" t="s">
        <v>134</v>
      </c>
      <c r="BE908" s="186">
        <f>IF(N908="základní",J908,0)</f>
        <v>0</v>
      </c>
      <c r="BF908" s="186">
        <f>IF(N908="snížená",J908,0)</f>
        <v>0</v>
      </c>
      <c r="BG908" s="186">
        <f>IF(N908="zákl. přenesená",J908,0)</f>
        <v>0</v>
      </c>
      <c r="BH908" s="186">
        <f>IF(N908="sníž. přenesená",J908,0)</f>
        <v>0</v>
      </c>
      <c r="BI908" s="186">
        <f>IF(N908="nulová",J908,0)</f>
        <v>0</v>
      </c>
      <c r="BJ908" s="18" t="s">
        <v>82</v>
      </c>
      <c r="BK908" s="186">
        <f>ROUND(I908*H908,2)</f>
        <v>0</v>
      </c>
      <c r="BL908" s="18" t="s">
        <v>240</v>
      </c>
      <c r="BM908" s="185" t="s">
        <v>1134</v>
      </c>
    </row>
    <row r="909" spans="1:65" s="2" customFormat="1" ht="28.8">
      <c r="A909" s="35"/>
      <c r="B909" s="36"/>
      <c r="C909" s="37"/>
      <c r="D909" s="187" t="s">
        <v>143</v>
      </c>
      <c r="E909" s="37"/>
      <c r="F909" s="188" t="s">
        <v>1135</v>
      </c>
      <c r="G909" s="37"/>
      <c r="H909" s="37"/>
      <c r="I909" s="189"/>
      <c r="J909" s="37"/>
      <c r="K909" s="37"/>
      <c r="L909" s="40"/>
      <c r="M909" s="190"/>
      <c r="N909" s="191"/>
      <c r="O909" s="65"/>
      <c r="P909" s="65"/>
      <c r="Q909" s="65"/>
      <c r="R909" s="65"/>
      <c r="S909" s="65"/>
      <c r="T909" s="66"/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T909" s="18" t="s">
        <v>143</v>
      </c>
      <c r="AU909" s="18" t="s">
        <v>82</v>
      </c>
    </row>
    <row r="910" spans="1:65" s="2" customFormat="1" ht="10.199999999999999">
      <c r="A910" s="35"/>
      <c r="B910" s="36"/>
      <c r="C910" s="37"/>
      <c r="D910" s="192" t="s">
        <v>145</v>
      </c>
      <c r="E910" s="37"/>
      <c r="F910" s="193" t="s">
        <v>1136</v>
      </c>
      <c r="G910" s="37"/>
      <c r="H910" s="37"/>
      <c r="I910" s="189"/>
      <c r="J910" s="37"/>
      <c r="K910" s="37"/>
      <c r="L910" s="40"/>
      <c r="M910" s="190"/>
      <c r="N910" s="191"/>
      <c r="O910" s="65"/>
      <c r="P910" s="65"/>
      <c r="Q910" s="65"/>
      <c r="R910" s="65"/>
      <c r="S910" s="65"/>
      <c r="T910" s="66"/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T910" s="18" t="s">
        <v>145</v>
      </c>
      <c r="AU910" s="18" t="s">
        <v>82</v>
      </c>
    </row>
    <row r="911" spans="1:65" s="14" customFormat="1" ht="10.199999999999999">
      <c r="B911" s="204"/>
      <c r="C911" s="205"/>
      <c r="D911" s="187" t="s">
        <v>147</v>
      </c>
      <c r="E911" s="206" t="s">
        <v>19</v>
      </c>
      <c r="F911" s="207" t="s">
        <v>1057</v>
      </c>
      <c r="G911" s="205"/>
      <c r="H911" s="208">
        <v>21.7</v>
      </c>
      <c r="I911" s="209"/>
      <c r="J911" s="205"/>
      <c r="K911" s="205"/>
      <c r="L911" s="210"/>
      <c r="M911" s="211"/>
      <c r="N911" s="212"/>
      <c r="O911" s="212"/>
      <c r="P911" s="212"/>
      <c r="Q911" s="212"/>
      <c r="R911" s="212"/>
      <c r="S911" s="212"/>
      <c r="T911" s="213"/>
      <c r="AT911" s="214" t="s">
        <v>147</v>
      </c>
      <c r="AU911" s="214" t="s">
        <v>82</v>
      </c>
      <c r="AV911" s="14" t="s">
        <v>82</v>
      </c>
      <c r="AW911" s="14" t="s">
        <v>35</v>
      </c>
      <c r="AX911" s="14" t="s">
        <v>78</v>
      </c>
      <c r="AY911" s="214" t="s">
        <v>134</v>
      </c>
    </row>
    <row r="912" spans="1:65" s="2" customFormat="1" ht="24.15" customHeight="1">
      <c r="A912" s="35"/>
      <c r="B912" s="36"/>
      <c r="C912" s="174" t="s">
        <v>1137</v>
      </c>
      <c r="D912" s="174" t="s">
        <v>136</v>
      </c>
      <c r="E912" s="175" t="s">
        <v>1138</v>
      </c>
      <c r="F912" s="176" t="s">
        <v>1139</v>
      </c>
      <c r="G912" s="177" t="s">
        <v>333</v>
      </c>
      <c r="H912" s="178">
        <v>31.2</v>
      </c>
      <c r="I912" s="179"/>
      <c r="J912" s="180">
        <f>ROUND(I912*H912,2)</f>
        <v>0</v>
      </c>
      <c r="K912" s="176" t="s">
        <v>140</v>
      </c>
      <c r="L912" s="40"/>
      <c r="M912" s="181" t="s">
        <v>19</v>
      </c>
      <c r="N912" s="182" t="s">
        <v>45</v>
      </c>
      <c r="O912" s="65"/>
      <c r="P912" s="183">
        <f>O912*H912</f>
        <v>0</v>
      </c>
      <c r="Q912" s="183">
        <v>4.0600000000000002E-3</v>
      </c>
      <c r="R912" s="183">
        <f>Q912*H912</f>
        <v>0.12667200000000001</v>
      </c>
      <c r="S912" s="183">
        <v>0</v>
      </c>
      <c r="T912" s="184">
        <f>S912*H912</f>
        <v>0</v>
      </c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R912" s="185" t="s">
        <v>240</v>
      </c>
      <c r="AT912" s="185" t="s">
        <v>136</v>
      </c>
      <c r="AU912" s="185" t="s">
        <v>82</v>
      </c>
      <c r="AY912" s="18" t="s">
        <v>134</v>
      </c>
      <c r="BE912" s="186">
        <f>IF(N912="základní",J912,0)</f>
        <v>0</v>
      </c>
      <c r="BF912" s="186">
        <f>IF(N912="snížená",J912,0)</f>
        <v>0</v>
      </c>
      <c r="BG912" s="186">
        <f>IF(N912="zákl. přenesená",J912,0)</f>
        <v>0</v>
      </c>
      <c r="BH912" s="186">
        <f>IF(N912="sníž. přenesená",J912,0)</f>
        <v>0</v>
      </c>
      <c r="BI912" s="186">
        <f>IF(N912="nulová",J912,0)</f>
        <v>0</v>
      </c>
      <c r="BJ912" s="18" t="s">
        <v>82</v>
      </c>
      <c r="BK912" s="186">
        <f>ROUND(I912*H912,2)</f>
        <v>0</v>
      </c>
      <c r="BL912" s="18" t="s">
        <v>240</v>
      </c>
      <c r="BM912" s="185" t="s">
        <v>1140</v>
      </c>
    </row>
    <row r="913" spans="1:65" s="2" customFormat="1" ht="28.8">
      <c r="A913" s="35"/>
      <c r="B913" s="36"/>
      <c r="C913" s="37"/>
      <c r="D913" s="187" t="s">
        <v>143</v>
      </c>
      <c r="E913" s="37"/>
      <c r="F913" s="188" t="s">
        <v>1141</v>
      </c>
      <c r="G913" s="37"/>
      <c r="H913" s="37"/>
      <c r="I913" s="189"/>
      <c r="J913" s="37"/>
      <c r="K913" s="37"/>
      <c r="L913" s="40"/>
      <c r="M913" s="190"/>
      <c r="N913" s="191"/>
      <c r="O913" s="65"/>
      <c r="P913" s="65"/>
      <c r="Q913" s="65"/>
      <c r="R913" s="65"/>
      <c r="S913" s="65"/>
      <c r="T913" s="66"/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T913" s="18" t="s">
        <v>143</v>
      </c>
      <c r="AU913" s="18" t="s">
        <v>82</v>
      </c>
    </row>
    <row r="914" spans="1:65" s="2" customFormat="1" ht="10.199999999999999">
      <c r="A914" s="35"/>
      <c r="B914" s="36"/>
      <c r="C914" s="37"/>
      <c r="D914" s="192" t="s">
        <v>145</v>
      </c>
      <c r="E914" s="37"/>
      <c r="F914" s="193" t="s">
        <v>1142</v>
      </c>
      <c r="G914" s="37"/>
      <c r="H914" s="37"/>
      <c r="I914" s="189"/>
      <c r="J914" s="37"/>
      <c r="K914" s="37"/>
      <c r="L914" s="40"/>
      <c r="M914" s="190"/>
      <c r="N914" s="191"/>
      <c r="O914" s="65"/>
      <c r="P914" s="65"/>
      <c r="Q914" s="65"/>
      <c r="R914" s="65"/>
      <c r="S914" s="65"/>
      <c r="T914" s="66"/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T914" s="18" t="s">
        <v>145</v>
      </c>
      <c r="AU914" s="18" t="s">
        <v>82</v>
      </c>
    </row>
    <row r="915" spans="1:65" s="14" customFormat="1" ht="10.199999999999999">
      <c r="B915" s="204"/>
      <c r="C915" s="205"/>
      <c r="D915" s="187" t="s">
        <v>147</v>
      </c>
      <c r="E915" s="206" t="s">
        <v>19</v>
      </c>
      <c r="F915" s="207" t="s">
        <v>1143</v>
      </c>
      <c r="G915" s="205"/>
      <c r="H915" s="208">
        <v>31.2</v>
      </c>
      <c r="I915" s="209"/>
      <c r="J915" s="205"/>
      <c r="K915" s="205"/>
      <c r="L915" s="210"/>
      <c r="M915" s="211"/>
      <c r="N915" s="212"/>
      <c r="O915" s="212"/>
      <c r="P915" s="212"/>
      <c r="Q915" s="212"/>
      <c r="R915" s="212"/>
      <c r="S915" s="212"/>
      <c r="T915" s="213"/>
      <c r="AT915" s="214" t="s">
        <v>147</v>
      </c>
      <c r="AU915" s="214" t="s">
        <v>82</v>
      </c>
      <c r="AV915" s="14" t="s">
        <v>82</v>
      </c>
      <c r="AW915" s="14" t="s">
        <v>35</v>
      </c>
      <c r="AX915" s="14" t="s">
        <v>78</v>
      </c>
      <c r="AY915" s="214" t="s">
        <v>134</v>
      </c>
    </row>
    <row r="916" spans="1:65" s="2" customFormat="1" ht="24.15" customHeight="1">
      <c r="A916" s="35"/>
      <c r="B916" s="36"/>
      <c r="C916" s="174" t="s">
        <v>1144</v>
      </c>
      <c r="D916" s="174" t="s">
        <v>136</v>
      </c>
      <c r="E916" s="175" t="s">
        <v>1145</v>
      </c>
      <c r="F916" s="176" t="s">
        <v>1146</v>
      </c>
      <c r="G916" s="177" t="s">
        <v>333</v>
      </c>
      <c r="H916" s="178">
        <v>22</v>
      </c>
      <c r="I916" s="179"/>
      <c r="J916" s="180">
        <f>ROUND(I916*H916,2)</f>
        <v>0</v>
      </c>
      <c r="K916" s="176" t="s">
        <v>140</v>
      </c>
      <c r="L916" s="40"/>
      <c r="M916" s="181" t="s">
        <v>19</v>
      </c>
      <c r="N916" s="182" t="s">
        <v>45</v>
      </c>
      <c r="O916" s="65"/>
      <c r="P916" s="183">
        <f>O916*H916</f>
        <v>0</v>
      </c>
      <c r="Q916" s="183">
        <v>2.8700000000000002E-3</v>
      </c>
      <c r="R916" s="183">
        <f>Q916*H916</f>
        <v>6.3140000000000002E-2</v>
      </c>
      <c r="S916" s="183">
        <v>0</v>
      </c>
      <c r="T916" s="184">
        <f>S916*H916</f>
        <v>0</v>
      </c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R916" s="185" t="s">
        <v>240</v>
      </c>
      <c r="AT916" s="185" t="s">
        <v>136</v>
      </c>
      <c r="AU916" s="185" t="s">
        <v>82</v>
      </c>
      <c r="AY916" s="18" t="s">
        <v>134</v>
      </c>
      <c r="BE916" s="186">
        <f>IF(N916="základní",J916,0)</f>
        <v>0</v>
      </c>
      <c r="BF916" s="186">
        <f>IF(N916="snížená",J916,0)</f>
        <v>0</v>
      </c>
      <c r="BG916" s="186">
        <f>IF(N916="zákl. přenesená",J916,0)</f>
        <v>0</v>
      </c>
      <c r="BH916" s="186">
        <f>IF(N916="sníž. přenesená",J916,0)</f>
        <v>0</v>
      </c>
      <c r="BI916" s="186">
        <f>IF(N916="nulová",J916,0)</f>
        <v>0</v>
      </c>
      <c r="BJ916" s="18" t="s">
        <v>82</v>
      </c>
      <c r="BK916" s="186">
        <f>ROUND(I916*H916,2)</f>
        <v>0</v>
      </c>
      <c r="BL916" s="18" t="s">
        <v>240</v>
      </c>
      <c r="BM916" s="185" t="s">
        <v>1147</v>
      </c>
    </row>
    <row r="917" spans="1:65" s="2" customFormat="1" ht="19.2">
      <c r="A917" s="35"/>
      <c r="B917" s="36"/>
      <c r="C917" s="37"/>
      <c r="D917" s="187" t="s">
        <v>143</v>
      </c>
      <c r="E917" s="37"/>
      <c r="F917" s="188" t="s">
        <v>1148</v>
      </c>
      <c r="G917" s="37"/>
      <c r="H917" s="37"/>
      <c r="I917" s="189"/>
      <c r="J917" s="37"/>
      <c r="K917" s="37"/>
      <c r="L917" s="40"/>
      <c r="M917" s="190"/>
      <c r="N917" s="191"/>
      <c r="O917" s="65"/>
      <c r="P917" s="65"/>
      <c r="Q917" s="65"/>
      <c r="R917" s="65"/>
      <c r="S917" s="65"/>
      <c r="T917" s="66"/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T917" s="18" t="s">
        <v>143</v>
      </c>
      <c r="AU917" s="18" t="s">
        <v>82</v>
      </c>
    </row>
    <row r="918" spans="1:65" s="2" customFormat="1" ht="10.199999999999999">
      <c r="A918" s="35"/>
      <c r="B918" s="36"/>
      <c r="C918" s="37"/>
      <c r="D918" s="192" t="s">
        <v>145</v>
      </c>
      <c r="E918" s="37"/>
      <c r="F918" s="193" t="s">
        <v>1149</v>
      </c>
      <c r="G918" s="37"/>
      <c r="H918" s="37"/>
      <c r="I918" s="189"/>
      <c r="J918" s="37"/>
      <c r="K918" s="37"/>
      <c r="L918" s="40"/>
      <c r="M918" s="190"/>
      <c r="N918" s="191"/>
      <c r="O918" s="65"/>
      <c r="P918" s="65"/>
      <c r="Q918" s="65"/>
      <c r="R918" s="65"/>
      <c r="S918" s="65"/>
      <c r="T918" s="66"/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T918" s="18" t="s">
        <v>145</v>
      </c>
      <c r="AU918" s="18" t="s">
        <v>82</v>
      </c>
    </row>
    <row r="919" spans="1:65" s="14" customFormat="1" ht="10.199999999999999">
      <c r="B919" s="204"/>
      <c r="C919" s="205"/>
      <c r="D919" s="187" t="s">
        <v>147</v>
      </c>
      <c r="E919" s="206" t="s">
        <v>19</v>
      </c>
      <c r="F919" s="207" t="s">
        <v>1150</v>
      </c>
      <c r="G919" s="205"/>
      <c r="H919" s="208">
        <v>22</v>
      </c>
      <c r="I919" s="209"/>
      <c r="J919" s="205"/>
      <c r="K919" s="205"/>
      <c r="L919" s="210"/>
      <c r="M919" s="211"/>
      <c r="N919" s="212"/>
      <c r="O919" s="212"/>
      <c r="P919" s="212"/>
      <c r="Q919" s="212"/>
      <c r="R919" s="212"/>
      <c r="S919" s="212"/>
      <c r="T919" s="213"/>
      <c r="AT919" s="214" t="s">
        <v>147</v>
      </c>
      <c r="AU919" s="214" t="s">
        <v>82</v>
      </c>
      <c r="AV919" s="14" t="s">
        <v>82</v>
      </c>
      <c r="AW919" s="14" t="s">
        <v>35</v>
      </c>
      <c r="AX919" s="14" t="s">
        <v>78</v>
      </c>
      <c r="AY919" s="214" t="s">
        <v>134</v>
      </c>
    </row>
    <row r="920" spans="1:65" s="2" customFormat="1" ht="24.15" customHeight="1">
      <c r="A920" s="35"/>
      <c r="B920" s="36"/>
      <c r="C920" s="174" t="s">
        <v>1151</v>
      </c>
      <c r="D920" s="174" t="s">
        <v>136</v>
      </c>
      <c r="E920" s="175" t="s">
        <v>1152</v>
      </c>
      <c r="F920" s="176" t="s">
        <v>1153</v>
      </c>
      <c r="G920" s="177" t="s">
        <v>333</v>
      </c>
      <c r="H920" s="178">
        <v>85.7</v>
      </c>
      <c r="I920" s="179"/>
      <c r="J920" s="180">
        <f>ROUND(I920*H920,2)</f>
        <v>0</v>
      </c>
      <c r="K920" s="176" t="s">
        <v>140</v>
      </c>
      <c r="L920" s="40"/>
      <c r="M920" s="181" t="s">
        <v>19</v>
      </c>
      <c r="N920" s="182" t="s">
        <v>45</v>
      </c>
      <c r="O920" s="65"/>
      <c r="P920" s="183">
        <f>O920*H920</f>
        <v>0</v>
      </c>
      <c r="Q920" s="183">
        <v>2.97E-3</v>
      </c>
      <c r="R920" s="183">
        <f>Q920*H920</f>
        <v>0.25452900000000001</v>
      </c>
      <c r="S920" s="183">
        <v>0</v>
      </c>
      <c r="T920" s="184">
        <f>S920*H920</f>
        <v>0</v>
      </c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R920" s="185" t="s">
        <v>240</v>
      </c>
      <c r="AT920" s="185" t="s">
        <v>136</v>
      </c>
      <c r="AU920" s="185" t="s">
        <v>82</v>
      </c>
      <c r="AY920" s="18" t="s">
        <v>134</v>
      </c>
      <c r="BE920" s="186">
        <f>IF(N920="základní",J920,0)</f>
        <v>0</v>
      </c>
      <c r="BF920" s="186">
        <f>IF(N920="snížená",J920,0)</f>
        <v>0</v>
      </c>
      <c r="BG920" s="186">
        <f>IF(N920="zákl. přenesená",J920,0)</f>
        <v>0</v>
      </c>
      <c r="BH920" s="186">
        <f>IF(N920="sníž. přenesená",J920,0)</f>
        <v>0</v>
      </c>
      <c r="BI920" s="186">
        <f>IF(N920="nulová",J920,0)</f>
        <v>0</v>
      </c>
      <c r="BJ920" s="18" t="s">
        <v>82</v>
      </c>
      <c r="BK920" s="186">
        <f>ROUND(I920*H920,2)</f>
        <v>0</v>
      </c>
      <c r="BL920" s="18" t="s">
        <v>240</v>
      </c>
      <c r="BM920" s="185" t="s">
        <v>1154</v>
      </c>
    </row>
    <row r="921" spans="1:65" s="2" customFormat="1" ht="28.8">
      <c r="A921" s="35"/>
      <c r="B921" s="36"/>
      <c r="C921" s="37"/>
      <c r="D921" s="187" t="s">
        <v>143</v>
      </c>
      <c r="E921" s="37"/>
      <c r="F921" s="188" t="s">
        <v>1155</v>
      </c>
      <c r="G921" s="37"/>
      <c r="H921" s="37"/>
      <c r="I921" s="189"/>
      <c r="J921" s="37"/>
      <c r="K921" s="37"/>
      <c r="L921" s="40"/>
      <c r="M921" s="190"/>
      <c r="N921" s="191"/>
      <c r="O921" s="65"/>
      <c r="P921" s="65"/>
      <c r="Q921" s="65"/>
      <c r="R921" s="65"/>
      <c r="S921" s="65"/>
      <c r="T921" s="66"/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T921" s="18" t="s">
        <v>143</v>
      </c>
      <c r="AU921" s="18" t="s">
        <v>82</v>
      </c>
    </row>
    <row r="922" spans="1:65" s="2" customFormat="1" ht="10.199999999999999">
      <c r="A922" s="35"/>
      <c r="B922" s="36"/>
      <c r="C922" s="37"/>
      <c r="D922" s="192" t="s">
        <v>145</v>
      </c>
      <c r="E922" s="37"/>
      <c r="F922" s="193" t="s">
        <v>1156</v>
      </c>
      <c r="G922" s="37"/>
      <c r="H922" s="37"/>
      <c r="I922" s="189"/>
      <c r="J922" s="37"/>
      <c r="K922" s="37"/>
      <c r="L922" s="40"/>
      <c r="M922" s="190"/>
      <c r="N922" s="191"/>
      <c r="O922" s="65"/>
      <c r="P922" s="65"/>
      <c r="Q922" s="65"/>
      <c r="R922" s="65"/>
      <c r="S922" s="65"/>
      <c r="T922" s="66"/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  <c r="AT922" s="18" t="s">
        <v>145</v>
      </c>
      <c r="AU922" s="18" t="s">
        <v>82</v>
      </c>
    </row>
    <row r="923" spans="1:65" s="14" customFormat="1" ht="10.199999999999999">
      <c r="B923" s="204"/>
      <c r="C923" s="205"/>
      <c r="D923" s="187" t="s">
        <v>147</v>
      </c>
      <c r="E923" s="206" t="s">
        <v>19</v>
      </c>
      <c r="F923" s="207" t="s">
        <v>1071</v>
      </c>
      <c r="G923" s="205"/>
      <c r="H923" s="208">
        <v>85.7</v>
      </c>
      <c r="I923" s="209"/>
      <c r="J923" s="205"/>
      <c r="K923" s="205"/>
      <c r="L923" s="210"/>
      <c r="M923" s="211"/>
      <c r="N923" s="212"/>
      <c r="O923" s="212"/>
      <c r="P923" s="212"/>
      <c r="Q923" s="212"/>
      <c r="R923" s="212"/>
      <c r="S923" s="212"/>
      <c r="T923" s="213"/>
      <c r="AT923" s="214" t="s">
        <v>147</v>
      </c>
      <c r="AU923" s="214" t="s">
        <v>82</v>
      </c>
      <c r="AV923" s="14" t="s">
        <v>82</v>
      </c>
      <c r="AW923" s="14" t="s">
        <v>35</v>
      </c>
      <c r="AX923" s="14" t="s">
        <v>78</v>
      </c>
      <c r="AY923" s="214" t="s">
        <v>134</v>
      </c>
    </row>
    <row r="924" spans="1:65" s="2" customFormat="1" ht="24.15" customHeight="1">
      <c r="A924" s="35"/>
      <c r="B924" s="36"/>
      <c r="C924" s="174" t="s">
        <v>1157</v>
      </c>
      <c r="D924" s="174" t="s">
        <v>136</v>
      </c>
      <c r="E924" s="175" t="s">
        <v>1158</v>
      </c>
      <c r="F924" s="176" t="s">
        <v>1159</v>
      </c>
      <c r="G924" s="177" t="s">
        <v>561</v>
      </c>
      <c r="H924" s="178">
        <v>1</v>
      </c>
      <c r="I924" s="179"/>
      <c r="J924" s="180">
        <f>ROUND(I924*H924,2)</f>
        <v>0</v>
      </c>
      <c r="K924" s="176" t="s">
        <v>140</v>
      </c>
      <c r="L924" s="40"/>
      <c r="M924" s="181" t="s">
        <v>19</v>
      </c>
      <c r="N924" s="182" t="s">
        <v>45</v>
      </c>
      <c r="O924" s="65"/>
      <c r="P924" s="183">
        <f>O924*H924</f>
        <v>0</v>
      </c>
      <c r="Q924" s="183">
        <v>3.6600000000000001E-3</v>
      </c>
      <c r="R924" s="183">
        <f>Q924*H924</f>
        <v>3.6600000000000001E-3</v>
      </c>
      <c r="S924" s="183">
        <v>0</v>
      </c>
      <c r="T924" s="184">
        <f>S924*H924</f>
        <v>0</v>
      </c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R924" s="185" t="s">
        <v>240</v>
      </c>
      <c r="AT924" s="185" t="s">
        <v>136</v>
      </c>
      <c r="AU924" s="185" t="s">
        <v>82</v>
      </c>
      <c r="AY924" s="18" t="s">
        <v>134</v>
      </c>
      <c r="BE924" s="186">
        <f>IF(N924="základní",J924,0)</f>
        <v>0</v>
      </c>
      <c r="BF924" s="186">
        <f>IF(N924="snížená",J924,0)</f>
        <v>0</v>
      </c>
      <c r="BG924" s="186">
        <f>IF(N924="zákl. přenesená",J924,0)</f>
        <v>0</v>
      </c>
      <c r="BH924" s="186">
        <f>IF(N924="sníž. přenesená",J924,0)</f>
        <v>0</v>
      </c>
      <c r="BI924" s="186">
        <f>IF(N924="nulová",J924,0)</f>
        <v>0</v>
      </c>
      <c r="BJ924" s="18" t="s">
        <v>82</v>
      </c>
      <c r="BK924" s="186">
        <f>ROUND(I924*H924,2)</f>
        <v>0</v>
      </c>
      <c r="BL924" s="18" t="s">
        <v>240</v>
      </c>
      <c r="BM924" s="185" t="s">
        <v>1160</v>
      </c>
    </row>
    <row r="925" spans="1:65" s="2" customFormat="1" ht="28.8">
      <c r="A925" s="35"/>
      <c r="B925" s="36"/>
      <c r="C925" s="37"/>
      <c r="D925" s="187" t="s">
        <v>143</v>
      </c>
      <c r="E925" s="37"/>
      <c r="F925" s="188" t="s">
        <v>1161</v>
      </c>
      <c r="G925" s="37"/>
      <c r="H925" s="37"/>
      <c r="I925" s="189"/>
      <c r="J925" s="37"/>
      <c r="K925" s="37"/>
      <c r="L925" s="40"/>
      <c r="M925" s="190"/>
      <c r="N925" s="191"/>
      <c r="O925" s="65"/>
      <c r="P925" s="65"/>
      <c r="Q925" s="65"/>
      <c r="R925" s="65"/>
      <c r="S925" s="65"/>
      <c r="T925" s="66"/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T925" s="18" t="s">
        <v>143</v>
      </c>
      <c r="AU925" s="18" t="s">
        <v>82</v>
      </c>
    </row>
    <row r="926" spans="1:65" s="2" customFormat="1" ht="10.199999999999999">
      <c r="A926" s="35"/>
      <c r="B926" s="36"/>
      <c r="C926" s="37"/>
      <c r="D926" s="192" t="s">
        <v>145</v>
      </c>
      <c r="E926" s="37"/>
      <c r="F926" s="193" t="s">
        <v>1162</v>
      </c>
      <c r="G926" s="37"/>
      <c r="H926" s="37"/>
      <c r="I926" s="189"/>
      <c r="J926" s="37"/>
      <c r="K926" s="37"/>
      <c r="L926" s="40"/>
      <c r="M926" s="190"/>
      <c r="N926" s="191"/>
      <c r="O926" s="65"/>
      <c r="P926" s="65"/>
      <c r="Q926" s="65"/>
      <c r="R926" s="65"/>
      <c r="S926" s="65"/>
      <c r="T926" s="66"/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T926" s="18" t="s">
        <v>145</v>
      </c>
      <c r="AU926" s="18" t="s">
        <v>82</v>
      </c>
    </row>
    <row r="927" spans="1:65" s="2" customFormat="1" ht="24.15" customHeight="1">
      <c r="A927" s="35"/>
      <c r="B927" s="36"/>
      <c r="C927" s="174" t="s">
        <v>1163</v>
      </c>
      <c r="D927" s="174" t="s">
        <v>136</v>
      </c>
      <c r="E927" s="175" t="s">
        <v>1164</v>
      </c>
      <c r="F927" s="176" t="s">
        <v>1165</v>
      </c>
      <c r="G927" s="177" t="s">
        <v>333</v>
      </c>
      <c r="H927" s="178">
        <v>44.7</v>
      </c>
      <c r="I927" s="179"/>
      <c r="J927" s="180">
        <f>ROUND(I927*H927,2)</f>
        <v>0</v>
      </c>
      <c r="K927" s="176" t="s">
        <v>140</v>
      </c>
      <c r="L927" s="40"/>
      <c r="M927" s="181" t="s">
        <v>19</v>
      </c>
      <c r="N927" s="182" t="s">
        <v>45</v>
      </c>
      <c r="O927" s="65"/>
      <c r="P927" s="183">
        <f>O927*H927</f>
        <v>0</v>
      </c>
      <c r="Q927" s="183">
        <v>2.9099999999999998E-3</v>
      </c>
      <c r="R927" s="183">
        <f>Q927*H927</f>
        <v>0.130077</v>
      </c>
      <c r="S927" s="183">
        <v>0</v>
      </c>
      <c r="T927" s="184">
        <f>S927*H927</f>
        <v>0</v>
      </c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R927" s="185" t="s">
        <v>240</v>
      </c>
      <c r="AT927" s="185" t="s">
        <v>136</v>
      </c>
      <c r="AU927" s="185" t="s">
        <v>82</v>
      </c>
      <c r="AY927" s="18" t="s">
        <v>134</v>
      </c>
      <c r="BE927" s="186">
        <f>IF(N927="základní",J927,0)</f>
        <v>0</v>
      </c>
      <c r="BF927" s="186">
        <f>IF(N927="snížená",J927,0)</f>
        <v>0</v>
      </c>
      <c r="BG927" s="186">
        <f>IF(N927="zákl. přenesená",J927,0)</f>
        <v>0</v>
      </c>
      <c r="BH927" s="186">
        <f>IF(N927="sníž. přenesená",J927,0)</f>
        <v>0</v>
      </c>
      <c r="BI927" s="186">
        <f>IF(N927="nulová",J927,0)</f>
        <v>0</v>
      </c>
      <c r="BJ927" s="18" t="s">
        <v>82</v>
      </c>
      <c r="BK927" s="186">
        <f>ROUND(I927*H927,2)</f>
        <v>0</v>
      </c>
      <c r="BL927" s="18" t="s">
        <v>240</v>
      </c>
      <c r="BM927" s="185" t="s">
        <v>1166</v>
      </c>
    </row>
    <row r="928" spans="1:65" s="2" customFormat="1" ht="19.2">
      <c r="A928" s="35"/>
      <c r="B928" s="36"/>
      <c r="C928" s="37"/>
      <c r="D928" s="187" t="s">
        <v>143</v>
      </c>
      <c r="E928" s="37"/>
      <c r="F928" s="188" t="s">
        <v>1167</v>
      </c>
      <c r="G928" s="37"/>
      <c r="H928" s="37"/>
      <c r="I928" s="189"/>
      <c r="J928" s="37"/>
      <c r="K928" s="37"/>
      <c r="L928" s="40"/>
      <c r="M928" s="190"/>
      <c r="N928" s="191"/>
      <c r="O928" s="65"/>
      <c r="P928" s="65"/>
      <c r="Q928" s="65"/>
      <c r="R928" s="65"/>
      <c r="S928" s="65"/>
      <c r="T928" s="66"/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T928" s="18" t="s">
        <v>143</v>
      </c>
      <c r="AU928" s="18" t="s">
        <v>82</v>
      </c>
    </row>
    <row r="929" spans="1:65" s="2" customFormat="1" ht="10.199999999999999">
      <c r="A929" s="35"/>
      <c r="B929" s="36"/>
      <c r="C929" s="37"/>
      <c r="D929" s="192" t="s">
        <v>145</v>
      </c>
      <c r="E929" s="37"/>
      <c r="F929" s="193" t="s">
        <v>1168</v>
      </c>
      <c r="G929" s="37"/>
      <c r="H929" s="37"/>
      <c r="I929" s="189"/>
      <c r="J929" s="37"/>
      <c r="K929" s="37"/>
      <c r="L929" s="40"/>
      <c r="M929" s="190"/>
      <c r="N929" s="191"/>
      <c r="O929" s="65"/>
      <c r="P929" s="65"/>
      <c r="Q929" s="65"/>
      <c r="R929" s="65"/>
      <c r="S929" s="65"/>
      <c r="T929" s="66"/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T929" s="18" t="s">
        <v>145</v>
      </c>
      <c r="AU929" s="18" t="s">
        <v>82</v>
      </c>
    </row>
    <row r="930" spans="1:65" s="14" customFormat="1" ht="10.199999999999999">
      <c r="B930" s="204"/>
      <c r="C930" s="205"/>
      <c r="D930" s="187" t="s">
        <v>147</v>
      </c>
      <c r="E930" s="206" t="s">
        <v>19</v>
      </c>
      <c r="F930" s="207" t="s">
        <v>510</v>
      </c>
      <c r="G930" s="205"/>
      <c r="H930" s="208">
        <v>19.5</v>
      </c>
      <c r="I930" s="209"/>
      <c r="J930" s="205"/>
      <c r="K930" s="205"/>
      <c r="L930" s="210"/>
      <c r="M930" s="211"/>
      <c r="N930" s="212"/>
      <c r="O930" s="212"/>
      <c r="P930" s="212"/>
      <c r="Q930" s="212"/>
      <c r="R930" s="212"/>
      <c r="S930" s="212"/>
      <c r="T930" s="213"/>
      <c r="AT930" s="214" t="s">
        <v>147</v>
      </c>
      <c r="AU930" s="214" t="s">
        <v>82</v>
      </c>
      <c r="AV930" s="14" t="s">
        <v>82</v>
      </c>
      <c r="AW930" s="14" t="s">
        <v>35</v>
      </c>
      <c r="AX930" s="14" t="s">
        <v>73</v>
      </c>
      <c r="AY930" s="214" t="s">
        <v>134</v>
      </c>
    </row>
    <row r="931" spans="1:65" s="14" customFormat="1" ht="10.199999999999999">
      <c r="B931" s="204"/>
      <c r="C931" s="205"/>
      <c r="D931" s="187" t="s">
        <v>147</v>
      </c>
      <c r="E931" s="206" t="s">
        <v>19</v>
      </c>
      <c r="F931" s="207" t="s">
        <v>511</v>
      </c>
      <c r="G931" s="205"/>
      <c r="H931" s="208">
        <v>9</v>
      </c>
      <c r="I931" s="209"/>
      <c r="J931" s="205"/>
      <c r="K931" s="205"/>
      <c r="L931" s="210"/>
      <c r="M931" s="211"/>
      <c r="N931" s="212"/>
      <c r="O931" s="212"/>
      <c r="P931" s="212"/>
      <c r="Q931" s="212"/>
      <c r="R931" s="212"/>
      <c r="S931" s="212"/>
      <c r="T931" s="213"/>
      <c r="AT931" s="214" t="s">
        <v>147</v>
      </c>
      <c r="AU931" s="214" t="s">
        <v>82</v>
      </c>
      <c r="AV931" s="14" t="s">
        <v>82</v>
      </c>
      <c r="AW931" s="14" t="s">
        <v>35</v>
      </c>
      <c r="AX931" s="14" t="s">
        <v>73</v>
      </c>
      <c r="AY931" s="214" t="s">
        <v>134</v>
      </c>
    </row>
    <row r="932" spans="1:65" s="14" customFormat="1" ht="10.199999999999999">
      <c r="B932" s="204"/>
      <c r="C932" s="205"/>
      <c r="D932" s="187" t="s">
        <v>147</v>
      </c>
      <c r="E932" s="206" t="s">
        <v>19</v>
      </c>
      <c r="F932" s="207" t="s">
        <v>512</v>
      </c>
      <c r="G932" s="205"/>
      <c r="H932" s="208">
        <v>13.5</v>
      </c>
      <c r="I932" s="209"/>
      <c r="J932" s="205"/>
      <c r="K932" s="205"/>
      <c r="L932" s="210"/>
      <c r="M932" s="211"/>
      <c r="N932" s="212"/>
      <c r="O932" s="212"/>
      <c r="P932" s="212"/>
      <c r="Q932" s="212"/>
      <c r="R932" s="212"/>
      <c r="S932" s="212"/>
      <c r="T932" s="213"/>
      <c r="AT932" s="214" t="s">
        <v>147</v>
      </c>
      <c r="AU932" s="214" t="s">
        <v>82</v>
      </c>
      <c r="AV932" s="14" t="s">
        <v>82</v>
      </c>
      <c r="AW932" s="14" t="s">
        <v>35</v>
      </c>
      <c r="AX932" s="14" t="s">
        <v>73</v>
      </c>
      <c r="AY932" s="214" t="s">
        <v>134</v>
      </c>
    </row>
    <row r="933" spans="1:65" s="14" customFormat="1" ht="10.199999999999999">
      <c r="B933" s="204"/>
      <c r="C933" s="205"/>
      <c r="D933" s="187" t="s">
        <v>147</v>
      </c>
      <c r="E933" s="206" t="s">
        <v>19</v>
      </c>
      <c r="F933" s="207" t="s">
        <v>513</v>
      </c>
      <c r="G933" s="205"/>
      <c r="H933" s="208">
        <v>1.2</v>
      </c>
      <c r="I933" s="209"/>
      <c r="J933" s="205"/>
      <c r="K933" s="205"/>
      <c r="L933" s="210"/>
      <c r="M933" s="211"/>
      <c r="N933" s="212"/>
      <c r="O933" s="212"/>
      <c r="P933" s="212"/>
      <c r="Q933" s="212"/>
      <c r="R933" s="212"/>
      <c r="S933" s="212"/>
      <c r="T933" s="213"/>
      <c r="AT933" s="214" t="s">
        <v>147</v>
      </c>
      <c r="AU933" s="214" t="s">
        <v>82</v>
      </c>
      <c r="AV933" s="14" t="s">
        <v>82</v>
      </c>
      <c r="AW933" s="14" t="s">
        <v>35</v>
      </c>
      <c r="AX933" s="14" t="s">
        <v>73</v>
      </c>
      <c r="AY933" s="214" t="s">
        <v>134</v>
      </c>
    </row>
    <row r="934" spans="1:65" s="14" customFormat="1" ht="10.199999999999999">
      <c r="B934" s="204"/>
      <c r="C934" s="205"/>
      <c r="D934" s="187" t="s">
        <v>147</v>
      </c>
      <c r="E934" s="206" t="s">
        <v>19</v>
      </c>
      <c r="F934" s="207" t="s">
        <v>514</v>
      </c>
      <c r="G934" s="205"/>
      <c r="H934" s="208">
        <v>1.5</v>
      </c>
      <c r="I934" s="209"/>
      <c r="J934" s="205"/>
      <c r="K934" s="205"/>
      <c r="L934" s="210"/>
      <c r="M934" s="211"/>
      <c r="N934" s="212"/>
      <c r="O934" s="212"/>
      <c r="P934" s="212"/>
      <c r="Q934" s="212"/>
      <c r="R934" s="212"/>
      <c r="S934" s="212"/>
      <c r="T934" s="213"/>
      <c r="AT934" s="214" t="s">
        <v>147</v>
      </c>
      <c r="AU934" s="214" t="s">
        <v>82</v>
      </c>
      <c r="AV934" s="14" t="s">
        <v>82</v>
      </c>
      <c r="AW934" s="14" t="s">
        <v>35</v>
      </c>
      <c r="AX934" s="14" t="s">
        <v>73</v>
      </c>
      <c r="AY934" s="214" t="s">
        <v>134</v>
      </c>
    </row>
    <row r="935" spans="1:65" s="15" customFormat="1" ht="10.199999999999999">
      <c r="B935" s="215"/>
      <c r="C935" s="216"/>
      <c r="D935" s="187" t="s">
        <v>147</v>
      </c>
      <c r="E935" s="217" t="s">
        <v>19</v>
      </c>
      <c r="F935" s="218" t="s">
        <v>186</v>
      </c>
      <c r="G935" s="216"/>
      <c r="H935" s="219">
        <v>44.7</v>
      </c>
      <c r="I935" s="220"/>
      <c r="J935" s="216"/>
      <c r="K935" s="216"/>
      <c r="L935" s="221"/>
      <c r="M935" s="222"/>
      <c r="N935" s="223"/>
      <c r="O935" s="223"/>
      <c r="P935" s="223"/>
      <c r="Q935" s="223"/>
      <c r="R935" s="223"/>
      <c r="S935" s="223"/>
      <c r="T935" s="224"/>
      <c r="AT935" s="225" t="s">
        <v>147</v>
      </c>
      <c r="AU935" s="225" t="s">
        <v>82</v>
      </c>
      <c r="AV935" s="15" t="s">
        <v>141</v>
      </c>
      <c r="AW935" s="15" t="s">
        <v>35</v>
      </c>
      <c r="AX935" s="15" t="s">
        <v>78</v>
      </c>
      <c r="AY935" s="225" t="s">
        <v>134</v>
      </c>
    </row>
    <row r="936" spans="1:65" s="2" customFormat="1" ht="33" customHeight="1">
      <c r="A936" s="35"/>
      <c r="B936" s="36"/>
      <c r="C936" s="174" t="s">
        <v>1169</v>
      </c>
      <c r="D936" s="174" t="s">
        <v>136</v>
      </c>
      <c r="E936" s="175" t="s">
        <v>1170</v>
      </c>
      <c r="F936" s="176" t="s">
        <v>1171</v>
      </c>
      <c r="G936" s="177" t="s">
        <v>561</v>
      </c>
      <c r="H936" s="178">
        <v>36</v>
      </c>
      <c r="I936" s="179"/>
      <c r="J936" s="180">
        <f>ROUND(I936*H936,2)</f>
        <v>0</v>
      </c>
      <c r="K936" s="176" t="s">
        <v>140</v>
      </c>
      <c r="L936" s="40"/>
      <c r="M936" s="181" t="s">
        <v>19</v>
      </c>
      <c r="N936" s="182" t="s">
        <v>45</v>
      </c>
      <c r="O936" s="65"/>
      <c r="P936" s="183">
        <f>O936*H936</f>
        <v>0</v>
      </c>
      <c r="Q936" s="183">
        <v>0</v>
      </c>
      <c r="R936" s="183">
        <f>Q936*H936</f>
        <v>0</v>
      </c>
      <c r="S936" s="183">
        <v>0</v>
      </c>
      <c r="T936" s="184">
        <f>S936*H936</f>
        <v>0</v>
      </c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R936" s="185" t="s">
        <v>240</v>
      </c>
      <c r="AT936" s="185" t="s">
        <v>136</v>
      </c>
      <c r="AU936" s="185" t="s">
        <v>82</v>
      </c>
      <c r="AY936" s="18" t="s">
        <v>134</v>
      </c>
      <c r="BE936" s="186">
        <f>IF(N936="základní",J936,0)</f>
        <v>0</v>
      </c>
      <c r="BF936" s="186">
        <f>IF(N936="snížená",J936,0)</f>
        <v>0</v>
      </c>
      <c r="BG936" s="186">
        <f>IF(N936="zákl. přenesená",J936,0)</f>
        <v>0</v>
      </c>
      <c r="BH936" s="186">
        <f>IF(N936="sníž. přenesená",J936,0)</f>
        <v>0</v>
      </c>
      <c r="BI936" s="186">
        <f>IF(N936="nulová",J936,0)</f>
        <v>0</v>
      </c>
      <c r="BJ936" s="18" t="s">
        <v>82</v>
      </c>
      <c r="BK936" s="186">
        <f>ROUND(I936*H936,2)</f>
        <v>0</v>
      </c>
      <c r="BL936" s="18" t="s">
        <v>240</v>
      </c>
      <c r="BM936" s="185" t="s">
        <v>1172</v>
      </c>
    </row>
    <row r="937" spans="1:65" s="2" customFormat="1" ht="38.4">
      <c r="A937" s="35"/>
      <c r="B937" s="36"/>
      <c r="C937" s="37"/>
      <c r="D937" s="187" t="s">
        <v>143</v>
      </c>
      <c r="E937" s="37"/>
      <c r="F937" s="188" t="s">
        <v>1173</v>
      </c>
      <c r="G937" s="37"/>
      <c r="H937" s="37"/>
      <c r="I937" s="189"/>
      <c r="J937" s="37"/>
      <c r="K937" s="37"/>
      <c r="L937" s="40"/>
      <c r="M937" s="190"/>
      <c r="N937" s="191"/>
      <c r="O937" s="65"/>
      <c r="P937" s="65"/>
      <c r="Q937" s="65"/>
      <c r="R937" s="65"/>
      <c r="S937" s="65"/>
      <c r="T937" s="66"/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T937" s="18" t="s">
        <v>143</v>
      </c>
      <c r="AU937" s="18" t="s">
        <v>82</v>
      </c>
    </row>
    <row r="938" spans="1:65" s="2" customFormat="1" ht="10.199999999999999">
      <c r="A938" s="35"/>
      <c r="B938" s="36"/>
      <c r="C938" s="37"/>
      <c r="D938" s="192" t="s">
        <v>145</v>
      </c>
      <c r="E938" s="37"/>
      <c r="F938" s="193" t="s">
        <v>1174</v>
      </c>
      <c r="G938" s="37"/>
      <c r="H938" s="37"/>
      <c r="I938" s="189"/>
      <c r="J938" s="37"/>
      <c r="K938" s="37"/>
      <c r="L938" s="40"/>
      <c r="M938" s="190"/>
      <c r="N938" s="191"/>
      <c r="O938" s="65"/>
      <c r="P938" s="65"/>
      <c r="Q938" s="65"/>
      <c r="R938" s="65"/>
      <c r="S938" s="65"/>
      <c r="T938" s="66"/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T938" s="18" t="s">
        <v>145</v>
      </c>
      <c r="AU938" s="18" t="s">
        <v>82</v>
      </c>
    </row>
    <row r="939" spans="1:65" s="14" customFormat="1" ht="10.199999999999999">
      <c r="B939" s="204"/>
      <c r="C939" s="205"/>
      <c r="D939" s="187" t="s">
        <v>147</v>
      </c>
      <c r="E939" s="206" t="s">
        <v>19</v>
      </c>
      <c r="F939" s="207" t="s">
        <v>1175</v>
      </c>
      <c r="G939" s="205"/>
      <c r="H939" s="208">
        <v>36</v>
      </c>
      <c r="I939" s="209"/>
      <c r="J939" s="205"/>
      <c r="K939" s="205"/>
      <c r="L939" s="210"/>
      <c r="M939" s="211"/>
      <c r="N939" s="212"/>
      <c r="O939" s="212"/>
      <c r="P939" s="212"/>
      <c r="Q939" s="212"/>
      <c r="R939" s="212"/>
      <c r="S939" s="212"/>
      <c r="T939" s="213"/>
      <c r="AT939" s="214" t="s">
        <v>147</v>
      </c>
      <c r="AU939" s="214" t="s">
        <v>82</v>
      </c>
      <c r="AV939" s="14" t="s">
        <v>82</v>
      </c>
      <c r="AW939" s="14" t="s">
        <v>35</v>
      </c>
      <c r="AX939" s="14" t="s">
        <v>78</v>
      </c>
      <c r="AY939" s="214" t="s">
        <v>134</v>
      </c>
    </row>
    <row r="940" spans="1:65" s="2" customFormat="1" ht="33" customHeight="1">
      <c r="A940" s="35"/>
      <c r="B940" s="36"/>
      <c r="C940" s="174" t="s">
        <v>1176</v>
      </c>
      <c r="D940" s="174" t="s">
        <v>136</v>
      </c>
      <c r="E940" s="175" t="s">
        <v>1177</v>
      </c>
      <c r="F940" s="176" t="s">
        <v>1178</v>
      </c>
      <c r="G940" s="177" t="s">
        <v>333</v>
      </c>
      <c r="H940" s="178">
        <v>2.4</v>
      </c>
      <c r="I940" s="179"/>
      <c r="J940" s="180">
        <f>ROUND(I940*H940,2)</f>
        <v>0</v>
      </c>
      <c r="K940" s="176" t="s">
        <v>140</v>
      </c>
      <c r="L940" s="40"/>
      <c r="M940" s="181" t="s">
        <v>19</v>
      </c>
      <c r="N940" s="182" t="s">
        <v>45</v>
      </c>
      <c r="O940" s="65"/>
      <c r="P940" s="183">
        <f>O940*H940</f>
        <v>0</v>
      </c>
      <c r="Q940" s="183">
        <v>4.3600000000000002E-3</v>
      </c>
      <c r="R940" s="183">
        <f>Q940*H940</f>
        <v>1.0463999999999999E-2</v>
      </c>
      <c r="S940" s="183">
        <v>0</v>
      </c>
      <c r="T940" s="184">
        <f>S940*H940</f>
        <v>0</v>
      </c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R940" s="185" t="s">
        <v>240</v>
      </c>
      <c r="AT940" s="185" t="s">
        <v>136</v>
      </c>
      <c r="AU940" s="185" t="s">
        <v>82</v>
      </c>
      <c r="AY940" s="18" t="s">
        <v>134</v>
      </c>
      <c r="BE940" s="186">
        <f>IF(N940="základní",J940,0)</f>
        <v>0</v>
      </c>
      <c r="BF940" s="186">
        <f>IF(N940="snížená",J940,0)</f>
        <v>0</v>
      </c>
      <c r="BG940" s="186">
        <f>IF(N940="zákl. přenesená",J940,0)</f>
        <v>0</v>
      </c>
      <c r="BH940" s="186">
        <f>IF(N940="sníž. přenesená",J940,0)</f>
        <v>0</v>
      </c>
      <c r="BI940" s="186">
        <f>IF(N940="nulová",J940,0)</f>
        <v>0</v>
      </c>
      <c r="BJ940" s="18" t="s">
        <v>82</v>
      </c>
      <c r="BK940" s="186">
        <f>ROUND(I940*H940,2)</f>
        <v>0</v>
      </c>
      <c r="BL940" s="18" t="s">
        <v>240</v>
      </c>
      <c r="BM940" s="185" t="s">
        <v>1179</v>
      </c>
    </row>
    <row r="941" spans="1:65" s="2" customFormat="1" ht="28.8">
      <c r="A941" s="35"/>
      <c r="B941" s="36"/>
      <c r="C941" s="37"/>
      <c r="D941" s="187" t="s">
        <v>143</v>
      </c>
      <c r="E941" s="37"/>
      <c r="F941" s="188" t="s">
        <v>1180</v>
      </c>
      <c r="G941" s="37"/>
      <c r="H941" s="37"/>
      <c r="I941" s="189"/>
      <c r="J941" s="37"/>
      <c r="K941" s="37"/>
      <c r="L941" s="40"/>
      <c r="M941" s="190"/>
      <c r="N941" s="191"/>
      <c r="O941" s="65"/>
      <c r="P941" s="65"/>
      <c r="Q941" s="65"/>
      <c r="R941" s="65"/>
      <c r="S941" s="65"/>
      <c r="T941" s="66"/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T941" s="18" t="s">
        <v>143</v>
      </c>
      <c r="AU941" s="18" t="s">
        <v>82</v>
      </c>
    </row>
    <row r="942" spans="1:65" s="2" customFormat="1" ht="10.199999999999999">
      <c r="A942" s="35"/>
      <c r="B942" s="36"/>
      <c r="C942" s="37"/>
      <c r="D942" s="192" t="s">
        <v>145</v>
      </c>
      <c r="E942" s="37"/>
      <c r="F942" s="193" t="s">
        <v>1181</v>
      </c>
      <c r="G942" s="37"/>
      <c r="H942" s="37"/>
      <c r="I942" s="189"/>
      <c r="J942" s="37"/>
      <c r="K942" s="37"/>
      <c r="L942" s="40"/>
      <c r="M942" s="190"/>
      <c r="N942" s="191"/>
      <c r="O942" s="65"/>
      <c r="P942" s="65"/>
      <c r="Q942" s="65"/>
      <c r="R942" s="65"/>
      <c r="S942" s="65"/>
      <c r="T942" s="66"/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T942" s="18" t="s">
        <v>145</v>
      </c>
      <c r="AU942" s="18" t="s">
        <v>82</v>
      </c>
    </row>
    <row r="943" spans="1:65" s="14" customFormat="1" ht="10.199999999999999">
      <c r="B943" s="204"/>
      <c r="C943" s="205"/>
      <c r="D943" s="187" t="s">
        <v>147</v>
      </c>
      <c r="E943" s="206" t="s">
        <v>19</v>
      </c>
      <c r="F943" s="207" t="s">
        <v>1182</v>
      </c>
      <c r="G943" s="205"/>
      <c r="H943" s="208">
        <v>2.4</v>
      </c>
      <c r="I943" s="209"/>
      <c r="J943" s="205"/>
      <c r="K943" s="205"/>
      <c r="L943" s="210"/>
      <c r="M943" s="211"/>
      <c r="N943" s="212"/>
      <c r="O943" s="212"/>
      <c r="P943" s="212"/>
      <c r="Q943" s="212"/>
      <c r="R943" s="212"/>
      <c r="S943" s="212"/>
      <c r="T943" s="213"/>
      <c r="AT943" s="214" t="s">
        <v>147</v>
      </c>
      <c r="AU943" s="214" t="s">
        <v>82</v>
      </c>
      <c r="AV943" s="14" t="s">
        <v>82</v>
      </c>
      <c r="AW943" s="14" t="s">
        <v>35</v>
      </c>
      <c r="AX943" s="14" t="s">
        <v>78</v>
      </c>
      <c r="AY943" s="214" t="s">
        <v>134</v>
      </c>
    </row>
    <row r="944" spans="1:65" s="2" customFormat="1" ht="24.15" customHeight="1">
      <c r="A944" s="35"/>
      <c r="B944" s="36"/>
      <c r="C944" s="174" t="s">
        <v>1183</v>
      </c>
      <c r="D944" s="174" t="s">
        <v>136</v>
      </c>
      <c r="E944" s="175" t="s">
        <v>1184</v>
      </c>
      <c r="F944" s="176" t="s">
        <v>1185</v>
      </c>
      <c r="G944" s="177" t="s">
        <v>333</v>
      </c>
      <c r="H944" s="178">
        <v>85.7</v>
      </c>
      <c r="I944" s="179"/>
      <c r="J944" s="180">
        <f>ROUND(I944*H944,2)</f>
        <v>0</v>
      </c>
      <c r="K944" s="176" t="s">
        <v>140</v>
      </c>
      <c r="L944" s="40"/>
      <c r="M944" s="181" t="s">
        <v>19</v>
      </c>
      <c r="N944" s="182" t="s">
        <v>45</v>
      </c>
      <c r="O944" s="65"/>
      <c r="P944" s="183">
        <f>O944*H944</f>
        <v>0</v>
      </c>
      <c r="Q944" s="183">
        <v>1.6900000000000001E-3</v>
      </c>
      <c r="R944" s="183">
        <f>Q944*H944</f>
        <v>0.14483300000000002</v>
      </c>
      <c r="S944" s="183">
        <v>0</v>
      </c>
      <c r="T944" s="184">
        <f>S944*H944</f>
        <v>0</v>
      </c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R944" s="185" t="s">
        <v>240</v>
      </c>
      <c r="AT944" s="185" t="s">
        <v>136</v>
      </c>
      <c r="AU944" s="185" t="s">
        <v>82</v>
      </c>
      <c r="AY944" s="18" t="s">
        <v>134</v>
      </c>
      <c r="BE944" s="186">
        <f>IF(N944="základní",J944,0)</f>
        <v>0</v>
      </c>
      <c r="BF944" s="186">
        <f>IF(N944="snížená",J944,0)</f>
        <v>0</v>
      </c>
      <c r="BG944" s="186">
        <f>IF(N944="zákl. přenesená",J944,0)</f>
        <v>0</v>
      </c>
      <c r="BH944" s="186">
        <f>IF(N944="sníž. přenesená",J944,0)</f>
        <v>0</v>
      </c>
      <c r="BI944" s="186">
        <f>IF(N944="nulová",J944,0)</f>
        <v>0</v>
      </c>
      <c r="BJ944" s="18" t="s">
        <v>82</v>
      </c>
      <c r="BK944" s="186">
        <f>ROUND(I944*H944,2)</f>
        <v>0</v>
      </c>
      <c r="BL944" s="18" t="s">
        <v>240</v>
      </c>
      <c r="BM944" s="185" t="s">
        <v>1186</v>
      </c>
    </row>
    <row r="945" spans="1:65" s="2" customFormat="1" ht="19.2">
      <c r="A945" s="35"/>
      <c r="B945" s="36"/>
      <c r="C945" s="37"/>
      <c r="D945" s="187" t="s">
        <v>143</v>
      </c>
      <c r="E945" s="37"/>
      <c r="F945" s="188" t="s">
        <v>1187</v>
      </c>
      <c r="G945" s="37"/>
      <c r="H945" s="37"/>
      <c r="I945" s="189"/>
      <c r="J945" s="37"/>
      <c r="K945" s="37"/>
      <c r="L945" s="40"/>
      <c r="M945" s="190"/>
      <c r="N945" s="191"/>
      <c r="O945" s="65"/>
      <c r="P945" s="65"/>
      <c r="Q945" s="65"/>
      <c r="R945" s="65"/>
      <c r="S945" s="65"/>
      <c r="T945" s="66"/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T945" s="18" t="s">
        <v>143</v>
      </c>
      <c r="AU945" s="18" t="s">
        <v>82</v>
      </c>
    </row>
    <row r="946" spans="1:65" s="2" customFormat="1" ht="10.199999999999999">
      <c r="A946" s="35"/>
      <c r="B946" s="36"/>
      <c r="C946" s="37"/>
      <c r="D946" s="192" t="s">
        <v>145</v>
      </c>
      <c r="E946" s="37"/>
      <c r="F946" s="193" t="s">
        <v>1188</v>
      </c>
      <c r="G946" s="37"/>
      <c r="H946" s="37"/>
      <c r="I946" s="189"/>
      <c r="J946" s="37"/>
      <c r="K946" s="37"/>
      <c r="L946" s="40"/>
      <c r="M946" s="190"/>
      <c r="N946" s="191"/>
      <c r="O946" s="65"/>
      <c r="P946" s="65"/>
      <c r="Q946" s="65"/>
      <c r="R946" s="65"/>
      <c r="S946" s="65"/>
      <c r="T946" s="66"/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T946" s="18" t="s">
        <v>145</v>
      </c>
      <c r="AU946" s="18" t="s">
        <v>82</v>
      </c>
    </row>
    <row r="947" spans="1:65" s="14" customFormat="1" ht="10.199999999999999">
      <c r="B947" s="204"/>
      <c r="C947" s="205"/>
      <c r="D947" s="187" t="s">
        <v>147</v>
      </c>
      <c r="E947" s="206" t="s">
        <v>19</v>
      </c>
      <c r="F947" s="207" t="s">
        <v>1071</v>
      </c>
      <c r="G947" s="205"/>
      <c r="H947" s="208">
        <v>85.7</v>
      </c>
      <c r="I947" s="209"/>
      <c r="J947" s="205"/>
      <c r="K947" s="205"/>
      <c r="L947" s="210"/>
      <c r="M947" s="211"/>
      <c r="N947" s="212"/>
      <c r="O947" s="212"/>
      <c r="P947" s="212"/>
      <c r="Q947" s="212"/>
      <c r="R947" s="212"/>
      <c r="S947" s="212"/>
      <c r="T947" s="213"/>
      <c r="AT947" s="214" t="s">
        <v>147</v>
      </c>
      <c r="AU947" s="214" t="s">
        <v>82</v>
      </c>
      <c r="AV947" s="14" t="s">
        <v>82</v>
      </c>
      <c r="AW947" s="14" t="s">
        <v>35</v>
      </c>
      <c r="AX947" s="14" t="s">
        <v>78</v>
      </c>
      <c r="AY947" s="214" t="s">
        <v>134</v>
      </c>
    </row>
    <row r="948" spans="1:65" s="2" customFormat="1" ht="24.15" customHeight="1">
      <c r="A948" s="35"/>
      <c r="B948" s="36"/>
      <c r="C948" s="174" t="s">
        <v>1189</v>
      </c>
      <c r="D948" s="174" t="s">
        <v>136</v>
      </c>
      <c r="E948" s="175" t="s">
        <v>1190</v>
      </c>
      <c r="F948" s="176" t="s">
        <v>1191</v>
      </c>
      <c r="G948" s="177" t="s">
        <v>561</v>
      </c>
      <c r="H948" s="178">
        <v>8</v>
      </c>
      <c r="I948" s="179"/>
      <c r="J948" s="180">
        <f>ROUND(I948*H948,2)</f>
        <v>0</v>
      </c>
      <c r="K948" s="176" t="s">
        <v>140</v>
      </c>
      <c r="L948" s="40"/>
      <c r="M948" s="181" t="s">
        <v>19</v>
      </c>
      <c r="N948" s="182" t="s">
        <v>45</v>
      </c>
      <c r="O948" s="65"/>
      <c r="P948" s="183">
        <f>O948*H948</f>
        <v>0</v>
      </c>
      <c r="Q948" s="183">
        <v>3.6000000000000002E-4</v>
      </c>
      <c r="R948" s="183">
        <f>Q948*H948</f>
        <v>2.8800000000000002E-3</v>
      </c>
      <c r="S948" s="183">
        <v>0</v>
      </c>
      <c r="T948" s="184">
        <f>S948*H948</f>
        <v>0</v>
      </c>
      <c r="U948" s="35"/>
      <c r="V948" s="35"/>
      <c r="W948" s="35"/>
      <c r="X948" s="35"/>
      <c r="Y948" s="35"/>
      <c r="Z948" s="35"/>
      <c r="AA948" s="35"/>
      <c r="AB948" s="35"/>
      <c r="AC948" s="35"/>
      <c r="AD948" s="35"/>
      <c r="AE948" s="35"/>
      <c r="AR948" s="185" t="s">
        <v>240</v>
      </c>
      <c r="AT948" s="185" t="s">
        <v>136</v>
      </c>
      <c r="AU948" s="185" t="s">
        <v>82</v>
      </c>
      <c r="AY948" s="18" t="s">
        <v>134</v>
      </c>
      <c r="BE948" s="186">
        <f>IF(N948="základní",J948,0)</f>
        <v>0</v>
      </c>
      <c r="BF948" s="186">
        <f>IF(N948="snížená",J948,0)</f>
        <v>0</v>
      </c>
      <c r="BG948" s="186">
        <f>IF(N948="zákl. přenesená",J948,0)</f>
        <v>0</v>
      </c>
      <c r="BH948" s="186">
        <f>IF(N948="sníž. přenesená",J948,0)</f>
        <v>0</v>
      </c>
      <c r="BI948" s="186">
        <f>IF(N948="nulová",J948,0)</f>
        <v>0</v>
      </c>
      <c r="BJ948" s="18" t="s">
        <v>82</v>
      </c>
      <c r="BK948" s="186">
        <f>ROUND(I948*H948,2)</f>
        <v>0</v>
      </c>
      <c r="BL948" s="18" t="s">
        <v>240</v>
      </c>
      <c r="BM948" s="185" t="s">
        <v>1192</v>
      </c>
    </row>
    <row r="949" spans="1:65" s="2" customFormat="1" ht="28.8">
      <c r="A949" s="35"/>
      <c r="B949" s="36"/>
      <c r="C949" s="37"/>
      <c r="D949" s="187" t="s">
        <v>143</v>
      </c>
      <c r="E949" s="37"/>
      <c r="F949" s="188" t="s">
        <v>1193</v>
      </c>
      <c r="G949" s="37"/>
      <c r="H949" s="37"/>
      <c r="I949" s="189"/>
      <c r="J949" s="37"/>
      <c r="K949" s="37"/>
      <c r="L949" s="40"/>
      <c r="M949" s="190"/>
      <c r="N949" s="191"/>
      <c r="O949" s="65"/>
      <c r="P949" s="65"/>
      <c r="Q949" s="65"/>
      <c r="R949" s="65"/>
      <c r="S949" s="65"/>
      <c r="T949" s="66"/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T949" s="18" t="s">
        <v>143</v>
      </c>
      <c r="AU949" s="18" t="s">
        <v>82</v>
      </c>
    </row>
    <row r="950" spans="1:65" s="2" customFormat="1" ht="10.199999999999999">
      <c r="A950" s="35"/>
      <c r="B950" s="36"/>
      <c r="C950" s="37"/>
      <c r="D950" s="192" t="s">
        <v>145</v>
      </c>
      <c r="E950" s="37"/>
      <c r="F950" s="193" t="s">
        <v>1194</v>
      </c>
      <c r="G950" s="37"/>
      <c r="H950" s="37"/>
      <c r="I950" s="189"/>
      <c r="J950" s="37"/>
      <c r="K950" s="37"/>
      <c r="L950" s="40"/>
      <c r="M950" s="190"/>
      <c r="N950" s="191"/>
      <c r="O950" s="65"/>
      <c r="P950" s="65"/>
      <c r="Q950" s="65"/>
      <c r="R950" s="65"/>
      <c r="S950" s="65"/>
      <c r="T950" s="66"/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T950" s="18" t="s">
        <v>145</v>
      </c>
      <c r="AU950" s="18" t="s">
        <v>82</v>
      </c>
    </row>
    <row r="951" spans="1:65" s="2" customFormat="1" ht="24.15" customHeight="1">
      <c r="A951" s="35"/>
      <c r="B951" s="36"/>
      <c r="C951" s="174" t="s">
        <v>1195</v>
      </c>
      <c r="D951" s="174" t="s">
        <v>136</v>
      </c>
      <c r="E951" s="175" t="s">
        <v>1196</v>
      </c>
      <c r="F951" s="176" t="s">
        <v>1197</v>
      </c>
      <c r="G951" s="177" t="s">
        <v>333</v>
      </c>
      <c r="H951" s="178">
        <v>28</v>
      </c>
      <c r="I951" s="179"/>
      <c r="J951" s="180">
        <f>ROUND(I951*H951,2)</f>
        <v>0</v>
      </c>
      <c r="K951" s="176" t="s">
        <v>140</v>
      </c>
      <c r="L951" s="40"/>
      <c r="M951" s="181" t="s">
        <v>19</v>
      </c>
      <c r="N951" s="182" t="s">
        <v>45</v>
      </c>
      <c r="O951" s="65"/>
      <c r="P951" s="183">
        <f>O951*H951</f>
        <v>0</v>
      </c>
      <c r="Q951" s="183">
        <v>2.0999999999999999E-3</v>
      </c>
      <c r="R951" s="183">
        <f>Q951*H951</f>
        <v>5.8799999999999998E-2</v>
      </c>
      <c r="S951" s="183">
        <v>0</v>
      </c>
      <c r="T951" s="184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185" t="s">
        <v>240</v>
      </c>
      <c r="AT951" s="185" t="s">
        <v>136</v>
      </c>
      <c r="AU951" s="185" t="s">
        <v>82</v>
      </c>
      <c r="AY951" s="18" t="s">
        <v>134</v>
      </c>
      <c r="BE951" s="186">
        <f>IF(N951="základní",J951,0)</f>
        <v>0</v>
      </c>
      <c r="BF951" s="186">
        <f>IF(N951="snížená",J951,0)</f>
        <v>0</v>
      </c>
      <c r="BG951" s="186">
        <f>IF(N951="zákl. přenesená",J951,0)</f>
        <v>0</v>
      </c>
      <c r="BH951" s="186">
        <f>IF(N951="sníž. přenesená",J951,0)</f>
        <v>0</v>
      </c>
      <c r="BI951" s="186">
        <f>IF(N951="nulová",J951,0)</f>
        <v>0</v>
      </c>
      <c r="BJ951" s="18" t="s">
        <v>82</v>
      </c>
      <c r="BK951" s="186">
        <f>ROUND(I951*H951,2)</f>
        <v>0</v>
      </c>
      <c r="BL951" s="18" t="s">
        <v>240</v>
      </c>
      <c r="BM951" s="185" t="s">
        <v>1198</v>
      </c>
    </row>
    <row r="952" spans="1:65" s="2" customFormat="1" ht="19.2">
      <c r="A952" s="35"/>
      <c r="B952" s="36"/>
      <c r="C952" s="37"/>
      <c r="D952" s="187" t="s">
        <v>143</v>
      </c>
      <c r="E952" s="37"/>
      <c r="F952" s="188" t="s">
        <v>1199</v>
      </c>
      <c r="G952" s="37"/>
      <c r="H952" s="37"/>
      <c r="I952" s="189"/>
      <c r="J952" s="37"/>
      <c r="K952" s="37"/>
      <c r="L952" s="40"/>
      <c r="M952" s="190"/>
      <c r="N952" s="191"/>
      <c r="O952" s="65"/>
      <c r="P952" s="65"/>
      <c r="Q952" s="65"/>
      <c r="R952" s="65"/>
      <c r="S952" s="65"/>
      <c r="T952" s="66"/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T952" s="18" t="s">
        <v>143</v>
      </c>
      <c r="AU952" s="18" t="s">
        <v>82</v>
      </c>
    </row>
    <row r="953" spans="1:65" s="2" customFormat="1" ht="10.199999999999999">
      <c r="A953" s="35"/>
      <c r="B953" s="36"/>
      <c r="C953" s="37"/>
      <c r="D953" s="192" t="s">
        <v>145</v>
      </c>
      <c r="E953" s="37"/>
      <c r="F953" s="193" t="s">
        <v>1200</v>
      </c>
      <c r="G953" s="37"/>
      <c r="H953" s="37"/>
      <c r="I953" s="189"/>
      <c r="J953" s="37"/>
      <c r="K953" s="37"/>
      <c r="L953" s="40"/>
      <c r="M953" s="190"/>
      <c r="N953" s="191"/>
      <c r="O953" s="65"/>
      <c r="P953" s="65"/>
      <c r="Q953" s="65"/>
      <c r="R953" s="65"/>
      <c r="S953" s="65"/>
      <c r="T953" s="66"/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T953" s="18" t="s">
        <v>145</v>
      </c>
      <c r="AU953" s="18" t="s">
        <v>82</v>
      </c>
    </row>
    <row r="954" spans="1:65" s="14" customFormat="1" ht="10.199999999999999">
      <c r="B954" s="204"/>
      <c r="C954" s="205"/>
      <c r="D954" s="187" t="s">
        <v>147</v>
      </c>
      <c r="E954" s="206" t="s">
        <v>19</v>
      </c>
      <c r="F954" s="207" t="s">
        <v>1102</v>
      </c>
      <c r="G954" s="205"/>
      <c r="H954" s="208">
        <v>28</v>
      </c>
      <c r="I954" s="209"/>
      <c r="J954" s="205"/>
      <c r="K954" s="205"/>
      <c r="L954" s="210"/>
      <c r="M954" s="211"/>
      <c r="N954" s="212"/>
      <c r="O954" s="212"/>
      <c r="P954" s="212"/>
      <c r="Q954" s="212"/>
      <c r="R954" s="212"/>
      <c r="S954" s="212"/>
      <c r="T954" s="213"/>
      <c r="AT954" s="214" t="s">
        <v>147</v>
      </c>
      <c r="AU954" s="214" t="s">
        <v>82</v>
      </c>
      <c r="AV954" s="14" t="s">
        <v>82</v>
      </c>
      <c r="AW954" s="14" t="s">
        <v>35</v>
      </c>
      <c r="AX954" s="14" t="s">
        <v>78</v>
      </c>
      <c r="AY954" s="214" t="s">
        <v>134</v>
      </c>
    </row>
    <row r="955" spans="1:65" s="2" customFormat="1" ht="24.15" customHeight="1">
      <c r="A955" s="35"/>
      <c r="B955" s="36"/>
      <c r="C955" s="174" t="s">
        <v>1201</v>
      </c>
      <c r="D955" s="174" t="s">
        <v>136</v>
      </c>
      <c r="E955" s="175" t="s">
        <v>1202</v>
      </c>
      <c r="F955" s="176" t="s">
        <v>1203</v>
      </c>
      <c r="G955" s="177" t="s">
        <v>195</v>
      </c>
      <c r="H955" s="178">
        <v>3.734</v>
      </c>
      <c r="I955" s="179"/>
      <c r="J955" s="180">
        <f>ROUND(I955*H955,2)</f>
        <v>0</v>
      </c>
      <c r="K955" s="176" t="s">
        <v>140</v>
      </c>
      <c r="L955" s="40"/>
      <c r="M955" s="181" t="s">
        <v>19</v>
      </c>
      <c r="N955" s="182" t="s">
        <v>45</v>
      </c>
      <c r="O955" s="65"/>
      <c r="P955" s="183">
        <f>O955*H955</f>
        <v>0</v>
      </c>
      <c r="Q955" s="183">
        <v>0</v>
      </c>
      <c r="R955" s="183">
        <f>Q955*H955</f>
        <v>0</v>
      </c>
      <c r="S955" s="183">
        <v>0</v>
      </c>
      <c r="T955" s="184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185" t="s">
        <v>240</v>
      </c>
      <c r="AT955" s="185" t="s">
        <v>136</v>
      </c>
      <c r="AU955" s="185" t="s">
        <v>82</v>
      </c>
      <c r="AY955" s="18" t="s">
        <v>134</v>
      </c>
      <c r="BE955" s="186">
        <f>IF(N955="základní",J955,0)</f>
        <v>0</v>
      </c>
      <c r="BF955" s="186">
        <f>IF(N955="snížená",J955,0)</f>
        <v>0</v>
      </c>
      <c r="BG955" s="186">
        <f>IF(N955="zákl. přenesená",J955,0)</f>
        <v>0</v>
      </c>
      <c r="BH955" s="186">
        <f>IF(N955="sníž. přenesená",J955,0)</f>
        <v>0</v>
      </c>
      <c r="BI955" s="186">
        <f>IF(N955="nulová",J955,0)</f>
        <v>0</v>
      </c>
      <c r="BJ955" s="18" t="s">
        <v>82</v>
      </c>
      <c r="BK955" s="186">
        <f>ROUND(I955*H955,2)</f>
        <v>0</v>
      </c>
      <c r="BL955" s="18" t="s">
        <v>240</v>
      </c>
      <c r="BM955" s="185" t="s">
        <v>1204</v>
      </c>
    </row>
    <row r="956" spans="1:65" s="2" customFormat="1" ht="28.8">
      <c r="A956" s="35"/>
      <c r="B956" s="36"/>
      <c r="C956" s="37"/>
      <c r="D956" s="187" t="s">
        <v>143</v>
      </c>
      <c r="E956" s="37"/>
      <c r="F956" s="188" t="s">
        <v>1205</v>
      </c>
      <c r="G956" s="37"/>
      <c r="H956" s="37"/>
      <c r="I956" s="189"/>
      <c r="J956" s="37"/>
      <c r="K956" s="37"/>
      <c r="L956" s="40"/>
      <c r="M956" s="190"/>
      <c r="N956" s="191"/>
      <c r="O956" s="65"/>
      <c r="P956" s="65"/>
      <c r="Q956" s="65"/>
      <c r="R956" s="65"/>
      <c r="S956" s="65"/>
      <c r="T956" s="66"/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T956" s="18" t="s">
        <v>143</v>
      </c>
      <c r="AU956" s="18" t="s">
        <v>82</v>
      </c>
    </row>
    <row r="957" spans="1:65" s="2" customFormat="1" ht="10.199999999999999">
      <c r="A957" s="35"/>
      <c r="B957" s="36"/>
      <c r="C957" s="37"/>
      <c r="D957" s="192" t="s">
        <v>145</v>
      </c>
      <c r="E957" s="37"/>
      <c r="F957" s="193" t="s">
        <v>1206</v>
      </c>
      <c r="G957" s="37"/>
      <c r="H957" s="37"/>
      <c r="I957" s="189"/>
      <c r="J957" s="37"/>
      <c r="K957" s="37"/>
      <c r="L957" s="40"/>
      <c r="M957" s="190"/>
      <c r="N957" s="191"/>
      <c r="O957" s="65"/>
      <c r="P957" s="65"/>
      <c r="Q957" s="65"/>
      <c r="R957" s="65"/>
      <c r="S957" s="65"/>
      <c r="T957" s="66"/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T957" s="18" t="s">
        <v>145</v>
      </c>
      <c r="AU957" s="18" t="s">
        <v>82</v>
      </c>
    </row>
    <row r="958" spans="1:65" s="12" customFormat="1" ht="22.8" customHeight="1">
      <c r="B958" s="158"/>
      <c r="C958" s="159"/>
      <c r="D958" s="160" t="s">
        <v>72</v>
      </c>
      <c r="E958" s="172" t="s">
        <v>1207</v>
      </c>
      <c r="F958" s="172" t="s">
        <v>1208</v>
      </c>
      <c r="G958" s="159"/>
      <c r="H958" s="159"/>
      <c r="I958" s="162"/>
      <c r="J958" s="173">
        <f>BK958</f>
        <v>0</v>
      </c>
      <c r="K958" s="159"/>
      <c r="L958" s="164"/>
      <c r="M958" s="165"/>
      <c r="N958" s="166"/>
      <c r="O958" s="166"/>
      <c r="P958" s="167">
        <f>SUM(P959:P978)</f>
        <v>0</v>
      </c>
      <c r="Q958" s="166"/>
      <c r="R958" s="167">
        <f>SUM(R959:R978)</f>
        <v>0.12126299999999998</v>
      </c>
      <c r="S958" s="166"/>
      <c r="T958" s="168">
        <f>SUM(T959:T978)</f>
        <v>0</v>
      </c>
      <c r="AR958" s="169" t="s">
        <v>82</v>
      </c>
      <c r="AT958" s="170" t="s">
        <v>72</v>
      </c>
      <c r="AU958" s="170" t="s">
        <v>78</v>
      </c>
      <c r="AY958" s="169" t="s">
        <v>134</v>
      </c>
      <c r="BK958" s="171">
        <f>SUM(BK959:BK978)</f>
        <v>0</v>
      </c>
    </row>
    <row r="959" spans="1:65" s="2" customFormat="1" ht="33" customHeight="1">
      <c r="A959" s="35"/>
      <c r="B959" s="36"/>
      <c r="C959" s="174" t="s">
        <v>1209</v>
      </c>
      <c r="D959" s="174" t="s">
        <v>136</v>
      </c>
      <c r="E959" s="175" t="s">
        <v>1210</v>
      </c>
      <c r="F959" s="176" t="s">
        <v>1211</v>
      </c>
      <c r="G959" s="177" t="s">
        <v>139</v>
      </c>
      <c r="H959" s="178">
        <v>374</v>
      </c>
      <c r="I959" s="179"/>
      <c r="J959" s="180">
        <f>ROUND(I959*H959,2)</f>
        <v>0</v>
      </c>
      <c r="K959" s="176" t="s">
        <v>140</v>
      </c>
      <c r="L959" s="40"/>
      <c r="M959" s="181" t="s">
        <v>19</v>
      </c>
      <c r="N959" s="182" t="s">
        <v>45</v>
      </c>
      <c r="O959" s="65"/>
      <c r="P959" s="183">
        <f>O959*H959</f>
        <v>0</v>
      </c>
      <c r="Q959" s="183">
        <v>0</v>
      </c>
      <c r="R959" s="183">
        <f>Q959*H959</f>
        <v>0</v>
      </c>
      <c r="S959" s="183">
        <v>0</v>
      </c>
      <c r="T959" s="184">
        <f>S959*H959</f>
        <v>0</v>
      </c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R959" s="185" t="s">
        <v>240</v>
      </c>
      <c r="AT959" s="185" t="s">
        <v>136</v>
      </c>
      <c r="AU959" s="185" t="s">
        <v>82</v>
      </c>
      <c r="AY959" s="18" t="s">
        <v>134</v>
      </c>
      <c r="BE959" s="186">
        <f>IF(N959="základní",J959,0)</f>
        <v>0</v>
      </c>
      <c r="BF959" s="186">
        <f>IF(N959="snížená",J959,0)</f>
        <v>0</v>
      </c>
      <c r="BG959" s="186">
        <f>IF(N959="zákl. přenesená",J959,0)</f>
        <v>0</v>
      </c>
      <c r="BH959" s="186">
        <f>IF(N959="sníž. přenesená",J959,0)</f>
        <v>0</v>
      </c>
      <c r="BI959" s="186">
        <f>IF(N959="nulová",J959,0)</f>
        <v>0</v>
      </c>
      <c r="BJ959" s="18" t="s">
        <v>82</v>
      </c>
      <c r="BK959" s="186">
        <f>ROUND(I959*H959,2)</f>
        <v>0</v>
      </c>
      <c r="BL959" s="18" t="s">
        <v>240</v>
      </c>
      <c r="BM959" s="185" t="s">
        <v>1212</v>
      </c>
    </row>
    <row r="960" spans="1:65" s="2" customFormat="1" ht="19.2">
      <c r="A960" s="35"/>
      <c r="B960" s="36"/>
      <c r="C960" s="37"/>
      <c r="D960" s="187" t="s">
        <v>143</v>
      </c>
      <c r="E960" s="37"/>
      <c r="F960" s="188" t="s">
        <v>1213</v>
      </c>
      <c r="G960" s="37"/>
      <c r="H960" s="37"/>
      <c r="I960" s="189"/>
      <c r="J960" s="37"/>
      <c r="K960" s="37"/>
      <c r="L960" s="40"/>
      <c r="M960" s="190"/>
      <c r="N960" s="191"/>
      <c r="O960" s="65"/>
      <c r="P960" s="65"/>
      <c r="Q960" s="65"/>
      <c r="R960" s="65"/>
      <c r="S960" s="65"/>
      <c r="T960" s="66"/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T960" s="18" t="s">
        <v>143</v>
      </c>
      <c r="AU960" s="18" t="s">
        <v>82</v>
      </c>
    </row>
    <row r="961" spans="1:65" s="2" customFormat="1" ht="10.199999999999999">
      <c r="A961" s="35"/>
      <c r="B961" s="36"/>
      <c r="C961" s="37"/>
      <c r="D961" s="192" t="s">
        <v>145</v>
      </c>
      <c r="E961" s="37"/>
      <c r="F961" s="193" t="s">
        <v>1214</v>
      </c>
      <c r="G961" s="37"/>
      <c r="H961" s="37"/>
      <c r="I961" s="189"/>
      <c r="J961" s="37"/>
      <c r="K961" s="37"/>
      <c r="L961" s="40"/>
      <c r="M961" s="190"/>
      <c r="N961" s="191"/>
      <c r="O961" s="65"/>
      <c r="P961" s="65"/>
      <c r="Q961" s="65"/>
      <c r="R961" s="65"/>
      <c r="S961" s="65"/>
      <c r="T961" s="66"/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T961" s="18" t="s">
        <v>145</v>
      </c>
      <c r="AU961" s="18" t="s">
        <v>82</v>
      </c>
    </row>
    <row r="962" spans="1:65" s="14" customFormat="1" ht="10.199999999999999">
      <c r="B962" s="204"/>
      <c r="C962" s="205"/>
      <c r="D962" s="187" t="s">
        <v>147</v>
      </c>
      <c r="E962" s="206" t="s">
        <v>19</v>
      </c>
      <c r="F962" s="207" t="s">
        <v>758</v>
      </c>
      <c r="G962" s="205"/>
      <c r="H962" s="208">
        <v>374</v>
      </c>
      <c r="I962" s="209"/>
      <c r="J962" s="205"/>
      <c r="K962" s="205"/>
      <c r="L962" s="210"/>
      <c r="M962" s="211"/>
      <c r="N962" s="212"/>
      <c r="O962" s="212"/>
      <c r="P962" s="212"/>
      <c r="Q962" s="212"/>
      <c r="R962" s="212"/>
      <c r="S962" s="212"/>
      <c r="T962" s="213"/>
      <c r="AT962" s="214" t="s">
        <v>147</v>
      </c>
      <c r="AU962" s="214" t="s">
        <v>82</v>
      </c>
      <c r="AV962" s="14" t="s">
        <v>82</v>
      </c>
      <c r="AW962" s="14" t="s">
        <v>35</v>
      </c>
      <c r="AX962" s="14" t="s">
        <v>78</v>
      </c>
      <c r="AY962" s="214" t="s">
        <v>134</v>
      </c>
    </row>
    <row r="963" spans="1:65" s="2" customFormat="1" ht="37.799999999999997" customHeight="1">
      <c r="A963" s="35"/>
      <c r="B963" s="36"/>
      <c r="C963" s="226" t="s">
        <v>1215</v>
      </c>
      <c r="D963" s="226" t="s">
        <v>217</v>
      </c>
      <c r="E963" s="227" t="s">
        <v>1216</v>
      </c>
      <c r="F963" s="228" t="s">
        <v>1217</v>
      </c>
      <c r="G963" s="229" t="s">
        <v>139</v>
      </c>
      <c r="H963" s="230">
        <v>392.7</v>
      </c>
      <c r="I963" s="231"/>
      <c r="J963" s="232">
        <f>ROUND(I963*H963,2)</f>
        <v>0</v>
      </c>
      <c r="K963" s="228" t="s">
        <v>140</v>
      </c>
      <c r="L963" s="233"/>
      <c r="M963" s="234" t="s">
        <v>19</v>
      </c>
      <c r="N963" s="235" t="s">
        <v>45</v>
      </c>
      <c r="O963" s="65"/>
      <c r="P963" s="183">
        <f>O963*H963</f>
        <v>0</v>
      </c>
      <c r="Q963" s="183">
        <v>1.3999999999999999E-4</v>
      </c>
      <c r="R963" s="183">
        <f>Q963*H963</f>
        <v>5.4977999999999992E-2</v>
      </c>
      <c r="S963" s="183">
        <v>0</v>
      </c>
      <c r="T963" s="184">
        <f>S963*H963</f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185" t="s">
        <v>383</v>
      </c>
      <c r="AT963" s="185" t="s">
        <v>217</v>
      </c>
      <c r="AU963" s="185" t="s">
        <v>82</v>
      </c>
      <c r="AY963" s="18" t="s">
        <v>134</v>
      </c>
      <c r="BE963" s="186">
        <f>IF(N963="základní",J963,0)</f>
        <v>0</v>
      </c>
      <c r="BF963" s="186">
        <f>IF(N963="snížená",J963,0)</f>
        <v>0</v>
      </c>
      <c r="BG963" s="186">
        <f>IF(N963="zákl. přenesená",J963,0)</f>
        <v>0</v>
      </c>
      <c r="BH963" s="186">
        <f>IF(N963="sníž. přenesená",J963,0)</f>
        <v>0</v>
      </c>
      <c r="BI963" s="186">
        <f>IF(N963="nulová",J963,0)</f>
        <v>0</v>
      </c>
      <c r="BJ963" s="18" t="s">
        <v>82</v>
      </c>
      <c r="BK963" s="186">
        <f>ROUND(I963*H963,2)</f>
        <v>0</v>
      </c>
      <c r="BL963" s="18" t="s">
        <v>240</v>
      </c>
      <c r="BM963" s="185" t="s">
        <v>1218</v>
      </c>
    </row>
    <row r="964" spans="1:65" s="2" customFormat="1" ht="28.8">
      <c r="A964" s="35"/>
      <c r="B964" s="36"/>
      <c r="C964" s="37"/>
      <c r="D964" s="187" t="s">
        <v>143</v>
      </c>
      <c r="E964" s="37"/>
      <c r="F964" s="188" t="s">
        <v>1217</v>
      </c>
      <c r="G964" s="37"/>
      <c r="H964" s="37"/>
      <c r="I964" s="189"/>
      <c r="J964" s="37"/>
      <c r="K964" s="37"/>
      <c r="L964" s="40"/>
      <c r="M964" s="190"/>
      <c r="N964" s="191"/>
      <c r="O964" s="65"/>
      <c r="P964" s="65"/>
      <c r="Q964" s="65"/>
      <c r="R964" s="65"/>
      <c r="S964" s="65"/>
      <c r="T964" s="66"/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T964" s="18" t="s">
        <v>143</v>
      </c>
      <c r="AU964" s="18" t="s">
        <v>82</v>
      </c>
    </row>
    <row r="965" spans="1:65" s="14" customFormat="1" ht="10.199999999999999">
      <c r="B965" s="204"/>
      <c r="C965" s="205"/>
      <c r="D965" s="187" t="s">
        <v>147</v>
      </c>
      <c r="E965" s="205"/>
      <c r="F965" s="207" t="s">
        <v>1219</v>
      </c>
      <c r="G965" s="205"/>
      <c r="H965" s="208">
        <v>392.7</v>
      </c>
      <c r="I965" s="209"/>
      <c r="J965" s="205"/>
      <c r="K965" s="205"/>
      <c r="L965" s="210"/>
      <c r="M965" s="211"/>
      <c r="N965" s="212"/>
      <c r="O965" s="212"/>
      <c r="P965" s="212"/>
      <c r="Q965" s="212"/>
      <c r="R965" s="212"/>
      <c r="S965" s="212"/>
      <c r="T965" s="213"/>
      <c r="AT965" s="214" t="s">
        <v>147</v>
      </c>
      <c r="AU965" s="214" t="s">
        <v>82</v>
      </c>
      <c r="AV965" s="14" t="s">
        <v>82</v>
      </c>
      <c r="AW965" s="14" t="s">
        <v>4</v>
      </c>
      <c r="AX965" s="14" t="s">
        <v>78</v>
      </c>
      <c r="AY965" s="214" t="s">
        <v>134</v>
      </c>
    </row>
    <row r="966" spans="1:65" s="2" customFormat="1" ht="16.5" customHeight="1">
      <c r="A966" s="35"/>
      <c r="B966" s="36"/>
      <c r="C966" s="174" t="s">
        <v>1220</v>
      </c>
      <c r="D966" s="174" t="s">
        <v>136</v>
      </c>
      <c r="E966" s="175" t="s">
        <v>1221</v>
      </c>
      <c r="F966" s="176" t="s">
        <v>1222</v>
      </c>
      <c r="G966" s="177" t="s">
        <v>333</v>
      </c>
      <c r="H966" s="178">
        <v>935</v>
      </c>
      <c r="I966" s="179"/>
      <c r="J966" s="180">
        <f>ROUND(I966*H966,2)</f>
        <v>0</v>
      </c>
      <c r="K966" s="176" t="s">
        <v>140</v>
      </c>
      <c r="L966" s="40"/>
      <c r="M966" s="181" t="s">
        <v>19</v>
      </c>
      <c r="N966" s="182" t="s">
        <v>45</v>
      </c>
      <c r="O966" s="65"/>
      <c r="P966" s="183">
        <f>O966*H966</f>
        <v>0</v>
      </c>
      <c r="Q966" s="183">
        <v>0</v>
      </c>
      <c r="R966" s="183">
        <f>Q966*H966</f>
        <v>0</v>
      </c>
      <c r="S966" s="183">
        <v>0</v>
      </c>
      <c r="T966" s="184">
        <f>S966*H966</f>
        <v>0</v>
      </c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R966" s="185" t="s">
        <v>240</v>
      </c>
      <c r="AT966" s="185" t="s">
        <v>136</v>
      </c>
      <c r="AU966" s="185" t="s">
        <v>82</v>
      </c>
      <c r="AY966" s="18" t="s">
        <v>134</v>
      </c>
      <c r="BE966" s="186">
        <f>IF(N966="základní",J966,0)</f>
        <v>0</v>
      </c>
      <c r="BF966" s="186">
        <f>IF(N966="snížená",J966,0)</f>
        <v>0</v>
      </c>
      <c r="BG966" s="186">
        <f>IF(N966="zákl. přenesená",J966,0)</f>
        <v>0</v>
      </c>
      <c r="BH966" s="186">
        <f>IF(N966="sníž. přenesená",J966,0)</f>
        <v>0</v>
      </c>
      <c r="BI966" s="186">
        <f>IF(N966="nulová",J966,0)</f>
        <v>0</v>
      </c>
      <c r="BJ966" s="18" t="s">
        <v>82</v>
      </c>
      <c r="BK966" s="186">
        <f>ROUND(I966*H966,2)</f>
        <v>0</v>
      </c>
      <c r="BL966" s="18" t="s">
        <v>240</v>
      </c>
      <c r="BM966" s="185" t="s">
        <v>1223</v>
      </c>
    </row>
    <row r="967" spans="1:65" s="2" customFormat="1" ht="19.2">
      <c r="A967" s="35"/>
      <c r="B967" s="36"/>
      <c r="C967" s="37"/>
      <c r="D967" s="187" t="s">
        <v>143</v>
      </c>
      <c r="E967" s="37"/>
      <c r="F967" s="188" t="s">
        <v>1224</v>
      </c>
      <c r="G967" s="37"/>
      <c r="H967" s="37"/>
      <c r="I967" s="189"/>
      <c r="J967" s="37"/>
      <c r="K967" s="37"/>
      <c r="L967" s="40"/>
      <c r="M967" s="190"/>
      <c r="N967" s="191"/>
      <c r="O967" s="65"/>
      <c r="P967" s="65"/>
      <c r="Q967" s="65"/>
      <c r="R967" s="65"/>
      <c r="S967" s="65"/>
      <c r="T967" s="66"/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T967" s="18" t="s">
        <v>143</v>
      </c>
      <c r="AU967" s="18" t="s">
        <v>82</v>
      </c>
    </row>
    <row r="968" spans="1:65" s="2" customFormat="1" ht="10.199999999999999">
      <c r="A968" s="35"/>
      <c r="B968" s="36"/>
      <c r="C968" s="37"/>
      <c r="D968" s="192" t="s">
        <v>145</v>
      </c>
      <c r="E968" s="37"/>
      <c r="F968" s="193" t="s">
        <v>1225</v>
      </c>
      <c r="G968" s="37"/>
      <c r="H968" s="37"/>
      <c r="I968" s="189"/>
      <c r="J968" s="37"/>
      <c r="K968" s="37"/>
      <c r="L968" s="40"/>
      <c r="M968" s="190"/>
      <c r="N968" s="191"/>
      <c r="O968" s="65"/>
      <c r="P968" s="65"/>
      <c r="Q968" s="65"/>
      <c r="R968" s="65"/>
      <c r="S968" s="65"/>
      <c r="T968" s="66"/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T968" s="18" t="s">
        <v>145</v>
      </c>
      <c r="AU968" s="18" t="s">
        <v>82</v>
      </c>
    </row>
    <row r="969" spans="1:65" s="14" customFormat="1" ht="10.199999999999999">
      <c r="B969" s="204"/>
      <c r="C969" s="205"/>
      <c r="D969" s="187" t="s">
        <v>147</v>
      </c>
      <c r="E969" s="206" t="s">
        <v>19</v>
      </c>
      <c r="F969" s="207" t="s">
        <v>1006</v>
      </c>
      <c r="G969" s="205"/>
      <c r="H969" s="208">
        <v>935</v>
      </c>
      <c r="I969" s="209"/>
      <c r="J969" s="205"/>
      <c r="K969" s="205"/>
      <c r="L969" s="210"/>
      <c r="M969" s="211"/>
      <c r="N969" s="212"/>
      <c r="O969" s="212"/>
      <c r="P969" s="212"/>
      <c r="Q969" s="212"/>
      <c r="R969" s="212"/>
      <c r="S969" s="212"/>
      <c r="T969" s="213"/>
      <c r="AT969" s="214" t="s">
        <v>147</v>
      </c>
      <c r="AU969" s="214" t="s">
        <v>82</v>
      </c>
      <c r="AV969" s="14" t="s">
        <v>82</v>
      </c>
      <c r="AW969" s="14" t="s">
        <v>35</v>
      </c>
      <c r="AX969" s="14" t="s">
        <v>78</v>
      </c>
      <c r="AY969" s="214" t="s">
        <v>134</v>
      </c>
    </row>
    <row r="970" spans="1:65" s="2" customFormat="1" ht="24.15" customHeight="1">
      <c r="A970" s="35"/>
      <c r="B970" s="36"/>
      <c r="C970" s="226" t="s">
        <v>1226</v>
      </c>
      <c r="D970" s="226" t="s">
        <v>217</v>
      </c>
      <c r="E970" s="227" t="s">
        <v>1227</v>
      </c>
      <c r="F970" s="228" t="s">
        <v>1228</v>
      </c>
      <c r="G970" s="229" t="s">
        <v>333</v>
      </c>
      <c r="H970" s="230">
        <v>1028.5</v>
      </c>
      <c r="I970" s="231"/>
      <c r="J970" s="232">
        <f>ROUND(I970*H970,2)</f>
        <v>0</v>
      </c>
      <c r="K970" s="228" t="s">
        <v>140</v>
      </c>
      <c r="L970" s="233"/>
      <c r="M970" s="234" t="s">
        <v>19</v>
      </c>
      <c r="N970" s="235" t="s">
        <v>45</v>
      </c>
      <c r="O970" s="65"/>
      <c r="P970" s="183">
        <f>O970*H970</f>
        <v>0</v>
      </c>
      <c r="Q970" s="183">
        <v>1.0000000000000001E-5</v>
      </c>
      <c r="R970" s="183">
        <f>Q970*H970</f>
        <v>1.0285000000000001E-2</v>
      </c>
      <c r="S970" s="183">
        <v>0</v>
      </c>
      <c r="T970" s="184">
        <f>S970*H970</f>
        <v>0</v>
      </c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  <c r="AR970" s="185" t="s">
        <v>383</v>
      </c>
      <c r="AT970" s="185" t="s">
        <v>217</v>
      </c>
      <c r="AU970" s="185" t="s">
        <v>82</v>
      </c>
      <c r="AY970" s="18" t="s">
        <v>134</v>
      </c>
      <c r="BE970" s="186">
        <f>IF(N970="základní",J970,0)</f>
        <v>0</v>
      </c>
      <c r="BF970" s="186">
        <f>IF(N970="snížená",J970,0)</f>
        <v>0</v>
      </c>
      <c r="BG970" s="186">
        <f>IF(N970="zákl. přenesená",J970,0)</f>
        <v>0</v>
      </c>
      <c r="BH970" s="186">
        <f>IF(N970="sníž. přenesená",J970,0)</f>
        <v>0</v>
      </c>
      <c r="BI970" s="186">
        <f>IF(N970="nulová",J970,0)</f>
        <v>0</v>
      </c>
      <c r="BJ970" s="18" t="s">
        <v>82</v>
      </c>
      <c r="BK970" s="186">
        <f>ROUND(I970*H970,2)</f>
        <v>0</v>
      </c>
      <c r="BL970" s="18" t="s">
        <v>240</v>
      </c>
      <c r="BM970" s="185" t="s">
        <v>1229</v>
      </c>
    </row>
    <row r="971" spans="1:65" s="2" customFormat="1" ht="19.2">
      <c r="A971" s="35"/>
      <c r="B971" s="36"/>
      <c r="C971" s="37"/>
      <c r="D971" s="187" t="s">
        <v>143</v>
      </c>
      <c r="E971" s="37"/>
      <c r="F971" s="188" t="s">
        <v>1228</v>
      </c>
      <c r="G971" s="37"/>
      <c r="H971" s="37"/>
      <c r="I971" s="189"/>
      <c r="J971" s="37"/>
      <c r="K971" s="37"/>
      <c r="L971" s="40"/>
      <c r="M971" s="190"/>
      <c r="N971" s="191"/>
      <c r="O971" s="65"/>
      <c r="P971" s="65"/>
      <c r="Q971" s="65"/>
      <c r="R971" s="65"/>
      <c r="S971" s="65"/>
      <c r="T971" s="66"/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T971" s="18" t="s">
        <v>143</v>
      </c>
      <c r="AU971" s="18" t="s">
        <v>82</v>
      </c>
    </row>
    <row r="972" spans="1:65" s="14" customFormat="1" ht="10.199999999999999">
      <c r="B972" s="204"/>
      <c r="C972" s="205"/>
      <c r="D972" s="187" t="s">
        <v>147</v>
      </c>
      <c r="E972" s="205"/>
      <c r="F972" s="207" t="s">
        <v>1230</v>
      </c>
      <c r="G972" s="205"/>
      <c r="H972" s="208">
        <v>1028.5</v>
      </c>
      <c r="I972" s="209"/>
      <c r="J972" s="205"/>
      <c r="K972" s="205"/>
      <c r="L972" s="210"/>
      <c r="M972" s="211"/>
      <c r="N972" s="212"/>
      <c r="O972" s="212"/>
      <c r="P972" s="212"/>
      <c r="Q972" s="212"/>
      <c r="R972" s="212"/>
      <c r="S972" s="212"/>
      <c r="T972" s="213"/>
      <c r="AT972" s="214" t="s">
        <v>147</v>
      </c>
      <c r="AU972" s="214" t="s">
        <v>82</v>
      </c>
      <c r="AV972" s="14" t="s">
        <v>82</v>
      </c>
      <c r="AW972" s="14" t="s">
        <v>4</v>
      </c>
      <c r="AX972" s="14" t="s">
        <v>78</v>
      </c>
      <c r="AY972" s="214" t="s">
        <v>134</v>
      </c>
    </row>
    <row r="973" spans="1:65" s="2" customFormat="1" ht="16.5" customHeight="1">
      <c r="A973" s="35"/>
      <c r="B973" s="36"/>
      <c r="C973" s="174" t="s">
        <v>1231</v>
      </c>
      <c r="D973" s="174" t="s">
        <v>136</v>
      </c>
      <c r="E973" s="175" t="s">
        <v>1232</v>
      </c>
      <c r="F973" s="176" t="s">
        <v>1233</v>
      </c>
      <c r="G973" s="177" t="s">
        <v>139</v>
      </c>
      <c r="H973" s="178">
        <v>400</v>
      </c>
      <c r="I973" s="179"/>
      <c r="J973" s="180">
        <f>ROUND(I973*H973,2)</f>
        <v>0</v>
      </c>
      <c r="K973" s="176" t="s">
        <v>140</v>
      </c>
      <c r="L973" s="40"/>
      <c r="M973" s="181" t="s">
        <v>19</v>
      </c>
      <c r="N973" s="182" t="s">
        <v>45</v>
      </c>
      <c r="O973" s="65"/>
      <c r="P973" s="183">
        <f>O973*H973</f>
        <v>0</v>
      </c>
      <c r="Q973" s="183">
        <v>1.3999999999999999E-4</v>
      </c>
      <c r="R973" s="183">
        <f>Q973*H973</f>
        <v>5.5999999999999994E-2</v>
      </c>
      <c r="S973" s="183">
        <v>0</v>
      </c>
      <c r="T973" s="184">
        <f>S973*H973</f>
        <v>0</v>
      </c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R973" s="185" t="s">
        <v>141</v>
      </c>
      <c r="AT973" s="185" t="s">
        <v>136</v>
      </c>
      <c r="AU973" s="185" t="s">
        <v>82</v>
      </c>
      <c r="AY973" s="18" t="s">
        <v>134</v>
      </c>
      <c r="BE973" s="186">
        <f>IF(N973="základní",J973,0)</f>
        <v>0</v>
      </c>
      <c r="BF973" s="186">
        <f>IF(N973="snížená",J973,0)</f>
        <v>0</v>
      </c>
      <c r="BG973" s="186">
        <f>IF(N973="zákl. přenesená",J973,0)</f>
        <v>0</v>
      </c>
      <c r="BH973" s="186">
        <f>IF(N973="sníž. přenesená",J973,0)</f>
        <v>0</v>
      </c>
      <c r="BI973" s="186">
        <f>IF(N973="nulová",J973,0)</f>
        <v>0</v>
      </c>
      <c r="BJ973" s="18" t="s">
        <v>82</v>
      </c>
      <c r="BK973" s="186">
        <f>ROUND(I973*H973,2)</f>
        <v>0</v>
      </c>
      <c r="BL973" s="18" t="s">
        <v>141</v>
      </c>
      <c r="BM973" s="185" t="s">
        <v>1234</v>
      </c>
    </row>
    <row r="974" spans="1:65" s="2" customFormat="1" ht="10.199999999999999">
      <c r="A974" s="35"/>
      <c r="B974" s="36"/>
      <c r="C974" s="37"/>
      <c r="D974" s="187" t="s">
        <v>143</v>
      </c>
      <c r="E974" s="37"/>
      <c r="F974" s="188" t="s">
        <v>1235</v>
      </c>
      <c r="G974" s="37"/>
      <c r="H974" s="37"/>
      <c r="I974" s="189"/>
      <c r="J974" s="37"/>
      <c r="K974" s="37"/>
      <c r="L974" s="40"/>
      <c r="M974" s="190"/>
      <c r="N974" s="191"/>
      <c r="O974" s="65"/>
      <c r="P974" s="65"/>
      <c r="Q974" s="65"/>
      <c r="R974" s="65"/>
      <c r="S974" s="65"/>
      <c r="T974" s="66"/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  <c r="AT974" s="18" t="s">
        <v>143</v>
      </c>
      <c r="AU974" s="18" t="s">
        <v>82</v>
      </c>
    </row>
    <row r="975" spans="1:65" s="2" customFormat="1" ht="10.199999999999999">
      <c r="A975" s="35"/>
      <c r="B975" s="36"/>
      <c r="C975" s="37"/>
      <c r="D975" s="192" t="s">
        <v>145</v>
      </c>
      <c r="E975" s="37"/>
      <c r="F975" s="193" t="s">
        <v>1236</v>
      </c>
      <c r="G975" s="37"/>
      <c r="H975" s="37"/>
      <c r="I975" s="189"/>
      <c r="J975" s="37"/>
      <c r="K975" s="37"/>
      <c r="L975" s="40"/>
      <c r="M975" s="190"/>
      <c r="N975" s="191"/>
      <c r="O975" s="65"/>
      <c r="P975" s="65"/>
      <c r="Q975" s="65"/>
      <c r="R975" s="65"/>
      <c r="S975" s="65"/>
      <c r="T975" s="66"/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T975" s="18" t="s">
        <v>145</v>
      </c>
      <c r="AU975" s="18" t="s">
        <v>82</v>
      </c>
    </row>
    <row r="976" spans="1:65" s="2" customFormat="1" ht="24.15" customHeight="1">
      <c r="A976" s="35"/>
      <c r="B976" s="36"/>
      <c r="C976" s="174" t="s">
        <v>1237</v>
      </c>
      <c r="D976" s="174" t="s">
        <v>136</v>
      </c>
      <c r="E976" s="175" t="s">
        <v>1238</v>
      </c>
      <c r="F976" s="176" t="s">
        <v>1239</v>
      </c>
      <c r="G976" s="177" t="s">
        <v>195</v>
      </c>
      <c r="H976" s="178">
        <v>6.5000000000000002E-2</v>
      </c>
      <c r="I976" s="179"/>
      <c r="J976" s="180">
        <f>ROUND(I976*H976,2)</f>
        <v>0</v>
      </c>
      <c r="K976" s="176" t="s">
        <v>140</v>
      </c>
      <c r="L976" s="40"/>
      <c r="M976" s="181" t="s">
        <v>19</v>
      </c>
      <c r="N976" s="182" t="s">
        <v>45</v>
      </c>
      <c r="O976" s="65"/>
      <c r="P976" s="183">
        <f>O976*H976</f>
        <v>0</v>
      </c>
      <c r="Q976" s="183">
        <v>0</v>
      </c>
      <c r="R976" s="183">
        <f>Q976*H976</f>
        <v>0</v>
      </c>
      <c r="S976" s="183">
        <v>0</v>
      </c>
      <c r="T976" s="184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185" t="s">
        <v>240</v>
      </c>
      <c r="AT976" s="185" t="s">
        <v>136</v>
      </c>
      <c r="AU976" s="185" t="s">
        <v>82</v>
      </c>
      <c r="AY976" s="18" t="s">
        <v>134</v>
      </c>
      <c r="BE976" s="186">
        <f>IF(N976="základní",J976,0)</f>
        <v>0</v>
      </c>
      <c r="BF976" s="186">
        <f>IF(N976="snížená",J976,0)</f>
        <v>0</v>
      </c>
      <c r="BG976" s="186">
        <f>IF(N976="zákl. přenesená",J976,0)</f>
        <v>0</v>
      </c>
      <c r="BH976" s="186">
        <f>IF(N976="sníž. přenesená",J976,0)</f>
        <v>0</v>
      </c>
      <c r="BI976" s="186">
        <f>IF(N976="nulová",J976,0)</f>
        <v>0</v>
      </c>
      <c r="BJ976" s="18" t="s">
        <v>82</v>
      </c>
      <c r="BK976" s="186">
        <f>ROUND(I976*H976,2)</f>
        <v>0</v>
      </c>
      <c r="BL976" s="18" t="s">
        <v>240</v>
      </c>
      <c r="BM976" s="185" t="s">
        <v>1240</v>
      </c>
    </row>
    <row r="977" spans="1:65" s="2" customFormat="1" ht="28.8">
      <c r="A977" s="35"/>
      <c r="B977" s="36"/>
      <c r="C977" s="37"/>
      <c r="D977" s="187" t="s">
        <v>143</v>
      </c>
      <c r="E977" s="37"/>
      <c r="F977" s="188" t="s">
        <v>1241</v>
      </c>
      <c r="G977" s="37"/>
      <c r="H977" s="37"/>
      <c r="I977" s="189"/>
      <c r="J977" s="37"/>
      <c r="K977" s="37"/>
      <c r="L977" s="40"/>
      <c r="M977" s="190"/>
      <c r="N977" s="191"/>
      <c r="O977" s="65"/>
      <c r="P977" s="65"/>
      <c r="Q977" s="65"/>
      <c r="R977" s="65"/>
      <c r="S977" s="65"/>
      <c r="T977" s="66"/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T977" s="18" t="s">
        <v>143</v>
      </c>
      <c r="AU977" s="18" t="s">
        <v>82</v>
      </c>
    </row>
    <row r="978" spans="1:65" s="2" customFormat="1" ht="10.199999999999999">
      <c r="A978" s="35"/>
      <c r="B978" s="36"/>
      <c r="C978" s="37"/>
      <c r="D978" s="192" t="s">
        <v>145</v>
      </c>
      <c r="E978" s="37"/>
      <c r="F978" s="193" t="s">
        <v>1242</v>
      </c>
      <c r="G978" s="37"/>
      <c r="H978" s="37"/>
      <c r="I978" s="189"/>
      <c r="J978" s="37"/>
      <c r="K978" s="37"/>
      <c r="L978" s="40"/>
      <c r="M978" s="190"/>
      <c r="N978" s="191"/>
      <c r="O978" s="65"/>
      <c r="P978" s="65"/>
      <c r="Q978" s="65"/>
      <c r="R978" s="65"/>
      <c r="S978" s="65"/>
      <c r="T978" s="66"/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T978" s="18" t="s">
        <v>145</v>
      </c>
      <c r="AU978" s="18" t="s">
        <v>82</v>
      </c>
    </row>
    <row r="979" spans="1:65" s="12" customFormat="1" ht="22.8" customHeight="1">
      <c r="B979" s="158"/>
      <c r="C979" s="159"/>
      <c r="D979" s="160" t="s">
        <v>72</v>
      </c>
      <c r="E979" s="172" t="s">
        <v>1243</v>
      </c>
      <c r="F979" s="172" t="s">
        <v>1244</v>
      </c>
      <c r="G979" s="159"/>
      <c r="H979" s="159"/>
      <c r="I979" s="162"/>
      <c r="J979" s="173">
        <f>BK979</f>
        <v>0</v>
      </c>
      <c r="K979" s="159"/>
      <c r="L979" s="164"/>
      <c r="M979" s="165"/>
      <c r="N979" s="166"/>
      <c r="O979" s="166"/>
      <c r="P979" s="167">
        <f>SUM(P980:P1002)</f>
        <v>0</v>
      </c>
      <c r="Q979" s="166"/>
      <c r="R979" s="167">
        <f>SUM(R980:R1002)</f>
        <v>0</v>
      </c>
      <c r="S979" s="166"/>
      <c r="T979" s="168">
        <f>SUM(T980:T1002)</f>
        <v>6.3200000000000006E-2</v>
      </c>
      <c r="AR979" s="169" t="s">
        <v>82</v>
      </c>
      <c r="AT979" s="170" t="s">
        <v>72</v>
      </c>
      <c r="AU979" s="170" t="s">
        <v>78</v>
      </c>
      <c r="AY979" s="169" t="s">
        <v>134</v>
      </c>
      <c r="BK979" s="171">
        <f>SUM(BK980:BK1002)</f>
        <v>0</v>
      </c>
    </row>
    <row r="980" spans="1:65" s="2" customFormat="1" ht="24.15" customHeight="1">
      <c r="A980" s="35"/>
      <c r="B980" s="36"/>
      <c r="C980" s="174" t="s">
        <v>1245</v>
      </c>
      <c r="D980" s="174" t="s">
        <v>136</v>
      </c>
      <c r="E980" s="175" t="s">
        <v>1246</v>
      </c>
      <c r="F980" s="176" t="s">
        <v>1247</v>
      </c>
      <c r="G980" s="177" t="s">
        <v>561</v>
      </c>
      <c r="H980" s="178">
        <v>8</v>
      </c>
      <c r="I980" s="179"/>
      <c r="J980" s="180">
        <f>ROUND(I980*H980,2)</f>
        <v>0</v>
      </c>
      <c r="K980" s="176" t="s">
        <v>140</v>
      </c>
      <c r="L980" s="40"/>
      <c r="M980" s="181" t="s">
        <v>19</v>
      </c>
      <c r="N980" s="182" t="s">
        <v>45</v>
      </c>
      <c r="O980" s="65"/>
      <c r="P980" s="183">
        <f>O980*H980</f>
        <v>0</v>
      </c>
      <c r="Q980" s="183">
        <v>0</v>
      </c>
      <c r="R980" s="183">
        <f>Q980*H980</f>
        <v>0</v>
      </c>
      <c r="S980" s="183">
        <v>4.0000000000000002E-4</v>
      </c>
      <c r="T980" s="184">
        <f>S980*H980</f>
        <v>3.2000000000000002E-3</v>
      </c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R980" s="185" t="s">
        <v>240</v>
      </c>
      <c r="AT980" s="185" t="s">
        <v>136</v>
      </c>
      <c r="AU980" s="185" t="s">
        <v>82</v>
      </c>
      <c r="AY980" s="18" t="s">
        <v>134</v>
      </c>
      <c r="BE980" s="186">
        <f>IF(N980="základní",J980,0)</f>
        <v>0</v>
      </c>
      <c r="BF980" s="186">
        <f>IF(N980="snížená",J980,0)</f>
        <v>0</v>
      </c>
      <c r="BG980" s="186">
        <f>IF(N980="zákl. přenesená",J980,0)</f>
        <v>0</v>
      </c>
      <c r="BH980" s="186">
        <f>IF(N980="sníž. přenesená",J980,0)</f>
        <v>0</v>
      </c>
      <c r="BI980" s="186">
        <f>IF(N980="nulová",J980,0)</f>
        <v>0</v>
      </c>
      <c r="BJ980" s="18" t="s">
        <v>82</v>
      </c>
      <c r="BK980" s="186">
        <f>ROUND(I980*H980,2)</f>
        <v>0</v>
      </c>
      <c r="BL980" s="18" t="s">
        <v>240</v>
      </c>
      <c r="BM980" s="185" t="s">
        <v>1248</v>
      </c>
    </row>
    <row r="981" spans="1:65" s="2" customFormat="1" ht="19.2">
      <c r="A981" s="35"/>
      <c r="B981" s="36"/>
      <c r="C981" s="37"/>
      <c r="D981" s="187" t="s">
        <v>143</v>
      </c>
      <c r="E981" s="37"/>
      <c r="F981" s="188" t="s">
        <v>1249</v>
      </c>
      <c r="G981" s="37"/>
      <c r="H981" s="37"/>
      <c r="I981" s="189"/>
      <c r="J981" s="37"/>
      <c r="K981" s="37"/>
      <c r="L981" s="40"/>
      <c r="M981" s="190"/>
      <c r="N981" s="191"/>
      <c r="O981" s="65"/>
      <c r="P981" s="65"/>
      <c r="Q981" s="65"/>
      <c r="R981" s="65"/>
      <c r="S981" s="65"/>
      <c r="T981" s="66"/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T981" s="18" t="s">
        <v>143</v>
      </c>
      <c r="AU981" s="18" t="s">
        <v>82</v>
      </c>
    </row>
    <row r="982" spans="1:65" s="2" customFormat="1" ht="10.199999999999999">
      <c r="A982" s="35"/>
      <c r="B982" s="36"/>
      <c r="C982" s="37"/>
      <c r="D982" s="192" t="s">
        <v>145</v>
      </c>
      <c r="E982" s="37"/>
      <c r="F982" s="193" t="s">
        <v>1250</v>
      </c>
      <c r="G982" s="37"/>
      <c r="H982" s="37"/>
      <c r="I982" s="189"/>
      <c r="J982" s="37"/>
      <c r="K982" s="37"/>
      <c r="L982" s="40"/>
      <c r="M982" s="190"/>
      <c r="N982" s="191"/>
      <c r="O982" s="65"/>
      <c r="P982" s="65"/>
      <c r="Q982" s="65"/>
      <c r="R982" s="65"/>
      <c r="S982" s="65"/>
      <c r="T982" s="66"/>
      <c r="U982" s="35"/>
      <c r="V982" s="35"/>
      <c r="W982" s="35"/>
      <c r="X982" s="35"/>
      <c r="Y982" s="35"/>
      <c r="Z982" s="35"/>
      <c r="AA982" s="35"/>
      <c r="AB982" s="35"/>
      <c r="AC982" s="35"/>
      <c r="AD982" s="35"/>
      <c r="AE982" s="35"/>
      <c r="AT982" s="18" t="s">
        <v>145</v>
      </c>
      <c r="AU982" s="18" t="s">
        <v>82</v>
      </c>
    </row>
    <row r="983" spans="1:65" s="2" customFormat="1" ht="16.5" customHeight="1">
      <c r="A983" s="35"/>
      <c r="B983" s="36"/>
      <c r="C983" s="174" t="s">
        <v>1251</v>
      </c>
      <c r="D983" s="174" t="s">
        <v>136</v>
      </c>
      <c r="E983" s="175" t="s">
        <v>1252</v>
      </c>
      <c r="F983" s="176" t="s">
        <v>1253</v>
      </c>
      <c r="G983" s="177" t="s">
        <v>333</v>
      </c>
      <c r="H983" s="178">
        <v>1</v>
      </c>
      <c r="I983" s="179"/>
      <c r="J983" s="180">
        <f>ROUND(I983*H983,2)</f>
        <v>0</v>
      </c>
      <c r="K983" s="176" t="s">
        <v>140</v>
      </c>
      <c r="L983" s="40"/>
      <c r="M983" s="181" t="s">
        <v>19</v>
      </c>
      <c r="N983" s="182" t="s">
        <v>45</v>
      </c>
      <c r="O983" s="65"/>
      <c r="P983" s="183">
        <f>O983*H983</f>
        <v>0</v>
      </c>
      <c r="Q983" s="183">
        <v>0</v>
      </c>
      <c r="R983" s="183">
        <f>Q983*H983</f>
        <v>0</v>
      </c>
      <c r="S983" s="183">
        <v>0</v>
      </c>
      <c r="T983" s="184">
        <f>S983*H983</f>
        <v>0</v>
      </c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R983" s="185" t="s">
        <v>240</v>
      </c>
      <c r="AT983" s="185" t="s">
        <v>136</v>
      </c>
      <c r="AU983" s="185" t="s">
        <v>82</v>
      </c>
      <c r="AY983" s="18" t="s">
        <v>134</v>
      </c>
      <c r="BE983" s="186">
        <f>IF(N983="základní",J983,0)</f>
        <v>0</v>
      </c>
      <c r="BF983" s="186">
        <f>IF(N983="snížená",J983,0)</f>
        <v>0</v>
      </c>
      <c r="BG983" s="186">
        <f>IF(N983="zákl. přenesená",J983,0)</f>
        <v>0</v>
      </c>
      <c r="BH983" s="186">
        <f>IF(N983="sníž. přenesená",J983,0)</f>
        <v>0</v>
      </c>
      <c r="BI983" s="186">
        <f>IF(N983="nulová",J983,0)</f>
        <v>0</v>
      </c>
      <c r="BJ983" s="18" t="s">
        <v>82</v>
      </c>
      <c r="BK983" s="186">
        <f>ROUND(I983*H983,2)</f>
        <v>0</v>
      </c>
      <c r="BL983" s="18" t="s">
        <v>240</v>
      </c>
      <c r="BM983" s="185" t="s">
        <v>1254</v>
      </c>
    </row>
    <row r="984" spans="1:65" s="2" customFormat="1" ht="10.199999999999999">
      <c r="A984" s="35"/>
      <c r="B984" s="36"/>
      <c r="C984" s="37"/>
      <c r="D984" s="187" t="s">
        <v>143</v>
      </c>
      <c r="E984" s="37"/>
      <c r="F984" s="188" t="s">
        <v>1255</v>
      </c>
      <c r="G984" s="37"/>
      <c r="H984" s="37"/>
      <c r="I984" s="189"/>
      <c r="J984" s="37"/>
      <c r="K984" s="37"/>
      <c r="L984" s="40"/>
      <c r="M984" s="190"/>
      <c r="N984" s="191"/>
      <c r="O984" s="65"/>
      <c r="P984" s="65"/>
      <c r="Q984" s="65"/>
      <c r="R984" s="65"/>
      <c r="S984" s="65"/>
      <c r="T984" s="66"/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T984" s="18" t="s">
        <v>143</v>
      </c>
      <c r="AU984" s="18" t="s">
        <v>82</v>
      </c>
    </row>
    <row r="985" spans="1:65" s="2" customFormat="1" ht="10.199999999999999">
      <c r="A985" s="35"/>
      <c r="B985" s="36"/>
      <c r="C985" s="37"/>
      <c r="D985" s="192" t="s">
        <v>145</v>
      </c>
      <c r="E985" s="37"/>
      <c r="F985" s="193" t="s">
        <v>1256</v>
      </c>
      <c r="G985" s="37"/>
      <c r="H985" s="37"/>
      <c r="I985" s="189"/>
      <c r="J985" s="37"/>
      <c r="K985" s="37"/>
      <c r="L985" s="40"/>
      <c r="M985" s="190"/>
      <c r="N985" s="191"/>
      <c r="O985" s="65"/>
      <c r="P985" s="65"/>
      <c r="Q985" s="65"/>
      <c r="R985" s="65"/>
      <c r="S985" s="65"/>
      <c r="T985" s="66"/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T985" s="18" t="s">
        <v>145</v>
      </c>
      <c r="AU985" s="18" t="s">
        <v>82</v>
      </c>
    </row>
    <row r="986" spans="1:65" s="2" customFormat="1" ht="16.5" customHeight="1">
      <c r="A986" s="35"/>
      <c r="B986" s="36"/>
      <c r="C986" s="226" t="s">
        <v>1257</v>
      </c>
      <c r="D986" s="226" t="s">
        <v>217</v>
      </c>
      <c r="E986" s="227" t="s">
        <v>1258</v>
      </c>
      <c r="F986" s="228" t="s">
        <v>1259</v>
      </c>
      <c r="G986" s="229" t="s">
        <v>1260</v>
      </c>
      <c r="H986" s="230">
        <v>1</v>
      </c>
      <c r="I986" s="231"/>
      <c r="J986" s="232">
        <f>ROUND(I986*H986,2)</f>
        <v>0</v>
      </c>
      <c r="K986" s="228" t="s">
        <v>19</v>
      </c>
      <c r="L986" s="233"/>
      <c r="M986" s="234" t="s">
        <v>19</v>
      </c>
      <c r="N986" s="235" t="s">
        <v>45</v>
      </c>
      <c r="O986" s="65"/>
      <c r="P986" s="183">
        <f>O986*H986</f>
        <v>0</v>
      </c>
      <c r="Q986" s="183">
        <v>0</v>
      </c>
      <c r="R986" s="183">
        <f>Q986*H986</f>
        <v>0</v>
      </c>
      <c r="S986" s="183">
        <v>0</v>
      </c>
      <c r="T986" s="184">
        <f>S986*H986</f>
        <v>0</v>
      </c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  <c r="AR986" s="185" t="s">
        <v>383</v>
      </c>
      <c r="AT986" s="185" t="s">
        <v>217</v>
      </c>
      <c r="AU986" s="185" t="s">
        <v>82</v>
      </c>
      <c r="AY986" s="18" t="s">
        <v>134</v>
      </c>
      <c r="BE986" s="186">
        <f>IF(N986="základní",J986,0)</f>
        <v>0</v>
      </c>
      <c r="BF986" s="186">
        <f>IF(N986="snížená",J986,0)</f>
        <v>0</v>
      </c>
      <c r="BG986" s="186">
        <f>IF(N986="zákl. přenesená",J986,0)</f>
        <v>0</v>
      </c>
      <c r="BH986" s="186">
        <f>IF(N986="sníž. přenesená",J986,0)</f>
        <v>0</v>
      </c>
      <c r="BI986" s="186">
        <f>IF(N986="nulová",J986,0)</f>
        <v>0</v>
      </c>
      <c r="BJ986" s="18" t="s">
        <v>82</v>
      </c>
      <c r="BK986" s="186">
        <f>ROUND(I986*H986,2)</f>
        <v>0</v>
      </c>
      <c r="BL986" s="18" t="s">
        <v>240</v>
      </c>
      <c r="BM986" s="185" t="s">
        <v>1261</v>
      </c>
    </row>
    <row r="987" spans="1:65" s="2" customFormat="1" ht="10.199999999999999">
      <c r="A987" s="35"/>
      <c r="B987" s="36"/>
      <c r="C987" s="37"/>
      <c r="D987" s="187" t="s">
        <v>143</v>
      </c>
      <c r="E987" s="37"/>
      <c r="F987" s="188" t="s">
        <v>1259</v>
      </c>
      <c r="G987" s="37"/>
      <c r="H987" s="37"/>
      <c r="I987" s="189"/>
      <c r="J987" s="37"/>
      <c r="K987" s="37"/>
      <c r="L987" s="40"/>
      <c r="M987" s="190"/>
      <c r="N987" s="191"/>
      <c r="O987" s="65"/>
      <c r="P987" s="65"/>
      <c r="Q987" s="65"/>
      <c r="R987" s="65"/>
      <c r="S987" s="65"/>
      <c r="T987" s="66"/>
      <c r="U987" s="35"/>
      <c r="V987" s="35"/>
      <c r="W987" s="35"/>
      <c r="X987" s="35"/>
      <c r="Y987" s="35"/>
      <c r="Z987" s="35"/>
      <c r="AA987" s="35"/>
      <c r="AB987" s="35"/>
      <c r="AC987" s="35"/>
      <c r="AD987" s="35"/>
      <c r="AE987" s="35"/>
      <c r="AT987" s="18" t="s">
        <v>143</v>
      </c>
      <c r="AU987" s="18" t="s">
        <v>82</v>
      </c>
    </row>
    <row r="988" spans="1:65" s="2" customFormat="1" ht="16.5" customHeight="1">
      <c r="A988" s="35"/>
      <c r="B988" s="36"/>
      <c r="C988" s="226" t="s">
        <v>1262</v>
      </c>
      <c r="D988" s="226" t="s">
        <v>217</v>
      </c>
      <c r="E988" s="227" t="s">
        <v>1263</v>
      </c>
      <c r="F988" s="228" t="s">
        <v>1264</v>
      </c>
      <c r="G988" s="229" t="s">
        <v>1260</v>
      </c>
      <c r="H988" s="230">
        <v>2</v>
      </c>
      <c r="I988" s="231"/>
      <c r="J988" s="232">
        <f>ROUND(I988*H988,2)</f>
        <v>0</v>
      </c>
      <c r="K988" s="228" t="s">
        <v>19</v>
      </c>
      <c r="L988" s="233"/>
      <c r="M988" s="234" t="s">
        <v>19</v>
      </c>
      <c r="N988" s="235" t="s">
        <v>45</v>
      </c>
      <c r="O988" s="65"/>
      <c r="P988" s="183">
        <f>O988*H988</f>
        <v>0</v>
      </c>
      <c r="Q988" s="183">
        <v>0</v>
      </c>
      <c r="R988" s="183">
        <f>Q988*H988</f>
        <v>0</v>
      </c>
      <c r="S988" s="183">
        <v>0</v>
      </c>
      <c r="T988" s="184">
        <f>S988*H988</f>
        <v>0</v>
      </c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R988" s="185" t="s">
        <v>383</v>
      </c>
      <c r="AT988" s="185" t="s">
        <v>217</v>
      </c>
      <c r="AU988" s="185" t="s">
        <v>82</v>
      </c>
      <c r="AY988" s="18" t="s">
        <v>134</v>
      </c>
      <c r="BE988" s="186">
        <f>IF(N988="základní",J988,0)</f>
        <v>0</v>
      </c>
      <c r="BF988" s="186">
        <f>IF(N988="snížená",J988,0)</f>
        <v>0</v>
      </c>
      <c r="BG988" s="186">
        <f>IF(N988="zákl. přenesená",J988,0)</f>
        <v>0</v>
      </c>
      <c r="BH988" s="186">
        <f>IF(N988="sníž. přenesená",J988,0)</f>
        <v>0</v>
      </c>
      <c r="BI988" s="186">
        <f>IF(N988="nulová",J988,0)</f>
        <v>0</v>
      </c>
      <c r="BJ988" s="18" t="s">
        <v>82</v>
      </c>
      <c r="BK988" s="186">
        <f>ROUND(I988*H988,2)</f>
        <v>0</v>
      </c>
      <c r="BL988" s="18" t="s">
        <v>240</v>
      </c>
      <c r="BM988" s="185" t="s">
        <v>1265</v>
      </c>
    </row>
    <row r="989" spans="1:65" s="2" customFormat="1" ht="10.199999999999999">
      <c r="A989" s="35"/>
      <c r="B989" s="36"/>
      <c r="C989" s="37"/>
      <c r="D989" s="187" t="s">
        <v>143</v>
      </c>
      <c r="E989" s="37"/>
      <c r="F989" s="188" t="s">
        <v>1264</v>
      </c>
      <c r="G989" s="37"/>
      <c r="H989" s="37"/>
      <c r="I989" s="189"/>
      <c r="J989" s="37"/>
      <c r="K989" s="37"/>
      <c r="L989" s="40"/>
      <c r="M989" s="190"/>
      <c r="N989" s="191"/>
      <c r="O989" s="65"/>
      <c r="P989" s="65"/>
      <c r="Q989" s="65"/>
      <c r="R989" s="65"/>
      <c r="S989" s="65"/>
      <c r="T989" s="66"/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T989" s="18" t="s">
        <v>143</v>
      </c>
      <c r="AU989" s="18" t="s">
        <v>82</v>
      </c>
    </row>
    <row r="990" spans="1:65" s="2" customFormat="1" ht="16.5" customHeight="1">
      <c r="A990" s="35"/>
      <c r="B990" s="36"/>
      <c r="C990" s="226" t="s">
        <v>1266</v>
      </c>
      <c r="D990" s="226" t="s">
        <v>217</v>
      </c>
      <c r="E990" s="227" t="s">
        <v>1267</v>
      </c>
      <c r="F990" s="228" t="s">
        <v>1268</v>
      </c>
      <c r="G990" s="229" t="s">
        <v>1260</v>
      </c>
      <c r="H990" s="230">
        <v>2</v>
      </c>
      <c r="I990" s="231"/>
      <c r="J990" s="232">
        <f>ROUND(I990*H990,2)</f>
        <v>0</v>
      </c>
      <c r="K990" s="228" t="s">
        <v>19</v>
      </c>
      <c r="L990" s="233"/>
      <c r="M990" s="234" t="s">
        <v>19</v>
      </c>
      <c r="N990" s="235" t="s">
        <v>45</v>
      </c>
      <c r="O990" s="65"/>
      <c r="P990" s="183">
        <f>O990*H990</f>
        <v>0</v>
      </c>
      <c r="Q990" s="183">
        <v>0</v>
      </c>
      <c r="R990" s="183">
        <f>Q990*H990</f>
        <v>0</v>
      </c>
      <c r="S990" s="183">
        <v>0</v>
      </c>
      <c r="T990" s="184">
        <f>S990*H990</f>
        <v>0</v>
      </c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R990" s="185" t="s">
        <v>383</v>
      </c>
      <c r="AT990" s="185" t="s">
        <v>217</v>
      </c>
      <c r="AU990" s="185" t="s">
        <v>82</v>
      </c>
      <c r="AY990" s="18" t="s">
        <v>134</v>
      </c>
      <c r="BE990" s="186">
        <f>IF(N990="základní",J990,0)</f>
        <v>0</v>
      </c>
      <c r="BF990" s="186">
        <f>IF(N990="snížená",J990,0)</f>
        <v>0</v>
      </c>
      <c r="BG990" s="186">
        <f>IF(N990="zákl. přenesená",J990,0)</f>
        <v>0</v>
      </c>
      <c r="BH990" s="186">
        <f>IF(N990="sníž. přenesená",J990,0)</f>
        <v>0</v>
      </c>
      <c r="BI990" s="186">
        <f>IF(N990="nulová",J990,0)</f>
        <v>0</v>
      </c>
      <c r="BJ990" s="18" t="s">
        <v>82</v>
      </c>
      <c r="BK990" s="186">
        <f>ROUND(I990*H990,2)</f>
        <v>0</v>
      </c>
      <c r="BL990" s="18" t="s">
        <v>240</v>
      </c>
      <c r="BM990" s="185" t="s">
        <v>1269</v>
      </c>
    </row>
    <row r="991" spans="1:65" s="2" customFormat="1" ht="10.199999999999999">
      <c r="A991" s="35"/>
      <c r="B991" s="36"/>
      <c r="C991" s="37"/>
      <c r="D991" s="187" t="s">
        <v>143</v>
      </c>
      <c r="E991" s="37"/>
      <c r="F991" s="188" t="s">
        <v>1268</v>
      </c>
      <c r="G991" s="37"/>
      <c r="H991" s="37"/>
      <c r="I991" s="189"/>
      <c r="J991" s="37"/>
      <c r="K991" s="37"/>
      <c r="L991" s="40"/>
      <c r="M991" s="190"/>
      <c r="N991" s="191"/>
      <c r="O991" s="65"/>
      <c r="P991" s="65"/>
      <c r="Q991" s="65"/>
      <c r="R991" s="65"/>
      <c r="S991" s="65"/>
      <c r="T991" s="66"/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  <c r="AT991" s="18" t="s">
        <v>143</v>
      </c>
      <c r="AU991" s="18" t="s">
        <v>82</v>
      </c>
    </row>
    <row r="992" spans="1:65" s="2" customFormat="1" ht="21.75" customHeight="1">
      <c r="A992" s="35"/>
      <c r="B992" s="36"/>
      <c r="C992" s="174" t="s">
        <v>1270</v>
      </c>
      <c r="D992" s="174" t="s">
        <v>136</v>
      </c>
      <c r="E992" s="175" t="s">
        <v>1271</v>
      </c>
      <c r="F992" s="176" t="s">
        <v>1272</v>
      </c>
      <c r="G992" s="177" t="s">
        <v>333</v>
      </c>
      <c r="H992" s="178">
        <v>1</v>
      </c>
      <c r="I992" s="179"/>
      <c r="J992" s="180">
        <f>ROUND(I992*H992,2)</f>
        <v>0</v>
      </c>
      <c r="K992" s="176" t="s">
        <v>140</v>
      </c>
      <c r="L992" s="40"/>
      <c r="M992" s="181" t="s">
        <v>19</v>
      </c>
      <c r="N992" s="182" t="s">
        <v>45</v>
      </c>
      <c r="O992" s="65"/>
      <c r="P992" s="183">
        <f>O992*H992</f>
        <v>0</v>
      </c>
      <c r="Q992" s="183">
        <v>0</v>
      </c>
      <c r="R992" s="183">
        <f>Q992*H992</f>
        <v>0</v>
      </c>
      <c r="S992" s="183">
        <v>3.5000000000000003E-2</v>
      </c>
      <c r="T992" s="184">
        <f>S992*H992</f>
        <v>3.5000000000000003E-2</v>
      </c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R992" s="185" t="s">
        <v>240</v>
      </c>
      <c r="AT992" s="185" t="s">
        <v>136</v>
      </c>
      <c r="AU992" s="185" t="s">
        <v>82</v>
      </c>
      <c r="AY992" s="18" t="s">
        <v>134</v>
      </c>
      <c r="BE992" s="186">
        <f>IF(N992="základní",J992,0)</f>
        <v>0</v>
      </c>
      <c r="BF992" s="186">
        <f>IF(N992="snížená",J992,0)</f>
        <v>0</v>
      </c>
      <c r="BG992" s="186">
        <f>IF(N992="zákl. přenesená",J992,0)</f>
        <v>0</v>
      </c>
      <c r="BH992" s="186">
        <f>IF(N992="sníž. přenesená",J992,0)</f>
        <v>0</v>
      </c>
      <c r="BI992" s="186">
        <f>IF(N992="nulová",J992,0)</f>
        <v>0</v>
      </c>
      <c r="BJ992" s="18" t="s">
        <v>82</v>
      </c>
      <c r="BK992" s="186">
        <f>ROUND(I992*H992,2)</f>
        <v>0</v>
      </c>
      <c r="BL992" s="18" t="s">
        <v>240</v>
      </c>
      <c r="BM992" s="185" t="s">
        <v>1273</v>
      </c>
    </row>
    <row r="993" spans="1:65" s="2" customFormat="1" ht="10.199999999999999">
      <c r="A993" s="35"/>
      <c r="B993" s="36"/>
      <c r="C993" s="37"/>
      <c r="D993" s="187" t="s">
        <v>143</v>
      </c>
      <c r="E993" s="37"/>
      <c r="F993" s="188" t="s">
        <v>1274</v>
      </c>
      <c r="G993" s="37"/>
      <c r="H993" s="37"/>
      <c r="I993" s="189"/>
      <c r="J993" s="37"/>
      <c r="K993" s="37"/>
      <c r="L993" s="40"/>
      <c r="M993" s="190"/>
      <c r="N993" s="191"/>
      <c r="O993" s="65"/>
      <c r="P993" s="65"/>
      <c r="Q993" s="65"/>
      <c r="R993" s="65"/>
      <c r="S993" s="65"/>
      <c r="T993" s="66"/>
      <c r="U993" s="35"/>
      <c r="V993" s="35"/>
      <c r="W993" s="35"/>
      <c r="X993" s="35"/>
      <c r="Y993" s="35"/>
      <c r="Z993" s="35"/>
      <c r="AA993" s="35"/>
      <c r="AB993" s="35"/>
      <c r="AC993" s="35"/>
      <c r="AD993" s="35"/>
      <c r="AE993" s="35"/>
      <c r="AT993" s="18" t="s">
        <v>143</v>
      </c>
      <c r="AU993" s="18" t="s">
        <v>82</v>
      </c>
    </row>
    <row r="994" spans="1:65" s="2" customFormat="1" ht="10.199999999999999">
      <c r="A994" s="35"/>
      <c r="B994" s="36"/>
      <c r="C994" s="37"/>
      <c r="D994" s="192" t="s">
        <v>145</v>
      </c>
      <c r="E994" s="37"/>
      <c r="F994" s="193" t="s">
        <v>1275</v>
      </c>
      <c r="G994" s="37"/>
      <c r="H994" s="37"/>
      <c r="I994" s="189"/>
      <c r="J994" s="37"/>
      <c r="K994" s="37"/>
      <c r="L994" s="40"/>
      <c r="M994" s="190"/>
      <c r="N994" s="191"/>
      <c r="O994" s="65"/>
      <c r="P994" s="65"/>
      <c r="Q994" s="65"/>
      <c r="R994" s="65"/>
      <c r="S994" s="65"/>
      <c r="T994" s="66"/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  <c r="AT994" s="18" t="s">
        <v>145</v>
      </c>
      <c r="AU994" s="18" t="s">
        <v>82</v>
      </c>
    </row>
    <row r="995" spans="1:65" s="2" customFormat="1" ht="24.15" customHeight="1">
      <c r="A995" s="35"/>
      <c r="B995" s="36"/>
      <c r="C995" s="174" t="s">
        <v>1276</v>
      </c>
      <c r="D995" s="174" t="s">
        <v>136</v>
      </c>
      <c r="E995" s="175" t="s">
        <v>1277</v>
      </c>
      <c r="F995" s="176" t="s">
        <v>1278</v>
      </c>
      <c r="G995" s="177" t="s">
        <v>231</v>
      </c>
      <c r="H995" s="178">
        <v>25</v>
      </c>
      <c r="I995" s="179"/>
      <c r="J995" s="180">
        <f>ROUND(I995*H995,2)</f>
        <v>0</v>
      </c>
      <c r="K995" s="176" t="s">
        <v>140</v>
      </c>
      <c r="L995" s="40"/>
      <c r="M995" s="181" t="s">
        <v>19</v>
      </c>
      <c r="N995" s="182" t="s">
        <v>45</v>
      </c>
      <c r="O995" s="65"/>
      <c r="P995" s="183">
        <f>O995*H995</f>
        <v>0</v>
      </c>
      <c r="Q995" s="183">
        <v>0</v>
      </c>
      <c r="R995" s="183">
        <f>Q995*H995</f>
        <v>0</v>
      </c>
      <c r="S995" s="183">
        <v>1E-3</v>
      </c>
      <c r="T995" s="184">
        <f>S995*H995</f>
        <v>2.5000000000000001E-2</v>
      </c>
      <c r="U995" s="35"/>
      <c r="V995" s="35"/>
      <c r="W995" s="35"/>
      <c r="X995" s="35"/>
      <c r="Y995" s="35"/>
      <c r="Z995" s="35"/>
      <c r="AA995" s="35"/>
      <c r="AB995" s="35"/>
      <c r="AC995" s="35"/>
      <c r="AD995" s="35"/>
      <c r="AE995" s="35"/>
      <c r="AR995" s="185" t="s">
        <v>240</v>
      </c>
      <c r="AT995" s="185" t="s">
        <v>136</v>
      </c>
      <c r="AU995" s="185" t="s">
        <v>82</v>
      </c>
      <c r="AY995" s="18" t="s">
        <v>134</v>
      </c>
      <c r="BE995" s="186">
        <f>IF(N995="základní",J995,0)</f>
        <v>0</v>
      </c>
      <c r="BF995" s="186">
        <f>IF(N995="snížená",J995,0)</f>
        <v>0</v>
      </c>
      <c r="BG995" s="186">
        <f>IF(N995="zákl. přenesená",J995,0)</f>
        <v>0</v>
      </c>
      <c r="BH995" s="186">
        <f>IF(N995="sníž. přenesená",J995,0)</f>
        <v>0</v>
      </c>
      <c r="BI995" s="186">
        <f>IF(N995="nulová",J995,0)</f>
        <v>0</v>
      </c>
      <c r="BJ995" s="18" t="s">
        <v>82</v>
      </c>
      <c r="BK995" s="186">
        <f>ROUND(I995*H995,2)</f>
        <v>0</v>
      </c>
      <c r="BL995" s="18" t="s">
        <v>240</v>
      </c>
      <c r="BM995" s="185" t="s">
        <v>1279</v>
      </c>
    </row>
    <row r="996" spans="1:65" s="2" customFormat="1" ht="19.2">
      <c r="A996" s="35"/>
      <c r="B996" s="36"/>
      <c r="C996" s="37"/>
      <c r="D996" s="187" t="s">
        <v>143</v>
      </c>
      <c r="E996" s="37"/>
      <c r="F996" s="188" t="s">
        <v>1280</v>
      </c>
      <c r="G996" s="37"/>
      <c r="H996" s="37"/>
      <c r="I996" s="189"/>
      <c r="J996" s="37"/>
      <c r="K996" s="37"/>
      <c r="L996" s="40"/>
      <c r="M996" s="190"/>
      <c r="N996" s="191"/>
      <c r="O996" s="65"/>
      <c r="P996" s="65"/>
      <c r="Q996" s="65"/>
      <c r="R996" s="65"/>
      <c r="S996" s="65"/>
      <c r="T996" s="66"/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  <c r="AT996" s="18" t="s">
        <v>143</v>
      </c>
      <c r="AU996" s="18" t="s">
        <v>82</v>
      </c>
    </row>
    <row r="997" spans="1:65" s="2" customFormat="1" ht="10.199999999999999">
      <c r="A997" s="35"/>
      <c r="B997" s="36"/>
      <c r="C997" s="37"/>
      <c r="D997" s="192" t="s">
        <v>145</v>
      </c>
      <c r="E997" s="37"/>
      <c r="F997" s="193" t="s">
        <v>1281</v>
      </c>
      <c r="G997" s="37"/>
      <c r="H997" s="37"/>
      <c r="I997" s="189"/>
      <c r="J997" s="37"/>
      <c r="K997" s="37"/>
      <c r="L997" s="40"/>
      <c r="M997" s="190"/>
      <c r="N997" s="191"/>
      <c r="O997" s="65"/>
      <c r="P997" s="65"/>
      <c r="Q997" s="65"/>
      <c r="R997" s="65"/>
      <c r="S997" s="65"/>
      <c r="T997" s="66"/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  <c r="AT997" s="18" t="s">
        <v>145</v>
      </c>
      <c r="AU997" s="18" t="s">
        <v>82</v>
      </c>
    </row>
    <row r="998" spans="1:65" s="13" customFormat="1" ht="10.199999999999999">
      <c r="B998" s="194"/>
      <c r="C998" s="195"/>
      <c r="D998" s="187" t="s">
        <v>147</v>
      </c>
      <c r="E998" s="196" t="s">
        <v>19</v>
      </c>
      <c r="F998" s="197" t="s">
        <v>1282</v>
      </c>
      <c r="G998" s="195"/>
      <c r="H998" s="196" t="s">
        <v>19</v>
      </c>
      <c r="I998" s="198"/>
      <c r="J998" s="195"/>
      <c r="K998" s="195"/>
      <c r="L998" s="199"/>
      <c r="M998" s="200"/>
      <c r="N998" s="201"/>
      <c r="O998" s="201"/>
      <c r="P998" s="201"/>
      <c r="Q998" s="201"/>
      <c r="R998" s="201"/>
      <c r="S998" s="201"/>
      <c r="T998" s="202"/>
      <c r="AT998" s="203" t="s">
        <v>147</v>
      </c>
      <c r="AU998" s="203" t="s">
        <v>82</v>
      </c>
      <c r="AV998" s="13" t="s">
        <v>78</v>
      </c>
      <c r="AW998" s="13" t="s">
        <v>35</v>
      </c>
      <c r="AX998" s="13" t="s">
        <v>73</v>
      </c>
      <c r="AY998" s="203" t="s">
        <v>134</v>
      </c>
    </row>
    <row r="999" spans="1:65" s="14" customFormat="1" ht="10.199999999999999">
      <c r="B999" s="204"/>
      <c r="C999" s="205"/>
      <c r="D999" s="187" t="s">
        <v>147</v>
      </c>
      <c r="E999" s="206" t="s">
        <v>19</v>
      </c>
      <c r="F999" s="207" t="s">
        <v>317</v>
      </c>
      <c r="G999" s="205"/>
      <c r="H999" s="208">
        <v>25</v>
      </c>
      <c r="I999" s="209"/>
      <c r="J999" s="205"/>
      <c r="K999" s="205"/>
      <c r="L999" s="210"/>
      <c r="M999" s="211"/>
      <c r="N999" s="212"/>
      <c r="O999" s="212"/>
      <c r="P999" s="212"/>
      <c r="Q999" s="212"/>
      <c r="R999" s="212"/>
      <c r="S999" s="212"/>
      <c r="T999" s="213"/>
      <c r="AT999" s="214" t="s">
        <v>147</v>
      </c>
      <c r="AU999" s="214" t="s">
        <v>82</v>
      </c>
      <c r="AV999" s="14" t="s">
        <v>82</v>
      </c>
      <c r="AW999" s="14" t="s">
        <v>35</v>
      </c>
      <c r="AX999" s="14" t="s">
        <v>78</v>
      </c>
      <c r="AY999" s="214" t="s">
        <v>134</v>
      </c>
    </row>
    <row r="1000" spans="1:65" s="2" customFormat="1" ht="24.15" customHeight="1">
      <c r="A1000" s="35"/>
      <c r="B1000" s="36"/>
      <c r="C1000" s="174" t="s">
        <v>1283</v>
      </c>
      <c r="D1000" s="174" t="s">
        <v>136</v>
      </c>
      <c r="E1000" s="175" t="s">
        <v>1284</v>
      </c>
      <c r="F1000" s="176" t="s">
        <v>1285</v>
      </c>
      <c r="G1000" s="177" t="s">
        <v>746</v>
      </c>
      <c r="H1000" s="236"/>
      <c r="I1000" s="179"/>
      <c r="J1000" s="180">
        <f>ROUND(I1000*H1000,2)</f>
        <v>0</v>
      </c>
      <c r="K1000" s="176" t="s">
        <v>140</v>
      </c>
      <c r="L1000" s="40"/>
      <c r="M1000" s="181" t="s">
        <v>19</v>
      </c>
      <c r="N1000" s="182" t="s">
        <v>45</v>
      </c>
      <c r="O1000" s="65"/>
      <c r="P1000" s="183">
        <f>O1000*H1000</f>
        <v>0</v>
      </c>
      <c r="Q1000" s="183">
        <v>0</v>
      </c>
      <c r="R1000" s="183">
        <f>Q1000*H1000</f>
        <v>0</v>
      </c>
      <c r="S1000" s="183">
        <v>0</v>
      </c>
      <c r="T1000" s="184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185" t="s">
        <v>240</v>
      </c>
      <c r="AT1000" s="185" t="s">
        <v>136</v>
      </c>
      <c r="AU1000" s="185" t="s">
        <v>82</v>
      </c>
      <c r="AY1000" s="18" t="s">
        <v>134</v>
      </c>
      <c r="BE1000" s="186">
        <f>IF(N1000="základní",J1000,0)</f>
        <v>0</v>
      </c>
      <c r="BF1000" s="186">
        <f>IF(N1000="snížená",J1000,0)</f>
        <v>0</v>
      </c>
      <c r="BG1000" s="186">
        <f>IF(N1000="zákl. přenesená",J1000,0)</f>
        <v>0</v>
      </c>
      <c r="BH1000" s="186">
        <f>IF(N1000="sníž. přenesená",J1000,0)</f>
        <v>0</v>
      </c>
      <c r="BI1000" s="186">
        <f>IF(N1000="nulová",J1000,0)</f>
        <v>0</v>
      </c>
      <c r="BJ1000" s="18" t="s">
        <v>82</v>
      </c>
      <c r="BK1000" s="186">
        <f>ROUND(I1000*H1000,2)</f>
        <v>0</v>
      </c>
      <c r="BL1000" s="18" t="s">
        <v>240</v>
      </c>
      <c r="BM1000" s="185" t="s">
        <v>1286</v>
      </c>
    </row>
    <row r="1001" spans="1:65" s="2" customFormat="1" ht="28.8">
      <c r="A1001" s="35"/>
      <c r="B1001" s="36"/>
      <c r="C1001" s="37"/>
      <c r="D1001" s="187" t="s">
        <v>143</v>
      </c>
      <c r="E1001" s="37"/>
      <c r="F1001" s="188" t="s">
        <v>1287</v>
      </c>
      <c r="G1001" s="37"/>
      <c r="H1001" s="37"/>
      <c r="I1001" s="189"/>
      <c r="J1001" s="37"/>
      <c r="K1001" s="37"/>
      <c r="L1001" s="40"/>
      <c r="M1001" s="190"/>
      <c r="N1001" s="191"/>
      <c r="O1001" s="65"/>
      <c r="P1001" s="65"/>
      <c r="Q1001" s="65"/>
      <c r="R1001" s="65"/>
      <c r="S1001" s="65"/>
      <c r="T1001" s="66"/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T1001" s="18" t="s">
        <v>143</v>
      </c>
      <c r="AU1001" s="18" t="s">
        <v>82</v>
      </c>
    </row>
    <row r="1002" spans="1:65" s="2" customFormat="1" ht="10.199999999999999">
      <c r="A1002" s="35"/>
      <c r="B1002" s="36"/>
      <c r="C1002" s="37"/>
      <c r="D1002" s="192" t="s">
        <v>145</v>
      </c>
      <c r="E1002" s="37"/>
      <c r="F1002" s="193" t="s">
        <v>1288</v>
      </c>
      <c r="G1002" s="37"/>
      <c r="H1002" s="37"/>
      <c r="I1002" s="189"/>
      <c r="J1002" s="37"/>
      <c r="K1002" s="37"/>
      <c r="L1002" s="40"/>
      <c r="M1002" s="190"/>
      <c r="N1002" s="191"/>
      <c r="O1002" s="65"/>
      <c r="P1002" s="65"/>
      <c r="Q1002" s="65"/>
      <c r="R1002" s="65"/>
      <c r="S1002" s="65"/>
      <c r="T1002" s="66"/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T1002" s="18" t="s">
        <v>145</v>
      </c>
      <c r="AU1002" s="18" t="s">
        <v>82</v>
      </c>
    </row>
    <row r="1003" spans="1:65" s="12" customFormat="1" ht="22.8" customHeight="1">
      <c r="B1003" s="158"/>
      <c r="C1003" s="159"/>
      <c r="D1003" s="160" t="s">
        <v>72</v>
      </c>
      <c r="E1003" s="172" t="s">
        <v>1289</v>
      </c>
      <c r="F1003" s="172" t="s">
        <v>1290</v>
      </c>
      <c r="G1003" s="159"/>
      <c r="H1003" s="159"/>
      <c r="I1003" s="162"/>
      <c r="J1003" s="173">
        <f>BK1003</f>
        <v>0</v>
      </c>
      <c r="K1003" s="159"/>
      <c r="L1003" s="164"/>
      <c r="M1003" s="165"/>
      <c r="N1003" s="166"/>
      <c r="O1003" s="166"/>
      <c r="P1003" s="167">
        <f>SUM(P1004:P1020)</f>
        <v>0</v>
      </c>
      <c r="Q1003" s="166"/>
      <c r="R1003" s="167">
        <f>SUM(R1004:R1020)</f>
        <v>2.15E-3</v>
      </c>
      <c r="S1003" s="166"/>
      <c r="T1003" s="168">
        <f>SUM(T1004:T1020)</f>
        <v>0</v>
      </c>
      <c r="AR1003" s="169" t="s">
        <v>82</v>
      </c>
      <c r="AT1003" s="170" t="s">
        <v>72</v>
      </c>
      <c r="AU1003" s="170" t="s">
        <v>78</v>
      </c>
      <c r="AY1003" s="169" t="s">
        <v>134</v>
      </c>
      <c r="BK1003" s="171">
        <f>SUM(BK1004:BK1020)</f>
        <v>0</v>
      </c>
    </row>
    <row r="1004" spans="1:65" s="2" customFormat="1" ht="16.5" customHeight="1">
      <c r="A1004" s="35"/>
      <c r="B1004" s="36"/>
      <c r="C1004" s="174" t="s">
        <v>1291</v>
      </c>
      <c r="D1004" s="174" t="s">
        <v>136</v>
      </c>
      <c r="E1004" s="175" t="s">
        <v>1292</v>
      </c>
      <c r="F1004" s="176" t="s">
        <v>1293</v>
      </c>
      <c r="G1004" s="177" t="s">
        <v>139</v>
      </c>
      <c r="H1004" s="178">
        <v>5</v>
      </c>
      <c r="I1004" s="179"/>
      <c r="J1004" s="180">
        <f>ROUND(I1004*H1004,2)</f>
        <v>0</v>
      </c>
      <c r="K1004" s="176" t="s">
        <v>140</v>
      </c>
      <c r="L1004" s="40"/>
      <c r="M1004" s="181" t="s">
        <v>19</v>
      </c>
      <c r="N1004" s="182" t="s">
        <v>45</v>
      </c>
      <c r="O1004" s="65"/>
      <c r="P1004" s="183">
        <f>O1004*H1004</f>
        <v>0</v>
      </c>
      <c r="Q1004" s="183">
        <v>6.9999999999999994E-5</v>
      </c>
      <c r="R1004" s="183">
        <f>Q1004*H1004</f>
        <v>3.4999999999999994E-4</v>
      </c>
      <c r="S1004" s="183">
        <v>0</v>
      </c>
      <c r="T1004" s="184">
        <f>S1004*H1004</f>
        <v>0</v>
      </c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R1004" s="185" t="s">
        <v>240</v>
      </c>
      <c r="AT1004" s="185" t="s">
        <v>136</v>
      </c>
      <c r="AU1004" s="185" t="s">
        <v>82</v>
      </c>
      <c r="AY1004" s="18" t="s">
        <v>134</v>
      </c>
      <c r="BE1004" s="186">
        <f>IF(N1004="základní",J1004,0)</f>
        <v>0</v>
      </c>
      <c r="BF1004" s="186">
        <f>IF(N1004="snížená",J1004,0)</f>
        <v>0</v>
      </c>
      <c r="BG1004" s="186">
        <f>IF(N1004="zákl. přenesená",J1004,0)</f>
        <v>0</v>
      </c>
      <c r="BH1004" s="186">
        <f>IF(N1004="sníž. přenesená",J1004,0)</f>
        <v>0</v>
      </c>
      <c r="BI1004" s="186">
        <f>IF(N1004="nulová",J1004,0)</f>
        <v>0</v>
      </c>
      <c r="BJ1004" s="18" t="s">
        <v>82</v>
      </c>
      <c r="BK1004" s="186">
        <f>ROUND(I1004*H1004,2)</f>
        <v>0</v>
      </c>
      <c r="BL1004" s="18" t="s">
        <v>240</v>
      </c>
      <c r="BM1004" s="185" t="s">
        <v>1294</v>
      </c>
    </row>
    <row r="1005" spans="1:65" s="2" customFormat="1" ht="19.2">
      <c r="A1005" s="35"/>
      <c r="B1005" s="36"/>
      <c r="C1005" s="37"/>
      <c r="D1005" s="187" t="s">
        <v>143</v>
      </c>
      <c r="E1005" s="37"/>
      <c r="F1005" s="188" t="s">
        <v>1295</v>
      </c>
      <c r="G1005" s="37"/>
      <c r="H1005" s="37"/>
      <c r="I1005" s="189"/>
      <c r="J1005" s="37"/>
      <c r="K1005" s="37"/>
      <c r="L1005" s="40"/>
      <c r="M1005" s="190"/>
      <c r="N1005" s="191"/>
      <c r="O1005" s="65"/>
      <c r="P1005" s="65"/>
      <c r="Q1005" s="65"/>
      <c r="R1005" s="65"/>
      <c r="S1005" s="65"/>
      <c r="T1005" s="66"/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T1005" s="18" t="s">
        <v>143</v>
      </c>
      <c r="AU1005" s="18" t="s">
        <v>82</v>
      </c>
    </row>
    <row r="1006" spans="1:65" s="2" customFormat="1" ht="10.199999999999999">
      <c r="A1006" s="35"/>
      <c r="B1006" s="36"/>
      <c r="C1006" s="37"/>
      <c r="D1006" s="192" t="s">
        <v>145</v>
      </c>
      <c r="E1006" s="37"/>
      <c r="F1006" s="193" t="s">
        <v>1296</v>
      </c>
      <c r="G1006" s="37"/>
      <c r="H1006" s="37"/>
      <c r="I1006" s="189"/>
      <c r="J1006" s="37"/>
      <c r="K1006" s="37"/>
      <c r="L1006" s="40"/>
      <c r="M1006" s="190"/>
      <c r="N1006" s="191"/>
      <c r="O1006" s="65"/>
      <c r="P1006" s="65"/>
      <c r="Q1006" s="65"/>
      <c r="R1006" s="65"/>
      <c r="S1006" s="65"/>
      <c r="T1006" s="66"/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T1006" s="18" t="s">
        <v>145</v>
      </c>
      <c r="AU1006" s="18" t="s">
        <v>82</v>
      </c>
    </row>
    <row r="1007" spans="1:65" s="13" customFormat="1" ht="10.199999999999999">
      <c r="B1007" s="194"/>
      <c r="C1007" s="195"/>
      <c r="D1007" s="187" t="s">
        <v>147</v>
      </c>
      <c r="E1007" s="196" t="s">
        <v>19</v>
      </c>
      <c r="F1007" s="197" t="s">
        <v>1297</v>
      </c>
      <c r="G1007" s="195"/>
      <c r="H1007" s="196" t="s">
        <v>19</v>
      </c>
      <c r="I1007" s="198"/>
      <c r="J1007" s="195"/>
      <c r="K1007" s="195"/>
      <c r="L1007" s="199"/>
      <c r="M1007" s="200"/>
      <c r="N1007" s="201"/>
      <c r="O1007" s="201"/>
      <c r="P1007" s="201"/>
      <c r="Q1007" s="201"/>
      <c r="R1007" s="201"/>
      <c r="S1007" s="201"/>
      <c r="T1007" s="202"/>
      <c r="AT1007" s="203" t="s">
        <v>147</v>
      </c>
      <c r="AU1007" s="203" t="s">
        <v>82</v>
      </c>
      <c r="AV1007" s="13" t="s">
        <v>78</v>
      </c>
      <c r="AW1007" s="13" t="s">
        <v>35</v>
      </c>
      <c r="AX1007" s="13" t="s">
        <v>73</v>
      </c>
      <c r="AY1007" s="203" t="s">
        <v>134</v>
      </c>
    </row>
    <row r="1008" spans="1:65" s="14" customFormat="1" ht="10.199999999999999">
      <c r="B1008" s="204"/>
      <c r="C1008" s="205"/>
      <c r="D1008" s="187" t="s">
        <v>147</v>
      </c>
      <c r="E1008" s="206" t="s">
        <v>19</v>
      </c>
      <c r="F1008" s="207" t="s">
        <v>172</v>
      </c>
      <c r="G1008" s="205"/>
      <c r="H1008" s="208">
        <v>5</v>
      </c>
      <c r="I1008" s="209"/>
      <c r="J1008" s="205"/>
      <c r="K1008" s="205"/>
      <c r="L1008" s="210"/>
      <c r="M1008" s="211"/>
      <c r="N1008" s="212"/>
      <c r="O1008" s="212"/>
      <c r="P1008" s="212"/>
      <c r="Q1008" s="212"/>
      <c r="R1008" s="212"/>
      <c r="S1008" s="212"/>
      <c r="T1008" s="213"/>
      <c r="AT1008" s="214" t="s">
        <v>147</v>
      </c>
      <c r="AU1008" s="214" t="s">
        <v>82</v>
      </c>
      <c r="AV1008" s="14" t="s">
        <v>82</v>
      </c>
      <c r="AW1008" s="14" t="s">
        <v>35</v>
      </c>
      <c r="AX1008" s="14" t="s">
        <v>78</v>
      </c>
      <c r="AY1008" s="214" t="s">
        <v>134</v>
      </c>
    </row>
    <row r="1009" spans="1:65" s="2" customFormat="1" ht="24.15" customHeight="1">
      <c r="A1009" s="35"/>
      <c r="B1009" s="36"/>
      <c r="C1009" s="174" t="s">
        <v>1298</v>
      </c>
      <c r="D1009" s="174" t="s">
        <v>136</v>
      </c>
      <c r="E1009" s="175" t="s">
        <v>1299</v>
      </c>
      <c r="F1009" s="176" t="s">
        <v>1300</v>
      </c>
      <c r="G1009" s="177" t="s">
        <v>139</v>
      </c>
      <c r="H1009" s="178">
        <v>5</v>
      </c>
      <c r="I1009" s="179"/>
      <c r="J1009" s="180">
        <f>ROUND(I1009*H1009,2)</f>
        <v>0</v>
      </c>
      <c r="K1009" s="176" t="s">
        <v>140</v>
      </c>
      <c r="L1009" s="40"/>
      <c r="M1009" s="181" t="s">
        <v>19</v>
      </c>
      <c r="N1009" s="182" t="s">
        <v>45</v>
      </c>
      <c r="O1009" s="65"/>
      <c r="P1009" s="183">
        <f>O1009*H1009</f>
        <v>0</v>
      </c>
      <c r="Q1009" s="183">
        <v>6.9999999999999994E-5</v>
      </c>
      <c r="R1009" s="183">
        <f>Q1009*H1009</f>
        <v>3.4999999999999994E-4</v>
      </c>
      <c r="S1009" s="183">
        <v>0</v>
      </c>
      <c r="T1009" s="184">
        <f>S1009*H1009</f>
        <v>0</v>
      </c>
      <c r="U1009" s="35"/>
      <c r="V1009" s="35"/>
      <c r="W1009" s="35"/>
      <c r="X1009" s="35"/>
      <c r="Y1009" s="35"/>
      <c r="Z1009" s="35"/>
      <c r="AA1009" s="35"/>
      <c r="AB1009" s="35"/>
      <c r="AC1009" s="35"/>
      <c r="AD1009" s="35"/>
      <c r="AE1009" s="35"/>
      <c r="AR1009" s="185" t="s">
        <v>240</v>
      </c>
      <c r="AT1009" s="185" t="s">
        <v>136</v>
      </c>
      <c r="AU1009" s="185" t="s">
        <v>82</v>
      </c>
      <c r="AY1009" s="18" t="s">
        <v>134</v>
      </c>
      <c r="BE1009" s="186">
        <f>IF(N1009="základní",J1009,0)</f>
        <v>0</v>
      </c>
      <c r="BF1009" s="186">
        <f>IF(N1009="snížená",J1009,0)</f>
        <v>0</v>
      </c>
      <c r="BG1009" s="186">
        <f>IF(N1009="zákl. přenesená",J1009,0)</f>
        <v>0</v>
      </c>
      <c r="BH1009" s="186">
        <f>IF(N1009="sníž. přenesená",J1009,0)</f>
        <v>0</v>
      </c>
      <c r="BI1009" s="186">
        <f>IF(N1009="nulová",J1009,0)</f>
        <v>0</v>
      </c>
      <c r="BJ1009" s="18" t="s">
        <v>82</v>
      </c>
      <c r="BK1009" s="186">
        <f>ROUND(I1009*H1009,2)</f>
        <v>0</v>
      </c>
      <c r="BL1009" s="18" t="s">
        <v>240</v>
      </c>
      <c r="BM1009" s="185" t="s">
        <v>1301</v>
      </c>
    </row>
    <row r="1010" spans="1:65" s="2" customFormat="1" ht="19.2">
      <c r="A1010" s="35"/>
      <c r="B1010" s="36"/>
      <c r="C1010" s="37"/>
      <c r="D1010" s="187" t="s">
        <v>143</v>
      </c>
      <c r="E1010" s="37"/>
      <c r="F1010" s="188" t="s">
        <v>1302</v>
      </c>
      <c r="G1010" s="37"/>
      <c r="H1010" s="37"/>
      <c r="I1010" s="189"/>
      <c r="J1010" s="37"/>
      <c r="K1010" s="37"/>
      <c r="L1010" s="40"/>
      <c r="M1010" s="190"/>
      <c r="N1010" s="191"/>
      <c r="O1010" s="65"/>
      <c r="P1010" s="65"/>
      <c r="Q1010" s="65"/>
      <c r="R1010" s="65"/>
      <c r="S1010" s="65"/>
      <c r="T1010" s="66"/>
      <c r="U1010" s="35"/>
      <c r="V1010" s="35"/>
      <c r="W1010" s="35"/>
      <c r="X1010" s="35"/>
      <c r="Y1010" s="35"/>
      <c r="Z1010" s="35"/>
      <c r="AA1010" s="35"/>
      <c r="AB1010" s="35"/>
      <c r="AC1010" s="35"/>
      <c r="AD1010" s="35"/>
      <c r="AE1010" s="35"/>
      <c r="AT1010" s="18" t="s">
        <v>143</v>
      </c>
      <c r="AU1010" s="18" t="s">
        <v>82</v>
      </c>
    </row>
    <row r="1011" spans="1:65" s="2" customFormat="1" ht="10.199999999999999">
      <c r="A1011" s="35"/>
      <c r="B1011" s="36"/>
      <c r="C1011" s="37"/>
      <c r="D1011" s="192" t="s">
        <v>145</v>
      </c>
      <c r="E1011" s="37"/>
      <c r="F1011" s="193" t="s">
        <v>1303</v>
      </c>
      <c r="G1011" s="37"/>
      <c r="H1011" s="37"/>
      <c r="I1011" s="189"/>
      <c r="J1011" s="37"/>
      <c r="K1011" s="37"/>
      <c r="L1011" s="40"/>
      <c r="M1011" s="190"/>
      <c r="N1011" s="191"/>
      <c r="O1011" s="65"/>
      <c r="P1011" s="65"/>
      <c r="Q1011" s="65"/>
      <c r="R1011" s="65"/>
      <c r="S1011" s="65"/>
      <c r="T1011" s="66"/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T1011" s="18" t="s">
        <v>145</v>
      </c>
      <c r="AU1011" s="18" t="s">
        <v>82</v>
      </c>
    </row>
    <row r="1012" spans="1:65" s="2" customFormat="1" ht="24.15" customHeight="1">
      <c r="A1012" s="35"/>
      <c r="B1012" s="36"/>
      <c r="C1012" s="174" t="s">
        <v>646</v>
      </c>
      <c r="D1012" s="174" t="s">
        <v>136</v>
      </c>
      <c r="E1012" s="175" t="s">
        <v>1304</v>
      </c>
      <c r="F1012" s="176" t="s">
        <v>1305</v>
      </c>
      <c r="G1012" s="177" t="s">
        <v>139</v>
      </c>
      <c r="H1012" s="178">
        <v>5</v>
      </c>
      <c r="I1012" s="179"/>
      <c r="J1012" s="180">
        <f>ROUND(I1012*H1012,2)</f>
        <v>0</v>
      </c>
      <c r="K1012" s="176" t="s">
        <v>140</v>
      </c>
      <c r="L1012" s="40"/>
      <c r="M1012" s="181" t="s">
        <v>19</v>
      </c>
      <c r="N1012" s="182" t="s">
        <v>45</v>
      </c>
      <c r="O1012" s="65"/>
      <c r="P1012" s="183">
        <f>O1012*H1012</f>
        <v>0</v>
      </c>
      <c r="Q1012" s="183">
        <v>1.2E-4</v>
      </c>
      <c r="R1012" s="183">
        <f>Q1012*H1012</f>
        <v>6.0000000000000006E-4</v>
      </c>
      <c r="S1012" s="183">
        <v>0</v>
      </c>
      <c r="T1012" s="184">
        <f>S1012*H1012</f>
        <v>0</v>
      </c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R1012" s="185" t="s">
        <v>240</v>
      </c>
      <c r="AT1012" s="185" t="s">
        <v>136</v>
      </c>
      <c r="AU1012" s="185" t="s">
        <v>82</v>
      </c>
      <c r="AY1012" s="18" t="s">
        <v>134</v>
      </c>
      <c r="BE1012" s="186">
        <f>IF(N1012="základní",J1012,0)</f>
        <v>0</v>
      </c>
      <c r="BF1012" s="186">
        <f>IF(N1012="snížená",J1012,0)</f>
        <v>0</v>
      </c>
      <c r="BG1012" s="186">
        <f>IF(N1012="zákl. přenesená",J1012,0)</f>
        <v>0</v>
      </c>
      <c r="BH1012" s="186">
        <f>IF(N1012="sníž. přenesená",J1012,0)</f>
        <v>0</v>
      </c>
      <c r="BI1012" s="186">
        <f>IF(N1012="nulová",J1012,0)</f>
        <v>0</v>
      </c>
      <c r="BJ1012" s="18" t="s">
        <v>82</v>
      </c>
      <c r="BK1012" s="186">
        <f>ROUND(I1012*H1012,2)</f>
        <v>0</v>
      </c>
      <c r="BL1012" s="18" t="s">
        <v>240</v>
      </c>
      <c r="BM1012" s="185" t="s">
        <v>1306</v>
      </c>
    </row>
    <row r="1013" spans="1:65" s="2" customFormat="1" ht="19.2">
      <c r="A1013" s="35"/>
      <c r="B1013" s="36"/>
      <c r="C1013" s="37"/>
      <c r="D1013" s="187" t="s">
        <v>143</v>
      </c>
      <c r="E1013" s="37"/>
      <c r="F1013" s="188" t="s">
        <v>1307</v>
      </c>
      <c r="G1013" s="37"/>
      <c r="H1013" s="37"/>
      <c r="I1013" s="189"/>
      <c r="J1013" s="37"/>
      <c r="K1013" s="37"/>
      <c r="L1013" s="40"/>
      <c r="M1013" s="190"/>
      <c r="N1013" s="191"/>
      <c r="O1013" s="65"/>
      <c r="P1013" s="65"/>
      <c r="Q1013" s="65"/>
      <c r="R1013" s="65"/>
      <c r="S1013" s="65"/>
      <c r="T1013" s="66"/>
      <c r="U1013" s="35"/>
      <c r="V1013" s="35"/>
      <c r="W1013" s="35"/>
      <c r="X1013" s="35"/>
      <c r="Y1013" s="35"/>
      <c r="Z1013" s="35"/>
      <c r="AA1013" s="35"/>
      <c r="AB1013" s="35"/>
      <c r="AC1013" s="35"/>
      <c r="AD1013" s="35"/>
      <c r="AE1013" s="35"/>
      <c r="AT1013" s="18" t="s">
        <v>143</v>
      </c>
      <c r="AU1013" s="18" t="s">
        <v>82</v>
      </c>
    </row>
    <row r="1014" spans="1:65" s="2" customFormat="1" ht="10.199999999999999">
      <c r="A1014" s="35"/>
      <c r="B1014" s="36"/>
      <c r="C1014" s="37"/>
      <c r="D1014" s="192" t="s">
        <v>145</v>
      </c>
      <c r="E1014" s="37"/>
      <c r="F1014" s="193" t="s">
        <v>1308</v>
      </c>
      <c r="G1014" s="37"/>
      <c r="H1014" s="37"/>
      <c r="I1014" s="189"/>
      <c r="J1014" s="37"/>
      <c r="K1014" s="37"/>
      <c r="L1014" s="40"/>
      <c r="M1014" s="190"/>
      <c r="N1014" s="191"/>
      <c r="O1014" s="65"/>
      <c r="P1014" s="65"/>
      <c r="Q1014" s="65"/>
      <c r="R1014" s="65"/>
      <c r="S1014" s="65"/>
      <c r="T1014" s="66"/>
      <c r="U1014" s="35"/>
      <c r="V1014" s="35"/>
      <c r="W1014" s="35"/>
      <c r="X1014" s="35"/>
      <c r="Y1014" s="35"/>
      <c r="Z1014" s="35"/>
      <c r="AA1014" s="35"/>
      <c r="AB1014" s="35"/>
      <c r="AC1014" s="35"/>
      <c r="AD1014" s="35"/>
      <c r="AE1014" s="35"/>
      <c r="AT1014" s="18" t="s">
        <v>145</v>
      </c>
      <c r="AU1014" s="18" t="s">
        <v>82</v>
      </c>
    </row>
    <row r="1015" spans="1:65" s="2" customFormat="1" ht="24.15" customHeight="1">
      <c r="A1015" s="35"/>
      <c r="B1015" s="36"/>
      <c r="C1015" s="174" t="s">
        <v>1309</v>
      </c>
      <c r="D1015" s="174" t="s">
        <v>136</v>
      </c>
      <c r="E1015" s="175" t="s">
        <v>1310</v>
      </c>
      <c r="F1015" s="176" t="s">
        <v>1311</v>
      </c>
      <c r="G1015" s="177" t="s">
        <v>139</v>
      </c>
      <c r="H1015" s="178">
        <v>5</v>
      </c>
      <c r="I1015" s="179"/>
      <c r="J1015" s="180">
        <f>ROUND(I1015*H1015,2)</f>
        <v>0</v>
      </c>
      <c r="K1015" s="176" t="s">
        <v>140</v>
      </c>
      <c r="L1015" s="40"/>
      <c r="M1015" s="181" t="s">
        <v>19</v>
      </c>
      <c r="N1015" s="182" t="s">
        <v>45</v>
      </c>
      <c r="O1015" s="65"/>
      <c r="P1015" s="183">
        <f>O1015*H1015</f>
        <v>0</v>
      </c>
      <c r="Q1015" s="183">
        <v>3.0000000000000001E-5</v>
      </c>
      <c r="R1015" s="183">
        <f>Q1015*H1015</f>
        <v>1.5000000000000001E-4</v>
      </c>
      <c r="S1015" s="183">
        <v>0</v>
      </c>
      <c r="T1015" s="184">
        <f>S1015*H1015</f>
        <v>0</v>
      </c>
      <c r="U1015" s="35"/>
      <c r="V1015" s="35"/>
      <c r="W1015" s="35"/>
      <c r="X1015" s="35"/>
      <c r="Y1015" s="35"/>
      <c r="Z1015" s="35"/>
      <c r="AA1015" s="35"/>
      <c r="AB1015" s="35"/>
      <c r="AC1015" s="35"/>
      <c r="AD1015" s="35"/>
      <c r="AE1015" s="35"/>
      <c r="AR1015" s="185" t="s">
        <v>240</v>
      </c>
      <c r="AT1015" s="185" t="s">
        <v>136</v>
      </c>
      <c r="AU1015" s="185" t="s">
        <v>82</v>
      </c>
      <c r="AY1015" s="18" t="s">
        <v>134</v>
      </c>
      <c r="BE1015" s="186">
        <f>IF(N1015="základní",J1015,0)</f>
        <v>0</v>
      </c>
      <c r="BF1015" s="186">
        <f>IF(N1015="snížená",J1015,0)</f>
        <v>0</v>
      </c>
      <c r="BG1015" s="186">
        <f>IF(N1015="zákl. přenesená",J1015,0)</f>
        <v>0</v>
      </c>
      <c r="BH1015" s="186">
        <f>IF(N1015="sníž. přenesená",J1015,0)</f>
        <v>0</v>
      </c>
      <c r="BI1015" s="186">
        <f>IF(N1015="nulová",J1015,0)</f>
        <v>0</v>
      </c>
      <c r="BJ1015" s="18" t="s">
        <v>82</v>
      </c>
      <c r="BK1015" s="186">
        <f>ROUND(I1015*H1015,2)</f>
        <v>0</v>
      </c>
      <c r="BL1015" s="18" t="s">
        <v>240</v>
      </c>
      <c r="BM1015" s="185" t="s">
        <v>1312</v>
      </c>
    </row>
    <row r="1016" spans="1:65" s="2" customFormat="1" ht="28.8">
      <c r="A1016" s="35"/>
      <c r="B1016" s="36"/>
      <c r="C1016" s="37"/>
      <c r="D1016" s="187" t="s">
        <v>143</v>
      </c>
      <c r="E1016" s="37"/>
      <c r="F1016" s="188" t="s">
        <v>1313</v>
      </c>
      <c r="G1016" s="37"/>
      <c r="H1016" s="37"/>
      <c r="I1016" s="189"/>
      <c r="J1016" s="37"/>
      <c r="K1016" s="37"/>
      <c r="L1016" s="40"/>
      <c r="M1016" s="190"/>
      <c r="N1016" s="191"/>
      <c r="O1016" s="65"/>
      <c r="P1016" s="65"/>
      <c r="Q1016" s="65"/>
      <c r="R1016" s="65"/>
      <c r="S1016" s="65"/>
      <c r="T1016" s="66"/>
      <c r="U1016" s="35"/>
      <c r="V1016" s="35"/>
      <c r="W1016" s="35"/>
      <c r="X1016" s="35"/>
      <c r="Y1016" s="35"/>
      <c r="Z1016" s="35"/>
      <c r="AA1016" s="35"/>
      <c r="AB1016" s="35"/>
      <c r="AC1016" s="35"/>
      <c r="AD1016" s="35"/>
      <c r="AE1016" s="35"/>
      <c r="AT1016" s="18" t="s">
        <v>143</v>
      </c>
      <c r="AU1016" s="18" t="s">
        <v>82</v>
      </c>
    </row>
    <row r="1017" spans="1:65" s="2" customFormat="1" ht="10.199999999999999">
      <c r="A1017" s="35"/>
      <c r="B1017" s="36"/>
      <c r="C1017" s="37"/>
      <c r="D1017" s="192" t="s">
        <v>145</v>
      </c>
      <c r="E1017" s="37"/>
      <c r="F1017" s="193" t="s">
        <v>1314</v>
      </c>
      <c r="G1017" s="37"/>
      <c r="H1017" s="37"/>
      <c r="I1017" s="189"/>
      <c r="J1017" s="37"/>
      <c r="K1017" s="37"/>
      <c r="L1017" s="40"/>
      <c r="M1017" s="190"/>
      <c r="N1017" s="191"/>
      <c r="O1017" s="65"/>
      <c r="P1017" s="65"/>
      <c r="Q1017" s="65"/>
      <c r="R1017" s="65"/>
      <c r="S1017" s="65"/>
      <c r="T1017" s="66"/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T1017" s="18" t="s">
        <v>145</v>
      </c>
      <c r="AU1017" s="18" t="s">
        <v>82</v>
      </c>
    </row>
    <row r="1018" spans="1:65" s="2" customFormat="1" ht="24.15" customHeight="1">
      <c r="A1018" s="35"/>
      <c r="B1018" s="36"/>
      <c r="C1018" s="174" t="s">
        <v>1315</v>
      </c>
      <c r="D1018" s="174" t="s">
        <v>136</v>
      </c>
      <c r="E1018" s="175" t="s">
        <v>1316</v>
      </c>
      <c r="F1018" s="176" t="s">
        <v>1317</v>
      </c>
      <c r="G1018" s="177" t="s">
        <v>139</v>
      </c>
      <c r="H1018" s="178">
        <v>5</v>
      </c>
      <c r="I1018" s="179"/>
      <c r="J1018" s="180">
        <f>ROUND(I1018*H1018,2)</f>
        <v>0</v>
      </c>
      <c r="K1018" s="176" t="s">
        <v>140</v>
      </c>
      <c r="L1018" s="40"/>
      <c r="M1018" s="181" t="s">
        <v>19</v>
      </c>
      <c r="N1018" s="182" t="s">
        <v>45</v>
      </c>
      <c r="O1018" s="65"/>
      <c r="P1018" s="183">
        <f>O1018*H1018</f>
        <v>0</v>
      </c>
      <c r="Q1018" s="183">
        <v>1.3999999999999999E-4</v>
      </c>
      <c r="R1018" s="183">
        <f>Q1018*H1018</f>
        <v>6.9999999999999988E-4</v>
      </c>
      <c r="S1018" s="183">
        <v>0</v>
      </c>
      <c r="T1018" s="184">
        <f>S1018*H1018</f>
        <v>0</v>
      </c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R1018" s="185" t="s">
        <v>240</v>
      </c>
      <c r="AT1018" s="185" t="s">
        <v>136</v>
      </c>
      <c r="AU1018" s="185" t="s">
        <v>82</v>
      </c>
      <c r="AY1018" s="18" t="s">
        <v>134</v>
      </c>
      <c r="BE1018" s="186">
        <f>IF(N1018="základní",J1018,0)</f>
        <v>0</v>
      </c>
      <c r="BF1018" s="186">
        <f>IF(N1018="snížená",J1018,0)</f>
        <v>0</v>
      </c>
      <c r="BG1018" s="186">
        <f>IF(N1018="zákl. přenesená",J1018,0)</f>
        <v>0</v>
      </c>
      <c r="BH1018" s="186">
        <f>IF(N1018="sníž. přenesená",J1018,0)</f>
        <v>0</v>
      </c>
      <c r="BI1018" s="186">
        <f>IF(N1018="nulová",J1018,0)</f>
        <v>0</v>
      </c>
      <c r="BJ1018" s="18" t="s">
        <v>82</v>
      </c>
      <c r="BK1018" s="186">
        <f>ROUND(I1018*H1018,2)</f>
        <v>0</v>
      </c>
      <c r="BL1018" s="18" t="s">
        <v>240</v>
      </c>
      <c r="BM1018" s="185" t="s">
        <v>1318</v>
      </c>
    </row>
    <row r="1019" spans="1:65" s="2" customFormat="1" ht="19.2">
      <c r="A1019" s="35"/>
      <c r="B1019" s="36"/>
      <c r="C1019" s="37"/>
      <c r="D1019" s="187" t="s">
        <v>143</v>
      </c>
      <c r="E1019" s="37"/>
      <c r="F1019" s="188" t="s">
        <v>1319</v>
      </c>
      <c r="G1019" s="37"/>
      <c r="H1019" s="37"/>
      <c r="I1019" s="189"/>
      <c r="J1019" s="37"/>
      <c r="K1019" s="37"/>
      <c r="L1019" s="40"/>
      <c r="M1019" s="190"/>
      <c r="N1019" s="191"/>
      <c r="O1019" s="65"/>
      <c r="P1019" s="65"/>
      <c r="Q1019" s="65"/>
      <c r="R1019" s="65"/>
      <c r="S1019" s="65"/>
      <c r="T1019" s="66"/>
      <c r="U1019" s="35"/>
      <c r="V1019" s="35"/>
      <c r="W1019" s="35"/>
      <c r="X1019" s="35"/>
      <c r="Y1019" s="35"/>
      <c r="Z1019" s="35"/>
      <c r="AA1019" s="35"/>
      <c r="AB1019" s="35"/>
      <c r="AC1019" s="35"/>
      <c r="AD1019" s="35"/>
      <c r="AE1019" s="35"/>
      <c r="AT1019" s="18" t="s">
        <v>143</v>
      </c>
      <c r="AU1019" s="18" t="s">
        <v>82</v>
      </c>
    </row>
    <row r="1020" spans="1:65" s="2" customFormat="1" ht="10.199999999999999">
      <c r="A1020" s="35"/>
      <c r="B1020" s="36"/>
      <c r="C1020" s="37"/>
      <c r="D1020" s="192" t="s">
        <v>145</v>
      </c>
      <c r="E1020" s="37"/>
      <c r="F1020" s="193" t="s">
        <v>1320</v>
      </c>
      <c r="G1020" s="37"/>
      <c r="H1020" s="37"/>
      <c r="I1020" s="189"/>
      <c r="J1020" s="37"/>
      <c r="K1020" s="37"/>
      <c r="L1020" s="40"/>
      <c r="M1020" s="190"/>
      <c r="N1020" s="191"/>
      <c r="O1020" s="65"/>
      <c r="P1020" s="65"/>
      <c r="Q1020" s="65"/>
      <c r="R1020" s="65"/>
      <c r="S1020" s="65"/>
      <c r="T1020" s="66"/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T1020" s="18" t="s">
        <v>145</v>
      </c>
      <c r="AU1020" s="18" t="s">
        <v>82</v>
      </c>
    </row>
    <row r="1021" spans="1:65" s="12" customFormat="1" ht="22.8" customHeight="1">
      <c r="B1021" s="158"/>
      <c r="C1021" s="159"/>
      <c r="D1021" s="160" t="s">
        <v>72</v>
      </c>
      <c r="E1021" s="172" t="s">
        <v>1321</v>
      </c>
      <c r="F1021" s="172" t="s">
        <v>1322</v>
      </c>
      <c r="G1021" s="159"/>
      <c r="H1021" s="159"/>
      <c r="I1021" s="162"/>
      <c r="J1021" s="173">
        <f>BK1021</f>
        <v>0</v>
      </c>
      <c r="K1021" s="159"/>
      <c r="L1021" s="164"/>
      <c r="M1021" s="165"/>
      <c r="N1021" s="166"/>
      <c r="O1021" s="166"/>
      <c r="P1021" s="167">
        <f>SUM(P1022:P1029)</f>
        <v>0</v>
      </c>
      <c r="Q1021" s="166"/>
      <c r="R1021" s="167">
        <f>SUM(R1022:R1029)</f>
        <v>2.3200000000000002E-2</v>
      </c>
      <c r="S1021" s="166"/>
      <c r="T1021" s="168">
        <f>SUM(T1022:T1029)</f>
        <v>0</v>
      </c>
      <c r="AR1021" s="169" t="s">
        <v>82</v>
      </c>
      <c r="AT1021" s="170" t="s">
        <v>72</v>
      </c>
      <c r="AU1021" s="170" t="s">
        <v>78</v>
      </c>
      <c r="AY1021" s="169" t="s">
        <v>134</v>
      </c>
      <c r="BK1021" s="171">
        <f>SUM(BK1022:BK1029)</f>
        <v>0</v>
      </c>
    </row>
    <row r="1022" spans="1:65" s="2" customFormat="1" ht="24.15" customHeight="1">
      <c r="A1022" s="35"/>
      <c r="B1022" s="36"/>
      <c r="C1022" s="174" t="s">
        <v>1323</v>
      </c>
      <c r="D1022" s="174" t="s">
        <v>136</v>
      </c>
      <c r="E1022" s="175" t="s">
        <v>1324</v>
      </c>
      <c r="F1022" s="176" t="s">
        <v>1325</v>
      </c>
      <c r="G1022" s="177" t="s">
        <v>139</v>
      </c>
      <c r="H1022" s="178">
        <v>58</v>
      </c>
      <c r="I1022" s="179"/>
      <c r="J1022" s="180">
        <f>ROUND(I1022*H1022,2)</f>
        <v>0</v>
      </c>
      <c r="K1022" s="176" t="s">
        <v>140</v>
      </c>
      <c r="L1022" s="40"/>
      <c r="M1022" s="181" t="s">
        <v>19</v>
      </c>
      <c r="N1022" s="182" t="s">
        <v>45</v>
      </c>
      <c r="O1022" s="65"/>
      <c r="P1022" s="183">
        <f>O1022*H1022</f>
        <v>0</v>
      </c>
      <c r="Q1022" s="183">
        <v>2.0000000000000001E-4</v>
      </c>
      <c r="R1022" s="183">
        <f>Q1022*H1022</f>
        <v>1.1600000000000001E-2</v>
      </c>
      <c r="S1022" s="183">
        <v>0</v>
      </c>
      <c r="T1022" s="184">
        <f>S1022*H1022</f>
        <v>0</v>
      </c>
      <c r="U1022" s="35"/>
      <c r="V1022" s="35"/>
      <c r="W1022" s="35"/>
      <c r="X1022" s="35"/>
      <c r="Y1022" s="35"/>
      <c r="Z1022" s="35"/>
      <c r="AA1022" s="35"/>
      <c r="AB1022" s="35"/>
      <c r="AC1022" s="35"/>
      <c r="AD1022" s="35"/>
      <c r="AE1022" s="35"/>
      <c r="AR1022" s="185" t="s">
        <v>240</v>
      </c>
      <c r="AT1022" s="185" t="s">
        <v>136</v>
      </c>
      <c r="AU1022" s="185" t="s">
        <v>82</v>
      </c>
      <c r="AY1022" s="18" t="s">
        <v>134</v>
      </c>
      <c r="BE1022" s="186">
        <f>IF(N1022="základní",J1022,0)</f>
        <v>0</v>
      </c>
      <c r="BF1022" s="186">
        <f>IF(N1022="snížená",J1022,0)</f>
        <v>0</v>
      </c>
      <c r="BG1022" s="186">
        <f>IF(N1022="zákl. přenesená",J1022,0)</f>
        <v>0</v>
      </c>
      <c r="BH1022" s="186">
        <f>IF(N1022="sníž. přenesená",J1022,0)</f>
        <v>0</v>
      </c>
      <c r="BI1022" s="186">
        <f>IF(N1022="nulová",J1022,0)</f>
        <v>0</v>
      </c>
      <c r="BJ1022" s="18" t="s">
        <v>82</v>
      </c>
      <c r="BK1022" s="186">
        <f>ROUND(I1022*H1022,2)</f>
        <v>0</v>
      </c>
      <c r="BL1022" s="18" t="s">
        <v>240</v>
      </c>
      <c r="BM1022" s="185" t="s">
        <v>1326</v>
      </c>
    </row>
    <row r="1023" spans="1:65" s="2" customFormat="1" ht="19.2">
      <c r="A1023" s="35"/>
      <c r="B1023" s="36"/>
      <c r="C1023" s="37"/>
      <c r="D1023" s="187" t="s">
        <v>143</v>
      </c>
      <c r="E1023" s="37"/>
      <c r="F1023" s="188" t="s">
        <v>1327</v>
      </c>
      <c r="G1023" s="37"/>
      <c r="H1023" s="37"/>
      <c r="I1023" s="189"/>
      <c r="J1023" s="37"/>
      <c r="K1023" s="37"/>
      <c r="L1023" s="40"/>
      <c r="M1023" s="190"/>
      <c r="N1023" s="191"/>
      <c r="O1023" s="65"/>
      <c r="P1023" s="65"/>
      <c r="Q1023" s="65"/>
      <c r="R1023" s="65"/>
      <c r="S1023" s="65"/>
      <c r="T1023" s="66"/>
      <c r="U1023" s="35"/>
      <c r="V1023" s="35"/>
      <c r="W1023" s="35"/>
      <c r="X1023" s="35"/>
      <c r="Y1023" s="35"/>
      <c r="Z1023" s="35"/>
      <c r="AA1023" s="35"/>
      <c r="AB1023" s="35"/>
      <c r="AC1023" s="35"/>
      <c r="AD1023" s="35"/>
      <c r="AE1023" s="35"/>
      <c r="AT1023" s="18" t="s">
        <v>143</v>
      </c>
      <c r="AU1023" s="18" t="s">
        <v>82</v>
      </c>
    </row>
    <row r="1024" spans="1:65" s="2" customFormat="1" ht="10.199999999999999">
      <c r="A1024" s="35"/>
      <c r="B1024" s="36"/>
      <c r="C1024" s="37"/>
      <c r="D1024" s="192" t="s">
        <v>145</v>
      </c>
      <c r="E1024" s="37"/>
      <c r="F1024" s="193" t="s">
        <v>1328</v>
      </c>
      <c r="G1024" s="37"/>
      <c r="H1024" s="37"/>
      <c r="I1024" s="189"/>
      <c r="J1024" s="37"/>
      <c r="K1024" s="37"/>
      <c r="L1024" s="40"/>
      <c r="M1024" s="190"/>
      <c r="N1024" s="191"/>
      <c r="O1024" s="65"/>
      <c r="P1024" s="65"/>
      <c r="Q1024" s="65"/>
      <c r="R1024" s="65"/>
      <c r="S1024" s="65"/>
      <c r="T1024" s="66"/>
      <c r="U1024" s="35"/>
      <c r="V1024" s="35"/>
      <c r="W1024" s="35"/>
      <c r="X1024" s="35"/>
      <c r="Y1024" s="35"/>
      <c r="Z1024" s="35"/>
      <c r="AA1024" s="35"/>
      <c r="AB1024" s="35"/>
      <c r="AC1024" s="35"/>
      <c r="AD1024" s="35"/>
      <c r="AE1024" s="35"/>
      <c r="AT1024" s="18" t="s">
        <v>145</v>
      </c>
      <c r="AU1024" s="18" t="s">
        <v>82</v>
      </c>
    </row>
    <row r="1025" spans="1:65" s="13" customFormat="1" ht="10.199999999999999">
      <c r="B1025" s="194"/>
      <c r="C1025" s="195"/>
      <c r="D1025" s="187" t="s">
        <v>147</v>
      </c>
      <c r="E1025" s="196" t="s">
        <v>19</v>
      </c>
      <c r="F1025" s="197" t="s">
        <v>627</v>
      </c>
      <c r="G1025" s="195"/>
      <c r="H1025" s="196" t="s">
        <v>19</v>
      </c>
      <c r="I1025" s="198"/>
      <c r="J1025" s="195"/>
      <c r="K1025" s="195"/>
      <c r="L1025" s="199"/>
      <c r="M1025" s="200"/>
      <c r="N1025" s="201"/>
      <c r="O1025" s="201"/>
      <c r="P1025" s="201"/>
      <c r="Q1025" s="201"/>
      <c r="R1025" s="201"/>
      <c r="S1025" s="201"/>
      <c r="T1025" s="202"/>
      <c r="AT1025" s="203" t="s">
        <v>147</v>
      </c>
      <c r="AU1025" s="203" t="s">
        <v>82</v>
      </c>
      <c r="AV1025" s="13" t="s">
        <v>78</v>
      </c>
      <c r="AW1025" s="13" t="s">
        <v>35</v>
      </c>
      <c r="AX1025" s="13" t="s">
        <v>73</v>
      </c>
      <c r="AY1025" s="203" t="s">
        <v>134</v>
      </c>
    </row>
    <row r="1026" spans="1:65" s="14" customFormat="1" ht="10.199999999999999">
      <c r="B1026" s="204"/>
      <c r="C1026" s="205"/>
      <c r="D1026" s="187" t="s">
        <v>147</v>
      </c>
      <c r="E1026" s="206" t="s">
        <v>19</v>
      </c>
      <c r="F1026" s="207" t="s">
        <v>547</v>
      </c>
      <c r="G1026" s="205"/>
      <c r="H1026" s="208">
        <v>58</v>
      </c>
      <c r="I1026" s="209"/>
      <c r="J1026" s="205"/>
      <c r="K1026" s="205"/>
      <c r="L1026" s="210"/>
      <c r="M1026" s="211"/>
      <c r="N1026" s="212"/>
      <c r="O1026" s="212"/>
      <c r="P1026" s="212"/>
      <c r="Q1026" s="212"/>
      <c r="R1026" s="212"/>
      <c r="S1026" s="212"/>
      <c r="T1026" s="213"/>
      <c r="AT1026" s="214" t="s">
        <v>147</v>
      </c>
      <c r="AU1026" s="214" t="s">
        <v>82</v>
      </c>
      <c r="AV1026" s="14" t="s">
        <v>82</v>
      </c>
      <c r="AW1026" s="14" t="s">
        <v>35</v>
      </c>
      <c r="AX1026" s="14" t="s">
        <v>78</v>
      </c>
      <c r="AY1026" s="214" t="s">
        <v>134</v>
      </c>
    </row>
    <row r="1027" spans="1:65" s="2" customFormat="1" ht="24.15" customHeight="1">
      <c r="A1027" s="35"/>
      <c r="B1027" s="36"/>
      <c r="C1027" s="174" t="s">
        <v>1329</v>
      </c>
      <c r="D1027" s="174" t="s">
        <v>136</v>
      </c>
      <c r="E1027" s="175" t="s">
        <v>1330</v>
      </c>
      <c r="F1027" s="176" t="s">
        <v>1331</v>
      </c>
      <c r="G1027" s="177" t="s">
        <v>139</v>
      </c>
      <c r="H1027" s="178">
        <v>58</v>
      </c>
      <c r="I1027" s="179"/>
      <c r="J1027" s="180">
        <f>ROUND(I1027*H1027,2)</f>
        <v>0</v>
      </c>
      <c r="K1027" s="176" t="s">
        <v>140</v>
      </c>
      <c r="L1027" s="40"/>
      <c r="M1027" s="181" t="s">
        <v>19</v>
      </c>
      <c r="N1027" s="182" t="s">
        <v>45</v>
      </c>
      <c r="O1027" s="65"/>
      <c r="P1027" s="183">
        <f>O1027*H1027</f>
        <v>0</v>
      </c>
      <c r="Q1027" s="183">
        <v>2.0000000000000001E-4</v>
      </c>
      <c r="R1027" s="183">
        <f>Q1027*H1027</f>
        <v>1.1600000000000001E-2</v>
      </c>
      <c r="S1027" s="183">
        <v>0</v>
      </c>
      <c r="T1027" s="184">
        <f>S1027*H1027</f>
        <v>0</v>
      </c>
      <c r="U1027" s="35"/>
      <c r="V1027" s="35"/>
      <c r="W1027" s="35"/>
      <c r="X1027" s="35"/>
      <c r="Y1027" s="35"/>
      <c r="Z1027" s="35"/>
      <c r="AA1027" s="35"/>
      <c r="AB1027" s="35"/>
      <c r="AC1027" s="35"/>
      <c r="AD1027" s="35"/>
      <c r="AE1027" s="35"/>
      <c r="AR1027" s="185" t="s">
        <v>240</v>
      </c>
      <c r="AT1027" s="185" t="s">
        <v>136</v>
      </c>
      <c r="AU1027" s="185" t="s">
        <v>82</v>
      </c>
      <c r="AY1027" s="18" t="s">
        <v>134</v>
      </c>
      <c r="BE1027" s="186">
        <f>IF(N1027="základní",J1027,0)</f>
        <v>0</v>
      </c>
      <c r="BF1027" s="186">
        <f>IF(N1027="snížená",J1027,0)</f>
        <v>0</v>
      </c>
      <c r="BG1027" s="186">
        <f>IF(N1027="zákl. přenesená",J1027,0)</f>
        <v>0</v>
      </c>
      <c r="BH1027" s="186">
        <f>IF(N1027="sníž. přenesená",J1027,0)</f>
        <v>0</v>
      </c>
      <c r="BI1027" s="186">
        <f>IF(N1027="nulová",J1027,0)</f>
        <v>0</v>
      </c>
      <c r="BJ1027" s="18" t="s">
        <v>82</v>
      </c>
      <c r="BK1027" s="186">
        <f>ROUND(I1027*H1027,2)</f>
        <v>0</v>
      </c>
      <c r="BL1027" s="18" t="s">
        <v>240</v>
      </c>
      <c r="BM1027" s="185" t="s">
        <v>1332</v>
      </c>
    </row>
    <row r="1028" spans="1:65" s="2" customFormat="1" ht="28.8">
      <c r="A1028" s="35"/>
      <c r="B1028" s="36"/>
      <c r="C1028" s="37"/>
      <c r="D1028" s="187" t="s">
        <v>143</v>
      </c>
      <c r="E1028" s="37"/>
      <c r="F1028" s="188" t="s">
        <v>1333</v>
      </c>
      <c r="G1028" s="37"/>
      <c r="H1028" s="37"/>
      <c r="I1028" s="189"/>
      <c r="J1028" s="37"/>
      <c r="K1028" s="37"/>
      <c r="L1028" s="40"/>
      <c r="M1028" s="190"/>
      <c r="N1028" s="191"/>
      <c r="O1028" s="65"/>
      <c r="P1028" s="65"/>
      <c r="Q1028" s="65"/>
      <c r="R1028" s="65"/>
      <c r="S1028" s="65"/>
      <c r="T1028" s="66"/>
      <c r="U1028" s="35"/>
      <c r="V1028" s="35"/>
      <c r="W1028" s="35"/>
      <c r="X1028" s="35"/>
      <c r="Y1028" s="35"/>
      <c r="Z1028" s="35"/>
      <c r="AA1028" s="35"/>
      <c r="AB1028" s="35"/>
      <c r="AC1028" s="35"/>
      <c r="AD1028" s="35"/>
      <c r="AE1028" s="35"/>
      <c r="AT1028" s="18" t="s">
        <v>143</v>
      </c>
      <c r="AU1028" s="18" t="s">
        <v>82</v>
      </c>
    </row>
    <row r="1029" spans="1:65" s="2" customFormat="1" ht="10.199999999999999">
      <c r="A1029" s="35"/>
      <c r="B1029" s="36"/>
      <c r="C1029" s="37"/>
      <c r="D1029" s="192" t="s">
        <v>145</v>
      </c>
      <c r="E1029" s="37"/>
      <c r="F1029" s="193" t="s">
        <v>1334</v>
      </c>
      <c r="G1029" s="37"/>
      <c r="H1029" s="37"/>
      <c r="I1029" s="189"/>
      <c r="J1029" s="37"/>
      <c r="K1029" s="37"/>
      <c r="L1029" s="40"/>
      <c r="M1029" s="190"/>
      <c r="N1029" s="191"/>
      <c r="O1029" s="65"/>
      <c r="P1029" s="65"/>
      <c r="Q1029" s="65"/>
      <c r="R1029" s="65"/>
      <c r="S1029" s="65"/>
      <c r="T1029" s="66"/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T1029" s="18" t="s">
        <v>145</v>
      </c>
      <c r="AU1029" s="18" t="s">
        <v>82</v>
      </c>
    </row>
    <row r="1030" spans="1:65" s="12" customFormat="1" ht="25.95" customHeight="1">
      <c r="B1030" s="158"/>
      <c r="C1030" s="159"/>
      <c r="D1030" s="160" t="s">
        <v>72</v>
      </c>
      <c r="E1030" s="161" t="s">
        <v>1335</v>
      </c>
      <c r="F1030" s="161" t="s">
        <v>1336</v>
      </c>
      <c r="G1030" s="159"/>
      <c r="H1030" s="159"/>
      <c r="I1030" s="162"/>
      <c r="J1030" s="163">
        <f>BK1030</f>
        <v>0</v>
      </c>
      <c r="K1030" s="159"/>
      <c r="L1030" s="164"/>
      <c r="M1030" s="165"/>
      <c r="N1030" s="166"/>
      <c r="O1030" s="166"/>
      <c r="P1030" s="167">
        <f>SUM(P1031:P1038)</f>
        <v>0</v>
      </c>
      <c r="Q1030" s="166"/>
      <c r="R1030" s="167">
        <f>SUM(R1031:R1038)</f>
        <v>0</v>
      </c>
      <c r="S1030" s="166"/>
      <c r="T1030" s="168">
        <f>SUM(T1031:T1038)</f>
        <v>0</v>
      </c>
      <c r="AR1030" s="169" t="s">
        <v>172</v>
      </c>
      <c r="AT1030" s="170" t="s">
        <v>72</v>
      </c>
      <c r="AU1030" s="170" t="s">
        <v>73</v>
      </c>
      <c r="AY1030" s="169" t="s">
        <v>134</v>
      </c>
      <c r="BK1030" s="171">
        <f>SUM(BK1031:BK1038)</f>
        <v>0</v>
      </c>
    </row>
    <row r="1031" spans="1:65" s="2" customFormat="1" ht="16.5" customHeight="1">
      <c r="A1031" s="35"/>
      <c r="B1031" s="36"/>
      <c r="C1031" s="174" t="s">
        <v>1337</v>
      </c>
      <c r="D1031" s="174" t="s">
        <v>136</v>
      </c>
      <c r="E1031" s="175" t="s">
        <v>1338</v>
      </c>
      <c r="F1031" s="176" t="s">
        <v>1339</v>
      </c>
      <c r="G1031" s="177" t="s">
        <v>1340</v>
      </c>
      <c r="H1031" s="178">
        <v>1</v>
      </c>
      <c r="I1031" s="179"/>
      <c r="J1031" s="180">
        <f>ROUND(I1031*H1031,2)</f>
        <v>0</v>
      </c>
      <c r="K1031" s="176" t="s">
        <v>19</v>
      </c>
      <c r="L1031" s="40"/>
      <c r="M1031" s="181" t="s">
        <v>19</v>
      </c>
      <c r="N1031" s="182" t="s">
        <v>45</v>
      </c>
      <c r="O1031" s="65"/>
      <c r="P1031" s="183">
        <f>O1031*H1031</f>
        <v>0</v>
      </c>
      <c r="Q1031" s="183">
        <v>0</v>
      </c>
      <c r="R1031" s="183">
        <f>Q1031*H1031</f>
        <v>0</v>
      </c>
      <c r="S1031" s="183">
        <v>0</v>
      </c>
      <c r="T1031" s="184">
        <f>S1031*H1031</f>
        <v>0</v>
      </c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R1031" s="185" t="s">
        <v>141</v>
      </c>
      <c r="AT1031" s="185" t="s">
        <v>136</v>
      </c>
      <c r="AU1031" s="185" t="s">
        <v>78</v>
      </c>
      <c r="AY1031" s="18" t="s">
        <v>134</v>
      </c>
      <c r="BE1031" s="186">
        <f>IF(N1031="základní",J1031,0)</f>
        <v>0</v>
      </c>
      <c r="BF1031" s="186">
        <f>IF(N1031="snížená",J1031,0)</f>
        <v>0</v>
      </c>
      <c r="BG1031" s="186">
        <f>IF(N1031="zákl. přenesená",J1031,0)</f>
        <v>0</v>
      </c>
      <c r="BH1031" s="186">
        <f>IF(N1031="sníž. přenesená",J1031,0)</f>
        <v>0</v>
      </c>
      <c r="BI1031" s="186">
        <f>IF(N1031="nulová",J1031,0)</f>
        <v>0</v>
      </c>
      <c r="BJ1031" s="18" t="s">
        <v>82</v>
      </c>
      <c r="BK1031" s="186">
        <f>ROUND(I1031*H1031,2)</f>
        <v>0</v>
      </c>
      <c r="BL1031" s="18" t="s">
        <v>141</v>
      </c>
      <c r="BM1031" s="185" t="s">
        <v>1341</v>
      </c>
    </row>
    <row r="1032" spans="1:65" s="2" customFormat="1" ht="19.2">
      <c r="A1032" s="35"/>
      <c r="B1032" s="36"/>
      <c r="C1032" s="37"/>
      <c r="D1032" s="187" t="s">
        <v>143</v>
      </c>
      <c r="E1032" s="37"/>
      <c r="F1032" s="188" t="s">
        <v>1342</v>
      </c>
      <c r="G1032" s="37"/>
      <c r="H1032" s="37"/>
      <c r="I1032" s="189"/>
      <c r="J1032" s="37"/>
      <c r="K1032" s="37"/>
      <c r="L1032" s="40"/>
      <c r="M1032" s="190"/>
      <c r="N1032" s="191"/>
      <c r="O1032" s="65"/>
      <c r="P1032" s="65"/>
      <c r="Q1032" s="65"/>
      <c r="R1032" s="65"/>
      <c r="S1032" s="65"/>
      <c r="T1032" s="66"/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T1032" s="18" t="s">
        <v>143</v>
      </c>
      <c r="AU1032" s="18" t="s">
        <v>78</v>
      </c>
    </row>
    <row r="1033" spans="1:65" s="2" customFormat="1" ht="16.5" customHeight="1">
      <c r="A1033" s="35"/>
      <c r="B1033" s="36"/>
      <c r="C1033" s="174" t="s">
        <v>1343</v>
      </c>
      <c r="D1033" s="174" t="s">
        <v>136</v>
      </c>
      <c r="E1033" s="175" t="s">
        <v>1344</v>
      </c>
      <c r="F1033" s="176" t="s">
        <v>1345</v>
      </c>
      <c r="G1033" s="177" t="s">
        <v>1340</v>
      </c>
      <c r="H1033" s="178">
        <v>1</v>
      </c>
      <c r="I1033" s="179"/>
      <c r="J1033" s="180">
        <f>ROUND(I1033*H1033,2)</f>
        <v>0</v>
      </c>
      <c r="K1033" s="176" t="s">
        <v>19</v>
      </c>
      <c r="L1033" s="40"/>
      <c r="M1033" s="181" t="s">
        <v>19</v>
      </c>
      <c r="N1033" s="182" t="s">
        <v>45</v>
      </c>
      <c r="O1033" s="65"/>
      <c r="P1033" s="183">
        <f>O1033*H1033</f>
        <v>0</v>
      </c>
      <c r="Q1033" s="183">
        <v>0</v>
      </c>
      <c r="R1033" s="183">
        <f>Q1033*H1033</f>
        <v>0</v>
      </c>
      <c r="S1033" s="183">
        <v>0</v>
      </c>
      <c r="T1033" s="184">
        <f>S1033*H1033</f>
        <v>0</v>
      </c>
      <c r="U1033" s="35"/>
      <c r="V1033" s="35"/>
      <c r="W1033" s="35"/>
      <c r="X1033" s="35"/>
      <c r="Y1033" s="35"/>
      <c r="Z1033" s="35"/>
      <c r="AA1033" s="35"/>
      <c r="AB1033" s="35"/>
      <c r="AC1033" s="35"/>
      <c r="AD1033" s="35"/>
      <c r="AE1033" s="35"/>
      <c r="AR1033" s="185" t="s">
        <v>141</v>
      </c>
      <c r="AT1033" s="185" t="s">
        <v>136</v>
      </c>
      <c r="AU1033" s="185" t="s">
        <v>78</v>
      </c>
      <c r="AY1033" s="18" t="s">
        <v>134</v>
      </c>
      <c r="BE1033" s="186">
        <f>IF(N1033="základní",J1033,0)</f>
        <v>0</v>
      </c>
      <c r="BF1033" s="186">
        <f>IF(N1033="snížená",J1033,0)</f>
        <v>0</v>
      </c>
      <c r="BG1033" s="186">
        <f>IF(N1033="zákl. přenesená",J1033,0)</f>
        <v>0</v>
      </c>
      <c r="BH1033" s="186">
        <f>IF(N1033="sníž. přenesená",J1033,0)</f>
        <v>0</v>
      </c>
      <c r="BI1033" s="186">
        <f>IF(N1033="nulová",J1033,0)</f>
        <v>0</v>
      </c>
      <c r="BJ1033" s="18" t="s">
        <v>82</v>
      </c>
      <c r="BK1033" s="186">
        <f>ROUND(I1033*H1033,2)</f>
        <v>0</v>
      </c>
      <c r="BL1033" s="18" t="s">
        <v>141</v>
      </c>
      <c r="BM1033" s="185" t="s">
        <v>1346</v>
      </c>
    </row>
    <row r="1034" spans="1:65" s="2" customFormat="1" ht="10.199999999999999">
      <c r="A1034" s="35"/>
      <c r="B1034" s="36"/>
      <c r="C1034" s="37"/>
      <c r="D1034" s="187" t="s">
        <v>143</v>
      </c>
      <c r="E1034" s="37"/>
      <c r="F1034" s="188" t="s">
        <v>1345</v>
      </c>
      <c r="G1034" s="37"/>
      <c r="H1034" s="37"/>
      <c r="I1034" s="189"/>
      <c r="J1034" s="37"/>
      <c r="K1034" s="37"/>
      <c r="L1034" s="40"/>
      <c r="M1034" s="190"/>
      <c r="N1034" s="191"/>
      <c r="O1034" s="65"/>
      <c r="P1034" s="65"/>
      <c r="Q1034" s="65"/>
      <c r="R1034" s="65"/>
      <c r="S1034" s="65"/>
      <c r="T1034" s="66"/>
      <c r="U1034" s="35"/>
      <c r="V1034" s="35"/>
      <c r="W1034" s="35"/>
      <c r="X1034" s="35"/>
      <c r="Y1034" s="35"/>
      <c r="Z1034" s="35"/>
      <c r="AA1034" s="35"/>
      <c r="AB1034" s="35"/>
      <c r="AC1034" s="35"/>
      <c r="AD1034" s="35"/>
      <c r="AE1034" s="35"/>
      <c r="AT1034" s="18" t="s">
        <v>143</v>
      </c>
      <c r="AU1034" s="18" t="s">
        <v>78</v>
      </c>
    </row>
    <row r="1035" spans="1:65" s="2" customFormat="1" ht="16.5" customHeight="1">
      <c r="A1035" s="35"/>
      <c r="B1035" s="36"/>
      <c r="C1035" s="174" t="s">
        <v>1347</v>
      </c>
      <c r="D1035" s="174" t="s">
        <v>136</v>
      </c>
      <c r="E1035" s="175" t="s">
        <v>1348</v>
      </c>
      <c r="F1035" s="176" t="s">
        <v>1349</v>
      </c>
      <c r="G1035" s="177" t="s">
        <v>1340</v>
      </c>
      <c r="H1035" s="178">
        <v>1</v>
      </c>
      <c r="I1035" s="179"/>
      <c r="J1035" s="180">
        <f>ROUND(I1035*H1035,2)</f>
        <v>0</v>
      </c>
      <c r="K1035" s="176" t="s">
        <v>19</v>
      </c>
      <c r="L1035" s="40"/>
      <c r="M1035" s="181" t="s">
        <v>19</v>
      </c>
      <c r="N1035" s="182" t="s">
        <v>45</v>
      </c>
      <c r="O1035" s="65"/>
      <c r="P1035" s="183">
        <f>O1035*H1035</f>
        <v>0</v>
      </c>
      <c r="Q1035" s="183">
        <v>0</v>
      </c>
      <c r="R1035" s="183">
        <f>Q1035*H1035</f>
        <v>0</v>
      </c>
      <c r="S1035" s="183">
        <v>0</v>
      </c>
      <c r="T1035" s="184">
        <f>S1035*H1035</f>
        <v>0</v>
      </c>
      <c r="U1035" s="35"/>
      <c r="V1035" s="35"/>
      <c r="W1035" s="35"/>
      <c r="X1035" s="35"/>
      <c r="Y1035" s="35"/>
      <c r="Z1035" s="35"/>
      <c r="AA1035" s="35"/>
      <c r="AB1035" s="35"/>
      <c r="AC1035" s="35"/>
      <c r="AD1035" s="35"/>
      <c r="AE1035" s="35"/>
      <c r="AR1035" s="185" t="s">
        <v>141</v>
      </c>
      <c r="AT1035" s="185" t="s">
        <v>136</v>
      </c>
      <c r="AU1035" s="185" t="s">
        <v>78</v>
      </c>
      <c r="AY1035" s="18" t="s">
        <v>134</v>
      </c>
      <c r="BE1035" s="186">
        <f>IF(N1035="základní",J1035,0)</f>
        <v>0</v>
      </c>
      <c r="BF1035" s="186">
        <f>IF(N1035="snížená",J1035,0)</f>
        <v>0</v>
      </c>
      <c r="BG1035" s="186">
        <f>IF(N1035="zákl. přenesená",J1035,0)</f>
        <v>0</v>
      </c>
      <c r="BH1035" s="186">
        <f>IF(N1035="sníž. přenesená",J1035,0)</f>
        <v>0</v>
      </c>
      <c r="BI1035" s="186">
        <f>IF(N1035="nulová",J1035,0)</f>
        <v>0</v>
      </c>
      <c r="BJ1035" s="18" t="s">
        <v>82</v>
      </c>
      <c r="BK1035" s="186">
        <f>ROUND(I1035*H1035,2)</f>
        <v>0</v>
      </c>
      <c r="BL1035" s="18" t="s">
        <v>141</v>
      </c>
      <c r="BM1035" s="185" t="s">
        <v>1350</v>
      </c>
    </row>
    <row r="1036" spans="1:65" s="2" customFormat="1" ht="10.199999999999999">
      <c r="A1036" s="35"/>
      <c r="B1036" s="36"/>
      <c r="C1036" s="37"/>
      <c r="D1036" s="187" t="s">
        <v>143</v>
      </c>
      <c r="E1036" s="37"/>
      <c r="F1036" s="188" t="s">
        <v>1349</v>
      </c>
      <c r="G1036" s="37"/>
      <c r="H1036" s="37"/>
      <c r="I1036" s="189"/>
      <c r="J1036" s="37"/>
      <c r="K1036" s="37"/>
      <c r="L1036" s="40"/>
      <c r="M1036" s="190"/>
      <c r="N1036" s="191"/>
      <c r="O1036" s="65"/>
      <c r="P1036" s="65"/>
      <c r="Q1036" s="65"/>
      <c r="R1036" s="65"/>
      <c r="S1036" s="65"/>
      <c r="T1036" s="66"/>
      <c r="U1036" s="35"/>
      <c r="V1036" s="35"/>
      <c r="W1036" s="35"/>
      <c r="X1036" s="35"/>
      <c r="Y1036" s="35"/>
      <c r="Z1036" s="35"/>
      <c r="AA1036" s="35"/>
      <c r="AB1036" s="35"/>
      <c r="AC1036" s="35"/>
      <c r="AD1036" s="35"/>
      <c r="AE1036" s="35"/>
      <c r="AT1036" s="18" t="s">
        <v>143</v>
      </c>
      <c r="AU1036" s="18" t="s">
        <v>78</v>
      </c>
    </row>
    <row r="1037" spans="1:65" s="2" customFormat="1" ht="16.5" customHeight="1">
      <c r="A1037" s="35"/>
      <c r="B1037" s="36"/>
      <c r="C1037" s="174" t="s">
        <v>1351</v>
      </c>
      <c r="D1037" s="174" t="s">
        <v>136</v>
      </c>
      <c r="E1037" s="175" t="s">
        <v>1352</v>
      </c>
      <c r="F1037" s="176" t="s">
        <v>1353</v>
      </c>
      <c r="G1037" s="177" t="s">
        <v>1340</v>
      </c>
      <c r="H1037" s="178">
        <v>1</v>
      </c>
      <c r="I1037" s="179"/>
      <c r="J1037" s="180">
        <f>ROUND(I1037*H1037,2)</f>
        <v>0</v>
      </c>
      <c r="K1037" s="176" t="s">
        <v>19</v>
      </c>
      <c r="L1037" s="40"/>
      <c r="M1037" s="181" t="s">
        <v>19</v>
      </c>
      <c r="N1037" s="182" t="s">
        <v>45</v>
      </c>
      <c r="O1037" s="65"/>
      <c r="P1037" s="183">
        <f>O1037*H1037</f>
        <v>0</v>
      </c>
      <c r="Q1037" s="183">
        <v>0</v>
      </c>
      <c r="R1037" s="183">
        <f>Q1037*H1037</f>
        <v>0</v>
      </c>
      <c r="S1037" s="183">
        <v>0</v>
      </c>
      <c r="T1037" s="184">
        <f>S1037*H1037</f>
        <v>0</v>
      </c>
      <c r="U1037" s="35"/>
      <c r="V1037" s="35"/>
      <c r="W1037" s="35"/>
      <c r="X1037" s="35"/>
      <c r="Y1037" s="35"/>
      <c r="Z1037" s="35"/>
      <c r="AA1037" s="35"/>
      <c r="AB1037" s="35"/>
      <c r="AC1037" s="35"/>
      <c r="AD1037" s="35"/>
      <c r="AE1037" s="35"/>
      <c r="AR1037" s="185" t="s">
        <v>141</v>
      </c>
      <c r="AT1037" s="185" t="s">
        <v>136</v>
      </c>
      <c r="AU1037" s="185" t="s">
        <v>78</v>
      </c>
      <c r="AY1037" s="18" t="s">
        <v>134</v>
      </c>
      <c r="BE1037" s="186">
        <f>IF(N1037="základní",J1037,0)</f>
        <v>0</v>
      </c>
      <c r="BF1037" s="186">
        <f>IF(N1037="snížená",J1037,0)</f>
        <v>0</v>
      </c>
      <c r="BG1037" s="186">
        <f>IF(N1037="zákl. přenesená",J1037,0)</f>
        <v>0</v>
      </c>
      <c r="BH1037" s="186">
        <f>IF(N1037="sníž. přenesená",J1037,0)</f>
        <v>0</v>
      </c>
      <c r="BI1037" s="186">
        <f>IF(N1037="nulová",J1037,0)</f>
        <v>0</v>
      </c>
      <c r="BJ1037" s="18" t="s">
        <v>82</v>
      </c>
      <c r="BK1037" s="186">
        <f>ROUND(I1037*H1037,2)</f>
        <v>0</v>
      </c>
      <c r="BL1037" s="18" t="s">
        <v>141</v>
      </c>
      <c r="BM1037" s="185" t="s">
        <v>1354</v>
      </c>
    </row>
    <row r="1038" spans="1:65" s="2" customFormat="1" ht="10.199999999999999">
      <c r="A1038" s="35"/>
      <c r="B1038" s="36"/>
      <c r="C1038" s="37"/>
      <c r="D1038" s="187" t="s">
        <v>143</v>
      </c>
      <c r="E1038" s="37"/>
      <c r="F1038" s="188" t="s">
        <v>1353</v>
      </c>
      <c r="G1038" s="37"/>
      <c r="H1038" s="37"/>
      <c r="I1038" s="189"/>
      <c r="J1038" s="37"/>
      <c r="K1038" s="37"/>
      <c r="L1038" s="40"/>
      <c r="M1038" s="237"/>
      <c r="N1038" s="238"/>
      <c r="O1038" s="239"/>
      <c r="P1038" s="239"/>
      <c r="Q1038" s="239"/>
      <c r="R1038" s="239"/>
      <c r="S1038" s="239"/>
      <c r="T1038" s="240"/>
      <c r="U1038" s="35"/>
      <c r="V1038" s="35"/>
      <c r="W1038" s="35"/>
      <c r="X1038" s="35"/>
      <c r="Y1038" s="35"/>
      <c r="Z1038" s="35"/>
      <c r="AA1038" s="35"/>
      <c r="AB1038" s="35"/>
      <c r="AC1038" s="35"/>
      <c r="AD1038" s="35"/>
      <c r="AE1038" s="35"/>
      <c r="AT1038" s="18" t="s">
        <v>143</v>
      </c>
      <c r="AU1038" s="18" t="s">
        <v>78</v>
      </c>
    </row>
    <row r="1039" spans="1:65" s="2" customFormat="1" ht="6.9" customHeight="1">
      <c r="A1039" s="35"/>
      <c r="B1039" s="48"/>
      <c r="C1039" s="49"/>
      <c r="D1039" s="49"/>
      <c r="E1039" s="49"/>
      <c r="F1039" s="49"/>
      <c r="G1039" s="49"/>
      <c r="H1039" s="49"/>
      <c r="I1039" s="49"/>
      <c r="J1039" s="49"/>
      <c r="K1039" s="49"/>
      <c r="L1039" s="40"/>
      <c r="M1039" s="35"/>
      <c r="O1039" s="35"/>
      <c r="P1039" s="35"/>
      <c r="Q1039" s="35"/>
      <c r="R1039" s="35"/>
      <c r="S1039" s="35"/>
      <c r="T1039" s="35"/>
      <c r="U1039" s="35"/>
      <c r="V1039" s="35"/>
      <c r="W1039" s="35"/>
      <c r="X1039" s="35"/>
      <c r="Y1039" s="35"/>
      <c r="Z1039" s="35"/>
      <c r="AA1039" s="35"/>
      <c r="AB1039" s="35"/>
      <c r="AC1039" s="35"/>
      <c r="AD1039" s="35"/>
      <c r="AE1039" s="35"/>
    </row>
  </sheetData>
  <sheetProtection algorithmName="SHA-512" hashValue="xS0qpK/U4G4E1cCv/rfVQiJinBNwzNiL6y55OwfWfYTRHrZJWJ+4z3F8KOZI10wq1rGTD8lGRYkeV4RuualEcA==" saltValue="DfkRPfeG+Y/4VhLBYNFFd5+Nvs/h15k2RuhEYqEFZ09g3kxX3EL+wl79Se9NQQ339gp2SyzKTu//tgo4Bo0jUw==" spinCount="100000" sheet="1" objects="1" scenarios="1" formatColumns="0" formatRows="0" autoFilter="0"/>
  <autoFilter ref="C105:K1038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hyperlinks>
    <hyperlink ref="F111" r:id="rId1"/>
    <hyperlink ref="F116" r:id="rId2"/>
    <hyperlink ref="F121" r:id="rId3"/>
    <hyperlink ref="F126" r:id="rId4"/>
    <hyperlink ref="F131" r:id="rId5"/>
    <hyperlink ref="F134" r:id="rId6"/>
    <hyperlink ref="F142" r:id="rId7"/>
    <hyperlink ref="F145" r:id="rId8"/>
    <hyperlink ref="F149" r:id="rId9"/>
    <hyperlink ref="F156" r:id="rId10"/>
    <hyperlink ref="F161" r:id="rId11"/>
    <hyperlink ref="F169" r:id="rId12"/>
    <hyperlink ref="F175" r:id="rId13"/>
    <hyperlink ref="F179" r:id="rId14"/>
    <hyperlink ref="F184" r:id="rId15"/>
    <hyperlink ref="F190" r:id="rId16"/>
    <hyperlink ref="F195" r:id="rId17"/>
    <hyperlink ref="F199" r:id="rId18"/>
    <hyperlink ref="F208" r:id="rId19"/>
    <hyperlink ref="F217" r:id="rId20"/>
    <hyperlink ref="F226" r:id="rId21"/>
    <hyperlink ref="F246" r:id="rId22"/>
    <hyperlink ref="F266" r:id="rId23"/>
    <hyperlink ref="F270" r:id="rId24"/>
    <hyperlink ref="F275" r:id="rId25"/>
    <hyperlink ref="F327" r:id="rId26"/>
    <hyperlink ref="F335" r:id="rId27"/>
    <hyperlink ref="F343" r:id="rId28"/>
    <hyperlink ref="F373" r:id="rId29"/>
    <hyperlink ref="F385" r:id="rId30"/>
    <hyperlink ref="F393" r:id="rId31"/>
    <hyperlink ref="F407" r:id="rId32"/>
    <hyperlink ref="F411" r:id="rId33"/>
    <hyperlink ref="F414" r:id="rId34"/>
    <hyperlink ref="F420" r:id="rId35"/>
    <hyperlink ref="F427" r:id="rId36"/>
    <hyperlink ref="F438" r:id="rId37"/>
    <hyperlink ref="F446" r:id="rId38"/>
    <hyperlink ref="F462" r:id="rId39"/>
    <hyperlink ref="F471" r:id="rId40"/>
    <hyperlink ref="F484" r:id="rId41"/>
    <hyperlink ref="F504" r:id="rId42"/>
    <hyperlink ref="F509" r:id="rId43"/>
    <hyperlink ref="F513" r:id="rId44"/>
    <hyperlink ref="F520" r:id="rId45"/>
    <hyperlink ref="F526" r:id="rId46"/>
    <hyperlink ref="F531" r:id="rId47"/>
    <hyperlink ref="F542" r:id="rId48"/>
    <hyperlink ref="F545" r:id="rId49"/>
    <hyperlink ref="F548" r:id="rId50"/>
    <hyperlink ref="F552" r:id="rId51"/>
    <hyperlink ref="F556" r:id="rId52"/>
    <hyperlink ref="F560" r:id="rId53"/>
    <hyperlink ref="F563" r:id="rId54"/>
    <hyperlink ref="F572" r:id="rId55"/>
    <hyperlink ref="F584" r:id="rId56"/>
    <hyperlink ref="F597" r:id="rId57"/>
    <hyperlink ref="F600" r:id="rId58"/>
    <hyperlink ref="F612" r:id="rId59"/>
    <hyperlink ref="F625" r:id="rId60"/>
    <hyperlink ref="F628" r:id="rId61"/>
    <hyperlink ref="F631" r:id="rId62"/>
    <hyperlink ref="F635" r:id="rId63"/>
    <hyperlink ref="F640" r:id="rId64"/>
    <hyperlink ref="F647" r:id="rId65"/>
    <hyperlink ref="F654" r:id="rId66"/>
    <hyperlink ref="F661" r:id="rId67"/>
    <hyperlink ref="F664" r:id="rId68"/>
    <hyperlink ref="F667" r:id="rId69"/>
    <hyperlink ref="F671" r:id="rId70"/>
    <hyperlink ref="F675" r:id="rId71"/>
    <hyperlink ref="F679" r:id="rId72"/>
    <hyperlink ref="F687" r:id="rId73"/>
    <hyperlink ref="F699" r:id="rId74"/>
    <hyperlink ref="F708" r:id="rId75"/>
    <hyperlink ref="F720" r:id="rId76"/>
    <hyperlink ref="F724" r:id="rId77"/>
    <hyperlink ref="F727" r:id="rId78"/>
    <hyperlink ref="F731" r:id="rId79"/>
    <hyperlink ref="F734" r:id="rId80"/>
    <hyperlink ref="F737" r:id="rId81"/>
    <hyperlink ref="F742" r:id="rId82"/>
    <hyperlink ref="F748" r:id="rId83"/>
    <hyperlink ref="F758" r:id="rId84"/>
    <hyperlink ref="F770" r:id="rId85"/>
    <hyperlink ref="F775" r:id="rId86"/>
    <hyperlink ref="F785" r:id="rId87"/>
    <hyperlink ref="F788" r:id="rId88"/>
    <hyperlink ref="F792" r:id="rId89"/>
    <hyperlink ref="F797" r:id="rId90"/>
    <hyperlink ref="F804" r:id="rId91"/>
    <hyperlink ref="F808" r:id="rId92"/>
    <hyperlink ref="F812" r:id="rId93"/>
    <hyperlink ref="F815" r:id="rId94"/>
    <hyperlink ref="F818" r:id="rId95"/>
    <hyperlink ref="F825" r:id="rId96"/>
    <hyperlink ref="F832" r:id="rId97"/>
    <hyperlink ref="F836" r:id="rId98"/>
    <hyperlink ref="F842" r:id="rId99"/>
    <hyperlink ref="F845" r:id="rId100"/>
    <hyperlink ref="F850" r:id="rId101"/>
    <hyperlink ref="F854" r:id="rId102"/>
    <hyperlink ref="F858" r:id="rId103"/>
    <hyperlink ref="F862" r:id="rId104"/>
    <hyperlink ref="F866" r:id="rId105"/>
    <hyperlink ref="F870" r:id="rId106"/>
    <hyperlink ref="F873" r:id="rId107"/>
    <hyperlink ref="F882" r:id="rId108"/>
    <hyperlink ref="F885" r:id="rId109"/>
    <hyperlink ref="F889" r:id="rId110"/>
    <hyperlink ref="F893" r:id="rId111"/>
    <hyperlink ref="F897" r:id="rId112"/>
    <hyperlink ref="F901" r:id="rId113"/>
    <hyperlink ref="F910" r:id="rId114"/>
    <hyperlink ref="F914" r:id="rId115"/>
    <hyperlink ref="F918" r:id="rId116"/>
    <hyperlink ref="F922" r:id="rId117"/>
    <hyperlink ref="F926" r:id="rId118"/>
    <hyperlink ref="F929" r:id="rId119"/>
    <hyperlink ref="F938" r:id="rId120"/>
    <hyperlink ref="F942" r:id="rId121"/>
    <hyperlink ref="F946" r:id="rId122"/>
    <hyperlink ref="F950" r:id="rId123"/>
    <hyperlink ref="F953" r:id="rId124"/>
    <hyperlink ref="F957" r:id="rId125"/>
    <hyperlink ref="F961" r:id="rId126"/>
    <hyperlink ref="F968" r:id="rId127"/>
    <hyperlink ref="F975" r:id="rId128"/>
    <hyperlink ref="F978" r:id="rId129"/>
    <hyperlink ref="F982" r:id="rId130"/>
    <hyperlink ref="F985" r:id="rId131"/>
    <hyperlink ref="F994" r:id="rId132"/>
    <hyperlink ref="F997" r:id="rId133"/>
    <hyperlink ref="F1002" r:id="rId134"/>
    <hyperlink ref="F1006" r:id="rId135"/>
    <hyperlink ref="F1011" r:id="rId136"/>
    <hyperlink ref="F1014" r:id="rId137"/>
    <hyperlink ref="F1017" r:id="rId138"/>
    <hyperlink ref="F1020" r:id="rId139"/>
    <hyperlink ref="F1024" r:id="rId140"/>
    <hyperlink ref="F1029" r:id="rId141"/>
  </hyperlinks>
  <pageMargins left="0.39374999999999999" right="0.39374999999999999" top="0.39374999999999999" bottom="0.39374999999999999" header="0" footer="0"/>
  <pageSetup paperSize="9" scale="76" fitToHeight="100" orientation="portrait" blackAndWhite="1" r:id="rId142"/>
  <headerFooter>
    <oddFooter>&amp;CStrana &amp;P z &amp;N</oddFooter>
  </headerFooter>
  <drawing r:id="rId14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18" t="s">
        <v>84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78</v>
      </c>
    </row>
    <row r="4" spans="1:46" s="1" customFormat="1" ht="24.9" customHeight="1">
      <c r="B4" s="21"/>
      <c r="D4" s="104" t="s">
        <v>85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3" t="str">
        <f>'Rekapitulace stavby'!K6</f>
        <v>Zateplení BD Veselí 22</v>
      </c>
      <c r="F7" s="364"/>
      <c r="G7" s="364"/>
      <c r="H7" s="364"/>
      <c r="L7" s="21"/>
    </row>
    <row r="8" spans="1:46" s="2" customFormat="1" ht="12" customHeight="1">
      <c r="A8" s="35"/>
      <c r="B8" s="40"/>
      <c r="C8" s="35"/>
      <c r="D8" s="106" t="s">
        <v>86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5" t="s">
        <v>1355</v>
      </c>
      <c r="F9" s="366"/>
      <c r="G9" s="366"/>
      <c r="H9" s="366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9. 1. 2023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7" t="str">
        <f>'Rekapitulace stavby'!E14</f>
        <v>Vyplň údaj</v>
      </c>
      <c r="F18" s="368"/>
      <c r="G18" s="368"/>
      <c r="H18" s="368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33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34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">
        <v>33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29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9" t="s">
        <v>19</v>
      </c>
      <c r="F27" s="369"/>
      <c r="G27" s="369"/>
      <c r="H27" s="36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43</v>
      </c>
      <c r="E33" s="106" t="s">
        <v>44</v>
      </c>
      <c r="F33" s="118">
        <f>ROUND((SUM(BE88:BE218)),  2)</f>
        <v>0</v>
      </c>
      <c r="G33" s="35"/>
      <c r="H33" s="35"/>
      <c r="I33" s="119">
        <v>0.21</v>
      </c>
      <c r="J33" s="118">
        <f>ROUND(((SUM(BE88:BE218))*I33),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45</v>
      </c>
      <c r="F34" s="118">
        <f>ROUND((SUM(BF88:BF218)),  2)</f>
        <v>0</v>
      </c>
      <c r="G34" s="35"/>
      <c r="H34" s="35"/>
      <c r="I34" s="119">
        <v>0.15</v>
      </c>
      <c r="J34" s="118">
        <f>ROUND(((SUM(BF88:BF218))*I34),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46</v>
      </c>
      <c r="F35" s="118">
        <f>ROUND((SUM(BG88:BG218)),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47</v>
      </c>
      <c r="F36" s="118">
        <f>ROUND((SUM(BH88:BH218)),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48</v>
      </c>
      <c r="F37" s="118">
        <f>ROUND((SUM(BI88:BI218)),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88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0" t="str">
        <f>E7</f>
        <v>Zateplení BD Veselí 22</v>
      </c>
      <c r="F48" s="371"/>
      <c r="G48" s="371"/>
      <c r="H48" s="3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2" t="str">
        <f>E9</f>
        <v>2 - Ústřední vytápění</v>
      </c>
      <c r="F50" s="372"/>
      <c r="G50" s="372"/>
      <c r="H50" s="372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</v>
      </c>
      <c r="G52" s="37"/>
      <c r="H52" s="37"/>
      <c r="I52" s="30" t="s">
        <v>23</v>
      </c>
      <c r="J52" s="60" t="str">
        <f>IF(J12="","",J12)</f>
        <v>9. 1. 2023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Odry</v>
      </c>
      <c r="G54" s="37"/>
      <c r="H54" s="37"/>
      <c r="I54" s="30" t="s">
        <v>32</v>
      </c>
      <c r="J54" s="33" t="str">
        <f>E21</f>
        <v xml:space="preserve">Made 4 BIM s.r.o.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Made 4 BIM s.r.o.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89</v>
      </c>
      <c r="D57" s="132"/>
      <c r="E57" s="132"/>
      <c r="F57" s="132"/>
      <c r="G57" s="132"/>
      <c r="H57" s="132"/>
      <c r="I57" s="132"/>
      <c r="J57" s="133" t="s">
        <v>90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91</v>
      </c>
    </row>
    <row r="60" spans="1:47" s="9" customFormat="1" ht="24.9" customHeight="1">
      <c r="B60" s="135"/>
      <c r="C60" s="136"/>
      <c r="D60" s="137" t="s">
        <v>104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95" customHeight="1">
      <c r="B61" s="141"/>
      <c r="C61" s="142"/>
      <c r="D61" s="143" t="s">
        <v>1356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95" customHeight="1">
      <c r="B62" s="141"/>
      <c r="C62" s="142"/>
      <c r="D62" s="143" t="s">
        <v>1357</v>
      </c>
      <c r="E62" s="144"/>
      <c r="F62" s="144"/>
      <c r="G62" s="144"/>
      <c r="H62" s="144"/>
      <c r="I62" s="144"/>
      <c r="J62" s="145">
        <f>J105</f>
        <v>0</v>
      </c>
      <c r="K62" s="142"/>
      <c r="L62" s="146"/>
    </row>
    <row r="63" spans="1:47" s="10" customFormat="1" ht="19.95" customHeight="1">
      <c r="B63" s="141"/>
      <c r="C63" s="142"/>
      <c r="D63" s="143" t="s">
        <v>1358</v>
      </c>
      <c r="E63" s="144"/>
      <c r="F63" s="144"/>
      <c r="G63" s="144"/>
      <c r="H63" s="144"/>
      <c r="I63" s="144"/>
      <c r="J63" s="145">
        <f>J111</f>
        <v>0</v>
      </c>
      <c r="K63" s="142"/>
      <c r="L63" s="146"/>
    </row>
    <row r="64" spans="1:47" s="10" customFormat="1" ht="19.95" customHeight="1">
      <c r="B64" s="141"/>
      <c r="C64" s="142"/>
      <c r="D64" s="143" t="s">
        <v>1359</v>
      </c>
      <c r="E64" s="144"/>
      <c r="F64" s="144"/>
      <c r="G64" s="144"/>
      <c r="H64" s="144"/>
      <c r="I64" s="144"/>
      <c r="J64" s="145">
        <f>J140</f>
        <v>0</v>
      </c>
      <c r="K64" s="142"/>
      <c r="L64" s="146"/>
    </row>
    <row r="65" spans="1:31" s="10" customFormat="1" ht="19.95" customHeight="1">
      <c r="B65" s="141"/>
      <c r="C65" s="142"/>
      <c r="D65" s="143" t="s">
        <v>1360</v>
      </c>
      <c r="E65" s="144"/>
      <c r="F65" s="144"/>
      <c r="G65" s="144"/>
      <c r="H65" s="144"/>
      <c r="I65" s="144"/>
      <c r="J65" s="145">
        <f>J150</f>
        <v>0</v>
      </c>
      <c r="K65" s="142"/>
      <c r="L65" s="146"/>
    </row>
    <row r="66" spans="1:31" s="10" customFormat="1" ht="19.95" customHeight="1">
      <c r="B66" s="141"/>
      <c r="C66" s="142"/>
      <c r="D66" s="143" t="s">
        <v>1361</v>
      </c>
      <c r="E66" s="144"/>
      <c r="F66" s="144"/>
      <c r="G66" s="144"/>
      <c r="H66" s="144"/>
      <c r="I66" s="144"/>
      <c r="J66" s="145">
        <f>J166</f>
        <v>0</v>
      </c>
      <c r="K66" s="142"/>
      <c r="L66" s="146"/>
    </row>
    <row r="67" spans="1:31" s="10" customFormat="1" ht="19.95" customHeight="1">
      <c r="B67" s="141"/>
      <c r="C67" s="142"/>
      <c r="D67" s="143" t="s">
        <v>1362</v>
      </c>
      <c r="E67" s="144"/>
      <c r="F67" s="144"/>
      <c r="G67" s="144"/>
      <c r="H67" s="144"/>
      <c r="I67" s="144"/>
      <c r="J67" s="145">
        <f>J206</f>
        <v>0</v>
      </c>
      <c r="K67" s="142"/>
      <c r="L67" s="146"/>
    </row>
    <row r="68" spans="1:31" s="9" customFormat="1" ht="24.9" customHeight="1">
      <c r="B68" s="135"/>
      <c r="C68" s="136"/>
      <c r="D68" s="137" t="s">
        <v>1363</v>
      </c>
      <c r="E68" s="138"/>
      <c r="F68" s="138"/>
      <c r="G68" s="138"/>
      <c r="H68" s="138"/>
      <c r="I68" s="138"/>
      <c r="J68" s="139">
        <f>J210</f>
        <v>0</v>
      </c>
      <c r="K68" s="136"/>
      <c r="L68" s="140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>
      <c r="A75" s="35"/>
      <c r="B75" s="36"/>
      <c r="C75" s="24" t="s">
        <v>119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70" t="str">
        <f>E7</f>
        <v>Zateplení BD Veselí 22</v>
      </c>
      <c r="F78" s="371"/>
      <c r="G78" s="371"/>
      <c r="H78" s="371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86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42" t="str">
        <f>E9</f>
        <v>2 - Ústřední vytápění</v>
      </c>
      <c r="F80" s="372"/>
      <c r="G80" s="372"/>
      <c r="H80" s="372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Veselí</v>
      </c>
      <c r="G82" s="37"/>
      <c r="H82" s="37"/>
      <c r="I82" s="30" t="s">
        <v>23</v>
      </c>
      <c r="J82" s="60" t="str">
        <f>IF(J12="","",J12)</f>
        <v>9. 1. 2023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15" customHeight="1">
      <c r="A84" s="35"/>
      <c r="B84" s="36"/>
      <c r="C84" s="30" t="s">
        <v>25</v>
      </c>
      <c r="D84" s="37"/>
      <c r="E84" s="37"/>
      <c r="F84" s="28" t="str">
        <f>E15</f>
        <v>Město Odry</v>
      </c>
      <c r="G84" s="37"/>
      <c r="H84" s="37"/>
      <c r="I84" s="30" t="s">
        <v>32</v>
      </c>
      <c r="J84" s="33" t="str">
        <f>E21</f>
        <v xml:space="preserve">Made 4 BIM s.r.o. 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>
      <c r="A85" s="35"/>
      <c r="B85" s="36"/>
      <c r="C85" s="30" t="s">
        <v>30</v>
      </c>
      <c r="D85" s="37"/>
      <c r="E85" s="37"/>
      <c r="F85" s="28" t="str">
        <f>IF(E18="","",E18)</f>
        <v>Vyplň údaj</v>
      </c>
      <c r="G85" s="37"/>
      <c r="H85" s="37"/>
      <c r="I85" s="30" t="s">
        <v>36</v>
      </c>
      <c r="J85" s="33" t="str">
        <f>E24</f>
        <v xml:space="preserve">Made 4 BIM s.r.o. 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120</v>
      </c>
      <c r="D87" s="150" t="s">
        <v>58</v>
      </c>
      <c r="E87" s="150" t="s">
        <v>54</v>
      </c>
      <c r="F87" s="150" t="s">
        <v>55</v>
      </c>
      <c r="G87" s="150" t="s">
        <v>121</v>
      </c>
      <c r="H87" s="150" t="s">
        <v>122</v>
      </c>
      <c r="I87" s="150" t="s">
        <v>123</v>
      </c>
      <c r="J87" s="150" t="s">
        <v>90</v>
      </c>
      <c r="K87" s="151" t="s">
        <v>124</v>
      </c>
      <c r="L87" s="152"/>
      <c r="M87" s="69" t="s">
        <v>19</v>
      </c>
      <c r="N87" s="70" t="s">
        <v>43</v>
      </c>
      <c r="O87" s="70" t="s">
        <v>125</v>
      </c>
      <c r="P87" s="70" t="s">
        <v>126</v>
      </c>
      <c r="Q87" s="70" t="s">
        <v>127</v>
      </c>
      <c r="R87" s="70" t="s">
        <v>128</v>
      </c>
      <c r="S87" s="70" t="s">
        <v>129</v>
      </c>
      <c r="T87" s="71" t="s">
        <v>130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8" customHeight="1">
      <c r="A88" s="35"/>
      <c r="B88" s="36"/>
      <c r="C88" s="76" t="s">
        <v>131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P89+P210</f>
        <v>0</v>
      </c>
      <c r="Q88" s="73"/>
      <c r="R88" s="155">
        <f>R89+R210</f>
        <v>5.6049999999999996E-2</v>
      </c>
      <c r="S88" s="73"/>
      <c r="T88" s="156">
        <f>T89+T210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91</v>
      </c>
      <c r="BK88" s="157">
        <f>BK89+BK210</f>
        <v>0</v>
      </c>
    </row>
    <row r="89" spans="1:65" s="12" customFormat="1" ht="25.95" customHeight="1">
      <c r="B89" s="158"/>
      <c r="C89" s="159"/>
      <c r="D89" s="160" t="s">
        <v>72</v>
      </c>
      <c r="E89" s="161" t="s">
        <v>699</v>
      </c>
      <c r="F89" s="161" t="s">
        <v>700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P90+P105+P111+P140+P150+P166+P206</f>
        <v>0</v>
      </c>
      <c r="Q89" s="166"/>
      <c r="R89" s="167">
        <f>R90+R105+R111+R140+R150+R166+R206</f>
        <v>5.6049999999999996E-2</v>
      </c>
      <c r="S89" s="166"/>
      <c r="T89" s="168">
        <f>T90+T105+T111+T140+T150+T166+T206</f>
        <v>0</v>
      </c>
      <c r="AR89" s="169" t="s">
        <v>82</v>
      </c>
      <c r="AT89" s="170" t="s">
        <v>72</v>
      </c>
      <c r="AU89" s="170" t="s">
        <v>73</v>
      </c>
      <c r="AY89" s="169" t="s">
        <v>134</v>
      </c>
      <c r="BK89" s="171">
        <f>BK90+BK105+BK111+BK140+BK150+BK166+BK206</f>
        <v>0</v>
      </c>
    </row>
    <row r="90" spans="1:65" s="12" customFormat="1" ht="22.8" customHeight="1">
      <c r="B90" s="158"/>
      <c r="C90" s="159"/>
      <c r="D90" s="160" t="s">
        <v>72</v>
      </c>
      <c r="E90" s="172" t="s">
        <v>1364</v>
      </c>
      <c r="F90" s="172" t="s">
        <v>1365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SUM(P91:P104)</f>
        <v>0</v>
      </c>
      <c r="Q90" s="166"/>
      <c r="R90" s="167">
        <f>SUM(R91:R104)</f>
        <v>6.2900000000000005E-3</v>
      </c>
      <c r="S90" s="166"/>
      <c r="T90" s="168">
        <f>SUM(T91:T104)</f>
        <v>0</v>
      </c>
      <c r="AR90" s="169" t="s">
        <v>82</v>
      </c>
      <c r="AT90" s="170" t="s">
        <v>72</v>
      </c>
      <c r="AU90" s="170" t="s">
        <v>78</v>
      </c>
      <c r="AY90" s="169" t="s">
        <v>134</v>
      </c>
      <c r="BK90" s="171">
        <f>SUM(BK91:BK104)</f>
        <v>0</v>
      </c>
    </row>
    <row r="91" spans="1:65" s="2" customFormat="1" ht="37.799999999999997" customHeight="1">
      <c r="A91" s="35"/>
      <c r="B91" s="36"/>
      <c r="C91" s="174" t="s">
        <v>78</v>
      </c>
      <c r="D91" s="174" t="s">
        <v>136</v>
      </c>
      <c r="E91" s="175" t="s">
        <v>1366</v>
      </c>
      <c r="F91" s="176" t="s">
        <v>1367</v>
      </c>
      <c r="G91" s="177" t="s">
        <v>333</v>
      </c>
      <c r="H91" s="178">
        <v>10</v>
      </c>
      <c r="I91" s="179"/>
      <c r="J91" s="180">
        <f>ROUND(I91*H91,2)</f>
        <v>0</v>
      </c>
      <c r="K91" s="176" t="s">
        <v>140</v>
      </c>
      <c r="L91" s="40"/>
      <c r="M91" s="181" t="s">
        <v>19</v>
      </c>
      <c r="N91" s="182" t="s">
        <v>45</v>
      </c>
      <c r="O91" s="65"/>
      <c r="P91" s="183">
        <f>O91*H91</f>
        <v>0</v>
      </c>
      <c r="Q91" s="183">
        <v>2.4000000000000001E-4</v>
      </c>
      <c r="R91" s="183">
        <f>Q91*H91</f>
        <v>2.4000000000000002E-3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240</v>
      </c>
      <c r="AT91" s="185" t="s">
        <v>136</v>
      </c>
      <c r="AU91" s="185" t="s">
        <v>82</v>
      </c>
      <c r="AY91" s="18" t="s">
        <v>134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82</v>
      </c>
      <c r="BK91" s="186">
        <f>ROUND(I91*H91,2)</f>
        <v>0</v>
      </c>
      <c r="BL91" s="18" t="s">
        <v>240</v>
      </c>
      <c r="BM91" s="185" t="s">
        <v>1368</v>
      </c>
    </row>
    <row r="92" spans="1:65" s="2" customFormat="1" ht="38.4">
      <c r="A92" s="35"/>
      <c r="B92" s="36"/>
      <c r="C92" s="37"/>
      <c r="D92" s="187" t="s">
        <v>143</v>
      </c>
      <c r="E92" s="37"/>
      <c r="F92" s="188" t="s">
        <v>1369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143</v>
      </c>
      <c r="AU92" s="18" t="s">
        <v>82</v>
      </c>
    </row>
    <row r="93" spans="1:65" s="2" customFormat="1" ht="10.199999999999999">
      <c r="A93" s="35"/>
      <c r="B93" s="36"/>
      <c r="C93" s="37"/>
      <c r="D93" s="192" t="s">
        <v>145</v>
      </c>
      <c r="E93" s="37"/>
      <c r="F93" s="193" t="s">
        <v>1370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145</v>
      </c>
      <c r="AU93" s="18" t="s">
        <v>82</v>
      </c>
    </row>
    <row r="94" spans="1:65" s="2" customFormat="1" ht="33" customHeight="1">
      <c r="A94" s="35"/>
      <c r="B94" s="36"/>
      <c r="C94" s="174" t="s">
        <v>82</v>
      </c>
      <c r="D94" s="174" t="s">
        <v>136</v>
      </c>
      <c r="E94" s="175" t="s">
        <v>1371</v>
      </c>
      <c r="F94" s="176" t="s">
        <v>1372</v>
      </c>
      <c r="G94" s="177" t="s">
        <v>561</v>
      </c>
      <c r="H94" s="178">
        <v>1</v>
      </c>
      <c r="I94" s="179"/>
      <c r="J94" s="180">
        <f>ROUND(I94*H94,2)</f>
        <v>0</v>
      </c>
      <c r="K94" s="176" t="s">
        <v>140</v>
      </c>
      <c r="L94" s="40"/>
      <c r="M94" s="181" t="s">
        <v>19</v>
      </c>
      <c r="N94" s="182" t="s">
        <v>45</v>
      </c>
      <c r="O94" s="65"/>
      <c r="P94" s="183">
        <f>O94*H94</f>
        <v>0</v>
      </c>
      <c r="Q94" s="183">
        <v>1.89E-3</v>
      </c>
      <c r="R94" s="183">
        <f>Q94*H94</f>
        <v>1.89E-3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240</v>
      </c>
      <c r="AT94" s="185" t="s">
        <v>136</v>
      </c>
      <c r="AU94" s="185" t="s">
        <v>82</v>
      </c>
      <c r="AY94" s="18" t="s">
        <v>134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82</v>
      </c>
      <c r="BK94" s="186">
        <f>ROUND(I94*H94,2)</f>
        <v>0</v>
      </c>
      <c r="BL94" s="18" t="s">
        <v>240</v>
      </c>
      <c r="BM94" s="185" t="s">
        <v>1373</v>
      </c>
    </row>
    <row r="95" spans="1:65" s="2" customFormat="1" ht="19.2">
      <c r="A95" s="35"/>
      <c r="B95" s="36"/>
      <c r="C95" s="37"/>
      <c r="D95" s="187" t="s">
        <v>143</v>
      </c>
      <c r="E95" s="37"/>
      <c r="F95" s="188" t="s">
        <v>1374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143</v>
      </c>
      <c r="AU95" s="18" t="s">
        <v>82</v>
      </c>
    </row>
    <row r="96" spans="1:65" s="2" customFormat="1" ht="10.199999999999999">
      <c r="A96" s="35"/>
      <c r="B96" s="36"/>
      <c r="C96" s="37"/>
      <c r="D96" s="192" t="s">
        <v>145</v>
      </c>
      <c r="E96" s="37"/>
      <c r="F96" s="193" t="s">
        <v>1375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145</v>
      </c>
      <c r="AU96" s="18" t="s">
        <v>82</v>
      </c>
    </row>
    <row r="97" spans="1:65" s="2" customFormat="1" ht="19.2">
      <c r="A97" s="35"/>
      <c r="B97" s="36"/>
      <c r="C97" s="37"/>
      <c r="D97" s="187" t="s">
        <v>1376</v>
      </c>
      <c r="E97" s="37"/>
      <c r="F97" s="241" t="s">
        <v>1377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1376</v>
      </c>
      <c r="AU97" s="18" t="s">
        <v>82</v>
      </c>
    </row>
    <row r="98" spans="1:65" s="2" customFormat="1" ht="16.5" customHeight="1">
      <c r="A98" s="35"/>
      <c r="B98" s="36"/>
      <c r="C98" s="174" t="s">
        <v>158</v>
      </c>
      <c r="D98" s="174" t="s">
        <v>136</v>
      </c>
      <c r="E98" s="175" t="s">
        <v>1378</v>
      </c>
      <c r="F98" s="176" t="s">
        <v>1379</v>
      </c>
      <c r="G98" s="177" t="s">
        <v>1340</v>
      </c>
      <c r="H98" s="178">
        <v>1</v>
      </c>
      <c r="I98" s="179"/>
      <c r="J98" s="180">
        <f>ROUND(I98*H98,2)</f>
        <v>0</v>
      </c>
      <c r="K98" s="176" t="s">
        <v>140</v>
      </c>
      <c r="L98" s="40"/>
      <c r="M98" s="181" t="s">
        <v>19</v>
      </c>
      <c r="N98" s="182" t="s">
        <v>45</v>
      </c>
      <c r="O98" s="65"/>
      <c r="P98" s="183">
        <f>O98*H98</f>
        <v>0</v>
      </c>
      <c r="Q98" s="183">
        <v>2E-3</v>
      </c>
      <c r="R98" s="183">
        <f>Q98*H98</f>
        <v>2E-3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240</v>
      </c>
      <c r="AT98" s="185" t="s">
        <v>136</v>
      </c>
      <c r="AU98" s="185" t="s">
        <v>82</v>
      </c>
      <c r="AY98" s="18" t="s">
        <v>134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82</v>
      </c>
      <c r="BK98" s="186">
        <f>ROUND(I98*H98,2)</f>
        <v>0</v>
      </c>
      <c r="BL98" s="18" t="s">
        <v>240</v>
      </c>
      <c r="BM98" s="185" t="s">
        <v>1380</v>
      </c>
    </row>
    <row r="99" spans="1:65" s="2" customFormat="1" ht="10.199999999999999">
      <c r="A99" s="35"/>
      <c r="B99" s="36"/>
      <c r="C99" s="37"/>
      <c r="D99" s="187" t="s">
        <v>143</v>
      </c>
      <c r="E99" s="37"/>
      <c r="F99" s="188" t="s">
        <v>1381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143</v>
      </c>
      <c r="AU99" s="18" t="s">
        <v>82</v>
      </c>
    </row>
    <row r="100" spans="1:65" s="2" customFormat="1" ht="10.199999999999999">
      <c r="A100" s="35"/>
      <c r="B100" s="36"/>
      <c r="C100" s="37"/>
      <c r="D100" s="192" t="s">
        <v>145</v>
      </c>
      <c r="E100" s="37"/>
      <c r="F100" s="193" t="s">
        <v>1382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145</v>
      </c>
      <c r="AU100" s="18" t="s">
        <v>82</v>
      </c>
    </row>
    <row r="101" spans="1:65" s="2" customFormat="1" ht="19.2">
      <c r="A101" s="35"/>
      <c r="B101" s="36"/>
      <c r="C101" s="37"/>
      <c r="D101" s="187" t="s">
        <v>1376</v>
      </c>
      <c r="E101" s="37"/>
      <c r="F101" s="241" t="s">
        <v>1377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1376</v>
      </c>
      <c r="AU101" s="18" t="s">
        <v>82</v>
      </c>
    </row>
    <row r="102" spans="1:65" s="2" customFormat="1" ht="24.15" customHeight="1">
      <c r="A102" s="35"/>
      <c r="B102" s="36"/>
      <c r="C102" s="174" t="s">
        <v>141</v>
      </c>
      <c r="D102" s="174" t="s">
        <v>136</v>
      </c>
      <c r="E102" s="175" t="s">
        <v>1383</v>
      </c>
      <c r="F102" s="176" t="s">
        <v>1384</v>
      </c>
      <c r="G102" s="177" t="s">
        <v>195</v>
      </c>
      <c r="H102" s="178">
        <v>6.0000000000000001E-3</v>
      </c>
      <c r="I102" s="179"/>
      <c r="J102" s="180">
        <f>ROUND(I102*H102,2)</f>
        <v>0</v>
      </c>
      <c r="K102" s="176" t="s">
        <v>140</v>
      </c>
      <c r="L102" s="40"/>
      <c r="M102" s="181" t="s">
        <v>19</v>
      </c>
      <c r="N102" s="182" t="s">
        <v>45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240</v>
      </c>
      <c r="AT102" s="185" t="s">
        <v>136</v>
      </c>
      <c r="AU102" s="185" t="s">
        <v>82</v>
      </c>
      <c r="AY102" s="18" t="s">
        <v>134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82</v>
      </c>
      <c r="BK102" s="186">
        <f>ROUND(I102*H102,2)</f>
        <v>0</v>
      </c>
      <c r="BL102" s="18" t="s">
        <v>240</v>
      </c>
      <c r="BM102" s="185" t="s">
        <v>1385</v>
      </c>
    </row>
    <row r="103" spans="1:65" s="2" customFormat="1" ht="28.8">
      <c r="A103" s="35"/>
      <c r="B103" s="36"/>
      <c r="C103" s="37"/>
      <c r="D103" s="187" t="s">
        <v>143</v>
      </c>
      <c r="E103" s="37"/>
      <c r="F103" s="188" t="s">
        <v>1386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143</v>
      </c>
      <c r="AU103" s="18" t="s">
        <v>82</v>
      </c>
    </row>
    <row r="104" spans="1:65" s="2" customFormat="1" ht="10.199999999999999">
      <c r="A104" s="35"/>
      <c r="B104" s="36"/>
      <c r="C104" s="37"/>
      <c r="D104" s="192" t="s">
        <v>145</v>
      </c>
      <c r="E104" s="37"/>
      <c r="F104" s="193" t="s">
        <v>1387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145</v>
      </c>
      <c r="AU104" s="18" t="s">
        <v>82</v>
      </c>
    </row>
    <row r="105" spans="1:65" s="12" customFormat="1" ht="22.8" customHeight="1">
      <c r="B105" s="158"/>
      <c r="C105" s="159"/>
      <c r="D105" s="160" t="s">
        <v>72</v>
      </c>
      <c r="E105" s="172" t="s">
        <v>1388</v>
      </c>
      <c r="F105" s="172" t="s">
        <v>1389</v>
      </c>
      <c r="G105" s="159"/>
      <c r="H105" s="159"/>
      <c r="I105" s="162"/>
      <c r="J105" s="173">
        <f>BK105</f>
        <v>0</v>
      </c>
      <c r="K105" s="159"/>
      <c r="L105" s="164"/>
      <c r="M105" s="165"/>
      <c r="N105" s="166"/>
      <c r="O105" s="166"/>
      <c r="P105" s="167">
        <f>SUM(P106:P110)</f>
        <v>0</v>
      </c>
      <c r="Q105" s="166"/>
      <c r="R105" s="167">
        <f>SUM(R106:R110)</f>
        <v>5.2999999999999998E-4</v>
      </c>
      <c r="S105" s="166"/>
      <c r="T105" s="168">
        <f>SUM(T106:T110)</f>
        <v>0</v>
      </c>
      <c r="AR105" s="169" t="s">
        <v>82</v>
      </c>
      <c r="AT105" s="170" t="s">
        <v>72</v>
      </c>
      <c r="AU105" s="170" t="s">
        <v>78</v>
      </c>
      <c r="AY105" s="169" t="s">
        <v>134</v>
      </c>
      <c r="BK105" s="171">
        <f>SUM(BK106:BK110)</f>
        <v>0</v>
      </c>
    </row>
    <row r="106" spans="1:65" s="2" customFormat="1" ht="21.75" customHeight="1">
      <c r="A106" s="35"/>
      <c r="B106" s="36"/>
      <c r="C106" s="174" t="s">
        <v>172</v>
      </c>
      <c r="D106" s="174" t="s">
        <v>136</v>
      </c>
      <c r="E106" s="175" t="s">
        <v>1390</v>
      </c>
      <c r="F106" s="176" t="s">
        <v>1391</v>
      </c>
      <c r="G106" s="177" t="s">
        <v>561</v>
      </c>
      <c r="H106" s="178">
        <v>1</v>
      </c>
      <c r="I106" s="179"/>
      <c r="J106" s="180">
        <f>ROUND(I106*H106,2)</f>
        <v>0</v>
      </c>
      <c r="K106" s="176" t="s">
        <v>140</v>
      </c>
      <c r="L106" s="40"/>
      <c r="M106" s="181" t="s">
        <v>19</v>
      </c>
      <c r="N106" s="182" t="s">
        <v>45</v>
      </c>
      <c r="O106" s="65"/>
      <c r="P106" s="183">
        <f>O106*H106</f>
        <v>0</v>
      </c>
      <c r="Q106" s="183">
        <v>1.4999999999999999E-4</v>
      </c>
      <c r="R106" s="183">
        <f>Q106*H106</f>
        <v>1.4999999999999999E-4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240</v>
      </c>
      <c r="AT106" s="185" t="s">
        <v>136</v>
      </c>
      <c r="AU106" s="185" t="s">
        <v>82</v>
      </c>
      <c r="AY106" s="18" t="s">
        <v>134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82</v>
      </c>
      <c r="BK106" s="186">
        <f>ROUND(I106*H106,2)</f>
        <v>0</v>
      </c>
      <c r="BL106" s="18" t="s">
        <v>240</v>
      </c>
      <c r="BM106" s="185" t="s">
        <v>1392</v>
      </c>
    </row>
    <row r="107" spans="1:65" s="2" customFormat="1" ht="19.2">
      <c r="A107" s="35"/>
      <c r="B107" s="36"/>
      <c r="C107" s="37"/>
      <c r="D107" s="187" t="s">
        <v>143</v>
      </c>
      <c r="E107" s="37"/>
      <c r="F107" s="188" t="s">
        <v>1393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143</v>
      </c>
      <c r="AU107" s="18" t="s">
        <v>82</v>
      </c>
    </row>
    <row r="108" spans="1:65" s="2" customFormat="1" ht="10.199999999999999">
      <c r="A108" s="35"/>
      <c r="B108" s="36"/>
      <c r="C108" s="37"/>
      <c r="D108" s="192" t="s">
        <v>145</v>
      </c>
      <c r="E108" s="37"/>
      <c r="F108" s="193" t="s">
        <v>1394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145</v>
      </c>
      <c r="AU108" s="18" t="s">
        <v>82</v>
      </c>
    </row>
    <row r="109" spans="1:65" s="2" customFormat="1" ht="16.5" customHeight="1">
      <c r="A109" s="35"/>
      <c r="B109" s="36"/>
      <c r="C109" s="226" t="s">
        <v>178</v>
      </c>
      <c r="D109" s="226" t="s">
        <v>217</v>
      </c>
      <c r="E109" s="227" t="s">
        <v>1395</v>
      </c>
      <c r="F109" s="228" t="s">
        <v>1396</v>
      </c>
      <c r="G109" s="229" t="s">
        <v>561</v>
      </c>
      <c r="H109" s="230">
        <v>1</v>
      </c>
      <c r="I109" s="231"/>
      <c r="J109" s="232">
        <f>ROUND(I109*H109,2)</f>
        <v>0</v>
      </c>
      <c r="K109" s="228" t="s">
        <v>140</v>
      </c>
      <c r="L109" s="233"/>
      <c r="M109" s="234" t="s">
        <v>19</v>
      </c>
      <c r="N109" s="235" t="s">
        <v>45</v>
      </c>
      <c r="O109" s="65"/>
      <c r="P109" s="183">
        <f>O109*H109</f>
        <v>0</v>
      </c>
      <c r="Q109" s="183">
        <v>3.8000000000000002E-4</v>
      </c>
      <c r="R109" s="183">
        <f>Q109*H109</f>
        <v>3.8000000000000002E-4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383</v>
      </c>
      <c r="AT109" s="185" t="s">
        <v>217</v>
      </c>
      <c r="AU109" s="185" t="s">
        <v>82</v>
      </c>
      <c r="AY109" s="18" t="s">
        <v>134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82</v>
      </c>
      <c r="BK109" s="186">
        <f>ROUND(I109*H109,2)</f>
        <v>0</v>
      </c>
      <c r="BL109" s="18" t="s">
        <v>240</v>
      </c>
      <c r="BM109" s="185" t="s">
        <v>1397</v>
      </c>
    </row>
    <row r="110" spans="1:65" s="2" customFormat="1" ht="10.199999999999999">
      <c r="A110" s="35"/>
      <c r="B110" s="36"/>
      <c r="C110" s="37"/>
      <c r="D110" s="187" t="s">
        <v>143</v>
      </c>
      <c r="E110" s="37"/>
      <c r="F110" s="188" t="s">
        <v>1396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143</v>
      </c>
      <c r="AU110" s="18" t="s">
        <v>82</v>
      </c>
    </row>
    <row r="111" spans="1:65" s="12" customFormat="1" ht="22.8" customHeight="1">
      <c r="B111" s="158"/>
      <c r="C111" s="159"/>
      <c r="D111" s="160" t="s">
        <v>72</v>
      </c>
      <c r="E111" s="172" t="s">
        <v>1398</v>
      </c>
      <c r="F111" s="172" t="s">
        <v>1399</v>
      </c>
      <c r="G111" s="159"/>
      <c r="H111" s="159"/>
      <c r="I111" s="162"/>
      <c r="J111" s="173">
        <f>BK111</f>
        <v>0</v>
      </c>
      <c r="K111" s="159"/>
      <c r="L111" s="164"/>
      <c r="M111" s="165"/>
      <c r="N111" s="166"/>
      <c r="O111" s="166"/>
      <c r="P111" s="167">
        <f>SUM(P112:P139)</f>
        <v>0</v>
      </c>
      <c r="Q111" s="166"/>
      <c r="R111" s="167">
        <f>SUM(R112:R139)</f>
        <v>0</v>
      </c>
      <c r="S111" s="166"/>
      <c r="T111" s="168">
        <f>SUM(T112:T139)</f>
        <v>0</v>
      </c>
      <c r="AR111" s="169" t="s">
        <v>82</v>
      </c>
      <c r="AT111" s="170" t="s">
        <v>72</v>
      </c>
      <c r="AU111" s="170" t="s">
        <v>78</v>
      </c>
      <c r="AY111" s="169" t="s">
        <v>134</v>
      </c>
      <c r="BK111" s="171">
        <f>SUM(BK112:BK139)</f>
        <v>0</v>
      </c>
    </row>
    <row r="112" spans="1:65" s="2" customFormat="1" ht="24.15" customHeight="1">
      <c r="A112" s="35"/>
      <c r="B112" s="36"/>
      <c r="C112" s="174" t="s">
        <v>187</v>
      </c>
      <c r="D112" s="174" t="s">
        <v>136</v>
      </c>
      <c r="E112" s="175" t="s">
        <v>1400</v>
      </c>
      <c r="F112" s="176" t="s">
        <v>1401</v>
      </c>
      <c r="G112" s="177" t="s">
        <v>1260</v>
      </c>
      <c r="H112" s="178">
        <v>1</v>
      </c>
      <c r="I112" s="179"/>
      <c r="J112" s="180">
        <f>ROUND(I112*H112,2)</f>
        <v>0</v>
      </c>
      <c r="K112" s="176" t="s">
        <v>19</v>
      </c>
      <c r="L112" s="40"/>
      <c r="M112" s="181" t="s">
        <v>19</v>
      </c>
      <c r="N112" s="182" t="s">
        <v>45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240</v>
      </c>
      <c r="AT112" s="185" t="s">
        <v>136</v>
      </c>
      <c r="AU112" s="185" t="s">
        <v>82</v>
      </c>
      <c r="AY112" s="18" t="s">
        <v>134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82</v>
      </c>
      <c r="BK112" s="186">
        <f>ROUND(I112*H112,2)</f>
        <v>0</v>
      </c>
      <c r="BL112" s="18" t="s">
        <v>240</v>
      </c>
      <c r="BM112" s="185" t="s">
        <v>1402</v>
      </c>
    </row>
    <row r="113" spans="1:65" s="2" customFormat="1" ht="19.2">
      <c r="A113" s="35"/>
      <c r="B113" s="36"/>
      <c r="C113" s="37"/>
      <c r="D113" s="187" t="s">
        <v>143</v>
      </c>
      <c r="E113" s="37"/>
      <c r="F113" s="188" t="s">
        <v>1401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143</v>
      </c>
      <c r="AU113" s="18" t="s">
        <v>82</v>
      </c>
    </row>
    <row r="114" spans="1:65" s="2" customFormat="1" ht="38.4">
      <c r="A114" s="35"/>
      <c r="B114" s="36"/>
      <c r="C114" s="37"/>
      <c r="D114" s="187" t="s">
        <v>1376</v>
      </c>
      <c r="E114" s="37"/>
      <c r="F114" s="241" t="s">
        <v>1403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1376</v>
      </c>
      <c r="AU114" s="18" t="s">
        <v>82</v>
      </c>
    </row>
    <row r="115" spans="1:65" s="2" customFormat="1" ht="16.5" customHeight="1">
      <c r="A115" s="35"/>
      <c r="B115" s="36"/>
      <c r="C115" s="174" t="s">
        <v>149</v>
      </c>
      <c r="D115" s="174" t="s">
        <v>136</v>
      </c>
      <c r="E115" s="175" t="s">
        <v>1404</v>
      </c>
      <c r="F115" s="176" t="s">
        <v>1405</v>
      </c>
      <c r="G115" s="177" t="s">
        <v>1406</v>
      </c>
      <c r="H115" s="178">
        <v>1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45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240</v>
      </c>
      <c r="AT115" s="185" t="s">
        <v>136</v>
      </c>
      <c r="AU115" s="185" t="s">
        <v>82</v>
      </c>
      <c r="AY115" s="18" t="s">
        <v>134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82</v>
      </c>
      <c r="BK115" s="186">
        <f>ROUND(I115*H115,2)</f>
        <v>0</v>
      </c>
      <c r="BL115" s="18" t="s">
        <v>240</v>
      </c>
      <c r="BM115" s="185" t="s">
        <v>1407</v>
      </c>
    </row>
    <row r="116" spans="1:65" s="2" customFormat="1" ht="10.199999999999999">
      <c r="A116" s="35"/>
      <c r="B116" s="36"/>
      <c r="C116" s="37"/>
      <c r="D116" s="187" t="s">
        <v>143</v>
      </c>
      <c r="E116" s="37"/>
      <c r="F116" s="188" t="s">
        <v>1405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143</v>
      </c>
      <c r="AU116" s="18" t="s">
        <v>82</v>
      </c>
    </row>
    <row r="117" spans="1:65" s="2" customFormat="1" ht="24.15" customHeight="1">
      <c r="A117" s="35"/>
      <c r="B117" s="36"/>
      <c r="C117" s="174" t="s">
        <v>200</v>
      </c>
      <c r="D117" s="174" t="s">
        <v>136</v>
      </c>
      <c r="E117" s="175" t="s">
        <v>1408</v>
      </c>
      <c r="F117" s="176" t="s">
        <v>1409</v>
      </c>
      <c r="G117" s="177" t="s">
        <v>1406</v>
      </c>
      <c r="H117" s="178">
        <v>1</v>
      </c>
      <c r="I117" s="179"/>
      <c r="J117" s="180">
        <f>ROUND(I117*H117,2)</f>
        <v>0</v>
      </c>
      <c r="K117" s="176" t="s">
        <v>19</v>
      </c>
      <c r="L117" s="40"/>
      <c r="M117" s="181" t="s">
        <v>19</v>
      </c>
      <c r="N117" s="182" t="s">
        <v>45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240</v>
      </c>
      <c r="AT117" s="185" t="s">
        <v>136</v>
      </c>
      <c r="AU117" s="185" t="s">
        <v>82</v>
      </c>
      <c r="AY117" s="18" t="s">
        <v>134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82</v>
      </c>
      <c r="BK117" s="186">
        <f>ROUND(I117*H117,2)</f>
        <v>0</v>
      </c>
      <c r="BL117" s="18" t="s">
        <v>240</v>
      </c>
      <c r="BM117" s="185" t="s">
        <v>1410</v>
      </c>
    </row>
    <row r="118" spans="1:65" s="2" customFormat="1" ht="19.2">
      <c r="A118" s="35"/>
      <c r="B118" s="36"/>
      <c r="C118" s="37"/>
      <c r="D118" s="187" t="s">
        <v>143</v>
      </c>
      <c r="E118" s="37"/>
      <c r="F118" s="188" t="s">
        <v>1409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143</v>
      </c>
      <c r="AU118" s="18" t="s">
        <v>82</v>
      </c>
    </row>
    <row r="119" spans="1:65" s="2" customFormat="1" ht="38.4">
      <c r="A119" s="35"/>
      <c r="B119" s="36"/>
      <c r="C119" s="37"/>
      <c r="D119" s="187" t="s">
        <v>1376</v>
      </c>
      <c r="E119" s="37"/>
      <c r="F119" s="241" t="s">
        <v>1411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1376</v>
      </c>
      <c r="AU119" s="18" t="s">
        <v>82</v>
      </c>
    </row>
    <row r="120" spans="1:65" s="2" customFormat="1" ht="16.5" customHeight="1">
      <c r="A120" s="35"/>
      <c r="B120" s="36"/>
      <c r="C120" s="174" t="s">
        <v>208</v>
      </c>
      <c r="D120" s="174" t="s">
        <v>136</v>
      </c>
      <c r="E120" s="175" t="s">
        <v>1412</v>
      </c>
      <c r="F120" s="176" t="s">
        <v>1413</v>
      </c>
      <c r="G120" s="177" t="s">
        <v>1406</v>
      </c>
      <c r="H120" s="178">
        <v>1</v>
      </c>
      <c r="I120" s="179"/>
      <c r="J120" s="180">
        <f>ROUND(I120*H120,2)</f>
        <v>0</v>
      </c>
      <c r="K120" s="176" t="s">
        <v>19</v>
      </c>
      <c r="L120" s="40"/>
      <c r="M120" s="181" t="s">
        <v>19</v>
      </c>
      <c r="N120" s="182" t="s">
        <v>45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240</v>
      </c>
      <c r="AT120" s="185" t="s">
        <v>136</v>
      </c>
      <c r="AU120" s="185" t="s">
        <v>82</v>
      </c>
      <c r="AY120" s="18" t="s">
        <v>134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82</v>
      </c>
      <c r="BK120" s="186">
        <f>ROUND(I120*H120,2)</f>
        <v>0</v>
      </c>
      <c r="BL120" s="18" t="s">
        <v>240</v>
      </c>
      <c r="BM120" s="185" t="s">
        <v>1414</v>
      </c>
    </row>
    <row r="121" spans="1:65" s="2" customFormat="1" ht="10.199999999999999">
      <c r="A121" s="35"/>
      <c r="B121" s="36"/>
      <c r="C121" s="37"/>
      <c r="D121" s="187" t="s">
        <v>143</v>
      </c>
      <c r="E121" s="37"/>
      <c r="F121" s="188" t="s">
        <v>1413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143</v>
      </c>
      <c r="AU121" s="18" t="s">
        <v>82</v>
      </c>
    </row>
    <row r="122" spans="1:65" s="2" customFormat="1" ht="16.5" customHeight="1">
      <c r="A122" s="35"/>
      <c r="B122" s="36"/>
      <c r="C122" s="174" t="s">
        <v>210</v>
      </c>
      <c r="D122" s="174" t="s">
        <v>136</v>
      </c>
      <c r="E122" s="175" t="s">
        <v>1415</v>
      </c>
      <c r="F122" s="176" t="s">
        <v>1416</v>
      </c>
      <c r="G122" s="177" t="s">
        <v>1417</v>
      </c>
      <c r="H122" s="178">
        <v>6</v>
      </c>
      <c r="I122" s="179"/>
      <c r="J122" s="180">
        <f>ROUND(I122*H122,2)</f>
        <v>0</v>
      </c>
      <c r="K122" s="176" t="s">
        <v>19</v>
      </c>
      <c r="L122" s="40"/>
      <c r="M122" s="181" t="s">
        <v>19</v>
      </c>
      <c r="N122" s="182" t="s">
        <v>45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240</v>
      </c>
      <c r="AT122" s="185" t="s">
        <v>136</v>
      </c>
      <c r="AU122" s="185" t="s">
        <v>82</v>
      </c>
      <c r="AY122" s="18" t="s">
        <v>134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82</v>
      </c>
      <c r="BK122" s="186">
        <f>ROUND(I122*H122,2)</f>
        <v>0</v>
      </c>
      <c r="BL122" s="18" t="s">
        <v>240</v>
      </c>
      <c r="BM122" s="185" t="s">
        <v>1418</v>
      </c>
    </row>
    <row r="123" spans="1:65" s="2" customFormat="1" ht="10.199999999999999">
      <c r="A123" s="35"/>
      <c r="B123" s="36"/>
      <c r="C123" s="37"/>
      <c r="D123" s="187" t="s">
        <v>143</v>
      </c>
      <c r="E123" s="37"/>
      <c r="F123" s="188" t="s">
        <v>1416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143</v>
      </c>
      <c r="AU123" s="18" t="s">
        <v>82</v>
      </c>
    </row>
    <row r="124" spans="1:65" s="2" customFormat="1" ht="21.75" customHeight="1">
      <c r="A124" s="35"/>
      <c r="B124" s="36"/>
      <c r="C124" s="174" t="s">
        <v>216</v>
      </c>
      <c r="D124" s="174" t="s">
        <v>136</v>
      </c>
      <c r="E124" s="175" t="s">
        <v>1419</v>
      </c>
      <c r="F124" s="176" t="s">
        <v>1420</v>
      </c>
      <c r="G124" s="177" t="s">
        <v>1260</v>
      </c>
      <c r="H124" s="178">
        <v>1</v>
      </c>
      <c r="I124" s="179"/>
      <c r="J124" s="180">
        <f>ROUND(I124*H124,2)</f>
        <v>0</v>
      </c>
      <c r="K124" s="176" t="s">
        <v>19</v>
      </c>
      <c r="L124" s="40"/>
      <c r="M124" s="181" t="s">
        <v>19</v>
      </c>
      <c r="N124" s="182" t="s">
        <v>45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240</v>
      </c>
      <c r="AT124" s="185" t="s">
        <v>136</v>
      </c>
      <c r="AU124" s="185" t="s">
        <v>82</v>
      </c>
      <c r="AY124" s="18" t="s">
        <v>134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82</v>
      </c>
      <c r="BK124" s="186">
        <f>ROUND(I124*H124,2)</f>
        <v>0</v>
      </c>
      <c r="BL124" s="18" t="s">
        <v>240</v>
      </c>
      <c r="BM124" s="185" t="s">
        <v>1421</v>
      </c>
    </row>
    <row r="125" spans="1:65" s="2" customFormat="1" ht="10.199999999999999">
      <c r="A125" s="35"/>
      <c r="B125" s="36"/>
      <c r="C125" s="37"/>
      <c r="D125" s="187" t="s">
        <v>143</v>
      </c>
      <c r="E125" s="37"/>
      <c r="F125" s="188" t="s">
        <v>1420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143</v>
      </c>
      <c r="AU125" s="18" t="s">
        <v>82</v>
      </c>
    </row>
    <row r="126" spans="1:65" s="2" customFormat="1" ht="38.4">
      <c r="A126" s="35"/>
      <c r="B126" s="36"/>
      <c r="C126" s="37"/>
      <c r="D126" s="187" t="s">
        <v>1376</v>
      </c>
      <c r="E126" s="37"/>
      <c r="F126" s="241" t="s">
        <v>1422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1376</v>
      </c>
      <c r="AU126" s="18" t="s">
        <v>82</v>
      </c>
    </row>
    <row r="127" spans="1:65" s="2" customFormat="1" ht="24.15" customHeight="1">
      <c r="A127" s="35"/>
      <c r="B127" s="36"/>
      <c r="C127" s="174" t="s">
        <v>222</v>
      </c>
      <c r="D127" s="174" t="s">
        <v>136</v>
      </c>
      <c r="E127" s="175" t="s">
        <v>1423</v>
      </c>
      <c r="F127" s="176" t="s">
        <v>1424</v>
      </c>
      <c r="G127" s="177" t="s">
        <v>1260</v>
      </c>
      <c r="H127" s="178">
        <v>1</v>
      </c>
      <c r="I127" s="179"/>
      <c r="J127" s="180">
        <f>ROUND(I127*H127,2)</f>
        <v>0</v>
      </c>
      <c r="K127" s="176" t="s">
        <v>19</v>
      </c>
      <c r="L127" s="40"/>
      <c r="M127" s="181" t="s">
        <v>19</v>
      </c>
      <c r="N127" s="182" t="s">
        <v>45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240</v>
      </c>
      <c r="AT127" s="185" t="s">
        <v>136</v>
      </c>
      <c r="AU127" s="185" t="s">
        <v>82</v>
      </c>
      <c r="AY127" s="18" t="s">
        <v>134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82</v>
      </c>
      <c r="BK127" s="186">
        <f>ROUND(I127*H127,2)</f>
        <v>0</v>
      </c>
      <c r="BL127" s="18" t="s">
        <v>240</v>
      </c>
      <c r="BM127" s="185" t="s">
        <v>1425</v>
      </c>
    </row>
    <row r="128" spans="1:65" s="2" customFormat="1" ht="19.2">
      <c r="A128" s="35"/>
      <c r="B128" s="36"/>
      <c r="C128" s="37"/>
      <c r="D128" s="187" t="s">
        <v>143</v>
      </c>
      <c r="E128" s="37"/>
      <c r="F128" s="188" t="s">
        <v>1424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143</v>
      </c>
      <c r="AU128" s="18" t="s">
        <v>82</v>
      </c>
    </row>
    <row r="129" spans="1:65" s="2" customFormat="1" ht="24.15" customHeight="1">
      <c r="A129" s="35"/>
      <c r="B129" s="36"/>
      <c r="C129" s="174" t="s">
        <v>228</v>
      </c>
      <c r="D129" s="174" t="s">
        <v>136</v>
      </c>
      <c r="E129" s="175" t="s">
        <v>1426</v>
      </c>
      <c r="F129" s="176" t="s">
        <v>1427</v>
      </c>
      <c r="G129" s="177" t="s">
        <v>1260</v>
      </c>
      <c r="H129" s="178">
        <v>1</v>
      </c>
      <c r="I129" s="179"/>
      <c r="J129" s="180">
        <f>ROUND(I129*H129,2)</f>
        <v>0</v>
      </c>
      <c r="K129" s="176" t="s">
        <v>19</v>
      </c>
      <c r="L129" s="40"/>
      <c r="M129" s="181" t="s">
        <v>19</v>
      </c>
      <c r="N129" s="182" t="s">
        <v>45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240</v>
      </c>
      <c r="AT129" s="185" t="s">
        <v>136</v>
      </c>
      <c r="AU129" s="185" t="s">
        <v>82</v>
      </c>
      <c r="AY129" s="18" t="s">
        <v>134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82</v>
      </c>
      <c r="BK129" s="186">
        <f>ROUND(I129*H129,2)</f>
        <v>0</v>
      </c>
      <c r="BL129" s="18" t="s">
        <v>240</v>
      </c>
      <c r="BM129" s="185" t="s">
        <v>1428</v>
      </c>
    </row>
    <row r="130" spans="1:65" s="2" customFormat="1" ht="10.199999999999999">
      <c r="A130" s="35"/>
      <c r="B130" s="36"/>
      <c r="C130" s="37"/>
      <c r="D130" s="187" t="s">
        <v>143</v>
      </c>
      <c r="E130" s="37"/>
      <c r="F130" s="188" t="s">
        <v>1427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143</v>
      </c>
      <c r="AU130" s="18" t="s">
        <v>82</v>
      </c>
    </row>
    <row r="131" spans="1:65" s="2" customFormat="1" ht="24.15" customHeight="1">
      <c r="A131" s="35"/>
      <c r="B131" s="36"/>
      <c r="C131" s="174" t="s">
        <v>8</v>
      </c>
      <c r="D131" s="174" t="s">
        <v>136</v>
      </c>
      <c r="E131" s="175" t="s">
        <v>1429</v>
      </c>
      <c r="F131" s="176" t="s">
        <v>1430</v>
      </c>
      <c r="G131" s="177" t="s">
        <v>1406</v>
      </c>
      <c r="H131" s="178">
        <v>1</v>
      </c>
      <c r="I131" s="179"/>
      <c r="J131" s="180">
        <f>ROUND(I131*H131,2)</f>
        <v>0</v>
      </c>
      <c r="K131" s="176" t="s">
        <v>19</v>
      </c>
      <c r="L131" s="40"/>
      <c r="M131" s="181" t="s">
        <v>19</v>
      </c>
      <c r="N131" s="182" t="s">
        <v>45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240</v>
      </c>
      <c r="AT131" s="185" t="s">
        <v>136</v>
      </c>
      <c r="AU131" s="185" t="s">
        <v>82</v>
      </c>
      <c r="AY131" s="18" t="s">
        <v>134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82</v>
      </c>
      <c r="BK131" s="186">
        <f>ROUND(I131*H131,2)</f>
        <v>0</v>
      </c>
      <c r="BL131" s="18" t="s">
        <v>240</v>
      </c>
      <c r="BM131" s="185" t="s">
        <v>1431</v>
      </c>
    </row>
    <row r="132" spans="1:65" s="2" customFormat="1" ht="19.2">
      <c r="A132" s="35"/>
      <c r="B132" s="36"/>
      <c r="C132" s="37"/>
      <c r="D132" s="187" t="s">
        <v>143</v>
      </c>
      <c r="E132" s="37"/>
      <c r="F132" s="188" t="s">
        <v>1430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143</v>
      </c>
      <c r="AU132" s="18" t="s">
        <v>82</v>
      </c>
    </row>
    <row r="133" spans="1:65" s="2" customFormat="1" ht="16.5" customHeight="1">
      <c r="A133" s="35"/>
      <c r="B133" s="36"/>
      <c r="C133" s="174" t="s">
        <v>240</v>
      </c>
      <c r="D133" s="174" t="s">
        <v>136</v>
      </c>
      <c r="E133" s="175" t="s">
        <v>1432</v>
      </c>
      <c r="F133" s="176" t="s">
        <v>1433</v>
      </c>
      <c r="G133" s="177" t="s">
        <v>1260</v>
      </c>
      <c r="H133" s="178">
        <v>1</v>
      </c>
      <c r="I133" s="179"/>
      <c r="J133" s="180">
        <f>ROUND(I133*H133,2)</f>
        <v>0</v>
      </c>
      <c r="K133" s="176" t="s">
        <v>19</v>
      </c>
      <c r="L133" s="40"/>
      <c r="M133" s="181" t="s">
        <v>19</v>
      </c>
      <c r="N133" s="182" t="s">
        <v>45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240</v>
      </c>
      <c r="AT133" s="185" t="s">
        <v>136</v>
      </c>
      <c r="AU133" s="185" t="s">
        <v>82</v>
      </c>
      <c r="AY133" s="18" t="s">
        <v>134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82</v>
      </c>
      <c r="BK133" s="186">
        <f>ROUND(I133*H133,2)</f>
        <v>0</v>
      </c>
      <c r="BL133" s="18" t="s">
        <v>240</v>
      </c>
      <c r="BM133" s="185" t="s">
        <v>1434</v>
      </c>
    </row>
    <row r="134" spans="1:65" s="2" customFormat="1" ht="10.199999999999999">
      <c r="A134" s="35"/>
      <c r="B134" s="36"/>
      <c r="C134" s="37"/>
      <c r="D134" s="187" t="s">
        <v>143</v>
      </c>
      <c r="E134" s="37"/>
      <c r="F134" s="188" t="s">
        <v>1433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143</v>
      </c>
      <c r="AU134" s="18" t="s">
        <v>82</v>
      </c>
    </row>
    <row r="135" spans="1:65" s="2" customFormat="1" ht="24.15" customHeight="1">
      <c r="A135" s="35"/>
      <c r="B135" s="36"/>
      <c r="C135" s="174" t="s">
        <v>248</v>
      </c>
      <c r="D135" s="174" t="s">
        <v>136</v>
      </c>
      <c r="E135" s="175" t="s">
        <v>1435</v>
      </c>
      <c r="F135" s="176" t="s">
        <v>1436</v>
      </c>
      <c r="G135" s="177" t="s">
        <v>1260</v>
      </c>
      <c r="H135" s="178">
        <v>1</v>
      </c>
      <c r="I135" s="179"/>
      <c r="J135" s="180">
        <f>ROUND(I135*H135,2)</f>
        <v>0</v>
      </c>
      <c r="K135" s="176" t="s">
        <v>19</v>
      </c>
      <c r="L135" s="40"/>
      <c r="M135" s="181" t="s">
        <v>19</v>
      </c>
      <c r="N135" s="182" t="s">
        <v>45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240</v>
      </c>
      <c r="AT135" s="185" t="s">
        <v>136</v>
      </c>
      <c r="AU135" s="185" t="s">
        <v>82</v>
      </c>
      <c r="AY135" s="18" t="s">
        <v>134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82</v>
      </c>
      <c r="BK135" s="186">
        <f>ROUND(I135*H135,2)</f>
        <v>0</v>
      </c>
      <c r="BL135" s="18" t="s">
        <v>240</v>
      </c>
      <c r="BM135" s="185" t="s">
        <v>1437</v>
      </c>
    </row>
    <row r="136" spans="1:65" s="2" customFormat="1" ht="19.2">
      <c r="A136" s="35"/>
      <c r="B136" s="36"/>
      <c r="C136" s="37"/>
      <c r="D136" s="187" t="s">
        <v>143</v>
      </c>
      <c r="E136" s="37"/>
      <c r="F136" s="188" t="s">
        <v>1436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143</v>
      </c>
      <c r="AU136" s="18" t="s">
        <v>82</v>
      </c>
    </row>
    <row r="137" spans="1:65" s="2" customFormat="1" ht="21.75" customHeight="1">
      <c r="A137" s="35"/>
      <c r="B137" s="36"/>
      <c r="C137" s="174" t="s">
        <v>255</v>
      </c>
      <c r="D137" s="174" t="s">
        <v>136</v>
      </c>
      <c r="E137" s="175" t="s">
        <v>1438</v>
      </c>
      <c r="F137" s="176" t="s">
        <v>1439</v>
      </c>
      <c r="G137" s="177" t="s">
        <v>746</v>
      </c>
      <c r="H137" s="236"/>
      <c r="I137" s="179"/>
      <c r="J137" s="180">
        <f>ROUND(I137*H137,2)</f>
        <v>0</v>
      </c>
      <c r="K137" s="176" t="s">
        <v>140</v>
      </c>
      <c r="L137" s="40"/>
      <c r="M137" s="181" t="s">
        <v>19</v>
      </c>
      <c r="N137" s="182" t="s">
        <v>45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240</v>
      </c>
      <c r="AT137" s="185" t="s">
        <v>136</v>
      </c>
      <c r="AU137" s="185" t="s">
        <v>82</v>
      </c>
      <c r="AY137" s="18" t="s">
        <v>134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82</v>
      </c>
      <c r="BK137" s="186">
        <f>ROUND(I137*H137,2)</f>
        <v>0</v>
      </c>
      <c r="BL137" s="18" t="s">
        <v>240</v>
      </c>
      <c r="BM137" s="185" t="s">
        <v>1440</v>
      </c>
    </row>
    <row r="138" spans="1:65" s="2" customFormat="1" ht="28.8">
      <c r="A138" s="35"/>
      <c r="B138" s="36"/>
      <c r="C138" s="37"/>
      <c r="D138" s="187" t="s">
        <v>143</v>
      </c>
      <c r="E138" s="37"/>
      <c r="F138" s="188" t="s">
        <v>1441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143</v>
      </c>
      <c r="AU138" s="18" t="s">
        <v>82</v>
      </c>
    </row>
    <row r="139" spans="1:65" s="2" customFormat="1" ht="10.199999999999999">
      <c r="A139" s="35"/>
      <c r="B139" s="36"/>
      <c r="C139" s="37"/>
      <c r="D139" s="192" t="s">
        <v>145</v>
      </c>
      <c r="E139" s="37"/>
      <c r="F139" s="193" t="s">
        <v>1442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145</v>
      </c>
      <c r="AU139" s="18" t="s">
        <v>82</v>
      </c>
    </row>
    <row r="140" spans="1:65" s="12" customFormat="1" ht="22.8" customHeight="1">
      <c r="B140" s="158"/>
      <c r="C140" s="159"/>
      <c r="D140" s="160" t="s">
        <v>72</v>
      </c>
      <c r="E140" s="172" t="s">
        <v>1443</v>
      </c>
      <c r="F140" s="172" t="s">
        <v>1444</v>
      </c>
      <c r="G140" s="159"/>
      <c r="H140" s="159"/>
      <c r="I140" s="162"/>
      <c r="J140" s="173">
        <f>BK140</f>
        <v>0</v>
      </c>
      <c r="K140" s="159"/>
      <c r="L140" s="164"/>
      <c r="M140" s="165"/>
      <c r="N140" s="166"/>
      <c r="O140" s="166"/>
      <c r="P140" s="167">
        <f>SUM(P141:P149)</f>
        <v>0</v>
      </c>
      <c r="Q140" s="166"/>
      <c r="R140" s="167">
        <f>SUM(R141:R149)</f>
        <v>8.0999999999999996E-3</v>
      </c>
      <c r="S140" s="166"/>
      <c r="T140" s="168">
        <f>SUM(T141:T149)</f>
        <v>0</v>
      </c>
      <c r="AR140" s="169" t="s">
        <v>82</v>
      </c>
      <c r="AT140" s="170" t="s">
        <v>72</v>
      </c>
      <c r="AU140" s="170" t="s">
        <v>78</v>
      </c>
      <c r="AY140" s="169" t="s">
        <v>134</v>
      </c>
      <c r="BK140" s="171">
        <f>SUM(BK141:BK149)</f>
        <v>0</v>
      </c>
    </row>
    <row r="141" spans="1:65" s="2" customFormat="1" ht="37.799999999999997" customHeight="1">
      <c r="A141" s="35"/>
      <c r="B141" s="36"/>
      <c r="C141" s="174" t="s">
        <v>263</v>
      </c>
      <c r="D141" s="174" t="s">
        <v>136</v>
      </c>
      <c r="E141" s="175" t="s">
        <v>1445</v>
      </c>
      <c r="F141" s="176" t="s">
        <v>1446</v>
      </c>
      <c r="G141" s="177" t="s">
        <v>1340</v>
      </c>
      <c r="H141" s="178">
        <v>1</v>
      </c>
      <c r="I141" s="179"/>
      <c r="J141" s="180">
        <f>ROUND(I141*H141,2)</f>
        <v>0</v>
      </c>
      <c r="K141" s="176" t="s">
        <v>140</v>
      </c>
      <c r="L141" s="40"/>
      <c r="M141" s="181" t="s">
        <v>19</v>
      </c>
      <c r="N141" s="182" t="s">
        <v>45</v>
      </c>
      <c r="O141" s="65"/>
      <c r="P141" s="183">
        <f>O141*H141</f>
        <v>0</v>
      </c>
      <c r="Q141" s="183">
        <v>5.1200000000000004E-3</v>
      </c>
      <c r="R141" s="183">
        <f>Q141*H141</f>
        <v>5.1200000000000004E-3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240</v>
      </c>
      <c r="AT141" s="185" t="s">
        <v>136</v>
      </c>
      <c r="AU141" s="185" t="s">
        <v>82</v>
      </c>
      <c r="AY141" s="18" t="s">
        <v>134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82</v>
      </c>
      <c r="BK141" s="186">
        <f>ROUND(I141*H141,2)</f>
        <v>0</v>
      </c>
      <c r="BL141" s="18" t="s">
        <v>240</v>
      </c>
      <c r="BM141" s="185" t="s">
        <v>1447</v>
      </c>
    </row>
    <row r="142" spans="1:65" s="2" customFormat="1" ht="28.8">
      <c r="A142" s="35"/>
      <c r="B142" s="36"/>
      <c r="C142" s="37"/>
      <c r="D142" s="187" t="s">
        <v>143</v>
      </c>
      <c r="E142" s="37"/>
      <c r="F142" s="188" t="s">
        <v>1448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143</v>
      </c>
      <c r="AU142" s="18" t="s">
        <v>82</v>
      </c>
    </row>
    <row r="143" spans="1:65" s="2" customFormat="1" ht="10.199999999999999">
      <c r="A143" s="35"/>
      <c r="B143" s="36"/>
      <c r="C143" s="37"/>
      <c r="D143" s="192" t="s">
        <v>145</v>
      </c>
      <c r="E143" s="37"/>
      <c r="F143" s="193" t="s">
        <v>1449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145</v>
      </c>
      <c r="AU143" s="18" t="s">
        <v>82</v>
      </c>
    </row>
    <row r="144" spans="1:65" s="2" customFormat="1" ht="33" customHeight="1">
      <c r="A144" s="35"/>
      <c r="B144" s="36"/>
      <c r="C144" s="174" t="s">
        <v>270</v>
      </c>
      <c r="D144" s="174" t="s">
        <v>136</v>
      </c>
      <c r="E144" s="175" t="s">
        <v>1450</v>
      </c>
      <c r="F144" s="176" t="s">
        <v>1451</v>
      </c>
      <c r="G144" s="177" t="s">
        <v>1340</v>
      </c>
      <c r="H144" s="178">
        <v>1</v>
      </c>
      <c r="I144" s="179"/>
      <c r="J144" s="180">
        <f>ROUND(I144*H144,2)</f>
        <v>0</v>
      </c>
      <c r="K144" s="176" t="s">
        <v>140</v>
      </c>
      <c r="L144" s="40"/>
      <c r="M144" s="181" t="s">
        <v>19</v>
      </c>
      <c r="N144" s="182" t="s">
        <v>45</v>
      </c>
      <c r="O144" s="65"/>
      <c r="P144" s="183">
        <f>O144*H144</f>
        <v>0</v>
      </c>
      <c r="Q144" s="183">
        <v>2.98E-3</v>
      </c>
      <c r="R144" s="183">
        <f>Q144*H144</f>
        <v>2.98E-3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240</v>
      </c>
      <c r="AT144" s="185" t="s">
        <v>136</v>
      </c>
      <c r="AU144" s="185" t="s">
        <v>82</v>
      </c>
      <c r="AY144" s="18" t="s">
        <v>134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82</v>
      </c>
      <c r="BK144" s="186">
        <f>ROUND(I144*H144,2)</f>
        <v>0</v>
      </c>
      <c r="BL144" s="18" t="s">
        <v>240</v>
      </c>
      <c r="BM144" s="185" t="s">
        <v>1452</v>
      </c>
    </row>
    <row r="145" spans="1:65" s="2" customFormat="1" ht="38.4">
      <c r="A145" s="35"/>
      <c r="B145" s="36"/>
      <c r="C145" s="37"/>
      <c r="D145" s="187" t="s">
        <v>143</v>
      </c>
      <c r="E145" s="37"/>
      <c r="F145" s="188" t="s">
        <v>1453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143</v>
      </c>
      <c r="AU145" s="18" t="s">
        <v>82</v>
      </c>
    </row>
    <row r="146" spans="1:65" s="2" customFormat="1" ht="10.199999999999999">
      <c r="A146" s="35"/>
      <c r="B146" s="36"/>
      <c r="C146" s="37"/>
      <c r="D146" s="192" t="s">
        <v>145</v>
      </c>
      <c r="E146" s="37"/>
      <c r="F146" s="193" t="s">
        <v>1454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145</v>
      </c>
      <c r="AU146" s="18" t="s">
        <v>82</v>
      </c>
    </row>
    <row r="147" spans="1:65" s="2" customFormat="1" ht="21.75" customHeight="1">
      <c r="A147" s="35"/>
      <c r="B147" s="36"/>
      <c r="C147" s="174" t="s">
        <v>7</v>
      </c>
      <c r="D147" s="174" t="s">
        <v>136</v>
      </c>
      <c r="E147" s="175" t="s">
        <v>1455</v>
      </c>
      <c r="F147" s="176" t="s">
        <v>1456</v>
      </c>
      <c r="G147" s="177" t="s">
        <v>195</v>
      </c>
      <c r="H147" s="178">
        <v>8.0000000000000002E-3</v>
      </c>
      <c r="I147" s="179"/>
      <c r="J147" s="180">
        <f>ROUND(I147*H147,2)</f>
        <v>0</v>
      </c>
      <c r="K147" s="176" t="s">
        <v>140</v>
      </c>
      <c r="L147" s="40"/>
      <c r="M147" s="181" t="s">
        <v>19</v>
      </c>
      <c r="N147" s="182" t="s">
        <v>45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240</v>
      </c>
      <c r="AT147" s="185" t="s">
        <v>136</v>
      </c>
      <c r="AU147" s="185" t="s">
        <v>82</v>
      </c>
      <c r="AY147" s="18" t="s">
        <v>134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82</v>
      </c>
      <c r="BK147" s="186">
        <f>ROUND(I147*H147,2)</f>
        <v>0</v>
      </c>
      <c r="BL147" s="18" t="s">
        <v>240</v>
      </c>
      <c r="BM147" s="185" t="s">
        <v>1457</v>
      </c>
    </row>
    <row r="148" spans="1:65" s="2" customFormat="1" ht="28.8">
      <c r="A148" s="35"/>
      <c r="B148" s="36"/>
      <c r="C148" s="37"/>
      <c r="D148" s="187" t="s">
        <v>143</v>
      </c>
      <c r="E148" s="37"/>
      <c r="F148" s="188" t="s">
        <v>1458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143</v>
      </c>
      <c r="AU148" s="18" t="s">
        <v>82</v>
      </c>
    </row>
    <row r="149" spans="1:65" s="2" customFormat="1" ht="10.199999999999999">
      <c r="A149" s="35"/>
      <c r="B149" s="36"/>
      <c r="C149" s="37"/>
      <c r="D149" s="192" t="s">
        <v>145</v>
      </c>
      <c r="E149" s="37"/>
      <c r="F149" s="193" t="s">
        <v>1459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145</v>
      </c>
      <c r="AU149" s="18" t="s">
        <v>82</v>
      </c>
    </row>
    <row r="150" spans="1:65" s="12" customFormat="1" ht="22.8" customHeight="1">
      <c r="B150" s="158"/>
      <c r="C150" s="159"/>
      <c r="D150" s="160" t="s">
        <v>72</v>
      </c>
      <c r="E150" s="172" t="s">
        <v>1460</v>
      </c>
      <c r="F150" s="172" t="s">
        <v>1461</v>
      </c>
      <c r="G150" s="159"/>
      <c r="H150" s="159"/>
      <c r="I150" s="162"/>
      <c r="J150" s="173">
        <f>BK150</f>
        <v>0</v>
      </c>
      <c r="K150" s="159"/>
      <c r="L150" s="164"/>
      <c r="M150" s="165"/>
      <c r="N150" s="166"/>
      <c r="O150" s="166"/>
      <c r="P150" s="167">
        <f>SUM(P151:P165)</f>
        <v>0</v>
      </c>
      <c r="Q150" s="166"/>
      <c r="R150" s="167">
        <f>SUM(R151:R165)</f>
        <v>1.076E-2</v>
      </c>
      <c r="S150" s="166"/>
      <c r="T150" s="168">
        <f>SUM(T151:T165)</f>
        <v>0</v>
      </c>
      <c r="AR150" s="169" t="s">
        <v>82</v>
      </c>
      <c r="AT150" s="170" t="s">
        <v>72</v>
      </c>
      <c r="AU150" s="170" t="s">
        <v>78</v>
      </c>
      <c r="AY150" s="169" t="s">
        <v>134</v>
      </c>
      <c r="BK150" s="171">
        <f>SUM(BK151:BK165)</f>
        <v>0</v>
      </c>
    </row>
    <row r="151" spans="1:65" s="2" customFormat="1" ht="21.75" customHeight="1">
      <c r="A151" s="35"/>
      <c r="B151" s="36"/>
      <c r="C151" s="174" t="s">
        <v>285</v>
      </c>
      <c r="D151" s="174" t="s">
        <v>136</v>
      </c>
      <c r="E151" s="175" t="s">
        <v>1462</v>
      </c>
      <c r="F151" s="176" t="s">
        <v>1463</v>
      </c>
      <c r="G151" s="177" t="s">
        <v>333</v>
      </c>
      <c r="H151" s="178">
        <v>4</v>
      </c>
      <c r="I151" s="179"/>
      <c r="J151" s="180">
        <f>ROUND(I151*H151,2)</f>
        <v>0</v>
      </c>
      <c r="K151" s="176" t="s">
        <v>140</v>
      </c>
      <c r="L151" s="40"/>
      <c r="M151" s="181" t="s">
        <v>19</v>
      </c>
      <c r="N151" s="182" t="s">
        <v>45</v>
      </c>
      <c r="O151" s="65"/>
      <c r="P151" s="183">
        <f>O151*H151</f>
        <v>0</v>
      </c>
      <c r="Q151" s="183">
        <v>7.1000000000000002E-4</v>
      </c>
      <c r="R151" s="183">
        <f>Q151*H151</f>
        <v>2.8400000000000001E-3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240</v>
      </c>
      <c r="AT151" s="185" t="s">
        <v>136</v>
      </c>
      <c r="AU151" s="185" t="s">
        <v>82</v>
      </c>
      <c r="AY151" s="18" t="s">
        <v>134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82</v>
      </c>
      <c r="BK151" s="186">
        <f>ROUND(I151*H151,2)</f>
        <v>0</v>
      </c>
      <c r="BL151" s="18" t="s">
        <v>240</v>
      </c>
      <c r="BM151" s="185" t="s">
        <v>1464</v>
      </c>
    </row>
    <row r="152" spans="1:65" s="2" customFormat="1" ht="19.2">
      <c r="A152" s="35"/>
      <c r="B152" s="36"/>
      <c r="C152" s="37"/>
      <c r="D152" s="187" t="s">
        <v>143</v>
      </c>
      <c r="E152" s="37"/>
      <c r="F152" s="188" t="s">
        <v>1465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143</v>
      </c>
      <c r="AU152" s="18" t="s">
        <v>82</v>
      </c>
    </row>
    <row r="153" spans="1:65" s="2" customFormat="1" ht="10.199999999999999">
      <c r="A153" s="35"/>
      <c r="B153" s="36"/>
      <c r="C153" s="37"/>
      <c r="D153" s="192" t="s">
        <v>145</v>
      </c>
      <c r="E153" s="37"/>
      <c r="F153" s="193" t="s">
        <v>1466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145</v>
      </c>
      <c r="AU153" s="18" t="s">
        <v>82</v>
      </c>
    </row>
    <row r="154" spans="1:65" s="2" customFormat="1" ht="24.15" customHeight="1">
      <c r="A154" s="35"/>
      <c r="B154" s="36"/>
      <c r="C154" s="174" t="s">
        <v>291</v>
      </c>
      <c r="D154" s="174" t="s">
        <v>136</v>
      </c>
      <c r="E154" s="175" t="s">
        <v>1467</v>
      </c>
      <c r="F154" s="176" t="s">
        <v>1468</v>
      </c>
      <c r="G154" s="177" t="s">
        <v>333</v>
      </c>
      <c r="H154" s="178">
        <v>6</v>
      </c>
      <c r="I154" s="179"/>
      <c r="J154" s="180">
        <f>ROUND(I154*H154,2)</f>
        <v>0</v>
      </c>
      <c r="K154" s="176" t="s">
        <v>140</v>
      </c>
      <c r="L154" s="40"/>
      <c r="M154" s="181" t="s">
        <v>19</v>
      </c>
      <c r="N154" s="182" t="s">
        <v>45</v>
      </c>
      <c r="O154" s="65"/>
      <c r="P154" s="183">
        <f>O154*H154</f>
        <v>0</v>
      </c>
      <c r="Q154" s="183">
        <v>1.25E-3</v>
      </c>
      <c r="R154" s="183">
        <f>Q154*H154</f>
        <v>7.4999999999999997E-3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240</v>
      </c>
      <c r="AT154" s="185" t="s">
        <v>136</v>
      </c>
      <c r="AU154" s="185" t="s">
        <v>82</v>
      </c>
      <c r="AY154" s="18" t="s">
        <v>134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82</v>
      </c>
      <c r="BK154" s="186">
        <f>ROUND(I154*H154,2)</f>
        <v>0</v>
      </c>
      <c r="BL154" s="18" t="s">
        <v>240</v>
      </c>
      <c r="BM154" s="185" t="s">
        <v>1469</v>
      </c>
    </row>
    <row r="155" spans="1:65" s="2" customFormat="1" ht="19.2">
      <c r="A155" s="35"/>
      <c r="B155" s="36"/>
      <c r="C155" s="37"/>
      <c r="D155" s="187" t="s">
        <v>143</v>
      </c>
      <c r="E155" s="37"/>
      <c r="F155" s="188" t="s">
        <v>1470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143</v>
      </c>
      <c r="AU155" s="18" t="s">
        <v>82</v>
      </c>
    </row>
    <row r="156" spans="1:65" s="2" customFormat="1" ht="10.199999999999999">
      <c r="A156" s="35"/>
      <c r="B156" s="36"/>
      <c r="C156" s="37"/>
      <c r="D156" s="192" t="s">
        <v>145</v>
      </c>
      <c r="E156" s="37"/>
      <c r="F156" s="193" t="s">
        <v>1471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145</v>
      </c>
      <c r="AU156" s="18" t="s">
        <v>82</v>
      </c>
    </row>
    <row r="157" spans="1:65" s="2" customFormat="1" ht="33" customHeight="1">
      <c r="A157" s="35"/>
      <c r="B157" s="36"/>
      <c r="C157" s="174" t="s">
        <v>311</v>
      </c>
      <c r="D157" s="174" t="s">
        <v>136</v>
      </c>
      <c r="E157" s="175" t="s">
        <v>1472</v>
      </c>
      <c r="F157" s="176" t="s">
        <v>1473</v>
      </c>
      <c r="G157" s="177" t="s">
        <v>333</v>
      </c>
      <c r="H157" s="178">
        <v>4</v>
      </c>
      <c r="I157" s="179"/>
      <c r="J157" s="180">
        <f>ROUND(I157*H157,2)</f>
        <v>0</v>
      </c>
      <c r="K157" s="176" t="s">
        <v>140</v>
      </c>
      <c r="L157" s="40"/>
      <c r="M157" s="181" t="s">
        <v>19</v>
      </c>
      <c r="N157" s="182" t="s">
        <v>45</v>
      </c>
      <c r="O157" s="65"/>
      <c r="P157" s="183">
        <f>O157*H157</f>
        <v>0</v>
      </c>
      <c r="Q157" s="183">
        <v>3.0000000000000001E-5</v>
      </c>
      <c r="R157" s="183">
        <f>Q157*H157</f>
        <v>1.2E-4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240</v>
      </c>
      <c r="AT157" s="185" t="s">
        <v>136</v>
      </c>
      <c r="AU157" s="185" t="s">
        <v>82</v>
      </c>
      <c r="AY157" s="18" t="s">
        <v>134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82</v>
      </c>
      <c r="BK157" s="186">
        <f>ROUND(I157*H157,2)</f>
        <v>0</v>
      </c>
      <c r="BL157" s="18" t="s">
        <v>240</v>
      </c>
      <c r="BM157" s="185" t="s">
        <v>1474</v>
      </c>
    </row>
    <row r="158" spans="1:65" s="2" customFormat="1" ht="19.2">
      <c r="A158" s="35"/>
      <c r="B158" s="36"/>
      <c r="C158" s="37"/>
      <c r="D158" s="187" t="s">
        <v>143</v>
      </c>
      <c r="E158" s="37"/>
      <c r="F158" s="188" t="s">
        <v>1475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143</v>
      </c>
      <c r="AU158" s="18" t="s">
        <v>82</v>
      </c>
    </row>
    <row r="159" spans="1:65" s="2" customFormat="1" ht="10.199999999999999">
      <c r="A159" s="35"/>
      <c r="B159" s="36"/>
      <c r="C159" s="37"/>
      <c r="D159" s="192" t="s">
        <v>145</v>
      </c>
      <c r="E159" s="37"/>
      <c r="F159" s="193" t="s">
        <v>1476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145</v>
      </c>
      <c r="AU159" s="18" t="s">
        <v>82</v>
      </c>
    </row>
    <row r="160" spans="1:65" s="2" customFormat="1" ht="33" customHeight="1">
      <c r="A160" s="35"/>
      <c r="B160" s="36"/>
      <c r="C160" s="174" t="s">
        <v>317</v>
      </c>
      <c r="D160" s="174" t="s">
        <v>136</v>
      </c>
      <c r="E160" s="175" t="s">
        <v>1477</v>
      </c>
      <c r="F160" s="176" t="s">
        <v>1478</v>
      </c>
      <c r="G160" s="177" t="s">
        <v>333</v>
      </c>
      <c r="H160" s="178">
        <v>6</v>
      </c>
      <c r="I160" s="179"/>
      <c r="J160" s="180">
        <f>ROUND(I160*H160,2)</f>
        <v>0</v>
      </c>
      <c r="K160" s="176" t="s">
        <v>140</v>
      </c>
      <c r="L160" s="40"/>
      <c r="M160" s="181" t="s">
        <v>19</v>
      </c>
      <c r="N160" s="182" t="s">
        <v>45</v>
      </c>
      <c r="O160" s="65"/>
      <c r="P160" s="183">
        <f>O160*H160</f>
        <v>0</v>
      </c>
      <c r="Q160" s="183">
        <v>5.0000000000000002E-5</v>
      </c>
      <c r="R160" s="183">
        <f>Q160*H160</f>
        <v>3.0000000000000003E-4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240</v>
      </c>
      <c r="AT160" s="185" t="s">
        <v>136</v>
      </c>
      <c r="AU160" s="185" t="s">
        <v>82</v>
      </c>
      <c r="AY160" s="18" t="s">
        <v>134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82</v>
      </c>
      <c r="BK160" s="186">
        <f>ROUND(I160*H160,2)</f>
        <v>0</v>
      </c>
      <c r="BL160" s="18" t="s">
        <v>240</v>
      </c>
      <c r="BM160" s="185" t="s">
        <v>1479</v>
      </c>
    </row>
    <row r="161" spans="1:65" s="2" customFormat="1" ht="19.2">
      <c r="A161" s="35"/>
      <c r="B161" s="36"/>
      <c r="C161" s="37"/>
      <c r="D161" s="187" t="s">
        <v>143</v>
      </c>
      <c r="E161" s="37"/>
      <c r="F161" s="188" t="s">
        <v>1480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143</v>
      </c>
      <c r="AU161" s="18" t="s">
        <v>82</v>
      </c>
    </row>
    <row r="162" spans="1:65" s="2" customFormat="1" ht="10.199999999999999">
      <c r="A162" s="35"/>
      <c r="B162" s="36"/>
      <c r="C162" s="37"/>
      <c r="D162" s="192" t="s">
        <v>145</v>
      </c>
      <c r="E162" s="37"/>
      <c r="F162" s="193" t="s">
        <v>1481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145</v>
      </c>
      <c r="AU162" s="18" t="s">
        <v>82</v>
      </c>
    </row>
    <row r="163" spans="1:65" s="2" customFormat="1" ht="24.15" customHeight="1">
      <c r="A163" s="35"/>
      <c r="B163" s="36"/>
      <c r="C163" s="174" t="s">
        <v>324</v>
      </c>
      <c r="D163" s="174" t="s">
        <v>136</v>
      </c>
      <c r="E163" s="175" t="s">
        <v>1482</v>
      </c>
      <c r="F163" s="176" t="s">
        <v>1483</v>
      </c>
      <c r="G163" s="177" t="s">
        <v>195</v>
      </c>
      <c r="H163" s="178">
        <v>1.0999999999999999E-2</v>
      </c>
      <c r="I163" s="179"/>
      <c r="J163" s="180">
        <f>ROUND(I163*H163,2)</f>
        <v>0</v>
      </c>
      <c r="K163" s="176" t="s">
        <v>140</v>
      </c>
      <c r="L163" s="40"/>
      <c r="M163" s="181" t="s">
        <v>19</v>
      </c>
      <c r="N163" s="182" t="s">
        <v>45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240</v>
      </c>
      <c r="AT163" s="185" t="s">
        <v>136</v>
      </c>
      <c r="AU163" s="185" t="s">
        <v>82</v>
      </c>
      <c r="AY163" s="18" t="s">
        <v>134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82</v>
      </c>
      <c r="BK163" s="186">
        <f>ROUND(I163*H163,2)</f>
        <v>0</v>
      </c>
      <c r="BL163" s="18" t="s">
        <v>240</v>
      </c>
      <c r="BM163" s="185" t="s">
        <v>1484</v>
      </c>
    </row>
    <row r="164" spans="1:65" s="2" customFormat="1" ht="28.8">
      <c r="A164" s="35"/>
      <c r="B164" s="36"/>
      <c r="C164" s="37"/>
      <c r="D164" s="187" t="s">
        <v>143</v>
      </c>
      <c r="E164" s="37"/>
      <c r="F164" s="188" t="s">
        <v>1485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143</v>
      </c>
      <c r="AU164" s="18" t="s">
        <v>82</v>
      </c>
    </row>
    <row r="165" spans="1:65" s="2" customFormat="1" ht="10.199999999999999">
      <c r="A165" s="35"/>
      <c r="B165" s="36"/>
      <c r="C165" s="37"/>
      <c r="D165" s="192" t="s">
        <v>145</v>
      </c>
      <c r="E165" s="37"/>
      <c r="F165" s="193" t="s">
        <v>1486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145</v>
      </c>
      <c r="AU165" s="18" t="s">
        <v>82</v>
      </c>
    </row>
    <row r="166" spans="1:65" s="12" customFormat="1" ht="22.8" customHeight="1">
      <c r="B166" s="158"/>
      <c r="C166" s="159"/>
      <c r="D166" s="160" t="s">
        <v>72</v>
      </c>
      <c r="E166" s="172" t="s">
        <v>1487</v>
      </c>
      <c r="F166" s="172" t="s">
        <v>1488</v>
      </c>
      <c r="G166" s="159"/>
      <c r="H166" s="159"/>
      <c r="I166" s="162"/>
      <c r="J166" s="173">
        <f>BK166</f>
        <v>0</v>
      </c>
      <c r="K166" s="159"/>
      <c r="L166" s="164"/>
      <c r="M166" s="165"/>
      <c r="N166" s="166"/>
      <c r="O166" s="166"/>
      <c r="P166" s="167">
        <f>SUM(P167:P205)</f>
        <v>0</v>
      </c>
      <c r="Q166" s="166"/>
      <c r="R166" s="167">
        <f>SUM(R167:R205)</f>
        <v>3.0369999999999994E-2</v>
      </c>
      <c r="S166" s="166"/>
      <c r="T166" s="168">
        <f>SUM(T167:T205)</f>
        <v>0</v>
      </c>
      <c r="AR166" s="169" t="s">
        <v>82</v>
      </c>
      <c r="AT166" s="170" t="s">
        <v>72</v>
      </c>
      <c r="AU166" s="170" t="s">
        <v>78</v>
      </c>
      <c r="AY166" s="169" t="s">
        <v>134</v>
      </c>
      <c r="BK166" s="171">
        <f>SUM(BK167:BK205)</f>
        <v>0</v>
      </c>
    </row>
    <row r="167" spans="1:65" s="2" customFormat="1" ht="24.15" customHeight="1">
      <c r="A167" s="35"/>
      <c r="B167" s="36"/>
      <c r="C167" s="174" t="s">
        <v>330</v>
      </c>
      <c r="D167" s="174" t="s">
        <v>136</v>
      </c>
      <c r="E167" s="175" t="s">
        <v>1489</v>
      </c>
      <c r="F167" s="176" t="s">
        <v>1490</v>
      </c>
      <c r="G167" s="177" t="s">
        <v>561</v>
      </c>
      <c r="H167" s="178">
        <v>2</v>
      </c>
      <c r="I167" s="179"/>
      <c r="J167" s="180">
        <f>ROUND(I167*H167,2)</f>
        <v>0</v>
      </c>
      <c r="K167" s="176" t="s">
        <v>140</v>
      </c>
      <c r="L167" s="40"/>
      <c r="M167" s="181" t="s">
        <v>19</v>
      </c>
      <c r="N167" s="182" t="s">
        <v>45</v>
      </c>
      <c r="O167" s="65"/>
      <c r="P167" s="183">
        <f>O167*H167</f>
        <v>0</v>
      </c>
      <c r="Q167" s="183">
        <v>2.3000000000000001E-4</v>
      </c>
      <c r="R167" s="183">
        <f>Q167*H167</f>
        <v>4.6000000000000001E-4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240</v>
      </c>
      <c r="AT167" s="185" t="s">
        <v>136</v>
      </c>
      <c r="AU167" s="185" t="s">
        <v>82</v>
      </c>
      <c r="AY167" s="18" t="s">
        <v>134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82</v>
      </c>
      <c r="BK167" s="186">
        <f>ROUND(I167*H167,2)</f>
        <v>0</v>
      </c>
      <c r="BL167" s="18" t="s">
        <v>240</v>
      </c>
      <c r="BM167" s="185" t="s">
        <v>1491</v>
      </c>
    </row>
    <row r="168" spans="1:65" s="2" customFormat="1" ht="19.2">
      <c r="A168" s="35"/>
      <c r="B168" s="36"/>
      <c r="C168" s="37"/>
      <c r="D168" s="187" t="s">
        <v>143</v>
      </c>
      <c r="E168" s="37"/>
      <c r="F168" s="188" t="s">
        <v>1492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143</v>
      </c>
      <c r="AU168" s="18" t="s">
        <v>82</v>
      </c>
    </row>
    <row r="169" spans="1:65" s="2" customFormat="1" ht="10.199999999999999">
      <c r="A169" s="35"/>
      <c r="B169" s="36"/>
      <c r="C169" s="37"/>
      <c r="D169" s="192" t="s">
        <v>145</v>
      </c>
      <c r="E169" s="37"/>
      <c r="F169" s="193" t="s">
        <v>1493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145</v>
      </c>
      <c r="AU169" s="18" t="s">
        <v>82</v>
      </c>
    </row>
    <row r="170" spans="1:65" s="2" customFormat="1" ht="24.15" customHeight="1">
      <c r="A170" s="35"/>
      <c r="B170" s="36"/>
      <c r="C170" s="174" t="s">
        <v>345</v>
      </c>
      <c r="D170" s="174" t="s">
        <v>136</v>
      </c>
      <c r="E170" s="175" t="s">
        <v>1494</v>
      </c>
      <c r="F170" s="176" t="s">
        <v>1495</v>
      </c>
      <c r="G170" s="177" t="s">
        <v>561</v>
      </c>
      <c r="H170" s="178">
        <v>30</v>
      </c>
      <c r="I170" s="179"/>
      <c r="J170" s="180">
        <f>ROUND(I170*H170,2)</f>
        <v>0</v>
      </c>
      <c r="K170" s="176" t="s">
        <v>140</v>
      </c>
      <c r="L170" s="40"/>
      <c r="M170" s="181" t="s">
        <v>19</v>
      </c>
      <c r="N170" s="182" t="s">
        <v>45</v>
      </c>
      <c r="O170" s="65"/>
      <c r="P170" s="183">
        <f>O170*H170</f>
        <v>0</v>
      </c>
      <c r="Q170" s="183">
        <v>2.5999999999999998E-4</v>
      </c>
      <c r="R170" s="183">
        <f>Q170*H170</f>
        <v>7.7999999999999996E-3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240</v>
      </c>
      <c r="AT170" s="185" t="s">
        <v>136</v>
      </c>
      <c r="AU170" s="185" t="s">
        <v>82</v>
      </c>
      <c r="AY170" s="18" t="s">
        <v>134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82</v>
      </c>
      <c r="BK170" s="186">
        <f>ROUND(I170*H170,2)</f>
        <v>0</v>
      </c>
      <c r="BL170" s="18" t="s">
        <v>240</v>
      </c>
      <c r="BM170" s="185" t="s">
        <v>1496</v>
      </c>
    </row>
    <row r="171" spans="1:65" s="2" customFormat="1" ht="19.2">
      <c r="A171" s="35"/>
      <c r="B171" s="36"/>
      <c r="C171" s="37"/>
      <c r="D171" s="187" t="s">
        <v>143</v>
      </c>
      <c r="E171" s="37"/>
      <c r="F171" s="188" t="s">
        <v>1497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143</v>
      </c>
      <c r="AU171" s="18" t="s">
        <v>82</v>
      </c>
    </row>
    <row r="172" spans="1:65" s="2" customFormat="1" ht="10.199999999999999">
      <c r="A172" s="35"/>
      <c r="B172" s="36"/>
      <c r="C172" s="37"/>
      <c r="D172" s="192" t="s">
        <v>145</v>
      </c>
      <c r="E172" s="37"/>
      <c r="F172" s="193" t="s">
        <v>1498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145</v>
      </c>
      <c r="AU172" s="18" t="s">
        <v>82</v>
      </c>
    </row>
    <row r="173" spans="1:65" s="2" customFormat="1" ht="24.15" customHeight="1">
      <c r="A173" s="35"/>
      <c r="B173" s="36"/>
      <c r="C173" s="174" t="s">
        <v>355</v>
      </c>
      <c r="D173" s="174" t="s">
        <v>136</v>
      </c>
      <c r="E173" s="175" t="s">
        <v>1499</v>
      </c>
      <c r="F173" s="176" t="s">
        <v>1500</v>
      </c>
      <c r="G173" s="177" t="s">
        <v>561</v>
      </c>
      <c r="H173" s="178">
        <v>30</v>
      </c>
      <c r="I173" s="179"/>
      <c r="J173" s="180">
        <f>ROUND(I173*H173,2)</f>
        <v>0</v>
      </c>
      <c r="K173" s="176" t="s">
        <v>140</v>
      </c>
      <c r="L173" s="40"/>
      <c r="M173" s="181" t="s">
        <v>19</v>
      </c>
      <c r="N173" s="182" t="s">
        <v>45</v>
      </c>
      <c r="O173" s="65"/>
      <c r="P173" s="183">
        <f>O173*H173</f>
        <v>0</v>
      </c>
      <c r="Q173" s="183">
        <v>2.9E-4</v>
      </c>
      <c r="R173" s="183">
        <f>Q173*H173</f>
        <v>8.6999999999999994E-3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240</v>
      </c>
      <c r="AT173" s="185" t="s">
        <v>136</v>
      </c>
      <c r="AU173" s="185" t="s">
        <v>82</v>
      </c>
      <c r="AY173" s="18" t="s">
        <v>134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82</v>
      </c>
      <c r="BK173" s="186">
        <f>ROUND(I173*H173,2)</f>
        <v>0</v>
      </c>
      <c r="BL173" s="18" t="s">
        <v>240</v>
      </c>
      <c r="BM173" s="185" t="s">
        <v>1501</v>
      </c>
    </row>
    <row r="174" spans="1:65" s="2" customFormat="1" ht="19.2">
      <c r="A174" s="35"/>
      <c r="B174" s="36"/>
      <c r="C174" s="37"/>
      <c r="D174" s="187" t="s">
        <v>143</v>
      </c>
      <c r="E174" s="37"/>
      <c r="F174" s="188" t="s">
        <v>1502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143</v>
      </c>
      <c r="AU174" s="18" t="s">
        <v>82</v>
      </c>
    </row>
    <row r="175" spans="1:65" s="2" customFormat="1" ht="10.199999999999999">
      <c r="A175" s="35"/>
      <c r="B175" s="36"/>
      <c r="C175" s="37"/>
      <c r="D175" s="192" t="s">
        <v>145</v>
      </c>
      <c r="E175" s="37"/>
      <c r="F175" s="193" t="s">
        <v>1503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145</v>
      </c>
      <c r="AU175" s="18" t="s">
        <v>82</v>
      </c>
    </row>
    <row r="176" spans="1:65" s="2" customFormat="1" ht="24.15" customHeight="1">
      <c r="A176" s="35"/>
      <c r="B176" s="36"/>
      <c r="C176" s="174" t="s">
        <v>366</v>
      </c>
      <c r="D176" s="174" t="s">
        <v>136</v>
      </c>
      <c r="E176" s="175" t="s">
        <v>1504</v>
      </c>
      <c r="F176" s="176" t="s">
        <v>1505</v>
      </c>
      <c r="G176" s="177" t="s">
        <v>561</v>
      </c>
      <c r="H176" s="178">
        <v>2</v>
      </c>
      <c r="I176" s="179"/>
      <c r="J176" s="180">
        <f>ROUND(I176*H176,2)</f>
        <v>0</v>
      </c>
      <c r="K176" s="176" t="s">
        <v>140</v>
      </c>
      <c r="L176" s="40"/>
      <c r="M176" s="181" t="s">
        <v>19</v>
      </c>
      <c r="N176" s="182" t="s">
        <v>45</v>
      </c>
      <c r="O176" s="65"/>
      <c r="P176" s="183">
        <f>O176*H176</f>
        <v>0</v>
      </c>
      <c r="Q176" s="183">
        <v>2.2000000000000001E-4</v>
      </c>
      <c r="R176" s="183">
        <f>Q176*H176</f>
        <v>4.4000000000000002E-4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240</v>
      </c>
      <c r="AT176" s="185" t="s">
        <v>136</v>
      </c>
      <c r="AU176" s="185" t="s">
        <v>82</v>
      </c>
      <c r="AY176" s="18" t="s">
        <v>134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82</v>
      </c>
      <c r="BK176" s="186">
        <f>ROUND(I176*H176,2)</f>
        <v>0</v>
      </c>
      <c r="BL176" s="18" t="s">
        <v>240</v>
      </c>
      <c r="BM176" s="185" t="s">
        <v>1506</v>
      </c>
    </row>
    <row r="177" spans="1:65" s="2" customFormat="1" ht="19.2">
      <c r="A177" s="35"/>
      <c r="B177" s="36"/>
      <c r="C177" s="37"/>
      <c r="D177" s="187" t="s">
        <v>143</v>
      </c>
      <c r="E177" s="37"/>
      <c r="F177" s="188" t="s">
        <v>1507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143</v>
      </c>
      <c r="AU177" s="18" t="s">
        <v>82</v>
      </c>
    </row>
    <row r="178" spans="1:65" s="2" customFormat="1" ht="10.199999999999999">
      <c r="A178" s="35"/>
      <c r="B178" s="36"/>
      <c r="C178" s="37"/>
      <c r="D178" s="192" t="s">
        <v>145</v>
      </c>
      <c r="E178" s="37"/>
      <c r="F178" s="193" t="s">
        <v>1508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145</v>
      </c>
      <c r="AU178" s="18" t="s">
        <v>82</v>
      </c>
    </row>
    <row r="179" spans="1:65" s="2" customFormat="1" ht="24.15" customHeight="1">
      <c r="A179" s="35"/>
      <c r="B179" s="36"/>
      <c r="C179" s="174" t="s">
        <v>377</v>
      </c>
      <c r="D179" s="174" t="s">
        <v>136</v>
      </c>
      <c r="E179" s="175" t="s">
        <v>1509</v>
      </c>
      <c r="F179" s="176" t="s">
        <v>1510</v>
      </c>
      <c r="G179" s="177" t="s">
        <v>561</v>
      </c>
      <c r="H179" s="178">
        <v>2</v>
      </c>
      <c r="I179" s="179"/>
      <c r="J179" s="180">
        <f>ROUND(I179*H179,2)</f>
        <v>0</v>
      </c>
      <c r="K179" s="176" t="s">
        <v>140</v>
      </c>
      <c r="L179" s="40"/>
      <c r="M179" s="181" t="s">
        <v>19</v>
      </c>
      <c r="N179" s="182" t="s">
        <v>45</v>
      </c>
      <c r="O179" s="65"/>
      <c r="P179" s="183">
        <f>O179*H179</f>
        <v>0</v>
      </c>
      <c r="Q179" s="183">
        <v>1.9000000000000001E-4</v>
      </c>
      <c r="R179" s="183">
        <f>Q179*H179</f>
        <v>3.8000000000000002E-4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240</v>
      </c>
      <c r="AT179" s="185" t="s">
        <v>136</v>
      </c>
      <c r="AU179" s="185" t="s">
        <v>82</v>
      </c>
      <c r="AY179" s="18" t="s">
        <v>134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82</v>
      </c>
      <c r="BK179" s="186">
        <f>ROUND(I179*H179,2)</f>
        <v>0</v>
      </c>
      <c r="BL179" s="18" t="s">
        <v>240</v>
      </c>
      <c r="BM179" s="185" t="s">
        <v>1511</v>
      </c>
    </row>
    <row r="180" spans="1:65" s="2" customFormat="1" ht="19.2">
      <c r="A180" s="35"/>
      <c r="B180" s="36"/>
      <c r="C180" s="37"/>
      <c r="D180" s="187" t="s">
        <v>143</v>
      </c>
      <c r="E180" s="37"/>
      <c r="F180" s="188" t="s">
        <v>1512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143</v>
      </c>
      <c r="AU180" s="18" t="s">
        <v>82</v>
      </c>
    </row>
    <row r="181" spans="1:65" s="2" customFormat="1" ht="10.199999999999999">
      <c r="A181" s="35"/>
      <c r="B181" s="36"/>
      <c r="C181" s="37"/>
      <c r="D181" s="192" t="s">
        <v>145</v>
      </c>
      <c r="E181" s="37"/>
      <c r="F181" s="193" t="s">
        <v>1513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145</v>
      </c>
      <c r="AU181" s="18" t="s">
        <v>82</v>
      </c>
    </row>
    <row r="182" spans="1:65" s="2" customFormat="1" ht="21.75" customHeight="1">
      <c r="A182" s="35"/>
      <c r="B182" s="36"/>
      <c r="C182" s="174" t="s">
        <v>383</v>
      </c>
      <c r="D182" s="174" t="s">
        <v>136</v>
      </c>
      <c r="E182" s="175" t="s">
        <v>1514</v>
      </c>
      <c r="F182" s="176" t="s">
        <v>1515</v>
      </c>
      <c r="G182" s="177" t="s">
        <v>561</v>
      </c>
      <c r="H182" s="178">
        <v>1</v>
      </c>
      <c r="I182" s="179"/>
      <c r="J182" s="180">
        <f>ROUND(I182*H182,2)</f>
        <v>0</v>
      </c>
      <c r="K182" s="176" t="s">
        <v>140</v>
      </c>
      <c r="L182" s="40"/>
      <c r="M182" s="181" t="s">
        <v>19</v>
      </c>
      <c r="N182" s="182" t="s">
        <v>45</v>
      </c>
      <c r="O182" s="65"/>
      <c r="P182" s="183">
        <f>O182*H182</f>
        <v>0</v>
      </c>
      <c r="Q182" s="183">
        <v>1.8000000000000001E-4</v>
      </c>
      <c r="R182" s="183">
        <f>Q182*H182</f>
        <v>1.8000000000000001E-4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240</v>
      </c>
      <c r="AT182" s="185" t="s">
        <v>136</v>
      </c>
      <c r="AU182" s="185" t="s">
        <v>82</v>
      </c>
      <c r="AY182" s="18" t="s">
        <v>134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82</v>
      </c>
      <c r="BK182" s="186">
        <f>ROUND(I182*H182,2)</f>
        <v>0</v>
      </c>
      <c r="BL182" s="18" t="s">
        <v>240</v>
      </c>
      <c r="BM182" s="185" t="s">
        <v>1516</v>
      </c>
    </row>
    <row r="183" spans="1:65" s="2" customFormat="1" ht="10.199999999999999">
      <c r="A183" s="35"/>
      <c r="B183" s="36"/>
      <c r="C183" s="37"/>
      <c r="D183" s="187" t="s">
        <v>143</v>
      </c>
      <c r="E183" s="37"/>
      <c r="F183" s="188" t="s">
        <v>1517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143</v>
      </c>
      <c r="AU183" s="18" t="s">
        <v>82</v>
      </c>
    </row>
    <row r="184" spans="1:65" s="2" customFormat="1" ht="10.199999999999999">
      <c r="A184" s="35"/>
      <c r="B184" s="36"/>
      <c r="C184" s="37"/>
      <c r="D184" s="192" t="s">
        <v>145</v>
      </c>
      <c r="E184" s="37"/>
      <c r="F184" s="193" t="s">
        <v>1518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145</v>
      </c>
      <c r="AU184" s="18" t="s">
        <v>82</v>
      </c>
    </row>
    <row r="185" spans="1:65" s="2" customFormat="1" ht="19.2">
      <c r="A185" s="35"/>
      <c r="B185" s="36"/>
      <c r="C185" s="37"/>
      <c r="D185" s="187" t="s">
        <v>1376</v>
      </c>
      <c r="E185" s="37"/>
      <c r="F185" s="241" t="s">
        <v>1377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1376</v>
      </c>
      <c r="AU185" s="18" t="s">
        <v>82</v>
      </c>
    </row>
    <row r="186" spans="1:65" s="2" customFormat="1" ht="21.75" customHeight="1">
      <c r="A186" s="35"/>
      <c r="B186" s="36"/>
      <c r="C186" s="174" t="s">
        <v>388</v>
      </c>
      <c r="D186" s="174" t="s">
        <v>136</v>
      </c>
      <c r="E186" s="175" t="s">
        <v>1519</v>
      </c>
      <c r="F186" s="176" t="s">
        <v>1520</v>
      </c>
      <c r="G186" s="177" t="s">
        <v>561</v>
      </c>
      <c r="H186" s="178">
        <v>4</v>
      </c>
      <c r="I186" s="179"/>
      <c r="J186" s="180">
        <f>ROUND(I186*H186,2)</f>
        <v>0</v>
      </c>
      <c r="K186" s="176" t="s">
        <v>140</v>
      </c>
      <c r="L186" s="40"/>
      <c r="M186" s="181" t="s">
        <v>19</v>
      </c>
      <c r="N186" s="182" t="s">
        <v>45</v>
      </c>
      <c r="O186" s="65"/>
      <c r="P186" s="183">
        <f>O186*H186</f>
        <v>0</v>
      </c>
      <c r="Q186" s="183">
        <v>3.4000000000000002E-4</v>
      </c>
      <c r="R186" s="183">
        <f>Q186*H186</f>
        <v>1.3600000000000001E-3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240</v>
      </c>
      <c r="AT186" s="185" t="s">
        <v>136</v>
      </c>
      <c r="AU186" s="185" t="s">
        <v>82</v>
      </c>
      <c r="AY186" s="18" t="s">
        <v>134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82</v>
      </c>
      <c r="BK186" s="186">
        <f>ROUND(I186*H186,2)</f>
        <v>0</v>
      </c>
      <c r="BL186" s="18" t="s">
        <v>240</v>
      </c>
      <c r="BM186" s="185" t="s">
        <v>1521</v>
      </c>
    </row>
    <row r="187" spans="1:65" s="2" customFormat="1" ht="19.2">
      <c r="A187" s="35"/>
      <c r="B187" s="36"/>
      <c r="C187" s="37"/>
      <c r="D187" s="187" t="s">
        <v>143</v>
      </c>
      <c r="E187" s="37"/>
      <c r="F187" s="188" t="s">
        <v>1522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143</v>
      </c>
      <c r="AU187" s="18" t="s">
        <v>82</v>
      </c>
    </row>
    <row r="188" spans="1:65" s="2" customFormat="1" ht="10.199999999999999">
      <c r="A188" s="35"/>
      <c r="B188" s="36"/>
      <c r="C188" s="37"/>
      <c r="D188" s="192" t="s">
        <v>145</v>
      </c>
      <c r="E188" s="37"/>
      <c r="F188" s="193" t="s">
        <v>1523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145</v>
      </c>
      <c r="AU188" s="18" t="s">
        <v>82</v>
      </c>
    </row>
    <row r="189" spans="1:65" s="2" customFormat="1" ht="19.2">
      <c r="A189" s="35"/>
      <c r="B189" s="36"/>
      <c r="C189" s="37"/>
      <c r="D189" s="187" t="s">
        <v>1376</v>
      </c>
      <c r="E189" s="37"/>
      <c r="F189" s="241" t="s">
        <v>1377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1376</v>
      </c>
      <c r="AU189" s="18" t="s">
        <v>82</v>
      </c>
    </row>
    <row r="190" spans="1:65" s="2" customFormat="1" ht="21.75" customHeight="1">
      <c r="A190" s="35"/>
      <c r="B190" s="36"/>
      <c r="C190" s="174" t="s">
        <v>394</v>
      </c>
      <c r="D190" s="174" t="s">
        <v>136</v>
      </c>
      <c r="E190" s="175" t="s">
        <v>1524</v>
      </c>
      <c r="F190" s="176" t="s">
        <v>1525</v>
      </c>
      <c r="G190" s="177" t="s">
        <v>561</v>
      </c>
      <c r="H190" s="178">
        <v>12</v>
      </c>
      <c r="I190" s="179"/>
      <c r="J190" s="180">
        <f>ROUND(I190*H190,2)</f>
        <v>0</v>
      </c>
      <c r="K190" s="176" t="s">
        <v>140</v>
      </c>
      <c r="L190" s="40"/>
      <c r="M190" s="181" t="s">
        <v>19</v>
      </c>
      <c r="N190" s="182" t="s">
        <v>45</v>
      </c>
      <c r="O190" s="65"/>
      <c r="P190" s="183">
        <f>O190*H190</f>
        <v>0</v>
      </c>
      <c r="Q190" s="183">
        <v>5.0000000000000001E-4</v>
      </c>
      <c r="R190" s="183">
        <f>Q190*H190</f>
        <v>6.0000000000000001E-3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240</v>
      </c>
      <c r="AT190" s="185" t="s">
        <v>136</v>
      </c>
      <c r="AU190" s="185" t="s">
        <v>82</v>
      </c>
      <c r="AY190" s="18" t="s">
        <v>134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82</v>
      </c>
      <c r="BK190" s="186">
        <f>ROUND(I190*H190,2)</f>
        <v>0</v>
      </c>
      <c r="BL190" s="18" t="s">
        <v>240</v>
      </c>
      <c r="BM190" s="185" t="s">
        <v>1526</v>
      </c>
    </row>
    <row r="191" spans="1:65" s="2" customFormat="1" ht="19.2">
      <c r="A191" s="35"/>
      <c r="B191" s="36"/>
      <c r="C191" s="37"/>
      <c r="D191" s="187" t="s">
        <v>143</v>
      </c>
      <c r="E191" s="37"/>
      <c r="F191" s="188" t="s">
        <v>1527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143</v>
      </c>
      <c r="AU191" s="18" t="s">
        <v>82</v>
      </c>
    </row>
    <row r="192" spans="1:65" s="2" customFormat="1" ht="10.199999999999999">
      <c r="A192" s="35"/>
      <c r="B192" s="36"/>
      <c r="C192" s="37"/>
      <c r="D192" s="192" t="s">
        <v>145</v>
      </c>
      <c r="E192" s="37"/>
      <c r="F192" s="193" t="s">
        <v>1528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145</v>
      </c>
      <c r="AU192" s="18" t="s">
        <v>82</v>
      </c>
    </row>
    <row r="193" spans="1:65" s="2" customFormat="1" ht="24.15" customHeight="1">
      <c r="A193" s="35"/>
      <c r="B193" s="36"/>
      <c r="C193" s="174" t="s">
        <v>399</v>
      </c>
      <c r="D193" s="174" t="s">
        <v>136</v>
      </c>
      <c r="E193" s="175" t="s">
        <v>1529</v>
      </c>
      <c r="F193" s="176" t="s">
        <v>1530</v>
      </c>
      <c r="G193" s="177" t="s">
        <v>561</v>
      </c>
      <c r="H193" s="178">
        <v>1</v>
      </c>
      <c r="I193" s="179"/>
      <c r="J193" s="180">
        <f>ROUND(I193*H193,2)</f>
        <v>0</v>
      </c>
      <c r="K193" s="176" t="s">
        <v>140</v>
      </c>
      <c r="L193" s="40"/>
      <c r="M193" s="181" t="s">
        <v>19</v>
      </c>
      <c r="N193" s="182" t="s">
        <v>45</v>
      </c>
      <c r="O193" s="65"/>
      <c r="P193" s="183">
        <f>O193*H193</f>
        <v>0</v>
      </c>
      <c r="Q193" s="183">
        <v>4.0000000000000002E-4</v>
      </c>
      <c r="R193" s="183">
        <f>Q193*H193</f>
        <v>4.0000000000000002E-4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240</v>
      </c>
      <c r="AT193" s="185" t="s">
        <v>136</v>
      </c>
      <c r="AU193" s="185" t="s">
        <v>82</v>
      </c>
      <c r="AY193" s="18" t="s">
        <v>134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82</v>
      </c>
      <c r="BK193" s="186">
        <f>ROUND(I193*H193,2)</f>
        <v>0</v>
      </c>
      <c r="BL193" s="18" t="s">
        <v>240</v>
      </c>
      <c r="BM193" s="185" t="s">
        <v>1531</v>
      </c>
    </row>
    <row r="194" spans="1:65" s="2" customFormat="1" ht="19.2">
      <c r="A194" s="35"/>
      <c r="B194" s="36"/>
      <c r="C194" s="37"/>
      <c r="D194" s="187" t="s">
        <v>143</v>
      </c>
      <c r="E194" s="37"/>
      <c r="F194" s="188" t="s">
        <v>1532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143</v>
      </c>
      <c r="AU194" s="18" t="s">
        <v>82</v>
      </c>
    </row>
    <row r="195" spans="1:65" s="2" customFormat="1" ht="10.199999999999999">
      <c r="A195" s="35"/>
      <c r="B195" s="36"/>
      <c r="C195" s="37"/>
      <c r="D195" s="192" t="s">
        <v>145</v>
      </c>
      <c r="E195" s="37"/>
      <c r="F195" s="193" t="s">
        <v>1533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145</v>
      </c>
      <c r="AU195" s="18" t="s">
        <v>82</v>
      </c>
    </row>
    <row r="196" spans="1:65" s="2" customFormat="1" ht="19.2">
      <c r="A196" s="35"/>
      <c r="B196" s="36"/>
      <c r="C196" s="37"/>
      <c r="D196" s="187" t="s">
        <v>1376</v>
      </c>
      <c r="E196" s="37"/>
      <c r="F196" s="241" t="s">
        <v>1377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1376</v>
      </c>
      <c r="AU196" s="18" t="s">
        <v>82</v>
      </c>
    </row>
    <row r="197" spans="1:65" s="2" customFormat="1" ht="24.15" customHeight="1">
      <c r="A197" s="35"/>
      <c r="B197" s="36"/>
      <c r="C197" s="174" t="s">
        <v>405</v>
      </c>
      <c r="D197" s="174" t="s">
        <v>136</v>
      </c>
      <c r="E197" s="175" t="s">
        <v>1534</v>
      </c>
      <c r="F197" s="176" t="s">
        <v>1535</v>
      </c>
      <c r="G197" s="177" t="s">
        <v>561</v>
      </c>
      <c r="H197" s="178">
        <v>6</v>
      </c>
      <c r="I197" s="179"/>
      <c r="J197" s="180">
        <f>ROUND(I197*H197,2)</f>
        <v>0</v>
      </c>
      <c r="K197" s="176" t="s">
        <v>140</v>
      </c>
      <c r="L197" s="40"/>
      <c r="M197" s="181" t="s">
        <v>19</v>
      </c>
      <c r="N197" s="182" t="s">
        <v>45</v>
      </c>
      <c r="O197" s="65"/>
      <c r="P197" s="183">
        <f>O197*H197</f>
        <v>0</v>
      </c>
      <c r="Q197" s="183">
        <v>5.2999999999999998E-4</v>
      </c>
      <c r="R197" s="183">
        <f>Q197*H197</f>
        <v>3.1799999999999997E-3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240</v>
      </c>
      <c r="AT197" s="185" t="s">
        <v>136</v>
      </c>
      <c r="AU197" s="185" t="s">
        <v>82</v>
      </c>
      <c r="AY197" s="18" t="s">
        <v>134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82</v>
      </c>
      <c r="BK197" s="186">
        <f>ROUND(I197*H197,2)</f>
        <v>0</v>
      </c>
      <c r="BL197" s="18" t="s">
        <v>240</v>
      </c>
      <c r="BM197" s="185" t="s">
        <v>1536</v>
      </c>
    </row>
    <row r="198" spans="1:65" s="2" customFormat="1" ht="19.2">
      <c r="A198" s="35"/>
      <c r="B198" s="36"/>
      <c r="C198" s="37"/>
      <c r="D198" s="187" t="s">
        <v>143</v>
      </c>
      <c r="E198" s="37"/>
      <c r="F198" s="188" t="s">
        <v>1537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143</v>
      </c>
      <c r="AU198" s="18" t="s">
        <v>82</v>
      </c>
    </row>
    <row r="199" spans="1:65" s="2" customFormat="1" ht="10.199999999999999">
      <c r="A199" s="35"/>
      <c r="B199" s="36"/>
      <c r="C199" s="37"/>
      <c r="D199" s="192" t="s">
        <v>145</v>
      </c>
      <c r="E199" s="37"/>
      <c r="F199" s="193" t="s">
        <v>1538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145</v>
      </c>
      <c r="AU199" s="18" t="s">
        <v>82</v>
      </c>
    </row>
    <row r="200" spans="1:65" s="2" customFormat="1" ht="24.15" customHeight="1">
      <c r="A200" s="35"/>
      <c r="B200" s="36"/>
      <c r="C200" s="174" t="s">
        <v>410</v>
      </c>
      <c r="D200" s="174" t="s">
        <v>136</v>
      </c>
      <c r="E200" s="175" t="s">
        <v>1539</v>
      </c>
      <c r="F200" s="176" t="s">
        <v>1540</v>
      </c>
      <c r="G200" s="177" t="s">
        <v>561</v>
      </c>
      <c r="H200" s="178">
        <v>1</v>
      </c>
      <c r="I200" s="179"/>
      <c r="J200" s="180">
        <f>ROUND(I200*H200,2)</f>
        <v>0</v>
      </c>
      <c r="K200" s="176" t="s">
        <v>140</v>
      </c>
      <c r="L200" s="40"/>
      <c r="M200" s="181" t="s">
        <v>19</v>
      </c>
      <c r="N200" s="182" t="s">
        <v>45</v>
      </c>
      <c r="O200" s="65"/>
      <c r="P200" s="183">
        <f>O200*H200</f>
        <v>0</v>
      </c>
      <c r="Q200" s="183">
        <v>1.47E-3</v>
      </c>
      <c r="R200" s="183">
        <f>Q200*H200</f>
        <v>1.47E-3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240</v>
      </c>
      <c r="AT200" s="185" t="s">
        <v>136</v>
      </c>
      <c r="AU200" s="185" t="s">
        <v>82</v>
      </c>
      <c r="AY200" s="18" t="s">
        <v>134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82</v>
      </c>
      <c r="BK200" s="186">
        <f>ROUND(I200*H200,2)</f>
        <v>0</v>
      </c>
      <c r="BL200" s="18" t="s">
        <v>240</v>
      </c>
      <c r="BM200" s="185" t="s">
        <v>1541</v>
      </c>
    </row>
    <row r="201" spans="1:65" s="2" customFormat="1" ht="19.2">
      <c r="A201" s="35"/>
      <c r="B201" s="36"/>
      <c r="C201" s="37"/>
      <c r="D201" s="187" t="s">
        <v>143</v>
      </c>
      <c r="E201" s="37"/>
      <c r="F201" s="188" t="s">
        <v>1542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143</v>
      </c>
      <c r="AU201" s="18" t="s">
        <v>82</v>
      </c>
    </row>
    <row r="202" spans="1:65" s="2" customFormat="1" ht="10.199999999999999">
      <c r="A202" s="35"/>
      <c r="B202" s="36"/>
      <c r="C202" s="37"/>
      <c r="D202" s="192" t="s">
        <v>145</v>
      </c>
      <c r="E202" s="37"/>
      <c r="F202" s="193" t="s">
        <v>1543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145</v>
      </c>
      <c r="AU202" s="18" t="s">
        <v>82</v>
      </c>
    </row>
    <row r="203" spans="1:65" s="2" customFormat="1" ht="21.75" customHeight="1">
      <c r="A203" s="35"/>
      <c r="B203" s="36"/>
      <c r="C203" s="174" t="s">
        <v>419</v>
      </c>
      <c r="D203" s="174" t="s">
        <v>136</v>
      </c>
      <c r="E203" s="175" t="s">
        <v>1544</v>
      </c>
      <c r="F203" s="176" t="s">
        <v>1545</v>
      </c>
      <c r="G203" s="177" t="s">
        <v>195</v>
      </c>
      <c r="H203" s="178">
        <v>0.03</v>
      </c>
      <c r="I203" s="179"/>
      <c r="J203" s="180">
        <f>ROUND(I203*H203,2)</f>
        <v>0</v>
      </c>
      <c r="K203" s="176" t="s">
        <v>140</v>
      </c>
      <c r="L203" s="40"/>
      <c r="M203" s="181" t="s">
        <v>19</v>
      </c>
      <c r="N203" s="182" t="s">
        <v>45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240</v>
      </c>
      <c r="AT203" s="185" t="s">
        <v>136</v>
      </c>
      <c r="AU203" s="185" t="s">
        <v>82</v>
      </c>
      <c r="AY203" s="18" t="s">
        <v>134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82</v>
      </c>
      <c r="BK203" s="186">
        <f>ROUND(I203*H203,2)</f>
        <v>0</v>
      </c>
      <c r="BL203" s="18" t="s">
        <v>240</v>
      </c>
      <c r="BM203" s="185" t="s">
        <v>1546</v>
      </c>
    </row>
    <row r="204" spans="1:65" s="2" customFormat="1" ht="28.8">
      <c r="A204" s="35"/>
      <c r="B204" s="36"/>
      <c r="C204" s="37"/>
      <c r="D204" s="187" t="s">
        <v>143</v>
      </c>
      <c r="E204" s="37"/>
      <c r="F204" s="188" t="s">
        <v>1547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143</v>
      </c>
      <c r="AU204" s="18" t="s">
        <v>82</v>
      </c>
    </row>
    <row r="205" spans="1:65" s="2" customFormat="1" ht="10.199999999999999">
      <c r="A205" s="35"/>
      <c r="B205" s="36"/>
      <c r="C205" s="37"/>
      <c r="D205" s="192" t="s">
        <v>145</v>
      </c>
      <c r="E205" s="37"/>
      <c r="F205" s="193" t="s">
        <v>1548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145</v>
      </c>
      <c r="AU205" s="18" t="s">
        <v>82</v>
      </c>
    </row>
    <row r="206" spans="1:65" s="12" customFormat="1" ht="22.8" customHeight="1">
      <c r="B206" s="158"/>
      <c r="C206" s="159"/>
      <c r="D206" s="160" t="s">
        <v>72</v>
      </c>
      <c r="E206" s="172" t="s">
        <v>1549</v>
      </c>
      <c r="F206" s="172" t="s">
        <v>1550</v>
      </c>
      <c r="G206" s="159"/>
      <c r="H206" s="159"/>
      <c r="I206" s="162"/>
      <c r="J206" s="173">
        <f>BK206</f>
        <v>0</v>
      </c>
      <c r="K206" s="159"/>
      <c r="L206" s="164"/>
      <c r="M206" s="165"/>
      <c r="N206" s="166"/>
      <c r="O206" s="166"/>
      <c r="P206" s="167">
        <f>SUM(P207:P209)</f>
        <v>0</v>
      </c>
      <c r="Q206" s="166"/>
      <c r="R206" s="167">
        <f>SUM(R207:R209)</f>
        <v>0</v>
      </c>
      <c r="S206" s="166"/>
      <c r="T206" s="168">
        <f>SUM(T207:T209)</f>
        <v>0</v>
      </c>
      <c r="AR206" s="169" t="s">
        <v>82</v>
      </c>
      <c r="AT206" s="170" t="s">
        <v>72</v>
      </c>
      <c r="AU206" s="170" t="s">
        <v>78</v>
      </c>
      <c r="AY206" s="169" t="s">
        <v>134</v>
      </c>
      <c r="BK206" s="171">
        <f>SUM(BK207:BK209)</f>
        <v>0</v>
      </c>
    </row>
    <row r="207" spans="1:65" s="2" customFormat="1" ht="24.15" customHeight="1">
      <c r="A207" s="35"/>
      <c r="B207" s="36"/>
      <c r="C207" s="174" t="s">
        <v>423</v>
      </c>
      <c r="D207" s="174" t="s">
        <v>136</v>
      </c>
      <c r="E207" s="175" t="s">
        <v>1551</v>
      </c>
      <c r="F207" s="176" t="s">
        <v>1552</v>
      </c>
      <c r="G207" s="177" t="s">
        <v>561</v>
      </c>
      <c r="H207" s="178">
        <v>30</v>
      </c>
      <c r="I207" s="179"/>
      <c r="J207" s="180">
        <f>ROUND(I207*H207,2)</f>
        <v>0</v>
      </c>
      <c r="K207" s="176" t="s">
        <v>140</v>
      </c>
      <c r="L207" s="40"/>
      <c r="M207" s="181" t="s">
        <v>19</v>
      </c>
      <c r="N207" s="182" t="s">
        <v>45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240</v>
      </c>
      <c r="AT207" s="185" t="s">
        <v>136</v>
      </c>
      <c r="AU207" s="185" t="s">
        <v>82</v>
      </c>
      <c r="AY207" s="18" t="s">
        <v>134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82</v>
      </c>
      <c r="BK207" s="186">
        <f>ROUND(I207*H207,2)</f>
        <v>0</v>
      </c>
      <c r="BL207" s="18" t="s">
        <v>240</v>
      </c>
      <c r="BM207" s="185" t="s">
        <v>1553</v>
      </c>
    </row>
    <row r="208" spans="1:65" s="2" customFormat="1" ht="19.2">
      <c r="A208" s="35"/>
      <c r="B208" s="36"/>
      <c r="C208" s="37"/>
      <c r="D208" s="187" t="s">
        <v>143</v>
      </c>
      <c r="E208" s="37"/>
      <c r="F208" s="188" t="s">
        <v>1554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143</v>
      </c>
      <c r="AU208" s="18" t="s">
        <v>82</v>
      </c>
    </row>
    <row r="209" spans="1:65" s="2" customFormat="1" ht="10.199999999999999">
      <c r="A209" s="35"/>
      <c r="B209" s="36"/>
      <c r="C209" s="37"/>
      <c r="D209" s="192" t="s">
        <v>145</v>
      </c>
      <c r="E209" s="37"/>
      <c r="F209" s="193" t="s">
        <v>1555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145</v>
      </c>
      <c r="AU209" s="18" t="s">
        <v>82</v>
      </c>
    </row>
    <row r="210" spans="1:65" s="12" customFormat="1" ht="25.95" customHeight="1">
      <c r="B210" s="158"/>
      <c r="C210" s="159"/>
      <c r="D210" s="160" t="s">
        <v>72</v>
      </c>
      <c r="E210" s="161" t="s">
        <v>1556</v>
      </c>
      <c r="F210" s="161" t="s">
        <v>1557</v>
      </c>
      <c r="G210" s="159"/>
      <c r="H210" s="159"/>
      <c r="I210" s="162"/>
      <c r="J210" s="163">
        <f>BK210</f>
        <v>0</v>
      </c>
      <c r="K210" s="159"/>
      <c r="L210" s="164"/>
      <c r="M210" s="165"/>
      <c r="N210" s="166"/>
      <c r="O210" s="166"/>
      <c r="P210" s="167">
        <f>SUM(P211:P218)</f>
        <v>0</v>
      </c>
      <c r="Q210" s="166"/>
      <c r="R210" s="167">
        <f>SUM(R211:R218)</f>
        <v>0</v>
      </c>
      <c r="S210" s="166"/>
      <c r="T210" s="168">
        <f>SUM(T211:T218)</f>
        <v>0</v>
      </c>
      <c r="AR210" s="169" t="s">
        <v>141</v>
      </c>
      <c r="AT210" s="170" t="s">
        <v>72</v>
      </c>
      <c r="AU210" s="170" t="s">
        <v>73</v>
      </c>
      <c r="AY210" s="169" t="s">
        <v>134</v>
      </c>
      <c r="BK210" s="171">
        <f>SUM(BK211:BK218)</f>
        <v>0</v>
      </c>
    </row>
    <row r="211" spans="1:65" s="2" customFormat="1" ht="16.5" customHeight="1">
      <c r="A211" s="35"/>
      <c r="B211" s="36"/>
      <c r="C211" s="174" t="s">
        <v>426</v>
      </c>
      <c r="D211" s="174" t="s">
        <v>136</v>
      </c>
      <c r="E211" s="175" t="s">
        <v>1558</v>
      </c>
      <c r="F211" s="176" t="s">
        <v>1559</v>
      </c>
      <c r="G211" s="177" t="s">
        <v>1417</v>
      </c>
      <c r="H211" s="178">
        <v>8</v>
      </c>
      <c r="I211" s="179"/>
      <c r="J211" s="180">
        <f>ROUND(I211*H211,2)</f>
        <v>0</v>
      </c>
      <c r="K211" s="176" t="s">
        <v>140</v>
      </c>
      <c r="L211" s="40"/>
      <c r="M211" s="181" t="s">
        <v>19</v>
      </c>
      <c r="N211" s="182" t="s">
        <v>45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1560</v>
      </c>
      <c r="AT211" s="185" t="s">
        <v>136</v>
      </c>
      <c r="AU211" s="185" t="s">
        <v>78</v>
      </c>
      <c r="AY211" s="18" t="s">
        <v>134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82</v>
      </c>
      <c r="BK211" s="186">
        <f>ROUND(I211*H211,2)</f>
        <v>0</v>
      </c>
      <c r="BL211" s="18" t="s">
        <v>1560</v>
      </c>
      <c r="BM211" s="185" t="s">
        <v>1561</v>
      </c>
    </row>
    <row r="212" spans="1:65" s="2" customFormat="1" ht="19.2">
      <c r="A212" s="35"/>
      <c r="B212" s="36"/>
      <c r="C212" s="37"/>
      <c r="D212" s="187" t="s">
        <v>143</v>
      </c>
      <c r="E212" s="37"/>
      <c r="F212" s="188" t="s">
        <v>1562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143</v>
      </c>
      <c r="AU212" s="18" t="s">
        <v>78</v>
      </c>
    </row>
    <row r="213" spans="1:65" s="2" customFormat="1" ht="10.199999999999999">
      <c r="A213" s="35"/>
      <c r="B213" s="36"/>
      <c r="C213" s="37"/>
      <c r="D213" s="192" t="s">
        <v>145</v>
      </c>
      <c r="E213" s="37"/>
      <c r="F213" s="193" t="s">
        <v>1563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145</v>
      </c>
      <c r="AU213" s="18" t="s">
        <v>78</v>
      </c>
    </row>
    <row r="214" spans="1:65" s="2" customFormat="1" ht="28.8">
      <c r="A214" s="35"/>
      <c r="B214" s="36"/>
      <c r="C214" s="37"/>
      <c r="D214" s="187" t="s">
        <v>1376</v>
      </c>
      <c r="E214" s="37"/>
      <c r="F214" s="241" t="s">
        <v>1564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1376</v>
      </c>
      <c r="AU214" s="18" t="s">
        <v>78</v>
      </c>
    </row>
    <row r="215" spans="1:65" s="2" customFormat="1" ht="16.5" customHeight="1">
      <c r="A215" s="35"/>
      <c r="B215" s="36"/>
      <c r="C215" s="174" t="s">
        <v>432</v>
      </c>
      <c r="D215" s="174" t="s">
        <v>136</v>
      </c>
      <c r="E215" s="175" t="s">
        <v>1565</v>
      </c>
      <c r="F215" s="176" t="s">
        <v>1566</v>
      </c>
      <c r="G215" s="177" t="s">
        <v>1417</v>
      </c>
      <c r="H215" s="178">
        <v>22</v>
      </c>
      <c r="I215" s="179"/>
      <c r="J215" s="180">
        <f>ROUND(I215*H215,2)</f>
        <v>0</v>
      </c>
      <c r="K215" s="176" t="s">
        <v>140</v>
      </c>
      <c r="L215" s="40"/>
      <c r="M215" s="181" t="s">
        <v>19</v>
      </c>
      <c r="N215" s="182" t="s">
        <v>45</v>
      </c>
      <c r="O215" s="65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1560</v>
      </c>
      <c r="AT215" s="185" t="s">
        <v>136</v>
      </c>
      <c r="AU215" s="185" t="s">
        <v>78</v>
      </c>
      <c r="AY215" s="18" t="s">
        <v>134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82</v>
      </c>
      <c r="BK215" s="186">
        <f>ROUND(I215*H215,2)</f>
        <v>0</v>
      </c>
      <c r="BL215" s="18" t="s">
        <v>1560</v>
      </c>
      <c r="BM215" s="185" t="s">
        <v>1567</v>
      </c>
    </row>
    <row r="216" spans="1:65" s="2" customFormat="1" ht="19.2">
      <c r="A216" s="35"/>
      <c r="B216" s="36"/>
      <c r="C216" s="37"/>
      <c r="D216" s="187" t="s">
        <v>143</v>
      </c>
      <c r="E216" s="37"/>
      <c r="F216" s="188" t="s">
        <v>1568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143</v>
      </c>
      <c r="AU216" s="18" t="s">
        <v>78</v>
      </c>
    </row>
    <row r="217" spans="1:65" s="2" customFormat="1" ht="10.199999999999999">
      <c r="A217" s="35"/>
      <c r="B217" s="36"/>
      <c r="C217" s="37"/>
      <c r="D217" s="192" t="s">
        <v>145</v>
      </c>
      <c r="E217" s="37"/>
      <c r="F217" s="193" t="s">
        <v>1569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145</v>
      </c>
      <c r="AU217" s="18" t="s">
        <v>78</v>
      </c>
    </row>
    <row r="218" spans="1:65" s="2" customFormat="1" ht="19.2">
      <c r="A218" s="35"/>
      <c r="B218" s="36"/>
      <c r="C218" s="37"/>
      <c r="D218" s="187" t="s">
        <v>1376</v>
      </c>
      <c r="E218" s="37"/>
      <c r="F218" s="241" t="s">
        <v>1570</v>
      </c>
      <c r="G218" s="37"/>
      <c r="H218" s="37"/>
      <c r="I218" s="189"/>
      <c r="J218" s="37"/>
      <c r="K218" s="37"/>
      <c r="L218" s="40"/>
      <c r="M218" s="237"/>
      <c r="N218" s="238"/>
      <c r="O218" s="239"/>
      <c r="P218" s="239"/>
      <c r="Q218" s="239"/>
      <c r="R218" s="239"/>
      <c r="S218" s="239"/>
      <c r="T218" s="240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1376</v>
      </c>
      <c r="AU218" s="18" t="s">
        <v>78</v>
      </c>
    </row>
    <row r="219" spans="1:65" s="2" customFormat="1" ht="6.9" customHeight="1">
      <c r="A219" s="35"/>
      <c r="B219" s="48"/>
      <c r="C219" s="49"/>
      <c r="D219" s="49"/>
      <c r="E219" s="49"/>
      <c r="F219" s="49"/>
      <c r="G219" s="49"/>
      <c r="H219" s="49"/>
      <c r="I219" s="49"/>
      <c r="J219" s="49"/>
      <c r="K219" s="49"/>
      <c r="L219" s="40"/>
      <c r="M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</sheetData>
  <sheetProtection algorithmName="SHA-512" hashValue="FVfkgf5Aewa28Wz9sxDdXO08JayY/ZUEDA1B6tPGDsOjZPHPJHL1hZPlz63fJbpAyQH1uFm2FqjbmvwfZEONOA==" saltValue="9DWDMF9AQhIIbZKJz9UzsxNks4PhrrHxvpRQyaiuvoRKo0UhtCL/YCs3f2A4DrGMq8XkLZ36odkRaaJMnLe8Og==" spinCount="100000" sheet="1" objects="1" scenarios="1" formatColumns="0" formatRows="0" autoFilter="0"/>
  <autoFilter ref="C87:K218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6" r:id="rId2"/>
    <hyperlink ref="F100" r:id="rId3"/>
    <hyperlink ref="F104" r:id="rId4"/>
    <hyperlink ref="F108" r:id="rId5"/>
    <hyperlink ref="F139" r:id="rId6"/>
    <hyperlink ref="F143" r:id="rId7"/>
    <hyperlink ref="F146" r:id="rId8"/>
    <hyperlink ref="F149" r:id="rId9"/>
    <hyperlink ref="F153" r:id="rId10"/>
    <hyperlink ref="F156" r:id="rId11"/>
    <hyperlink ref="F159" r:id="rId12"/>
    <hyperlink ref="F162" r:id="rId13"/>
    <hyperlink ref="F165" r:id="rId14"/>
    <hyperlink ref="F169" r:id="rId15"/>
    <hyperlink ref="F172" r:id="rId16"/>
    <hyperlink ref="F175" r:id="rId17"/>
    <hyperlink ref="F178" r:id="rId18"/>
    <hyperlink ref="F181" r:id="rId19"/>
    <hyperlink ref="F184" r:id="rId20"/>
    <hyperlink ref="F188" r:id="rId21"/>
    <hyperlink ref="F192" r:id="rId22"/>
    <hyperlink ref="F195" r:id="rId23"/>
    <hyperlink ref="F199" r:id="rId24"/>
    <hyperlink ref="F202" r:id="rId25"/>
    <hyperlink ref="F205" r:id="rId26"/>
    <hyperlink ref="F209" r:id="rId27"/>
    <hyperlink ref="F213" r:id="rId28"/>
    <hyperlink ref="F217" r:id="rId29"/>
  </hyperlinks>
  <pageMargins left="0.39374999999999999" right="0.39374999999999999" top="0.39374999999999999" bottom="0.39374999999999999" header="0" footer="0"/>
  <pageSetup paperSize="9" scale="76" fitToHeight="100" orientation="portrait" blackAndWhite="1" r:id="rId30"/>
  <headerFooter>
    <oddFooter>&amp;CStrana &amp;P z &amp;N</oddFooter>
  </headerFooter>
  <drawing r:id="rId3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42" customWidth="1"/>
    <col min="2" max="2" width="1.7109375" style="242" customWidth="1"/>
    <col min="3" max="4" width="5" style="242" customWidth="1"/>
    <col min="5" max="5" width="11.7109375" style="242" customWidth="1"/>
    <col min="6" max="6" width="9.140625" style="242" customWidth="1"/>
    <col min="7" max="7" width="5" style="242" customWidth="1"/>
    <col min="8" max="8" width="77.85546875" style="242" customWidth="1"/>
    <col min="9" max="10" width="20" style="242" customWidth="1"/>
    <col min="11" max="11" width="1.7109375" style="242" customWidth="1"/>
  </cols>
  <sheetData>
    <row r="1" spans="2:11" s="1" customFormat="1" ht="37.5" customHeight="1"/>
    <row r="2" spans="2:11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6" customFormat="1" ht="45" customHeight="1">
      <c r="B3" s="246"/>
      <c r="C3" s="374" t="s">
        <v>1571</v>
      </c>
      <c r="D3" s="374"/>
      <c r="E3" s="374"/>
      <c r="F3" s="374"/>
      <c r="G3" s="374"/>
      <c r="H3" s="374"/>
      <c r="I3" s="374"/>
      <c r="J3" s="374"/>
      <c r="K3" s="247"/>
    </row>
    <row r="4" spans="2:11" s="1" customFormat="1" ht="25.5" customHeight="1">
      <c r="B4" s="248"/>
      <c r="C4" s="379" t="s">
        <v>1572</v>
      </c>
      <c r="D4" s="379"/>
      <c r="E4" s="379"/>
      <c r="F4" s="379"/>
      <c r="G4" s="379"/>
      <c r="H4" s="379"/>
      <c r="I4" s="379"/>
      <c r="J4" s="379"/>
      <c r="K4" s="249"/>
    </row>
    <row r="5" spans="2:11" s="1" customFormat="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s="1" customFormat="1" ht="15" customHeight="1">
      <c r="B6" s="248"/>
      <c r="C6" s="378" t="s">
        <v>1573</v>
      </c>
      <c r="D6" s="378"/>
      <c r="E6" s="378"/>
      <c r="F6" s="378"/>
      <c r="G6" s="378"/>
      <c r="H6" s="378"/>
      <c r="I6" s="378"/>
      <c r="J6" s="378"/>
      <c r="K6" s="249"/>
    </row>
    <row r="7" spans="2:11" s="1" customFormat="1" ht="15" customHeight="1">
      <c r="B7" s="252"/>
      <c r="C7" s="378" t="s">
        <v>1574</v>
      </c>
      <c r="D7" s="378"/>
      <c r="E7" s="378"/>
      <c r="F7" s="378"/>
      <c r="G7" s="378"/>
      <c r="H7" s="378"/>
      <c r="I7" s="378"/>
      <c r="J7" s="378"/>
      <c r="K7" s="249"/>
    </row>
    <row r="8" spans="2:11" s="1" customFormat="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s="1" customFormat="1" ht="15" customHeight="1">
      <c r="B9" s="252"/>
      <c r="C9" s="378" t="s">
        <v>1575</v>
      </c>
      <c r="D9" s="378"/>
      <c r="E9" s="378"/>
      <c r="F9" s="378"/>
      <c r="G9" s="378"/>
      <c r="H9" s="378"/>
      <c r="I9" s="378"/>
      <c r="J9" s="378"/>
      <c r="K9" s="249"/>
    </row>
    <row r="10" spans="2:11" s="1" customFormat="1" ht="15" customHeight="1">
      <c r="B10" s="252"/>
      <c r="C10" s="251"/>
      <c r="D10" s="378" t="s">
        <v>1576</v>
      </c>
      <c r="E10" s="378"/>
      <c r="F10" s="378"/>
      <c r="G10" s="378"/>
      <c r="H10" s="378"/>
      <c r="I10" s="378"/>
      <c r="J10" s="378"/>
      <c r="K10" s="249"/>
    </row>
    <row r="11" spans="2:11" s="1" customFormat="1" ht="15" customHeight="1">
      <c r="B11" s="252"/>
      <c r="C11" s="253"/>
      <c r="D11" s="378" t="s">
        <v>1577</v>
      </c>
      <c r="E11" s="378"/>
      <c r="F11" s="378"/>
      <c r="G11" s="378"/>
      <c r="H11" s="378"/>
      <c r="I11" s="378"/>
      <c r="J11" s="378"/>
      <c r="K11" s="249"/>
    </row>
    <row r="12" spans="2:11" s="1" customFormat="1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pans="2:11" s="1" customFormat="1" ht="15" customHeight="1">
      <c r="B13" s="252"/>
      <c r="C13" s="253"/>
      <c r="D13" s="254" t="s">
        <v>1578</v>
      </c>
      <c r="E13" s="251"/>
      <c r="F13" s="251"/>
      <c r="G13" s="251"/>
      <c r="H13" s="251"/>
      <c r="I13" s="251"/>
      <c r="J13" s="251"/>
      <c r="K13" s="249"/>
    </row>
    <row r="14" spans="2:11" s="1" customFormat="1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pans="2:11" s="1" customFormat="1" ht="15" customHeight="1">
      <c r="B15" s="252"/>
      <c r="C15" s="253"/>
      <c r="D15" s="378" t="s">
        <v>1579</v>
      </c>
      <c r="E15" s="378"/>
      <c r="F15" s="378"/>
      <c r="G15" s="378"/>
      <c r="H15" s="378"/>
      <c r="I15" s="378"/>
      <c r="J15" s="378"/>
      <c r="K15" s="249"/>
    </row>
    <row r="16" spans="2:11" s="1" customFormat="1" ht="15" customHeight="1">
      <c r="B16" s="252"/>
      <c r="C16" s="253"/>
      <c r="D16" s="378" t="s">
        <v>1580</v>
      </c>
      <c r="E16" s="378"/>
      <c r="F16" s="378"/>
      <c r="G16" s="378"/>
      <c r="H16" s="378"/>
      <c r="I16" s="378"/>
      <c r="J16" s="378"/>
      <c r="K16" s="249"/>
    </row>
    <row r="17" spans="2:11" s="1" customFormat="1" ht="15" customHeight="1">
      <c r="B17" s="252"/>
      <c r="C17" s="253"/>
      <c r="D17" s="378" t="s">
        <v>1581</v>
      </c>
      <c r="E17" s="378"/>
      <c r="F17" s="378"/>
      <c r="G17" s="378"/>
      <c r="H17" s="378"/>
      <c r="I17" s="378"/>
      <c r="J17" s="378"/>
      <c r="K17" s="249"/>
    </row>
    <row r="18" spans="2:11" s="1" customFormat="1" ht="15" customHeight="1">
      <c r="B18" s="252"/>
      <c r="C18" s="253"/>
      <c r="D18" s="253"/>
      <c r="E18" s="255" t="s">
        <v>80</v>
      </c>
      <c r="F18" s="378" t="s">
        <v>1582</v>
      </c>
      <c r="G18" s="378"/>
      <c r="H18" s="378"/>
      <c r="I18" s="378"/>
      <c r="J18" s="378"/>
      <c r="K18" s="249"/>
    </row>
    <row r="19" spans="2:11" s="1" customFormat="1" ht="15" customHeight="1">
      <c r="B19" s="252"/>
      <c r="C19" s="253"/>
      <c r="D19" s="253"/>
      <c r="E19" s="255" t="s">
        <v>1583</v>
      </c>
      <c r="F19" s="378" t="s">
        <v>1584</v>
      </c>
      <c r="G19" s="378"/>
      <c r="H19" s="378"/>
      <c r="I19" s="378"/>
      <c r="J19" s="378"/>
      <c r="K19" s="249"/>
    </row>
    <row r="20" spans="2:11" s="1" customFormat="1" ht="15" customHeight="1">
      <c r="B20" s="252"/>
      <c r="C20" s="253"/>
      <c r="D20" s="253"/>
      <c r="E20" s="255" t="s">
        <v>1585</v>
      </c>
      <c r="F20" s="378" t="s">
        <v>1586</v>
      </c>
      <c r="G20" s="378"/>
      <c r="H20" s="378"/>
      <c r="I20" s="378"/>
      <c r="J20" s="378"/>
      <c r="K20" s="249"/>
    </row>
    <row r="21" spans="2:11" s="1" customFormat="1" ht="15" customHeight="1">
      <c r="B21" s="252"/>
      <c r="C21" s="253"/>
      <c r="D21" s="253"/>
      <c r="E21" s="255" t="s">
        <v>1587</v>
      </c>
      <c r="F21" s="378" t="s">
        <v>1588</v>
      </c>
      <c r="G21" s="378"/>
      <c r="H21" s="378"/>
      <c r="I21" s="378"/>
      <c r="J21" s="378"/>
      <c r="K21" s="249"/>
    </row>
    <row r="22" spans="2:11" s="1" customFormat="1" ht="15" customHeight="1">
      <c r="B22" s="252"/>
      <c r="C22" s="253"/>
      <c r="D22" s="253"/>
      <c r="E22" s="255" t="s">
        <v>1589</v>
      </c>
      <c r="F22" s="378" t="s">
        <v>1590</v>
      </c>
      <c r="G22" s="378"/>
      <c r="H22" s="378"/>
      <c r="I22" s="378"/>
      <c r="J22" s="378"/>
      <c r="K22" s="249"/>
    </row>
    <row r="23" spans="2:11" s="1" customFormat="1" ht="15" customHeight="1">
      <c r="B23" s="252"/>
      <c r="C23" s="253"/>
      <c r="D23" s="253"/>
      <c r="E23" s="255" t="s">
        <v>1591</v>
      </c>
      <c r="F23" s="378" t="s">
        <v>1592</v>
      </c>
      <c r="G23" s="378"/>
      <c r="H23" s="378"/>
      <c r="I23" s="378"/>
      <c r="J23" s="378"/>
      <c r="K23" s="249"/>
    </row>
    <row r="24" spans="2:11" s="1" customFormat="1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pans="2:11" s="1" customFormat="1" ht="15" customHeight="1">
      <c r="B25" s="252"/>
      <c r="C25" s="378" t="s">
        <v>1593</v>
      </c>
      <c r="D25" s="378"/>
      <c r="E25" s="378"/>
      <c r="F25" s="378"/>
      <c r="G25" s="378"/>
      <c r="H25" s="378"/>
      <c r="I25" s="378"/>
      <c r="J25" s="378"/>
      <c r="K25" s="249"/>
    </row>
    <row r="26" spans="2:11" s="1" customFormat="1" ht="15" customHeight="1">
      <c r="B26" s="252"/>
      <c r="C26" s="378" t="s">
        <v>1594</v>
      </c>
      <c r="D26" s="378"/>
      <c r="E26" s="378"/>
      <c r="F26" s="378"/>
      <c r="G26" s="378"/>
      <c r="H26" s="378"/>
      <c r="I26" s="378"/>
      <c r="J26" s="378"/>
      <c r="K26" s="249"/>
    </row>
    <row r="27" spans="2:11" s="1" customFormat="1" ht="15" customHeight="1">
      <c r="B27" s="252"/>
      <c r="C27" s="251"/>
      <c r="D27" s="378" t="s">
        <v>1595</v>
      </c>
      <c r="E27" s="378"/>
      <c r="F27" s="378"/>
      <c r="G27" s="378"/>
      <c r="H27" s="378"/>
      <c r="I27" s="378"/>
      <c r="J27" s="378"/>
      <c r="K27" s="249"/>
    </row>
    <row r="28" spans="2:11" s="1" customFormat="1" ht="15" customHeight="1">
      <c r="B28" s="252"/>
      <c r="C28" s="253"/>
      <c r="D28" s="378" t="s">
        <v>1596</v>
      </c>
      <c r="E28" s="378"/>
      <c r="F28" s="378"/>
      <c r="G28" s="378"/>
      <c r="H28" s="378"/>
      <c r="I28" s="378"/>
      <c r="J28" s="378"/>
      <c r="K28" s="249"/>
    </row>
    <row r="29" spans="2:11" s="1" customFormat="1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pans="2:11" s="1" customFormat="1" ht="15" customHeight="1">
      <c r="B30" s="252"/>
      <c r="C30" s="253"/>
      <c r="D30" s="378" t="s">
        <v>1597</v>
      </c>
      <c r="E30" s="378"/>
      <c r="F30" s="378"/>
      <c r="G30" s="378"/>
      <c r="H30" s="378"/>
      <c r="I30" s="378"/>
      <c r="J30" s="378"/>
      <c r="K30" s="249"/>
    </row>
    <row r="31" spans="2:11" s="1" customFormat="1" ht="15" customHeight="1">
      <c r="B31" s="252"/>
      <c r="C31" s="253"/>
      <c r="D31" s="378" t="s">
        <v>1598</v>
      </c>
      <c r="E31" s="378"/>
      <c r="F31" s="378"/>
      <c r="G31" s="378"/>
      <c r="H31" s="378"/>
      <c r="I31" s="378"/>
      <c r="J31" s="378"/>
      <c r="K31" s="249"/>
    </row>
    <row r="32" spans="2:11" s="1" customFormat="1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pans="2:11" s="1" customFormat="1" ht="15" customHeight="1">
      <c r="B33" s="252"/>
      <c r="C33" s="253"/>
      <c r="D33" s="378" t="s">
        <v>1599</v>
      </c>
      <c r="E33" s="378"/>
      <c r="F33" s="378"/>
      <c r="G33" s="378"/>
      <c r="H33" s="378"/>
      <c r="I33" s="378"/>
      <c r="J33" s="378"/>
      <c r="K33" s="249"/>
    </row>
    <row r="34" spans="2:11" s="1" customFormat="1" ht="15" customHeight="1">
      <c r="B34" s="252"/>
      <c r="C34" s="253"/>
      <c r="D34" s="378" t="s">
        <v>1600</v>
      </c>
      <c r="E34" s="378"/>
      <c r="F34" s="378"/>
      <c r="G34" s="378"/>
      <c r="H34" s="378"/>
      <c r="I34" s="378"/>
      <c r="J34" s="378"/>
      <c r="K34" s="249"/>
    </row>
    <row r="35" spans="2:11" s="1" customFormat="1" ht="15" customHeight="1">
      <c r="B35" s="252"/>
      <c r="C35" s="253"/>
      <c r="D35" s="378" t="s">
        <v>1601</v>
      </c>
      <c r="E35" s="378"/>
      <c r="F35" s="378"/>
      <c r="G35" s="378"/>
      <c r="H35" s="378"/>
      <c r="I35" s="378"/>
      <c r="J35" s="378"/>
      <c r="K35" s="249"/>
    </row>
    <row r="36" spans="2:11" s="1" customFormat="1" ht="15" customHeight="1">
      <c r="B36" s="252"/>
      <c r="C36" s="253"/>
      <c r="D36" s="251"/>
      <c r="E36" s="254" t="s">
        <v>120</v>
      </c>
      <c r="F36" s="251"/>
      <c r="G36" s="378" t="s">
        <v>1602</v>
      </c>
      <c r="H36" s="378"/>
      <c r="I36" s="378"/>
      <c r="J36" s="378"/>
      <c r="K36" s="249"/>
    </row>
    <row r="37" spans="2:11" s="1" customFormat="1" ht="30.75" customHeight="1">
      <c r="B37" s="252"/>
      <c r="C37" s="253"/>
      <c r="D37" s="251"/>
      <c r="E37" s="254" t="s">
        <v>1603</v>
      </c>
      <c r="F37" s="251"/>
      <c r="G37" s="378" t="s">
        <v>1604</v>
      </c>
      <c r="H37" s="378"/>
      <c r="I37" s="378"/>
      <c r="J37" s="378"/>
      <c r="K37" s="249"/>
    </row>
    <row r="38" spans="2:11" s="1" customFormat="1" ht="15" customHeight="1">
      <c r="B38" s="252"/>
      <c r="C38" s="253"/>
      <c r="D38" s="251"/>
      <c r="E38" s="254" t="s">
        <v>54</v>
      </c>
      <c r="F38" s="251"/>
      <c r="G38" s="378" t="s">
        <v>1605</v>
      </c>
      <c r="H38" s="378"/>
      <c r="I38" s="378"/>
      <c r="J38" s="378"/>
      <c r="K38" s="249"/>
    </row>
    <row r="39" spans="2:11" s="1" customFormat="1" ht="15" customHeight="1">
      <c r="B39" s="252"/>
      <c r="C39" s="253"/>
      <c r="D39" s="251"/>
      <c r="E39" s="254" t="s">
        <v>55</v>
      </c>
      <c r="F39" s="251"/>
      <c r="G39" s="378" t="s">
        <v>1606</v>
      </c>
      <c r="H39" s="378"/>
      <c r="I39" s="378"/>
      <c r="J39" s="378"/>
      <c r="K39" s="249"/>
    </row>
    <row r="40" spans="2:11" s="1" customFormat="1" ht="15" customHeight="1">
      <c r="B40" s="252"/>
      <c r="C40" s="253"/>
      <c r="D40" s="251"/>
      <c r="E40" s="254" t="s">
        <v>121</v>
      </c>
      <c r="F40" s="251"/>
      <c r="G40" s="378" t="s">
        <v>1607</v>
      </c>
      <c r="H40" s="378"/>
      <c r="I40" s="378"/>
      <c r="J40" s="378"/>
      <c r="K40" s="249"/>
    </row>
    <row r="41" spans="2:11" s="1" customFormat="1" ht="15" customHeight="1">
      <c r="B41" s="252"/>
      <c r="C41" s="253"/>
      <c r="D41" s="251"/>
      <c r="E41" s="254" t="s">
        <v>122</v>
      </c>
      <c r="F41" s="251"/>
      <c r="G41" s="378" t="s">
        <v>1608</v>
      </c>
      <c r="H41" s="378"/>
      <c r="I41" s="378"/>
      <c r="J41" s="378"/>
      <c r="K41" s="249"/>
    </row>
    <row r="42" spans="2:11" s="1" customFormat="1" ht="15" customHeight="1">
      <c r="B42" s="252"/>
      <c r="C42" s="253"/>
      <c r="D42" s="251"/>
      <c r="E42" s="254" t="s">
        <v>1609</v>
      </c>
      <c r="F42" s="251"/>
      <c r="G42" s="378" t="s">
        <v>1610</v>
      </c>
      <c r="H42" s="378"/>
      <c r="I42" s="378"/>
      <c r="J42" s="378"/>
      <c r="K42" s="249"/>
    </row>
    <row r="43" spans="2:11" s="1" customFormat="1" ht="15" customHeight="1">
      <c r="B43" s="252"/>
      <c r="C43" s="253"/>
      <c r="D43" s="251"/>
      <c r="E43" s="254"/>
      <c r="F43" s="251"/>
      <c r="G43" s="378" t="s">
        <v>1611</v>
      </c>
      <c r="H43" s="378"/>
      <c r="I43" s="378"/>
      <c r="J43" s="378"/>
      <c r="K43" s="249"/>
    </row>
    <row r="44" spans="2:11" s="1" customFormat="1" ht="15" customHeight="1">
      <c r="B44" s="252"/>
      <c r="C44" s="253"/>
      <c r="D44" s="251"/>
      <c r="E44" s="254" t="s">
        <v>1612</v>
      </c>
      <c r="F44" s="251"/>
      <c r="G44" s="378" t="s">
        <v>1613</v>
      </c>
      <c r="H44" s="378"/>
      <c r="I44" s="378"/>
      <c r="J44" s="378"/>
      <c r="K44" s="249"/>
    </row>
    <row r="45" spans="2:11" s="1" customFormat="1" ht="15" customHeight="1">
      <c r="B45" s="252"/>
      <c r="C45" s="253"/>
      <c r="D45" s="251"/>
      <c r="E45" s="254" t="s">
        <v>124</v>
      </c>
      <c r="F45" s="251"/>
      <c r="G45" s="378" t="s">
        <v>1614</v>
      </c>
      <c r="H45" s="378"/>
      <c r="I45" s="378"/>
      <c r="J45" s="378"/>
      <c r="K45" s="249"/>
    </row>
    <row r="46" spans="2:11" s="1" customFormat="1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pans="2:11" s="1" customFormat="1" ht="15" customHeight="1">
      <c r="B47" s="252"/>
      <c r="C47" s="253"/>
      <c r="D47" s="378" t="s">
        <v>1615</v>
      </c>
      <c r="E47" s="378"/>
      <c r="F47" s="378"/>
      <c r="G47" s="378"/>
      <c r="H47" s="378"/>
      <c r="I47" s="378"/>
      <c r="J47" s="378"/>
      <c r="K47" s="249"/>
    </row>
    <row r="48" spans="2:11" s="1" customFormat="1" ht="15" customHeight="1">
      <c r="B48" s="252"/>
      <c r="C48" s="253"/>
      <c r="D48" s="253"/>
      <c r="E48" s="378" t="s">
        <v>1616</v>
      </c>
      <c r="F48" s="378"/>
      <c r="G48" s="378"/>
      <c r="H48" s="378"/>
      <c r="I48" s="378"/>
      <c r="J48" s="378"/>
      <c r="K48" s="249"/>
    </row>
    <row r="49" spans="2:11" s="1" customFormat="1" ht="15" customHeight="1">
      <c r="B49" s="252"/>
      <c r="C49" s="253"/>
      <c r="D49" s="253"/>
      <c r="E49" s="378" t="s">
        <v>1617</v>
      </c>
      <c r="F49" s="378"/>
      <c r="G49" s="378"/>
      <c r="H49" s="378"/>
      <c r="I49" s="378"/>
      <c r="J49" s="378"/>
      <c r="K49" s="249"/>
    </row>
    <row r="50" spans="2:11" s="1" customFormat="1" ht="15" customHeight="1">
      <c r="B50" s="252"/>
      <c r="C50" s="253"/>
      <c r="D50" s="253"/>
      <c r="E50" s="378" t="s">
        <v>1618</v>
      </c>
      <c r="F50" s="378"/>
      <c r="G50" s="378"/>
      <c r="H50" s="378"/>
      <c r="I50" s="378"/>
      <c r="J50" s="378"/>
      <c r="K50" s="249"/>
    </row>
    <row r="51" spans="2:11" s="1" customFormat="1" ht="15" customHeight="1">
      <c r="B51" s="252"/>
      <c r="C51" s="253"/>
      <c r="D51" s="378" t="s">
        <v>1619</v>
      </c>
      <c r="E51" s="378"/>
      <c r="F51" s="378"/>
      <c r="G51" s="378"/>
      <c r="H51" s="378"/>
      <c r="I51" s="378"/>
      <c r="J51" s="378"/>
      <c r="K51" s="249"/>
    </row>
    <row r="52" spans="2:11" s="1" customFormat="1" ht="25.5" customHeight="1">
      <c r="B52" s="248"/>
      <c r="C52" s="379" t="s">
        <v>1620</v>
      </c>
      <c r="D52" s="379"/>
      <c r="E52" s="379"/>
      <c r="F52" s="379"/>
      <c r="G52" s="379"/>
      <c r="H52" s="379"/>
      <c r="I52" s="379"/>
      <c r="J52" s="379"/>
      <c r="K52" s="249"/>
    </row>
    <row r="53" spans="2:11" s="1" customFormat="1" ht="5.25" customHeight="1">
      <c r="B53" s="248"/>
      <c r="C53" s="250"/>
      <c r="D53" s="250"/>
      <c r="E53" s="250"/>
      <c r="F53" s="250"/>
      <c r="G53" s="250"/>
      <c r="H53" s="250"/>
      <c r="I53" s="250"/>
      <c r="J53" s="250"/>
      <c r="K53" s="249"/>
    </row>
    <row r="54" spans="2:11" s="1" customFormat="1" ht="15" customHeight="1">
      <c r="B54" s="248"/>
      <c r="C54" s="378" t="s">
        <v>1621</v>
      </c>
      <c r="D54" s="378"/>
      <c r="E54" s="378"/>
      <c r="F54" s="378"/>
      <c r="G54" s="378"/>
      <c r="H54" s="378"/>
      <c r="I54" s="378"/>
      <c r="J54" s="378"/>
      <c r="K54" s="249"/>
    </row>
    <row r="55" spans="2:11" s="1" customFormat="1" ht="15" customHeight="1">
      <c r="B55" s="248"/>
      <c r="C55" s="378" t="s">
        <v>1622</v>
      </c>
      <c r="D55" s="378"/>
      <c r="E55" s="378"/>
      <c r="F55" s="378"/>
      <c r="G55" s="378"/>
      <c r="H55" s="378"/>
      <c r="I55" s="378"/>
      <c r="J55" s="378"/>
      <c r="K55" s="249"/>
    </row>
    <row r="56" spans="2:11" s="1" customFormat="1" ht="12.75" customHeight="1">
      <c r="B56" s="248"/>
      <c r="C56" s="251"/>
      <c r="D56" s="251"/>
      <c r="E56" s="251"/>
      <c r="F56" s="251"/>
      <c r="G56" s="251"/>
      <c r="H56" s="251"/>
      <c r="I56" s="251"/>
      <c r="J56" s="251"/>
      <c r="K56" s="249"/>
    </row>
    <row r="57" spans="2:11" s="1" customFormat="1" ht="15" customHeight="1">
      <c r="B57" s="248"/>
      <c r="C57" s="378" t="s">
        <v>1623</v>
      </c>
      <c r="D57" s="378"/>
      <c r="E57" s="378"/>
      <c r="F57" s="378"/>
      <c r="G57" s="378"/>
      <c r="H57" s="378"/>
      <c r="I57" s="378"/>
      <c r="J57" s="378"/>
      <c r="K57" s="249"/>
    </row>
    <row r="58" spans="2:11" s="1" customFormat="1" ht="15" customHeight="1">
      <c r="B58" s="248"/>
      <c r="C58" s="253"/>
      <c r="D58" s="378" t="s">
        <v>1624</v>
      </c>
      <c r="E58" s="378"/>
      <c r="F58" s="378"/>
      <c r="G58" s="378"/>
      <c r="H58" s="378"/>
      <c r="I58" s="378"/>
      <c r="J58" s="378"/>
      <c r="K58" s="249"/>
    </row>
    <row r="59" spans="2:11" s="1" customFormat="1" ht="15" customHeight="1">
      <c r="B59" s="248"/>
      <c r="C59" s="253"/>
      <c r="D59" s="378" t="s">
        <v>1625</v>
      </c>
      <c r="E59" s="378"/>
      <c r="F59" s="378"/>
      <c r="G59" s="378"/>
      <c r="H59" s="378"/>
      <c r="I59" s="378"/>
      <c r="J59" s="378"/>
      <c r="K59" s="249"/>
    </row>
    <row r="60" spans="2:11" s="1" customFormat="1" ht="15" customHeight="1">
      <c r="B60" s="248"/>
      <c r="C60" s="253"/>
      <c r="D60" s="378" t="s">
        <v>1626</v>
      </c>
      <c r="E60" s="378"/>
      <c r="F60" s="378"/>
      <c r="G60" s="378"/>
      <c r="H60" s="378"/>
      <c r="I60" s="378"/>
      <c r="J60" s="378"/>
      <c r="K60" s="249"/>
    </row>
    <row r="61" spans="2:11" s="1" customFormat="1" ht="15" customHeight="1">
      <c r="B61" s="248"/>
      <c r="C61" s="253"/>
      <c r="D61" s="378" t="s">
        <v>1627</v>
      </c>
      <c r="E61" s="378"/>
      <c r="F61" s="378"/>
      <c r="G61" s="378"/>
      <c r="H61" s="378"/>
      <c r="I61" s="378"/>
      <c r="J61" s="378"/>
      <c r="K61" s="249"/>
    </row>
    <row r="62" spans="2:11" s="1" customFormat="1" ht="15" customHeight="1">
      <c r="B62" s="248"/>
      <c r="C62" s="253"/>
      <c r="D62" s="380" t="s">
        <v>1628</v>
      </c>
      <c r="E62" s="380"/>
      <c r="F62" s="380"/>
      <c r="G62" s="380"/>
      <c r="H62" s="380"/>
      <c r="I62" s="380"/>
      <c r="J62" s="380"/>
      <c r="K62" s="249"/>
    </row>
    <row r="63" spans="2:11" s="1" customFormat="1" ht="15" customHeight="1">
      <c r="B63" s="248"/>
      <c r="C63" s="253"/>
      <c r="D63" s="378" t="s">
        <v>1629</v>
      </c>
      <c r="E63" s="378"/>
      <c r="F63" s="378"/>
      <c r="G63" s="378"/>
      <c r="H63" s="378"/>
      <c r="I63" s="378"/>
      <c r="J63" s="378"/>
      <c r="K63" s="249"/>
    </row>
    <row r="64" spans="2:11" s="1" customFormat="1" ht="12.75" customHeight="1">
      <c r="B64" s="248"/>
      <c r="C64" s="253"/>
      <c r="D64" s="253"/>
      <c r="E64" s="256"/>
      <c r="F64" s="253"/>
      <c r="G64" s="253"/>
      <c r="H64" s="253"/>
      <c r="I64" s="253"/>
      <c r="J64" s="253"/>
      <c r="K64" s="249"/>
    </row>
    <row r="65" spans="2:11" s="1" customFormat="1" ht="15" customHeight="1">
      <c r="B65" s="248"/>
      <c r="C65" s="253"/>
      <c r="D65" s="378" t="s">
        <v>1630</v>
      </c>
      <c r="E65" s="378"/>
      <c r="F65" s="378"/>
      <c r="G65" s="378"/>
      <c r="H65" s="378"/>
      <c r="I65" s="378"/>
      <c r="J65" s="378"/>
      <c r="K65" s="249"/>
    </row>
    <row r="66" spans="2:11" s="1" customFormat="1" ht="15" customHeight="1">
      <c r="B66" s="248"/>
      <c r="C66" s="253"/>
      <c r="D66" s="380" t="s">
        <v>1631</v>
      </c>
      <c r="E66" s="380"/>
      <c r="F66" s="380"/>
      <c r="G66" s="380"/>
      <c r="H66" s="380"/>
      <c r="I66" s="380"/>
      <c r="J66" s="380"/>
      <c r="K66" s="249"/>
    </row>
    <row r="67" spans="2:11" s="1" customFormat="1" ht="15" customHeight="1">
      <c r="B67" s="248"/>
      <c r="C67" s="253"/>
      <c r="D67" s="378" t="s">
        <v>1632</v>
      </c>
      <c r="E67" s="378"/>
      <c r="F67" s="378"/>
      <c r="G67" s="378"/>
      <c r="H67" s="378"/>
      <c r="I67" s="378"/>
      <c r="J67" s="378"/>
      <c r="K67" s="249"/>
    </row>
    <row r="68" spans="2:11" s="1" customFormat="1" ht="15" customHeight="1">
      <c r="B68" s="248"/>
      <c r="C68" s="253"/>
      <c r="D68" s="378" t="s">
        <v>1633</v>
      </c>
      <c r="E68" s="378"/>
      <c r="F68" s="378"/>
      <c r="G68" s="378"/>
      <c r="H68" s="378"/>
      <c r="I68" s="378"/>
      <c r="J68" s="378"/>
      <c r="K68" s="249"/>
    </row>
    <row r="69" spans="2:11" s="1" customFormat="1" ht="15" customHeight="1">
      <c r="B69" s="248"/>
      <c r="C69" s="253"/>
      <c r="D69" s="378" t="s">
        <v>1634</v>
      </c>
      <c r="E69" s="378"/>
      <c r="F69" s="378"/>
      <c r="G69" s="378"/>
      <c r="H69" s="378"/>
      <c r="I69" s="378"/>
      <c r="J69" s="378"/>
      <c r="K69" s="249"/>
    </row>
    <row r="70" spans="2:11" s="1" customFormat="1" ht="15" customHeight="1">
      <c r="B70" s="248"/>
      <c r="C70" s="253"/>
      <c r="D70" s="378" t="s">
        <v>1635</v>
      </c>
      <c r="E70" s="378"/>
      <c r="F70" s="378"/>
      <c r="G70" s="378"/>
      <c r="H70" s="378"/>
      <c r="I70" s="378"/>
      <c r="J70" s="378"/>
      <c r="K70" s="249"/>
    </row>
    <row r="71" spans="2:1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pans="2:11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pans="2:11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pans="2:11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pans="2:11" s="1" customFormat="1" ht="45" customHeight="1">
      <c r="B75" s="265"/>
      <c r="C75" s="373" t="s">
        <v>1636</v>
      </c>
      <c r="D75" s="373"/>
      <c r="E75" s="373"/>
      <c r="F75" s="373"/>
      <c r="G75" s="373"/>
      <c r="H75" s="373"/>
      <c r="I75" s="373"/>
      <c r="J75" s="373"/>
      <c r="K75" s="266"/>
    </row>
    <row r="76" spans="2:11" s="1" customFormat="1" ht="17.25" customHeight="1">
      <c r="B76" s="265"/>
      <c r="C76" s="267" t="s">
        <v>1637</v>
      </c>
      <c r="D76" s="267"/>
      <c r="E76" s="267"/>
      <c r="F76" s="267" t="s">
        <v>1638</v>
      </c>
      <c r="G76" s="268"/>
      <c r="H76" s="267" t="s">
        <v>55</v>
      </c>
      <c r="I76" s="267" t="s">
        <v>58</v>
      </c>
      <c r="J76" s="267" t="s">
        <v>1639</v>
      </c>
      <c r="K76" s="266"/>
    </row>
    <row r="77" spans="2:11" s="1" customFormat="1" ht="17.25" customHeight="1">
      <c r="B77" s="265"/>
      <c r="C77" s="269" t="s">
        <v>1640</v>
      </c>
      <c r="D77" s="269"/>
      <c r="E77" s="269"/>
      <c r="F77" s="270" t="s">
        <v>1641</v>
      </c>
      <c r="G77" s="271"/>
      <c r="H77" s="269"/>
      <c r="I77" s="269"/>
      <c r="J77" s="269" t="s">
        <v>1642</v>
      </c>
      <c r="K77" s="266"/>
    </row>
    <row r="78" spans="2:11" s="1" customFormat="1" ht="5.25" customHeight="1">
      <c r="B78" s="265"/>
      <c r="C78" s="272"/>
      <c r="D78" s="272"/>
      <c r="E78" s="272"/>
      <c r="F78" s="272"/>
      <c r="G78" s="273"/>
      <c r="H78" s="272"/>
      <c r="I78" s="272"/>
      <c r="J78" s="272"/>
      <c r="K78" s="266"/>
    </row>
    <row r="79" spans="2:11" s="1" customFormat="1" ht="15" customHeight="1">
      <c r="B79" s="265"/>
      <c r="C79" s="254" t="s">
        <v>54</v>
      </c>
      <c r="D79" s="274"/>
      <c r="E79" s="274"/>
      <c r="F79" s="275" t="s">
        <v>1643</v>
      </c>
      <c r="G79" s="276"/>
      <c r="H79" s="254" t="s">
        <v>1644</v>
      </c>
      <c r="I79" s="254" t="s">
        <v>1645</v>
      </c>
      <c r="J79" s="254">
        <v>20</v>
      </c>
      <c r="K79" s="266"/>
    </row>
    <row r="80" spans="2:11" s="1" customFormat="1" ht="15" customHeight="1">
      <c r="B80" s="265"/>
      <c r="C80" s="254" t="s">
        <v>1646</v>
      </c>
      <c r="D80" s="254"/>
      <c r="E80" s="254"/>
      <c r="F80" s="275" t="s">
        <v>1643</v>
      </c>
      <c r="G80" s="276"/>
      <c r="H80" s="254" t="s">
        <v>1647</v>
      </c>
      <c r="I80" s="254" t="s">
        <v>1645</v>
      </c>
      <c r="J80" s="254">
        <v>120</v>
      </c>
      <c r="K80" s="266"/>
    </row>
    <row r="81" spans="2:11" s="1" customFormat="1" ht="15" customHeight="1">
      <c r="B81" s="277"/>
      <c r="C81" s="254" t="s">
        <v>1648</v>
      </c>
      <c r="D81" s="254"/>
      <c r="E81" s="254"/>
      <c r="F81" s="275" t="s">
        <v>1649</v>
      </c>
      <c r="G81" s="276"/>
      <c r="H81" s="254" t="s">
        <v>1650</v>
      </c>
      <c r="I81" s="254" t="s">
        <v>1645</v>
      </c>
      <c r="J81" s="254">
        <v>50</v>
      </c>
      <c r="K81" s="266"/>
    </row>
    <row r="82" spans="2:11" s="1" customFormat="1" ht="15" customHeight="1">
      <c r="B82" s="277"/>
      <c r="C82" s="254" t="s">
        <v>1651</v>
      </c>
      <c r="D82" s="254"/>
      <c r="E82" s="254"/>
      <c r="F82" s="275" t="s">
        <v>1643</v>
      </c>
      <c r="G82" s="276"/>
      <c r="H82" s="254" t="s">
        <v>1652</v>
      </c>
      <c r="I82" s="254" t="s">
        <v>1653</v>
      </c>
      <c r="J82" s="254"/>
      <c r="K82" s="266"/>
    </row>
    <row r="83" spans="2:11" s="1" customFormat="1" ht="15" customHeight="1">
      <c r="B83" s="277"/>
      <c r="C83" s="278" t="s">
        <v>1654</v>
      </c>
      <c r="D83" s="278"/>
      <c r="E83" s="278"/>
      <c r="F83" s="279" t="s">
        <v>1649</v>
      </c>
      <c r="G83" s="278"/>
      <c r="H83" s="278" t="s">
        <v>1655</v>
      </c>
      <c r="I83" s="278" t="s">
        <v>1645</v>
      </c>
      <c r="J83" s="278">
        <v>15</v>
      </c>
      <c r="K83" s="266"/>
    </row>
    <row r="84" spans="2:11" s="1" customFormat="1" ht="15" customHeight="1">
      <c r="B84" s="277"/>
      <c r="C84" s="278" t="s">
        <v>1656</v>
      </c>
      <c r="D84" s="278"/>
      <c r="E84" s="278"/>
      <c r="F84" s="279" t="s">
        <v>1649</v>
      </c>
      <c r="G84" s="278"/>
      <c r="H84" s="278" t="s">
        <v>1657</v>
      </c>
      <c r="I84" s="278" t="s">
        <v>1645</v>
      </c>
      <c r="J84" s="278">
        <v>15</v>
      </c>
      <c r="K84" s="266"/>
    </row>
    <row r="85" spans="2:11" s="1" customFormat="1" ht="15" customHeight="1">
      <c r="B85" s="277"/>
      <c r="C85" s="278" t="s">
        <v>1658</v>
      </c>
      <c r="D85" s="278"/>
      <c r="E85" s="278"/>
      <c r="F85" s="279" t="s">
        <v>1649</v>
      </c>
      <c r="G85" s="278"/>
      <c r="H85" s="278" t="s">
        <v>1659</v>
      </c>
      <c r="I85" s="278" t="s">
        <v>1645</v>
      </c>
      <c r="J85" s="278">
        <v>20</v>
      </c>
      <c r="K85" s="266"/>
    </row>
    <row r="86" spans="2:11" s="1" customFormat="1" ht="15" customHeight="1">
      <c r="B86" s="277"/>
      <c r="C86" s="278" t="s">
        <v>1660</v>
      </c>
      <c r="D86" s="278"/>
      <c r="E86" s="278"/>
      <c r="F86" s="279" t="s">
        <v>1649</v>
      </c>
      <c r="G86" s="278"/>
      <c r="H86" s="278" t="s">
        <v>1661</v>
      </c>
      <c r="I86" s="278" t="s">
        <v>1645</v>
      </c>
      <c r="J86" s="278">
        <v>20</v>
      </c>
      <c r="K86" s="266"/>
    </row>
    <row r="87" spans="2:11" s="1" customFormat="1" ht="15" customHeight="1">
      <c r="B87" s="277"/>
      <c r="C87" s="254" t="s">
        <v>1662</v>
      </c>
      <c r="D87" s="254"/>
      <c r="E87" s="254"/>
      <c r="F87" s="275" t="s">
        <v>1649</v>
      </c>
      <c r="G87" s="276"/>
      <c r="H87" s="254" t="s">
        <v>1663</v>
      </c>
      <c r="I87" s="254" t="s">
        <v>1645</v>
      </c>
      <c r="J87" s="254">
        <v>50</v>
      </c>
      <c r="K87" s="266"/>
    </row>
    <row r="88" spans="2:11" s="1" customFormat="1" ht="15" customHeight="1">
      <c r="B88" s="277"/>
      <c r="C88" s="254" t="s">
        <v>1664</v>
      </c>
      <c r="D88" s="254"/>
      <c r="E88" s="254"/>
      <c r="F88" s="275" t="s">
        <v>1649</v>
      </c>
      <c r="G88" s="276"/>
      <c r="H88" s="254" t="s">
        <v>1665</v>
      </c>
      <c r="I88" s="254" t="s">
        <v>1645</v>
      </c>
      <c r="J88" s="254">
        <v>20</v>
      </c>
      <c r="K88" s="266"/>
    </row>
    <row r="89" spans="2:11" s="1" customFormat="1" ht="15" customHeight="1">
      <c r="B89" s="277"/>
      <c r="C89" s="254" t="s">
        <v>1666</v>
      </c>
      <c r="D89" s="254"/>
      <c r="E89" s="254"/>
      <c r="F89" s="275" t="s">
        <v>1649</v>
      </c>
      <c r="G89" s="276"/>
      <c r="H89" s="254" t="s">
        <v>1667</v>
      </c>
      <c r="I89" s="254" t="s">
        <v>1645</v>
      </c>
      <c r="J89" s="254">
        <v>20</v>
      </c>
      <c r="K89" s="266"/>
    </row>
    <row r="90" spans="2:11" s="1" customFormat="1" ht="15" customHeight="1">
      <c r="B90" s="277"/>
      <c r="C90" s="254" t="s">
        <v>1668</v>
      </c>
      <c r="D90" s="254"/>
      <c r="E90" s="254"/>
      <c r="F90" s="275" t="s">
        <v>1649</v>
      </c>
      <c r="G90" s="276"/>
      <c r="H90" s="254" t="s">
        <v>1669</v>
      </c>
      <c r="I90" s="254" t="s">
        <v>1645</v>
      </c>
      <c r="J90" s="254">
        <v>50</v>
      </c>
      <c r="K90" s="266"/>
    </row>
    <row r="91" spans="2:11" s="1" customFormat="1" ht="15" customHeight="1">
      <c r="B91" s="277"/>
      <c r="C91" s="254" t="s">
        <v>1670</v>
      </c>
      <c r="D91" s="254"/>
      <c r="E91" s="254"/>
      <c r="F91" s="275" t="s">
        <v>1649</v>
      </c>
      <c r="G91" s="276"/>
      <c r="H91" s="254" t="s">
        <v>1670</v>
      </c>
      <c r="I91" s="254" t="s">
        <v>1645</v>
      </c>
      <c r="J91" s="254">
        <v>50</v>
      </c>
      <c r="K91" s="266"/>
    </row>
    <row r="92" spans="2:11" s="1" customFormat="1" ht="15" customHeight="1">
      <c r="B92" s="277"/>
      <c r="C92" s="254" t="s">
        <v>1671</v>
      </c>
      <c r="D92" s="254"/>
      <c r="E92" s="254"/>
      <c r="F92" s="275" t="s">
        <v>1649</v>
      </c>
      <c r="G92" s="276"/>
      <c r="H92" s="254" t="s">
        <v>1672</v>
      </c>
      <c r="I92" s="254" t="s">
        <v>1645</v>
      </c>
      <c r="J92" s="254">
        <v>255</v>
      </c>
      <c r="K92" s="266"/>
    </row>
    <row r="93" spans="2:11" s="1" customFormat="1" ht="15" customHeight="1">
      <c r="B93" s="277"/>
      <c r="C93" s="254" t="s">
        <v>1673</v>
      </c>
      <c r="D93" s="254"/>
      <c r="E93" s="254"/>
      <c r="F93" s="275" t="s">
        <v>1643</v>
      </c>
      <c r="G93" s="276"/>
      <c r="H93" s="254" t="s">
        <v>1674</v>
      </c>
      <c r="I93" s="254" t="s">
        <v>1675</v>
      </c>
      <c r="J93" s="254"/>
      <c r="K93" s="266"/>
    </row>
    <row r="94" spans="2:11" s="1" customFormat="1" ht="15" customHeight="1">
      <c r="B94" s="277"/>
      <c r="C94" s="254" t="s">
        <v>1676</v>
      </c>
      <c r="D94" s="254"/>
      <c r="E94" s="254"/>
      <c r="F94" s="275" t="s">
        <v>1643</v>
      </c>
      <c r="G94" s="276"/>
      <c r="H94" s="254" t="s">
        <v>1677</v>
      </c>
      <c r="I94" s="254" t="s">
        <v>1678</v>
      </c>
      <c r="J94" s="254"/>
      <c r="K94" s="266"/>
    </row>
    <row r="95" spans="2:11" s="1" customFormat="1" ht="15" customHeight="1">
      <c r="B95" s="277"/>
      <c r="C95" s="254" t="s">
        <v>1679</v>
      </c>
      <c r="D95" s="254"/>
      <c r="E95" s="254"/>
      <c r="F95" s="275" t="s">
        <v>1643</v>
      </c>
      <c r="G95" s="276"/>
      <c r="H95" s="254" t="s">
        <v>1679</v>
      </c>
      <c r="I95" s="254" t="s">
        <v>1678</v>
      </c>
      <c r="J95" s="254"/>
      <c r="K95" s="266"/>
    </row>
    <row r="96" spans="2:11" s="1" customFormat="1" ht="15" customHeight="1">
      <c r="B96" s="277"/>
      <c r="C96" s="254" t="s">
        <v>39</v>
      </c>
      <c r="D96" s="254"/>
      <c r="E96" s="254"/>
      <c r="F96" s="275" t="s">
        <v>1643</v>
      </c>
      <c r="G96" s="276"/>
      <c r="H96" s="254" t="s">
        <v>1680</v>
      </c>
      <c r="I96" s="254" t="s">
        <v>1678</v>
      </c>
      <c r="J96" s="254"/>
      <c r="K96" s="266"/>
    </row>
    <row r="97" spans="2:11" s="1" customFormat="1" ht="15" customHeight="1">
      <c r="B97" s="277"/>
      <c r="C97" s="254" t="s">
        <v>49</v>
      </c>
      <c r="D97" s="254"/>
      <c r="E97" s="254"/>
      <c r="F97" s="275" t="s">
        <v>1643</v>
      </c>
      <c r="G97" s="276"/>
      <c r="H97" s="254" t="s">
        <v>1681</v>
      </c>
      <c r="I97" s="254" t="s">
        <v>1678</v>
      </c>
      <c r="J97" s="254"/>
      <c r="K97" s="266"/>
    </row>
    <row r="98" spans="2:11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pans="2:11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pans="2:11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pans="2:1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pans="2:11" s="1" customFormat="1" ht="45" customHeight="1">
      <c r="B102" s="265"/>
      <c r="C102" s="373" t="s">
        <v>1682</v>
      </c>
      <c r="D102" s="373"/>
      <c r="E102" s="373"/>
      <c r="F102" s="373"/>
      <c r="G102" s="373"/>
      <c r="H102" s="373"/>
      <c r="I102" s="373"/>
      <c r="J102" s="373"/>
      <c r="K102" s="266"/>
    </row>
    <row r="103" spans="2:11" s="1" customFormat="1" ht="17.25" customHeight="1">
      <c r="B103" s="265"/>
      <c r="C103" s="267" t="s">
        <v>1637</v>
      </c>
      <c r="D103" s="267"/>
      <c r="E103" s="267"/>
      <c r="F103" s="267" t="s">
        <v>1638</v>
      </c>
      <c r="G103" s="268"/>
      <c r="H103" s="267" t="s">
        <v>55</v>
      </c>
      <c r="I103" s="267" t="s">
        <v>58</v>
      </c>
      <c r="J103" s="267" t="s">
        <v>1639</v>
      </c>
      <c r="K103" s="266"/>
    </row>
    <row r="104" spans="2:11" s="1" customFormat="1" ht="17.25" customHeight="1">
      <c r="B104" s="265"/>
      <c r="C104" s="269" t="s">
        <v>1640</v>
      </c>
      <c r="D104" s="269"/>
      <c r="E104" s="269"/>
      <c r="F104" s="270" t="s">
        <v>1641</v>
      </c>
      <c r="G104" s="271"/>
      <c r="H104" s="269"/>
      <c r="I104" s="269"/>
      <c r="J104" s="269" t="s">
        <v>1642</v>
      </c>
      <c r="K104" s="266"/>
    </row>
    <row r="105" spans="2:11" s="1" customFormat="1" ht="5.25" customHeight="1">
      <c r="B105" s="265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pans="2:11" s="1" customFormat="1" ht="15" customHeight="1">
      <c r="B106" s="265"/>
      <c r="C106" s="254" t="s">
        <v>54</v>
      </c>
      <c r="D106" s="274"/>
      <c r="E106" s="274"/>
      <c r="F106" s="275" t="s">
        <v>1643</v>
      </c>
      <c r="G106" s="254"/>
      <c r="H106" s="254" t="s">
        <v>1683</v>
      </c>
      <c r="I106" s="254" t="s">
        <v>1645</v>
      </c>
      <c r="J106" s="254">
        <v>20</v>
      </c>
      <c r="K106" s="266"/>
    </row>
    <row r="107" spans="2:11" s="1" customFormat="1" ht="15" customHeight="1">
      <c r="B107" s="265"/>
      <c r="C107" s="254" t="s">
        <v>1646</v>
      </c>
      <c r="D107" s="254"/>
      <c r="E107" s="254"/>
      <c r="F107" s="275" t="s">
        <v>1643</v>
      </c>
      <c r="G107" s="254"/>
      <c r="H107" s="254" t="s">
        <v>1683</v>
      </c>
      <c r="I107" s="254" t="s">
        <v>1645</v>
      </c>
      <c r="J107" s="254">
        <v>120</v>
      </c>
      <c r="K107" s="266"/>
    </row>
    <row r="108" spans="2:11" s="1" customFormat="1" ht="15" customHeight="1">
      <c r="B108" s="277"/>
      <c r="C108" s="254" t="s">
        <v>1648</v>
      </c>
      <c r="D108" s="254"/>
      <c r="E108" s="254"/>
      <c r="F108" s="275" t="s">
        <v>1649</v>
      </c>
      <c r="G108" s="254"/>
      <c r="H108" s="254" t="s">
        <v>1683</v>
      </c>
      <c r="I108" s="254" t="s">
        <v>1645</v>
      </c>
      <c r="J108" s="254">
        <v>50</v>
      </c>
      <c r="K108" s="266"/>
    </row>
    <row r="109" spans="2:11" s="1" customFormat="1" ht="15" customHeight="1">
      <c r="B109" s="277"/>
      <c r="C109" s="254" t="s">
        <v>1651</v>
      </c>
      <c r="D109" s="254"/>
      <c r="E109" s="254"/>
      <c r="F109" s="275" t="s">
        <v>1643</v>
      </c>
      <c r="G109" s="254"/>
      <c r="H109" s="254" t="s">
        <v>1683</v>
      </c>
      <c r="I109" s="254" t="s">
        <v>1653</v>
      </c>
      <c r="J109" s="254"/>
      <c r="K109" s="266"/>
    </row>
    <row r="110" spans="2:11" s="1" customFormat="1" ht="15" customHeight="1">
      <c r="B110" s="277"/>
      <c r="C110" s="254" t="s">
        <v>1662</v>
      </c>
      <c r="D110" s="254"/>
      <c r="E110" s="254"/>
      <c r="F110" s="275" t="s">
        <v>1649</v>
      </c>
      <c r="G110" s="254"/>
      <c r="H110" s="254" t="s">
        <v>1683</v>
      </c>
      <c r="I110" s="254" t="s">
        <v>1645</v>
      </c>
      <c r="J110" s="254">
        <v>50</v>
      </c>
      <c r="K110" s="266"/>
    </row>
    <row r="111" spans="2:11" s="1" customFormat="1" ht="15" customHeight="1">
      <c r="B111" s="277"/>
      <c r="C111" s="254" t="s">
        <v>1670</v>
      </c>
      <c r="D111" s="254"/>
      <c r="E111" s="254"/>
      <c r="F111" s="275" t="s">
        <v>1649</v>
      </c>
      <c r="G111" s="254"/>
      <c r="H111" s="254" t="s">
        <v>1683</v>
      </c>
      <c r="I111" s="254" t="s">
        <v>1645</v>
      </c>
      <c r="J111" s="254">
        <v>50</v>
      </c>
      <c r="K111" s="266"/>
    </row>
    <row r="112" spans="2:11" s="1" customFormat="1" ht="15" customHeight="1">
      <c r="B112" s="277"/>
      <c r="C112" s="254" t="s">
        <v>1668</v>
      </c>
      <c r="D112" s="254"/>
      <c r="E112" s="254"/>
      <c r="F112" s="275" t="s">
        <v>1649</v>
      </c>
      <c r="G112" s="254"/>
      <c r="H112" s="254" t="s">
        <v>1683</v>
      </c>
      <c r="I112" s="254" t="s">
        <v>1645</v>
      </c>
      <c r="J112" s="254">
        <v>50</v>
      </c>
      <c r="K112" s="266"/>
    </row>
    <row r="113" spans="2:11" s="1" customFormat="1" ht="15" customHeight="1">
      <c r="B113" s="277"/>
      <c r="C113" s="254" t="s">
        <v>54</v>
      </c>
      <c r="D113" s="254"/>
      <c r="E113" s="254"/>
      <c r="F113" s="275" t="s">
        <v>1643</v>
      </c>
      <c r="G113" s="254"/>
      <c r="H113" s="254" t="s">
        <v>1684</v>
      </c>
      <c r="I113" s="254" t="s">
        <v>1645</v>
      </c>
      <c r="J113" s="254">
        <v>20</v>
      </c>
      <c r="K113" s="266"/>
    </row>
    <row r="114" spans="2:11" s="1" customFormat="1" ht="15" customHeight="1">
      <c r="B114" s="277"/>
      <c r="C114" s="254" t="s">
        <v>1685</v>
      </c>
      <c r="D114" s="254"/>
      <c r="E114" s="254"/>
      <c r="F114" s="275" t="s">
        <v>1643</v>
      </c>
      <c r="G114" s="254"/>
      <c r="H114" s="254" t="s">
        <v>1686</v>
      </c>
      <c r="I114" s="254" t="s">
        <v>1645</v>
      </c>
      <c r="J114" s="254">
        <v>120</v>
      </c>
      <c r="K114" s="266"/>
    </row>
    <row r="115" spans="2:11" s="1" customFormat="1" ht="15" customHeight="1">
      <c r="B115" s="277"/>
      <c r="C115" s="254" t="s">
        <v>39</v>
      </c>
      <c r="D115" s="254"/>
      <c r="E115" s="254"/>
      <c r="F115" s="275" t="s">
        <v>1643</v>
      </c>
      <c r="G115" s="254"/>
      <c r="H115" s="254" t="s">
        <v>1687</v>
      </c>
      <c r="I115" s="254" t="s">
        <v>1678</v>
      </c>
      <c r="J115" s="254"/>
      <c r="K115" s="266"/>
    </row>
    <row r="116" spans="2:11" s="1" customFormat="1" ht="15" customHeight="1">
      <c r="B116" s="277"/>
      <c r="C116" s="254" t="s">
        <v>49</v>
      </c>
      <c r="D116" s="254"/>
      <c r="E116" s="254"/>
      <c r="F116" s="275" t="s">
        <v>1643</v>
      </c>
      <c r="G116" s="254"/>
      <c r="H116" s="254" t="s">
        <v>1688</v>
      </c>
      <c r="I116" s="254" t="s">
        <v>1678</v>
      </c>
      <c r="J116" s="254"/>
      <c r="K116" s="266"/>
    </row>
    <row r="117" spans="2:11" s="1" customFormat="1" ht="15" customHeight="1">
      <c r="B117" s="277"/>
      <c r="C117" s="254" t="s">
        <v>58</v>
      </c>
      <c r="D117" s="254"/>
      <c r="E117" s="254"/>
      <c r="F117" s="275" t="s">
        <v>1643</v>
      </c>
      <c r="G117" s="254"/>
      <c r="H117" s="254" t="s">
        <v>1689</v>
      </c>
      <c r="I117" s="254" t="s">
        <v>1690</v>
      </c>
      <c r="J117" s="254"/>
      <c r="K117" s="266"/>
    </row>
    <row r="118" spans="2:11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pans="2:11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pans="2:11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pans="2:1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pans="2:11" s="1" customFormat="1" ht="45" customHeight="1">
      <c r="B122" s="293"/>
      <c r="C122" s="374" t="s">
        <v>1691</v>
      </c>
      <c r="D122" s="374"/>
      <c r="E122" s="374"/>
      <c r="F122" s="374"/>
      <c r="G122" s="374"/>
      <c r="H122" s="374"/>
      <c r="I122" s="374"/>
      <c r="J122" s="374"/>
      <c r="K122" s="294"/>
    </row>
    <row r="123" spans="2:11" s="1" customFormat="1" ht="17.25" customHeight="1">
      <c r="B123" s="295"/>
      <c r="C123" s="267" t="s">
        <v>1637</v>
      </c>
      <c r="D123" s="267"/>
      <c r="E123" s="267"/>
      <c r="F123" s="267" t="s">
        <v>1638</v>
      </c>
      <c r="G123" s="268"/>
      <c r="H123" s="267" t="s">
        <v>55</v>
      </c>
      <c r="I123" s="267" t="s">
        <v>58</v>
      </c>
      <c r="J123" s="267" t="s">
        <v>1639</v>
      </c>
      <c r="K123" s="296"/>
    </row>
    <row r="124" spans="2:11" s="1" customFormat="1" ht="17.25" customHeight="1">
      <c r="B124" s="295"/>
      <c r="C124" s="269" t="s">
        <v>1640</v>
      </c>
      <c r="D124" s="269"/>
      <c r="E124" s="269"/>
      <c r="F124" s="270" t="s">
        <v>1641</v>
      </c>
      <c r="G124" s="271"/>
      <c r="H124" s="269"/>
      <c r="I124" s="269"/>
      <c r="J124" s="269" t="s">
        <v>1642</v>
      </c>
      <c r="K124" s="296"/>
    </row>
    <row r="125" spans="2:11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pans="2:11" s="1" customFormat="1" ht="15" customHeight="1">
      <c r="B126" s="297"/>
      <c r="C126" s="254" t="s">
        <v>1646</v>
      </c>
      <c r="D126" s="274"/>
      <c r="E126" s="274"/>
      <c r="F126" s="275" t="s">
        <v>1643</v>
      </c>
      <c r="G126" s="254"/>
      <c r="H126" s="254" t="s">
        <v>1683</v>
      </c>
      <c r="I126" s="254" t="s">
        <v>1645</v>
      </c>
      <c r="J126" s="254">
        <v>120</v>
      </c>
      <c r="K126" s="300"/>
    </row>
    <row r="127" spans="2:11" s="1" customFormat="1" ht="15" customHeight="1">
      <c r="B127" s="297"/>
      <c r="C127" s="254" t="s">
        <v>1692</v>
      </c>
      <c r="D127" s="254"/>
      <c r="E127" s="254"/>
      <c r="F127" s="275" t="s">
        <v>1643</v>
      </c>
      <c r="G127" s="254"/>
      <c r="H127" s="254" t="s">
        <v>1693</v>
      </c>
      <c r="I127" s="254" t="s">
        <v>1645</v>
      </c>
      <c r="J127" s="254" t="s">
        <v>1694</v>
      </c>
      <c r="K127" s="300"/>
    </row>
    <row r="128" spans="2:11" s="1" customFormat="1" ht="15" customHeight="1">
      <c r="B128" s="297"/>
      <c r="C128" s="254" t="s">
        <v>1591</v>
      </c>
      <c r="D128" s="254"/>
      <c r="E128" s="254"/>
      <c r="F128" s="275" t="s">
        <v>1643</v>
      </c>
      <c r="G128" s="254"/>
      <c r="H128" s="254" t="s">
        <v>1695</v>
      </c>
      <c r="I128" s="254" t="s">
        <v>1645</v>
      </c>
      <c r="J128" s="254" t="s">
        <v>1694</v>
      </c>
      <c r="K128" s="300"/>
    </row>
    <row r="129" spans="2:11" s="1" customFormat="1" ht="15" customHeight="1">
      <c r="B129" s="297"/>
      <c r="C129" s="254" t="s">
        <v>1654</v>
      </c>
      <c r="D129" s="254"/>
      <c r="E129" s="254"/>
      <c r="F129" s="275" t="s">
        <v>1649</v>
      </c>
      <c r="G129" s="254"/>
      <c r="H129" s="254" t="s">
        <v>1655</v>
      </c>
      <c r="I129" s="254" t="s">
        <v>1645</v>
      </c>
      <c r="J129" s="254">
        <v>15</v>
      </c>
      <c r="K129" s="300"/>
    </row>
    <row r="130" spans="2:11" s="1" customFormat="1" ht="15" customHeight="1">
      <c r="B130" s="297"/>
      <c r="C130" s="278" t="s">
        <v>1656</v>
      </c>
      <c r="D130" s="278"/>
      <c r="E130" s="278"/>
      <c r="F130" s="279" t="s">
        <v>1649</v>
      </c>
      <c r="G130" s="278"/>
      <c r="H130" s="278" t="s">
        <v>1657</v>
      </c>
      <c r="I130" s="278" t="s">
        <v>1645</v>
      </c>
      <c r="J130" s="278">
        <v>15</v>
      </c>
      <c r="K130" s="300"/>
    </row>
    <row r="131" spans="2:11" s="1" customFormat="1" ht="15" customHeight="1">
      <c r="B131" s="297"/>
      <c r="C131" s="278" t="s">
        <v>1658</v>
      </c>
      <c r="D131" s="278"/>
      <c r="E131" s="278"/>
      <c r="F131" s="279" t="s">
        <v>1649</v>
      </c>
      <c r="G131" s="278"/>
      <c r="H131" s="278" t="s">
        <v>1659</v>
      </c>
      <c r="I131" s="278" t="s">
        <v>1645</v>
      </c>
      <c r="J131" s="278">
        <v>20</v>
      </c>
      <c r="K131" s="300"/>
    </row>
    <row r="132" spans="2:11" s="1" customFormat="1" ht="15" customHeight="1">
      <c r="B132" s="297"/>
      <c r="C132" s="278" t="s">
        <v>1660</v>
      </c>
      <c r="D132" s="278"/>
      <c r="E132" s="278"/>
      <c r="F132" s="279" t="s">
        <v>1649</v>
      </c>
      <c r="G132" s="278"/>
      <c r="H132" s="278" t="s">
        <v>1661</v>
      </c>
      <c r="I132" s="278" t="s">
        <v>1645</v>
      </c>
      <c r="J132" s="278">
        <v>20</v>
      </c>
      <c r="K132" s="300"/>
    </row>
    <row r="133" spans="2:11" s="1" customFormat="1" ht="15" customHeight="1">
      <c r="B133" s="297"/>
      <c r="C133" s="254" t="s">
        <v>1648</v>
      </c>
      <c r="D133" s="254"/>
      <c r="E133" s="254"/>
      <c r="F133" s="275" t="s">
        <v>1649</v>
      </c>
      <c r="G133" s="254"/>
      <c r="H133" s="254" t="s">
        <v>1683</v>
      </c>
      <c r="I133" s="254" t="s">
        <v>1645</v>
      </c>
      <c r="J133" s="254">
        <v>50</v>
      </c>
      <c r="K133" s="300"/>
    </row>
    <row r="134" spans="2:11" s="1" customFormat="1" ht="15" customHeight="1">
      <c r="B134" s="297"/>
      <c r="C134" s="254" t="s">
        <v>1662</v>
      </c>
      <c r="D134" s="254"/>
      <c r="E134" s="254"/>
      <c r="F134" s="275" t="s">
        <v>1649</v>
      </c>
      <c r="G134" s="254"/>
      <c r="H134" s="254" t="s">
        <v>1683</v>
      </c>
      <c r="I134" s="254" t="s">
        <v>1645</v>
      </c>
      <c r="J134" s="254">
        <v>50</v>
      </c>
      <c r="K134" s="300"/>
    </row>
    <row r="135" spans="2:11" s="1" customFormat="1" ht="15" customHeight="1">
      <c r="B135" s="297"/>
      <c r="C135" s="254" t="s">
        <v>1668</v>
      </c>
      <c r="D135" s="254"/>
      <c r="E135" s="254"/>
      <c r="F135" s="275" t="s">
        <v>1649</v>
      </c>
      <c r="G135" s="254"/>
      <c r="H135" s="254" t="s">
        <v>1683</v>
      </c>
      <c r="I135" s="254" t="s">
        <v>1645</v>
      </c>
      <c r="J135" s="254">
        <v>50</v>
      </c>
      <c r="K135" s="300"/>
    </row>
    <row r="136" spans="2:11" s="1" customFormat="1" ht="15" customHeight="1">
      <c r="B136" s="297"/>
      <c r="C136" s="254" t="s">
        <v>1670</v>
      </c>
      <c r="D136" s="254"/>
      <c r="E136" s="254"/>
      <c r="F136" s="275" t="s">
        <v>1649</v>
      </c>
      <c r="G136" s="254"/>
      <c r="H136" s="254" t="s">
        <v>1683</v>
      </c>
      <c r="I136" s="254" t="s">
        <v>1645</v>
      </c>
      <c r="J136" s="254">
        <v>50</v>
      </c>
      <c r="K136" s="300"/>
    </row>
    <row r="137" spans="2:11" s="1" customFormat="1" ht="15" customHeight="1">
      <c r="B137" s="297"/>
      <c r="C137" s="254" t="s">
        <v>1671</v>
      </c>
      <c r="D137" s="254"/>
      <c r="E137" s="254"/>
      <c r="F137" s="275" t="s">
        <v>1649</v>
      </c>
      <c r="G137" s="254"/>
      <c r="H137" s="254" t="s">
        <v>1696</v>
      </c>
      <c r="I137" s="254" t="s">
        <v>1645</v>
      </c>
      <c r="J137" s="254">
        <v>255</v>
      </c>
      <c r="K137" s="300"/>
    </row>
    <row r="138" spans="2:11" s="1" customFormat="1" ht="15" customHeight="1">
      <c r="B138" s="297"/>
      <c r="C138" s="254" t="s">
        <v>1673</v>
      </c>
      <c r="D138" s="254"/>
      <c r="E138" s="254"/>
      <c r="F138" s="275" t="s">
        <v>1643</v>
      </c>
      <c r="G138" s="254"/>
      <c r="H138" s="254" t="s">
        <v>1697</v>
      </c>
      <c r="I138" s="254" t="s">
        <v>1675</v>
      </c>
      <c r="J138" s="254"/>
      <c r="K138" s="300"/>
    </row>
    <row r="139" spans="2:11" s="1" customFormat="1" ht="15" customHeight="1">
      <c r="B139" s="297"/>
      <c r="C139" s="254" t="s">
        <v>1676</v>
      </c>
      <c r="D139" s="254"/>
      <c r="E139" s="254"/>
      <c r="F139" s="275" t="s">
        <v>1643</v>
      </c>
      <c r="G139" s="254"/>
      <c r="H139" s="254" t="s">
        <v>1698</v>
      </c>
      <c r="I139" s="254" t="s">
        <v>1678</v>
      </c>
      <c r="J139" s="254"/>
      <c r="K139" s="300"/>
    </row>
    <row r="140" spans="2:11" s="1" customFormat="1" ht="15" customHeight="1">
      <c r="B140" s="297"/>
      <c r="C140" s="254" t="s">
        <v>1679</v>
      </c>
      <c r="D140" s="254"/>
      <c r="E140" s="254"/>
      <c r="F140" s="275" t="s">
        <v>1643</v>
      </c>
      <c r="G140" s="254"/>
      <c r="H140" s="254" t="s">
        <v>1679</v>
      </c>
      <c r="I140" s="254" t="s">
        <v>1678</v>
      </c>
      <c r="J140" s="254"/>
      <c r="K140" s="300"/>
    </row>
    <row r="141" spans="2:11" s="1" customFormat="1" ht="15" customHeight="1">
      <c r="B141" s="297"/>
      <c r="C141" s="254" t="s">
        <v>39</v>
      </c>
      <c r="D141" s="254"/>
      <c r="E141" s="254"/>
      <c r="F141" s="275" t="s">
        <v>1643</v>
      </c>
      <c r="G141" s="254"/>
      <c r="H141" s="254" t="s">
        <v>1699</v>
      </c>
      <c r="I141" s="254" t="s">
        <v>1678</v>
      </c>
      <c r="J141" s="254"/>
      <c r="K141" s="300"/>
    </row>
    <row r="142" spans="2:11" s="1" customFormat="1" ht="15" customHeight="1">
      <c r="B142" s="297"/>
      <c r="C142" s="254" t="s">
        <v>1700</v>
      </c>
      <c r="D142" s="254"/>
      <c r="E142" s="254"/>
      <c r="F142" s="275" t="s">
        <v>1643</v>
      </c>
      <c r="G142" s="254"/>
      <c r="H142" s="254" t="s">
        <v>1701</v>
      </c>
      <c r="I142" s="254" t="s">
        <v>1678</v>
      </c>
      <c r="J142" s="254"/>
      <c r="K142" s="300"/>
    </row>
    <row r="143" spans="2:11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pans="2:11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pans="2:11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pans="2:11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pans="2:11" s="1" customFormat="1" ht="45" customHeight="1">
      <c r="B147" s="265"/>
      <c r="C147" s="373" t="s">
        <v>1702</v>
      </c>
      <c r="D147" s="373"/>
      <c r="E147" s="373"/>
      <c r="F147" s="373"/>
      <c r="G147" s="373"/>
      <c r="H147" s="373"/>
      <c r="I147" s="373"/>
      <c r="J147" s="373"/>
      <c r="K147" s="266"/>
    </row>
    <row r="148" spans="2:11" s="1" customFormat="1" ht="17.25" customHeight="1">
      <c r="B148" s="265"/>
      <c r="C148" s="267" t="s">
        <v>1637</v>
      </c>
      <c r="D148" s="267"/>
      <c r="E148" s="267"/>
      <c r="F148" s="267" t="s">
        <v>1638</v>
      </c>
      <c r="G148" s="268"/>
      <c r="H148" s="267" t="s">
        <v>55</v>
      </c>
      <c r="I148" s="267" t="s">
        <v>58</v>
      </c>
      <c r="J148" s="267" t="s">
        <v>1639</v>
      </c>
      <c r="K148" s="266"/>
    </row>
    <row r="149" spans="2:11" s="1" customFormat="1" ht="17.25" customHeight="1">
      <c r="B149" s="265"/>
      <c r="C149" s="269" t="s">
        <v>1640</v>
      </c>
      <c r="D149" s="269"/>
      <c r="E149" s="269"/>
      <c r="F149" s="270" t="s">
        <v>1641</v>
      </c>
      <c r="G149" s="271"/>
      <c r="H149" s="269"/>
      <c r="I149" s="269"/>
      <c r="J149" s="269" t="s">
        <v>1642</v>
      </c>
      <c r="K149" s="266"/>
    </row>
    <row r="150" spans="2:11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pans="2:11" s="1" customFormat="1" ht="15" customHeight="1">
      <c r="B151" s="277"/>
      <c r="C151" s="304" t="s">
        <v>1646</v>
      </c>
      <c r="D151" s="254"/>
      <c r="E151" s="254"/>
      <c r="F151" s="305" t="s">
        <v>1643</v>
      </c>
      <c r="G151" s="254"/>
      <c r="H151" s="304" t="s">
        <v>1683</v>
      </c>
      <c r="I151" s="304" t="s">
        <v>1645</v>
      </c>
      <c r="J151" s="304">
        <v>120</v>
      </c>
      <c r="K151" s="300"/>
    </row>
    <row r="152" spans="2:11" s="1" customFormat="1" ht="15" customHeight="1">
      <c r="B152" s="277"/>
      <c r="C152" s="304" t="s">
        <v>1692</v>
      </c>
      <c r="D152" s="254"/>
      <c r="E152" s="254"/>
      <c r="F152" s="305" t="s">
        <v>1643</v>
      </c>
      <c r="G152" s="254"/>
      <c r="H152" s="304" t="s">
        <v>1703</v>
      </c>
      <c r="I152" s="304" t="s">
        <v>1645</v>
      </c>
      <c r="J152" s="304" t="s">
        <v>1694</v>
      </c>
      <c r="K152" s="300"/>
    </row>
    <row r="153" spans="2:11" s="1" customFormat="1" ht="15" customHeight="1">
      <c r="B153" s="277"/>
      <c r="C153" s="304" t="s">
        <v>1591</v>
      </c>
      <c r="D153" s="254"/>
      <c r="E153" s="254"/>
      <c r="F153" s="305" t="s">
        <v>1643</v>
      </c>
      <c r="G153" s="254"/>
      <c r="H153" s="304" t="s">
        <v>1704</v>
      </c>
      <c r="I153" s="304" t="s">
        <v>1645</v>
      </c>
      <c r="J153" s="304" t="s">
        <v>1694</v>
      </c>
      <c r="K153" s="300"/>
    </row>
    <row r="154" spans="2:11" s="1" customFormat="1" ht="15" customHeight="1">
      <c r="B154" s="277"/>
      <c r="C154" s="304" t="s">
        <v>1648</v>
      </c>
      <c r="D154" s="254"/>
      <c r="E154" s="254"/>
      <c r="F154" s="305" t="s">
        <v>1649</v>
      </c>
      <c r="G154" s="254"/>
      <c r="H154" s="304" t="s">
        <v>1683</v>
      </c>
      <c r="I154" s="304" t="s">
        <v>1645</v>
      </c>
      <c r="J154" s="304">
        <v>50</v>
      </c>
      <c r="K154" s="300"/>
    </row>
    <row r="155" spans="2:11" s="1" customFormat="1" ht="15" customHeight="1">
      <c r="B155" s="277"/>
      <c r="C155" s="304" t="s">
        <v>1651</v>
      </c>
      <c r="D155" s="254"/>
      <c r="E155" s="254"/>
      <c r="F155" s="305" t="s">
        <v>1643</v>
      </c>
      <c r="G155" s="254"/>
      <c r="H155" s="304" t="s">
        <v>1683</v>
      </c>
      <c r="I155" s="304" t="s">
        <v>1653</v>
      </c>
      <c r="J155" s="304"/>
      <c r="K155" s="300"/>
    </row>
    <row r="156" spans="2:11" s="1" customFormat="1" ht="15" customHeight="1">
      <c r="B156" s="277"/>
      <c r="C156" s="304" t="s">
        <v>1662</v>
      </c>
      <c r="D156" s="254"/>
      <c r="E156" s="254"/>
      <c r="F156" s="305" t="s">
        <v>1649</v>
      </c>
      <c r="G156" s="254"/>
      <c r="H156" s="304" t="s">
        <v>1683</v>
      </c>
      <c r="I156" s="304" t="s">
        <v>1645</v>
      </c>
      <c r="J156" s="304">
        <v>50</v>
      </c>
      <c r="K156" s="300"/>
    </row>
    <row r="157" spans="2:11" s="1" customFormat="1" ht="15" customHeight="1">
      <c r="B157" s="277"/>
      <c r="C157" s="304" t="s">
        <v>1670</v>
      </c>
      <c r="D157" s="254"/>
      <c r="E157" s="254"/>
      <c r="F157" s="305" t="s">
        <v>1649</v>
      </c>
      <c r="G157" s="254"/>
      <c r="H157" s="304" t="s">
        <v>1683</v>
      </c>
      <c r="I157" s="304" t="s">
        <v>1645</v>
      </c>
      <c r="J157" s="304">
        <v>50</v>
      </c>
      <c r="K157" s="300"/>
    </row>
    <row r="158" spans="2:11" s="1" customFormat="1" ht="15" customHeight="1">
      <c r="B158" s="277"/>
      <c r="C158" s="304" t="s">
        <v>1668</v>
      </c>
      <c r="D158" s="254"/>
      <c r="E158" s="254"/>
      <c r="F158" s="305" t="s">
        <v>1649</v>
      </c>
      <c r="G158" s="254"/>
      <c r="H158" s="304" t="s">
        <v>1683</v>
      </c>
      <c r="I158" s="304" t="s">
        <v>1645</v>
      </c>
      <c r="J158" s="304">
        <v>50</v>
      </c>
      <c r="K158" s="300"/>
    </row>
    <row r="159" spans="2:11" s="1" customFormat="1" ht="15" customHeight="1">
      <c r="B159" s="277"/>
      <c r="C159" s="304" t="s">
        <v>89</v>
      </c>
      <c r="D159" s="254"/>
      <c r="E159" s="254"/>
      <c r="F159" s="305" t="s">
        <v>1643</v>
      </c>
      <c r="G159" s="254"/>
      <c r="H159" s="304" t="s">
        <v>1705</v>
      </c>
      <c r="I159" s="304" t="s">
        <v>1645</v>
      </c>
      <c r="J159" s="304" t="s">
        <v>1706</v>
      </c>
      <c r="K159" s="300"/>
    </row>
    <row r="160" spans="2:11" s="1" customFormat="1" ht="15" customHeight="1">
      <c r="B160" s="277"/>
      <c r="C160" s="304" t="s">
        <v>1707</v>
      </c>
      <c r="D160" s="254"/>
      <c r="E160" s="254"/>
      <c r="F160" s="305" t="s">
        <v>1643</v>
      </c>
      <c r="G160" s="254"/>
      <c r="H160" s="304" t="s">
        <v>1708</v>
      </c>
      <c r="I160" s="304" t="s">
        <v>1678</v>
      </c>
      <c r="J160" s="304"/>
      <c r="K160" s="300"/>
    </row>
    <row r="161" spans="2:1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pans="2:11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pans="2:11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pans="2:11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pans="2:11" s="1" customFormat="1" ht="45" customHeight="1">
      <c r="B165" s="246"/>
      <c r="C165" s="374" t="s">
        <v>1709</v>
      </c>
      <c r="D165" s="374"/>
      <c r="E165" s="374"/>
      <c r="F165" s="374"/>
      <c r="G165" s="374"/>
      <c r="H165" s="374"/>
      <c r="I165" s="374"/>
      <c r="J165" s="374"/>
      <c r="K165" s="247"/>
    </row>
    <row r="166" spans="2:11" s="1" customFormat="1" ht="17.25" customHeight="1">
      <c r="B166" s="246"/>
      <c r="C166" s="267" t="s">
        <v>1637</v>
      </c>
      <c r="D166" s="267"/>
      <c r="E166" s="267"/>
      <c r="F166" s="267" t="s">
        <v>1638</v>
      </c>
      <c r="G166" s="309"/>
      <c r="H166" s="310" t="s">
        <v>55</v>
      </c>
      <c r="I166" s="310" t="s">
        <v>58</v>
      </c>
      <c r="J166" s="267" t="s">
        <v>1639</v>
      </c>
      <c r="K166" s="247"/>
    </row>
    <row r="167" spans="2:11" s="1" customFormat="1" ht="17.25" customHeight="1">
      <c r="B167" s="248"/>
      <c r="C167" s="269" t="s">
        <v>1640</v>
      </c>
      <c r="D167" s="269"/>
      <c r="E167" s="269"/>
      <c r="F167" s="270" t="s">
        <v>1641</v>
      </c>
      <c r="G167" s="311"/>
      <c r="H167" s="312"/>
      <c r="I167" s="312"/>
      <c r="J167" s="269" t="s">
        <v>1642</v>
      </c>
      <c r="K167" s="249"/>
    </row>
    <row r="168" spans="2:11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pans="2:11" s="1" customFormat="1" ht="15" customHeight="1">
      <c r="B169" s="277"/>
      <c r="C169" s="254" t="s">
        <v>1646</v>
      </c>
      <c r="D169" s="254"/>
      <c r="E169" s="254"/>
      <c r="F169" s="275" t="s">
        <v>1643</v>
      </c>
      <c r="G169" s="254"/>
      <c r="H169" s="254" t="s">
        <v>1683</v>
      </c>
      <c r="I169" s="254" t="s">
        <v>1645</v>
      </c>
      <c r="J169" s="254">
        <v>120</v>
      </c>
      <c r="K169" s="300"/>
    </row>
    <row r="170" spans="2:11" s="1" customFormat="1" ht="15" customHeight="1">
      <c r="B170" s="277"/>
      <c r="C170" s="254" t="s">
        <v>1692</v>
      </c>
      <c r="D170" s="254"/>
      <c r="E170" s="254"/>
      <c r="F170" s="275" t="s">
        <v>1643</v>
      </c>
      <c r="G170" s="254"/>
      <c r="H170" s="254" t="s">
        <v>1693</v>
      </c>
      <c r="I170" s="254" t="s">
        <v>1645</v>
      </c>
      <c r="J170" s="254" t="s">
        <v>1694</v>
      </c>
      <c r="K170" s="300"/>
    </row>
    <row r="171" spans="2:11" s="1" customFormat="1" ht="15" customHeight="1">
      <c r="B171" s="277"/>
      <c r="C171" s="254" t="s">
        <v>1591</v>
      </c>
      <c r="D171" s="254"/>
      <c r="E171" s="254"/>
      <c r="F171" s="275" t="s">
        <v>1643</v>
      </c>
      <c r="G171" s="254"/>
      <c r="H171" s="254" t="s">
        <v>1710</v>
      </c>
      <c r="I171" s="254" t="s">
        <v>1645</v>
      </c>
      <c r="J171" s="254" t="s">
        <v>1694</v>
      </c>
      <c r="K171" s="300"/>
    </row>
    <row r="172" spans="2:11" s="1" customFormat="1" ht="15" customHeight="1">
      <c r="B172" s="277"/>
      <c r="C172" s="254" t="s">
        <v>1648</v>
      </c>
      <c r="D172" s="254"/>
      <c r="E172" s="254"/>
      <c r="F172" s="275" t="s">
        <v>1649</v>
      </c>
      <c r="G172" s="254"/>
      <c r="H172" s="254" t="s">
        <v>1710</v>
      </c>
      <c r="I172" s="254" t="s">
        <v>1645</v>
      </c>
      <c r="J172" s="254">
        <v>50</v>
      </c>
      <c r="K172" s="300"/>
    </row>
    <row r="173" spans="2:11" s="1" customFormat="1" ht="15" customHeight="1">
      <c r="B173" s="277"/>
      <c r="C173" s="254" t="s">
        <v>1651</v>
      </c>
      <c r="D173" s="254"/>
      <c r="E173" s="254"/>
      <c r="F173" s="275" t="s">
        <v>1643</v>
      </c>
      <c r="G173" s="254"/>
      <c r="H173" s="254" t="s">
        <v>1710</v>
      </c>
      <c r="I173" s="254" t="s">
        <v>1653</v>
      </c>
      <c r="J173" s="254"/>
      <c r="K173" s="300"/>
    </row>
    <row r="174" spans="2:11" s="1" customFormat="1" ht="15" customHeight="1">
      <c r="B174" s="277"/>
      <c r="C174" s="254" t="s">
        <v>1662</v>
      </c>
      <c r="D174" s="254"/>
      <c r="E174" s="254"/>
      <c r="F174" s="275" t="s">
        <v>1649</v>
      </c>
      <c r="G174" s="254"/>
      <c r="H174" s="254" t="s">
        <v>1710</v>
      </c>
      <c r="I174" s="254" t="s">
        <v>1645</v>
      </c>
      <c r="J174" s="254">
        <v>50</v>
      </c>
      <c r="K174" s="300"/>
    </row>
    <row r="175" spans="2:11" s="1" customFormat="1" ht="15" customHeight="1">
      <c r="B175" s="277"/>
      <c r="C175" s="254" t="s">
        <v>1670</v>
      </c>
      <c r="D175" s="254"/>
      <c r="E175" s="254"/>
      <c r="F175" s="275" t="s">
        <v>1649</v>
      </c>
      <c r="G175" s="254"/>
      <c r="H175" s="254" t="s">
        <v>1710</v>
      </c>
      <c r="I175" s="254" t="s">
        <v>1645</v>
      </c>
      <c r="J175" s="254">
        <v>50</v>
      </c>
      <c r="K175" s="300"/>
    </row>
    <row r="176" spans="2:11" s="1" customFormat="1" ht="15" customHeight="1">
      <c r="B176" s="277"/>
      <c r="C176" s="254" t="s">
        <v>1668</v>
      </c>
      <c r="D176" s="254"/>
      <c r="E176" s="254"/>
      <c r="F176" s="275" t="s">
        <v>1649</v>
      </c>
      <c r="G176" s="254"/>
      <c r="H176" s="254" t="s">
        <v>1710</v>
      </c>
      <c r="I176" s="254" t="s">
        <v>1645</v>
      </c>
      <c r="J176" s="254">
        <v>50</v>
      </c>
      <c r="K176" s="300"/>
    </row>
    <row r="177" spans="2:11" s="1" customFormat="1" ht="15" customHeight="1">
      <c r="B177" s="277"/>
      <c r="C177" s="254" t="s">
        <v>120</v>
      </c>
      <c r="D177" s="254"/>
      <c r="E177" s="254"/>
      <c r="F177" s="275" t="s">
        <v>1643</v>
      </c>
      <c r="G177" s="254"/>
      <c r="H177" s="254" t="s">
        <v>1711</v>
      </c>
      <c r="I177" s="254" t="s">
        <v>1712</v>
      </c>
      <c r="J177" s="254"/>
      <c r="K177" s="300"/>
    </row>
    <row r="178" spans="2:11" s="1" customFormat="1" ht="15" customHeight="1">
      <c r="B178" s="277"/>
      <c r="C178" s="254" t="s">
        <v>58</v>
      </c>
      <c r="D178" s="254"/>
      <c r="E178" s="254"/>
      <c r="F178" s="275" t="s">
        <v>1643</v>
      </c>
      <c r="G178" s="254"/>
      <c r="H178" s="254" t="s">
        <v>1713</v>
      </c>
      <c r="I178" s="254" t="s">
        <v>1714</v>
      </c>
      <c r="J178" s="254">
        <v>1</v>
      </c>
      <c r="K178" s="300"/>
    </row>
    <row r="179" spans="2:11" s="1" customFormat="1" ht="15" customHeight="1">
      <c r="B179" s="277"/>
      <c r="C179" s="254" t="s">
        <v>54</v>
      </c>
      <c r="D179" s="254"/>
      <c r="E179" s="254"/>
      <c r="F179" s="275" t="s">
        <v>1643</v>
      </c>
      <c r="G179" s="254"/>
      <c r="H179" s="254" t="s">
        <v>1715</v>
      </c>
      <c r="I179" s="254" t="s">
        <v>1645</v>
      </c>
      <c r="J179" s="254">
        <v>20</v>
      </c>
      <c r="K179" s="300"/>
    </row>
    <row r="180" spans="2:11" s="1" customFormat="1" ht="15" customHeight="1">
      <c r="B180" s="277"/>
      <c r="C180" s="254" t="s">
        <v>55</v>
      </c>
      <c r="D180" s="254"/>
      <c r="E180" s="254"/>
      <c r="F180" s="275" t="s">
        <v>1643</v>
      </c>
      <c r="G180" s="254"/>
      <c r="H180" s="254" t="s">
        <v>1716</v>
      </c>
      <c r="I180" s="254" t="s">
        <v>1645</v>
      </c>
      <c r="J180" s="254">
        <v>255</v>
      </c>
      <c r="K180" s="300"/>
    </row>
    <row r="181" spans="2:11" s="1" customFormat="1" ht="15" customHeight="1">
      <c r="B181" s="277"/>
      <c r="C181" s="254" t="s">
        <v>121</v>
      </c>
      <c r="D181" s="254"/>
      <c r="E181" s="254"/>
      <c r="F181" s="275" t="s">
        <v>1643</v>
      </c>
      <c r="G181" s="254"/>
      <c r="H181" s="254" t="s">
        <v>1607</v>
      </c>
      <c r="I181" s="254" t="s">
        <v>1645</v>
      </c>
      <c r="J181" s="254">
        <v>10</v>
      </c>
      <c r="K181" s="300"/>
    </row>
    <row r="182" spans="2:11" s="1" customFormat="1" ht="15" customHeight="1">
      <c r="B182" s="277"/>
      <c r="C182" s="254" t="s">
        <v>122</v>
      </c>
      <c r="D182" s="254"/>
      <c r="E182" s="254"/>
      <c r="F182" s="275" t="s">
        <v>1643</v>
      </c>
      <c r="G182" s="254"/>
      <c r="H182" s="254" t="s">
        <v>1717</v>
      </c>
      <c r="I182" s="254" t="s">
        <v>1678</v>
      </c>
      <c r="J182" s="254"/>
      <c r="K182" s="300"/>
    </row>
    <row r="183" spans="2:11" s="1" customFormat="1" ht="15" customHeight="1">
      <c r="B183" s="277"/>
      <c r="C183" s="254" t="s">
        <v>1718</v>
      </c>
      <c r="D183" s="254"/>
      <c r="E183" s="254"/>
      <c r="F183" s="275" t="s">
        <v>1643</v>
      </c>
      <c r="G183" s="254"/>
      <c r="H183" s="254" t="s">
        <v>1719</v>
      </c>
      <c r="I183" s="254" t="s">
        <v>1678</v>
      </c>
      <c r="J183" s="254"/>
      <c r="K183" s="300"/>
    </row>
    <row r="184" spans="2:11" s="1" customFormat="1" ht="15" customHeight="1">
      <c r="B184" s="277"/>
      <c r="C184" s="254" t="s">
        <v>1707</v>
      </c>
      <c r="D184" s="254"/>
      <c r="E184" s="254"/>
      <c r="F184" s="275" t="s">
        <v>1643</v>
      </c>
      <c r="G184" s="254"/>
      <c r="H184" s="254" t="s">
        <v>1720</v>
      </c>
      <c r="I184" s="254" t="s">
        <v>1678</v>
      </c>
      <c r="J184" s="254"/>
      <c r="K184" s="300"/>
    </row>
    <row r="185" spans="2:11" s="1" customFormat="1" ht="15" customHeight="1">
      <c r="B185" s="277"/>
      <c r="C185" s="254" t="s">
        <v>124</v>
      </c>
      <c r="D185" s="254"/>
      <c r="E185" s="254"/>
      <c r="F185" s="275" t="s">
        <v>1649</v>
      </c>
      <c r="G185" s="254"/>
      <c r="H185" s="254" t="s">
        <v>1721</v>
      </c>
      <c r="I185" s="254" t="s">
        <v>1645</v>
      </c>
      <c r="J185" s="254">
        <v>50</v>
      </c>
      <c r="K185" s="300"/>
    </row>
    <row r="186" spans="2:11" s="1" customFormat="1" ht="15" customHeight="1">
      <c r="B186" s="277"/>
      <c r="C186" s="254" t="s">
        <v>1722</v>
      </c>
      <c r="D186" s="254"/>
      <c r="E186" s="254"/>
      <c r="F186" s="275" t="s">
        <v>1649</v>
      </c>
      <c r="G186" s="254"/>
      <c r="H186" s="254" t="s">
        <v>1723</v>
      </c>
      <c r="I186" s="254" t="s">
        <v>1724</v>
      </c>
      <c r="J186" s="254"/>
      <c r="K186" s="300"/>
    </row>
    <row r="187" spans="2:11" s="1" customFormat="1" ht="15" customHeight="1">
      <c r="B187" s="277"/>
      <c r="C187" s="254" t="s">
        <v>1725</v>
      </c>
      <c r="D187" s="254"/>
      <c r="E187" s="254"/>
      <c r="F187" s="275" t="s">
        <v>1649</v>
      </c>
      <c r="G187" s="254"/>
      <c r="H187" s="254" t="s">
        <v>1726</v>
      </c>
      <c r="I187" s="254" t="s">
        <v>1724</v>
      </c>
      <c r="J187" s="254"/>
      <c r="K187" s="300"/>
    </row>
    <row r="188" spans="2:11" s="1" customFormat="1" ht="15" customHeight="1">
      <c r="B188" s="277"/>
      <c r="C188" s="254" t="s">
        <v>1727</v>
      </c>
      <c r="D188" s="254"/>
      <c r="E188" s="254"/>
      <c r="F188" s="275" t="s">
        <v>1649</v>
      </c>
      <c r="G188" s="254"/>
      <c r="H188" s="254" t="s">
        <v>1728</v>
      </c>
      <c r="I188" s="254" t="s">
        <v>1724</v>
      </c>
      <c r="J188" s="254"/>
      <c r="K188" s="300"/>
    </row>
    <row r="189" spans="2:11" s="1" customFormat="1" ht="15" customHeight="1">
      <c r="B189" s="277"/>
      <c r="C189" s="313" t="s">
        <v>1729</v>
      </c>
      <c r="D189" s="254"/>
      <c r="E189" s="254"/>
      <c r="F189" s="275" t="s">
        <v>1649</v>
      </c>
      <c r="G189" s="254"/>
      <c r="H189" s="254" t="s">
        <v>1730</v>
      </c>
      <c r="I189" s="254" t="s">
        <v>1731</v>
      </c>
      <c r="J189" s="314" t="s">
        <v>1732</v>
      </c>
      <c r="K189" s="300"/>
    </row>
    <row r="190" spans="2:11" s="1" customFormat="1" ht="15" customHeight="1">
      <c r="B190" s="277"/>
      <c r="C190" s="313" t="s">
        <v>43</v>
      </c>
      <c r="D190" s="254"/>
      <c r="E190" s="254"/>
      <c r="F190" s="275" t="s">
        <v>1643</v>
      </c>
      <c r="G190" s="254"/>
      <c r="H190" s="251" t="s">
        <v>1733</v>
      </c>
      <c r="I190" s="254" t="s">
        <v>1734</v>
      </c>
      <c r="J190" s="254"/>
      <c r="K190" s="300"/>
    </row>
    <row r="191" spans="2:11" s="1" customFormat="1" ht="15" customHeight="1">
      <c r="B191" s="277"/>
      <c r="C191" s="313" t="s">
        <v>1735</v>
      </c>
      <c r="D191" s="254"/>
      <c r="E191" s="254"/>
      <c r="F191" s="275" t="s">
        <v>1643</v>
      </c>
      <c r="G191" s="254"/>
      <c r="H191" s="254" t="s">
        <v>1736</v>
      </c>
      <c r="I191" s="254" t="s">
        <v>1678</v>
      </c>
      <c r="J191" s="254"/>
      <c r="K191" s="300"/>
    </row>
    <row r="192" spans="2:11" s="1" customFormat="1" ht="15" customHeight="1">
      <c r="B192" s="277"/>
      <c r="C192" s="313" t="s">
        <v>1737</v>
      </c>
      <c r="D192" s="254"/>
      <c r="E192" s="254"/>
      <c r="F192" s="275" t="s">
        <v>1643</v>
      </c>
      <c r="G192" s="254"/>
      <c r="H192" s="254" t="s">
        <v>1738</v>
      </c>
      <c r="I192" s="254" t="s">
        <v>1678</v>
      </c>
      <c r="J192" s="254"/>
      <c r="K192" s="300"/>
    </row>
    <row r="193" spans="2:11" s="1" customFormat="1" ht="15" customHeight="1">
      <c r="B193" s="277"/>
      <c r="C193" s="313" t="s">
        <v>1739</v>
      </c>
      <c r="D193" s="254"/>
      <c r="E193" s="254"/>
      <c r="F193" s="275" t="s">
        <v>1649</v>
      </c>
      <c r="G193" s="254"/>
      <c r="H193" s="254" t="s">
        <v>1740</v>
      </c>
      <c r="I193" s="254" t="s">
        <v>1678</v>
      </c>
      <c r="J193" s="254"/>
      <c r="K193" s="300"/>
    </row>
    <row r="194" spans="2:11" s="1" customFormat="1" ht="15" customHeight="1">
      <c r="B194" s="306"/>
      <c r="C194" s="315"/>
      <c r="D194" s="286"/>
      <c r="E194" s="286"/>
      <c r="F194" s="286"/>
      <c r="G194" s="286"/>
      <c r="H194" s="286"/>
      <c r="I194" s="286"/>
      <c r="J194" s="286"/>
      <c r="K194" s="307"/>
    </row>
    <row r="195" spans="2:11" s="1" customFormat="1" ht="18.75" customHeight="1">
      <c r="B195" s="288"/>
      <c r="C195" s="298"/>
      <c r="D195" s="298"/>
      <c r="E195" s="298"/>
      <c r="F195" s="308"/>
      <c r="G195" s="298"/>
      <c r="H195" s="298"/>
      <c r="I195" s="298"/>
      <c r="J195" s="298"/>
      <c r="K195" s="288"/>
    </row>
    <row r="196" spans="2:11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pans="2:11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pans="2:11" s="1" customFormat="1" ht="12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pans="2:11" s="1" customFormat="1" ht="22.2">
      <c r="B199" s="246"/>
      <c r="C199" s="374" t="s">
        <v>1741</v>
      </c>
      <c r="D199" s="374"/>
      <c r="E199" s="374"/>
      <c r="F199" s="374"/>
      <c r="G199" s="374"/>
      <c r="H199" s="374"/>
      <c r="I199" s="374"/>
      <c r="J199" s="374"/>
      <c r="K199" s="247"/>
    </row>
    <row r="200" spans="2:11" s="1" customFormat="1" ht="25.5" customHeight="1">
      <c r="B200" s="246"/>
      <c r="C200" s="316" t="s">
        <v>1742</v>
      </c>
      <c r="D200" s="316"/>
      <c r="E200" s="316"/>
      <c r="F200" s="316" t="s">
        <v>1743</v>
      </c>
      <c r="G200" s="317"/>
      <c r="H200" s="375" t="s">
        <v>1744</v>
      </c>
      <c r="I200" s="375"/>
      <c r="J200" s="375"/>
      <c r="K200" s="247"/>
    </row>
    <row r="201" spans="2:11" s="1" customFormat="1" ht="5.25" customHeight="1">
      <c r="B201" s="277"/>
      <c r="C201" s="272"/>
      <c r="D201" s="272"/>
      <c r="E201" s="272"/>
      <c r="F201" s="272"/>
      <c r="G201" s="298"/>
      <c r="H201" s="272"/>
      <c r="I201" s="272"/>
      <c r="J201" s="272"/>
      <c r="K201" s="300"/>
    </row>
    <row r="202" spans="2:11" s="1" customFormat="1" ht="15" customHeight="1">
      <c r="B202" s="277"/>
      <c r="C202" s="254" t="s">
        <v>1734</v>
      </c>
      <c r="D202" s="254"/>
      <c r="E202" s="254"/>
      <c r="F202" s="275" t="s">
        <v>44</v>
      </c>
      <c r="G202" s="254"/>
      <c r="H202" s="376" t="s">
        <v>1745</v>
      </c>
      <c r="I202" s="376"/>
      <c r="J202" s="376"/>
      <c r="K202" s="300"/>
    </row>
    <row r="203" spans="2:11" s="1" customFormat="1" ht="15" customHeight="1">
      <c r="B203" s="277"/>
      <c r="C203" s="254"/>
      <c r="D203" s="254"/>
      <c r="E203" s="254"/>
      <c r="F203" s="275" t="s">
        <v>45</v>
      </c>
      <c r="G203" s="254"/>
      <c r="H203" s="376" t="s">
        <v>1746</v>
      </c>
      <c r="I203" s="376"/>
      <c r="J203" s="376"/>
      <c r="K203" s="300"/>
    </row>
    <row r="204" spans="2:11" s="1" customFormat="1" ht="15" customHeight="1">
      <c r="B204" s="277"/>
      <c r="C204" s="254"/>
      <c r="D204" s="254"/>
      <c r="E204" s="254"/>
      <c r="F204" s="275" t="s">
        <v>48</v>
      </c>
      <c r="G204" s="254"/>
      <c r="H204" s="376" t="s">
        <v>1747</v>
      </c>
      <c r="I204" s="376"/>
      <c r="J204" s="376"/>
      <c r="K204" s="300"/>
    </row>
    <row r="205" spans="2:11" s="1" customFormat="1" ht="15" customHeight="1">
      <c r="B205" s="277"/>
      <c r="C205" s="254"/>
      <c r="D205" s="254"/>
      <c r="E205" s="254"/>
      <c r="F205" s="275" t="s">
        <v>46</v>
      </c>
      <c r="G205" s="254"/>
      <c r="H205" s="376" t="s">
        <v>1748</v>
      </c>
      <c r="I205" s="376"/>
      <c r="J205" s="376"/>
      <c r="K205" s="300"/>
    </row>
    <row r="206" spans="2:11" s="1" customFormat="1" ht="15" customHeight="1">
      <c r="B206" s="277"/>
      <c r="C206" s="254"/>
      <c r="D206" s="254"/>
      <c r="E206" s="254"/>
      <c r="F206" s="275" t="s">
        <v>47</v>
      </c>
      <c r="G206" s="254"/>
      <c r="H206" s="376" t="s">
        <v>1749</v>
      </c>
      <c r="I206" s="376"/>
      <c r="J206" s="376"/>
      <c r="K206" s="300"/>
    </row>
    <row r="207" spans="2:11" s="1" customFormat="1" ht="15" customHeight="1">
      <c r="B207" s="277"/>
      <c r="C207" s="254"/>
      <c r="D207" s="254"/>
      <c r="E207" s="254"/>
      <c r="F207" s="275"/>
      <c r="G207" s="254"/>
      <c r="H207" s="254"/>
      <c r="I207" s="254"/>
      <c r="J207" s="254"/>
      <c r="K207" s="300"/>
    </row>
    <row r="208" spans="2:11" s="1" customFormat="1" ht="15" customHeight="1">
      <c r="B208" s="277"/>
      <c r="C208" s="254" t="s">
        <v>1690</v>
      </c>
      <c r="D208" s="254"/>
      <c r="E208" s="254"/>
      <c r="F208" s="275" t="s">
        <v>80</v>
      </c>
      <c r="G208" s="254"/>
      <c r="H208" s="376" t="s">
        <v>1750</v>
      </c>
      <c r="I208" s="376"/>
      <c r="J208" s="376"/>
      <c r="K208" s="300"/>
    </row>
    <row r="209" spans="2:11" s="1" customFormat="1" ht="15" customHeight="1">
      <c r="B209" s="277"/>
      <c r="C209" s="254"/>
      <c r="D209" s="254"/>
      <c r="E209" s="254"/>
      <c r="F209" s="275" t="s">
        <v>1585</v>
      </c>
      <c r="G209" s="254"/>
      <c r="H209" s="376" t="s">
        <v>1586</v>
      </c>
      <c r="I209" s="376"/>
      <c r="J209" s="376"/>
      <c r="K209" s="300"/>
    </row>
    <row r="210" spans="2:11" s="1" customFormat="1" ht="15" customHeight="1">
      <c r="B210" s="277"/>
      <c r="C210" s="254"/>
      <c r="D210" s="254"/>
      <c r="E210" s="254"/>
      <c r="F210" s="275" t="s">
        <v>1583</v>
      </c>
      <c r="G210" s="254"/>
      <c r="H210" s="376" t="s">
        <v>1751</v>
      </c>
      <c r="I210" s="376"/>
      <c r="J210" s="376"/>
      <c r="K210" s="300"/>
    </row>
    <row r="211" spans="2:11" s="1" customFormat="1" ht="15" customHeight="1">
      <c r="B211" s="318"/>
      <c r="C211" s="254"/>
      <c r="D211" s="254"/>
      <c r="E211" s="254"/>
      <c r="F211" s="275" t="s">
        <v>1587</v>
      </c>
      <c r="G211" s="313"/>
      <c r="H211" s="377" t="s">
        <v>1588</v>
      </c>
      <c r="I211" s="377"/>
      <c r="J211" s="377"/>
      <c r="K211" s="319"/>
    </row>
    <row r="212" spans="2:11" s="1" customFormat="1" ht="15" customHeight="1">
      <c r="B212" s="318"/>
      <c r="C212" s="254"/>
      <c r="D212" s="254"/>
      <c r="E212" s="254"/>
      <c r="F212" s="275" t="s">
        <v>1589</v>
      </c>
      <c r="G212" s="313"/>
      <c r="H212" s="377" t="s">
        <v>1752</v>
      </c>
      <c r="I212" s="377"/>
      <c r="J212" s="377"/>
      <c r="K212" s="319"/>
    </row>
    <row r="213" spans="2:11" s="1" customFormat="1" ht="15" customHeight="1">
      <c r="B213" s="318"/>
      <c r="C213" s="254"/>
      <c r="D213" s="254"/>
      <c r="E213" s="254"/>
      <c r="F213" s="275"/>
      <c r="G213" s="313"/>
      <c r="H213" s="304"/>
      <c r="I213" s="304"/>
      <c r="J213" s="304"/>
      <c r="K213" s="319"/>
    </row>
    <row r="214" spans="2:11" s="1" customFormat="1" ht="15" customHeight="1">
      <c r="B214" s="318"/>
      <c r="C214" s="254" t="s">
        <v>1714</v>
      </c>
      <c r="D214" s="254"/>
      <c r="E214" s="254"/>
      <c r="F214" s="275">
        <v>1</v>
      </c>
      <c r="G214" s="313"/>
      <c r="H214" s="377" t="s">
        <v>1753</v>
      </c>
      <c r="I214" s="377"/>
      <c r="J214" s="377"/>
      <c r="K214" s="319"/>
    </row>
    <row r="215" spans="2:11" s="1" customFormat="1" ht="15" customHeight="1">
      <c r="B215" s="318"/>
      <c r="C215" s="254"/>
      <c r="D215" s="254"/>
      <c r="E215" s="254"/>
      <c r="F215" s="275">
        <v>2</v>
      </c>
      <c r="G215" s="313"/>
      <c r="H215" s="377" t="s">
        <v>1754</v>
      </c>
      <c r="I215" s="377"/>
      <c r="J215" s="377"/>
      <c r="K215" s="319"/>
    </row>
    <row r="216" spans="2:11" s="1" customFormat="1" ht="15" customHeight="1">
      <c r="B216" s="318"/>
      <c r="C216" s="254"/>
      <c r="D216" s="254"/>
      <c r="E216" s="254"/>
      <c r="F216" s="275">
        <v>3</v>
      </c>
      <c r="G216" s="313"/>
      <c r="H216" s="377" t="s">
        <v>1755</v>
      </c>
      <c r="I216" s="377"/>
      <c r="J216" s="377"/>
      <c r="K216" s="319"/>
    </row>
    <row r="217" spans="2:11" s="1" customFormat="1" ht="15" customHeight="1">
      <c r="B217" s="318"/>
      <c r="C217" s="254"/>
      <c r="D217" s="254"/>
      <c r="E217" s="254"/>
      <c r="F217" s="275">
        <v>4</v>
      </c>
      <c r="G217" s="313"/>
      <c r="H217" s="377" t="s">
        <v>1756</v>
      </c>
      <c r="I217" s="377"/>
      <c r="J217" s="377"/>
      <c r="K217" s="319"/>
    </row>
    <row r="218" spans="2:11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Zateplení BD</vt:lpstr>
      <vt:lpstr>2 - Ústřední vytápění</vt:lpstr>
      <vt:lpstr>Pokyny pro vyplnění</vt:lpstr>
      <vt:lpstr>'1 - Zateplení BD'!Názvy_tisku</vt:lpstr>
      <vt:lpstr>'2 - Ústřední vytápění'!Názvy_tisku</vt:lpstr>
      <vt:lpstr>'Rekapitulace stavby'!Názvy_tisku</vt:lpstr>
      <vt:lpstr>'1 - Zateplení BD'!Oblast_tisku</vt:lpstr>
      <vt:lpstr>'2 - Ústřední vytápění'!Oblast_tisku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Kamila Ambrožová</cp:lastModifiedBy>
  <cp:lastPrinted>2023-01-17T09:11:19Z</cp:lastPrinted>
  <dcterms:created xsi:type="dcterms:W3CDTF">2023-01-16T15:15:58Z</dcterms:created>
  <dcterms:modified xsi:type="dcterms:W3CDTF">2023-01-17T09:11:21Z</dcterms:modified>
</cp:coreProperties>
</file>