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MŠ Loučky - úprava zahrady\Přílohy VŘ\"/>
    </mc:Choice>
  </mc:AlternateContent>
  <workbookProtection workbookPassword="C62D" lockStructure="1"/>
  <bookViews>
    <workbookView xWindow="0" yWindow="0" windowWidth="19200" windowHeight="11592"/>
  </bookViews>
  <sheets>
    <sheet name="Pokyny pro vyplnění" sheetId="11" r:id="rId1"/>
    <sheet name="Stavba" sheetId="1" r:id="rId2"/>
    <sheet name="VzorPolozky" sheetId="10" state="hidden" r:id="rId3"/>
    <sheet name="01 A Pol" sheetId="12" r:id="rId4"/>
  </sheets>
  <externalReferences>
    <externalReference r:id="rId5"/>
  </externalReferences>
  <definedNames>
    <definedName name="CelkemDPHVypocet" localSheetId="1">Stavba!#REF!</definedName>
    <definedName name="CenaCelkem">Stavba!$G$29</definedName>
    <definedName name="CenaCelkemBezDPH">Stavba!$G$28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A Pol'!$A$1:$X$114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1" i="12" l="1"/>
  <c r="K51" i="12"/>
  <c r="M51" i="12"/>
  <c r="O51" i="12"/>
  <c r="Q51" i="12"/>
  <c r="V51" i="12"/>
  <c r="G9" i="12" l="1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22" i="12"/>
  <c r="M22" i="12" s="1"/>
  <c r="I22" i="12"/>
  <c r="K22" i="12"/>
  <c r="O22" i="12"/>
  <c r="Q22" i="12"/>
  <c r="V22" i="12"/>
  <c r="G28" i="12"/>
  <c r="M28" i="12" s="1"/>
  <c r="I28" i="12"/>
  <c r="K28" i="12"/>
  <c r="O28" i="12"/>
  <c r="Q28" i="12"/>
  <c r="V28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3" i="12"/>
  <c r="I43" i="12"/>
  <c r="K43" i="12"/>
  <c r="O43" i="12"/>
  <c r="Q43" i="12"/>
  <c r="V43" i="12"/>
  <c r="G46" i="12"/>
  <c r="M46" i="12" s="1"/>
  <c r="I46" i="12"/>
  <c r="K46" i="12"/>
  <c r="O46" i="12"/>
  <c r="Q46" i="12"/>
  <c r="V46" i="12"/>
  <c r="G49" i="12"/>
  <c r="M49" i="12" s="1"/>
  <c r="I49" i="12"/>
  <c r="K49" i="12"/>
  <c r="O49" i="12"/>
  <c r="Q49" i="12"/>
  <c r="V49" i="12"/>
  <c r="G53" i="12"/>
  <c r="M53" i="12" s="1"/>
  <c r="I53" i="12"/>
  <c r="K53" i="12"/>
  <c r="O53" i="12"/>
  <c r="Q53" i="12"/>
  <c r="V53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59" i="12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M76" i="12"/>
  <c r="I76" i="12"/>
  <c r="K76" i="12"/>
  <c r="O76" i="12"/>
  <c r="Q76" i="12"/>
  <c r="V76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3" i="12"/>
  <c r="M83" i="12" s="1"/>
  <c r="I83" i="12"/>
  <c r="K83" i="12"/>
  <c r="O83" i="12"/>
  <c r="Q83" i="12"/>
  <c r="V83" i="12"/>
  <c r="G86" i="12"/>
  <c r="I86" i="12"/>
  <c r="K86" i="12"/>
  <c r="O86" i="12"/>
  <c r="Q86" i="12"/>
  <c r="V86" i="12"/>
  <c r="G89" i="12"/>
  <c r="M89" i="12" s="1"/>
  <c r="I89" i="12"/>
  <c r="K89" i="12"/>
  <c r="O89" i="12"/>
  <c r="Q89" i="12"/>
  <c r="V89" i="12"/>
  <c r="G92" i="12"/>
  <c r="M92" i="12" s="1"/>
  <c r="M91" i="12" s="1"/>
  <c r="I92" i="12"/>
  <c r="I91" i="12" s="1"/>
  <c r="K92" i="12"/>
  <c r="K91" i="12" s="1"/>
  <c r="O92" i="12"/>
  <c r="O91" i="12" s="1"/>
  <c r="Q92" i="12"/>
  <c r="Q91" i="12" s="1"/>
  <c r="V92" i="12"/>
  <c r="V91" i="12" s="1"/>
  <c r="G93" i="12"/>
  <c r="I93" i="12"/>
  <c r="K93" i="12"/>
  <c r="O93" i="12"/>
  <c r="Q93" i="12"/>
  <c r="V93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2" i="12"/>
  <c r="M102" i="12" s="1"/>
  <c r="M101" i="12" s="1"/>
  <c r="I102" i="12"/>
  <c r="I101" i="12" s="1"/>
  <c r="K102" i="12"/>
  <c r="K101" i="12" s="1"/>
  <c r="O102" i="12"/>
  <c r="O101" i="12" s="1"/>
  <c r="Q102" i="12"/>
  <c r="Q101" i="12" s="1"/>
  <c r="V102" i="12"/>
  <c r="V101" i="12" s="1"/>
  <c r="AE104" i="12"/>
  <c r="F40" i="1" s="1"/>
  <c r="I19" i="1"/>
  <c r="I18" i="1"/>
  <c r="I42" i="12" l="1"/>
  <c r="AF104" i="12"/>
  <c r="G40" i="1" s="1"/>
  <c r="G25" i="1" s="1"/>
  <c r="G101" i="12"/>
  <c r="I55" i="1" s="1"/>
  <c r="G48" i="12"/>
  <c r="I49" i="1" s="1"/>
  <c r="V42" i="12"/>
  <c r="Q95" i="12"/>
  <c r="G42" i="12"/>
  <c r="I48" i="1" s="1"/>
  <c r="G8" i="12"/>
  <c r="I47" i="1" s="1"/>
  <c r="K95" i="12"/>
  <c r="K78" i="12"/>
  <c r="Q78" i="12"/>
  <c r="G76" i="12"/>
  <c r="O42" i="12"/>
  <c r="O48" i="12"/>
  <c r="O78" i="12"/>
  <c r="O52" i="12"/>
  <c r="V50" i="12"/>
  <c r="K8" i="12"/>
  <c r="O95" i="12"/>
  <c r="Q88" i="12"/>
  <c r="I88" i="12"/>
  <c r="G50" i="12"/>
  <c r="Q48" i="12"/>
  <c r="I48" i="12"/>
  <c r="K42" i="12"/>
  <c r="V8" i="12"/>
  <c r="I8" i="12"/>
  <c r="O88" i="12"/>
  <c r="K52" i="12"/>
  <c r="O50" i="12"/>
  <c r="Q8" i="12"/>
  <c r="V95" i="12"/>
  <c r="K88" i="12"/>
  <c r="G78" i="12"/>
  <c r="I51" i="1" s="1"/>
  <c r="V78" i="12"/>
  <c r="G52" i="12"/>
  <c r="I50" i="1" s="1"/>
  <c r="V52" i="12"/>
  <c r="K50" i="12"/>
  <c r="Q50" i="12"/>
  <c r="I50" i="12"/>
  <c r="V48" i="12"/>
  <c r="K48" i="12"/>
  <c r="Q42" i="12"/>
  <c r="O8" i="12"/>
  <c r="I78" i="12"/>
  <c r="I95" i="12"/>
  <c r="V88" i="12"/>
  <c r="Q52" i="12"/>
  <c r="I52" i="12"/>
  <c r="F39" i="1"/>
  <c r="M48" i="12"/>
  <c r="M95" i="12"/>
  <c r="M88" i="12"/>
  <c r="G95" i="12"/>
  <c r="I54" i="1" s="1"/>
  <c r="M93" i="12"/>
  <c r="G91" i="12"/>
  <c r="I53" i="1" s="1"/>
  <c r="G88" i="12"/>
  <c r="I52" i="1" s="1"/>
  <c r="M86" i="12"/>
  <c r="M78" i="12" s="1"/>
  <c r="M59" i="12"/>
  <c r="M52" i="12" s="1"/>
  <c r="M50" i="12"/>
  <c r="M43" i="12"/>
  <c r="M42" i="12" s="1"/>
  <c r="M15" i="12"/>
  <c r="M8" i="12" s="1"/>
  <c r="J28" i="1"/>
  <c r="J26" i="1"/>
  <c r="G38" i="1"/>
  <c r="F38" i="1"/>
  <c r="J23" i="1"/>
  <c r="J24" i="1"/>
  <c r="J25" i="1"/>
  <c r="J27" i="1"/>
  <c r="E24" i="1"/>
  <c r="E26" i="1"/>
  <c r="I17" i="1" l="1"/>
  <c r="G39" i="1"/>
  <c r="A25" i="1" s="1"/>
  <c r="G26" i="1" s="1"/>
  <c r="I20" i="1"/>
  <c r="H40" i="1"/>
  <c r="I40" i="1" s="1"/>
  <c r="G104" i="12"/>
  <c r="J39" i="1"/>
  <c r="I56" i="1" l="1"/>
  <c r="J47" i="1" s="1"/>
  <c r="I16" i="1"/>
  <c r="I21" i="1" s="1"/>
  <c r="H39" i="1"/>
  <c r="A26" i="1"/>
  <c r="A23" i="1"/>
  <c r="G28" i="1"/>
  <c r="J49" i="1" l="1"/>
  <c r="J51" i="1"/>
  <c r="J52" i="1"/>
  <c r="J55" i="1"/>
  <c r="J48" i="1"/>
  <c r="J54" i="1"/>
  <c r="J50" i="1"/>
  <c r="J53" i="1"/>
  <c r="I39" i="1"/>
  <c r="A24" i="1"/>
  <c r="G24" i="1"/>
  <c r="A27" i="1" s="1"/>
  <c r="J56" i="1" l="1"/>
  <c r="A29" i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Dana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<sst xmlns="http://schemas.openxmlformats.org/spreadsheetml/2006/main" count="567" uniqueCount="245">
  <si>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</si>
  <si>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</si>
  <si>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</si>
  <si>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</si>
  <si>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</si>
  <si>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</si>
  <si>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</si>
  <si>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</si>
  <si>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</si>
  <si>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</si>
  <si>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</si>
  <si>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</si>
  <si>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</si>
  <si>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</si>
  <si>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</si>
  <si>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</si>
  <si>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</si>
  <si>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</si>
  <si>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</si>
  <si>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</si>
  <si>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</si>
  <si>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</si>
  <si>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</si>
  <si>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</si>
  <si>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</si>
  <si>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</si>
  <si>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</si>
  <si>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</si>
  <si>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</si>
  <si>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</si>
  <si>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</si>
  <si>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</si>
  <si>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</si>
  <si>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</si>
  <si>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</si>
  <si>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</si>
  <si>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</si>
  <si>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</si>
  <si>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</si>
  <si>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</si>
  <si>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</si>
  <si>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</si>
  <si>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</si>
  <si>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Š12-2021</t>
  </si>
  <si>
    <t>Stavba</t>
  </si>
  <si>
    <t>01</t>
  </si>
  <si>
    <t>Architektonicko-stavební řešení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</si>
  <si>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</si>
  <si>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</si>
  <si>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</si>
  <si>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</si>
  <si>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</si>
  <si>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</si>
  <si>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</si>
  <si>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38-1</t>
  </si>
  <si>
    <t>Herní prvky</t>
  </si>
  <si>
    <t>38-2</t>
  </si>
  <si>
    <t>Ostatní prvky</t>
  </si>
  <si>
    <t>5</t>
  </si>
  <si>
    <t>Komunikace</t>
  </si>
  <si>
    <t>63</t>
  </si>
  <si>
    <t>Podlahy a podlahové konstrukce</t>
  </si>
  <si>
    <t>91</t>
  </si>
  <si>
    <t>Doplňující práce na komunikaci</t>
  </si>
  <si>
    <t>96</t>
  </si>
  <si>
    <t>Bourání konstrukcí</t>
  </si>
  <si>
    <t>99</t>
  </si>
  <si>
    <t>Staveništní přesun hmot</t>
  </si>
  <si>
    <t>712</t>
  </si>
  <si>
    <t>Povlakové krytiny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</si>
  <si>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</si>
  <si>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</si>
  <si>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</si>
  <si>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</si>
  <si>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</si>
  <si>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</si>
  <si>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</si>
  <si>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</si>
  <si>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</si>
  <si>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</si>
  <si>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</si>
  <si>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</si>
  <si>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</si>
  <si>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</si>
  <si>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</si>
  <si>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</si>
  <si>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</si>
  <si>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</si>
  <si>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</si>
  <si>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</si>
  <si>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</si>
  <si>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</si>
  <si>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</si>
  <si>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</si>
  <si>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</si>
  <si>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</si>
  <si>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</si>
  <si>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</si>
  <si>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</si>
  <si>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</si>
  <si>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</si>
  <si>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</si>
  <si>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</si>
  <si>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dlažeb z betonových dlaždic na sucho odvoz do 10 m</t>
  </si>
  <si>
    <t>m2</t>
  </si>
  <si>
    <t>RTS 21/ I</t>
  </si>
  <si>
    <t>Práce</t>
  </si>
  <si>
    <t>POL1_</t>
  </si>
  <si>
    <t>0,3*0,3*29</t>
  </si>
  <si>
    <t>VV</t>
  </si>
  <si>
    <t>113107315R00</t>
  </si>
  <si>
    <t>Odstranění podkladu pl. 50 m2,kam.těžené tl.15 cm</t>
  </si>
  <si>
    <t>pískoviště : 4,3*2,6</t>
  </si>
  <si>
    <t>113107320R00</t>
  </si>
  <si>
    <t>Odstranění podkladu pl. 50 m2,kam.těžené tl.20 cm</t>
  </si>
  <si>
    <t>oblázky : 16</t>
  </si>
  <si>
    <t>113204111R00</t>
  </si>
  <si>
    <t>Vytrhání obrubníků plastových</t>
  </si>
  <si>
    <t>m</t>
  </si>
  <si>
    <t>122101101R00</t>
  </si>
  <si>
    <t>Odkopávky nezapažené v hor. 2 do 100 m3</t>
  </si>
  <si>
    <t>m3</t>
  </si>
  <si>
    <t>výkop pro dopadovou plochu : 68*0,3</t>
  </si>
  <si>
    <t>výkop pro zpevněné plochy : 99*0,25</t>
  </si>
  <si>
    <t>výkop pro dlažbu z plochých kamenů : 5*0,15</t>
  </si>
  <si>
    <t>asfaltová plocha hřiště : 11*8*0,25</t>
  </si>
  <si>
    <t>asfaltová koloběžková dráha : 197*0,3</t>
  </si>
  <si>
    <t>162201102R00</t>
  </si>
  <si>
    <t>Vodorovné přemístění výkopku z hor.1-4 do 50 m</t>
  </si>
  <si>
    <t>odvoz výkopku na kopec : 20,4</t>
  </si>
  <si>
    <t>24,75</t>
  </si>
  <si>
    <t>0,75</t>
  </si>
  <si>
    <t>22</t>
  </si>
  <si>
    <t>59,1</t>
  </si>
  <si>
    <t>171102103R00</t>
  </si>
  <si>
    <t>Uložení zeminy do násypů, zhutněných, předepsaných tvarů</t>
  </si>
  <si>
    <t>20,4</t>
  </si>
  <si>
    <t>180402111R00</t>
  </si>
  <si>
    <t>Založení trávníku parkového výsevem v rovině</t>
  </si>
  <si>
    <t>181006115R00</t>
  </si>
  <si>
    <t>Rozprostření zemin v rov./sklonu 1:5, tl. do 40 cm</t>
  </si>
  <si>
    <t>182101101R00</t>
  </si>
  <si>
    <t>Svahování v hor. 1 - 4</t>
  </si>
  <si>
    <t>183403113R00</t>
  </si>
  <si>
    <t>Obdělání půdy frézováním v rovině</t>
  </si>
  <si>
    <t>183403151R00</t>
  </si>
  <si>
    <t>Obdělání půdy smykováním, v rovině</t>
  </si>
  <si>
    <t>183403161R00</t>
  </si>
  <si>
    <t>Obdělání půdy válením, v rovině</t>
  </si>
  <si>
    <t>00572440R</t>
  </si>
  <si>
    <t>Směs travní hřištní III. - vysoká zátěž PROFI á 25 kg</t>
  </si>
  <si>
    <t>kg</t>
  </si>
  <si>
    <t>SPCM</t>
  </si>
  <si>
    <t>Specifikace</t>
  </si>
  <si>
    <t>POL3_</t>
  </si>
  <si>
    <t>2*8,5</t>
  </si>
  <si>
    <t>215901101R00</t>
  </si>
  <si>
    <t xml:space="preserve">Zhutnění podloží z hornin </t>
  </si>
  <si>
    <t>asfaltová plocha hřiště : 11*8</t>
  </si>
  <si>
    <t>asfaltová koloběžková dráha : 197</t>
  </si>
  <si>
    <t>215901101RT5</t>
  </si>
  <si>
    <t>Zhutnění podloží z hornin nesoudržných do 92% PS vibrační deskou</t>
  </si>
  <si>
    <t>zpevněná plocha : 99</t>
  </si>
  <si>
    <t>kus</t>
  </si>
  <si>
    <t>Vlastní</t>
  </si>
  <si>
    <t>Indiv</t>
  </si>
  <si>
    <t>38-1-003.RXX</t>
  </si>
  <si>
    <t>D+M tunel v kopci (plast. roura DN 800, 6m) vč. výkopů a zabudování do stávajícícho kopce</t>
  </si>
  <si>
    <t>POP</t>
  </si>
  <si>
    <t>289970111R00</t>
  </si>
  <si>
    <t>Vrstva geotextilie 300g/m2</t>
  </si>
  <si>
    <t>564113510R00</t>
  </si>
  <si>
    <t>Podklad z asf.recyklátu po zhutn.tl.10 cm</t>
  </si>
  <si>
    <t>564831111R00</t>
  </si>
  <si>
    <t>Podklad ze štěrkodrti po zhutnění tloušťky 10 cm</t>
  </si>
  <si>
    <t>564851111RT2</t>
  </si>
  <si>
    <t>Podklad ze štěrkodrti po zhutnění tloušťky 15 cm štěrkodrť frakce 0-32 mm</t>
  </si>
  <si>
    <t>564851111RT3</t>
  </si>
  <si>
    <t>Podklad ze štěrkodrti po zhutnění tloušťky 15 cm štěrkodrť frakce 16-32 mm</t>
  </si>
  <si>
    <t>564851112RT2</t>
  </si>
  <si>
    <t>Podklad ze štěrkodrti po zhutnění tloušťky 16 cm štěrkodrť frakce 0-32 mm</t>
  </si>
  <si>
    <t>565131111RT3</t>
  </si>
  <si>
    <t>Podklad z obal kamen. ACP 16+, š. do 3 m, tl. 5 cm</t>
  </si>
  <si>
    <t>asfaltová plocha hřiště : 88</t>
  </si>
  <si>
    <t>577131211RT3</t>
  </si>
  <si>
    <t>Beton asfalt. ACO 8, do 3 m, tl. 4 cm</t>
  </si>
  <si>
    <t>577141212RT3</t>
  </si>
  <si>
    <t>Beton asfalt. ACO 8 do 3 m, tl.5 cm</t>
  </si>
  <si>
    <t>594111111RT2</t>
  </si>
  <si>
    <t>Dlažba z plochých kamenů,lože z kam.těž.do 5 cm včetně dodávky kamene</t>
  </si>
  <si>
    <t>596215021R00</t>
  </si>
  <si>
    <t>Kladení zámkové dlažby tl. 6 cm do drtě tl. 4 cm</t>
  </si>
  <si>
    <t>596291111R00</t>
  </si>
  <si>
    <t>Řezání zámkové dlažby tl. 60 mm</t>
  </si>
  <si>
    <t>59245110R</t>
  </si>
  <si>
    <t>Dlažba zámková 20x10x6 cm přírodní</t>
  </si>
  <si>
    <t>99*1,08</t>
  </si>
  <si>
    <t>916561111R00</t>
  </si>
  <si>
    <t>Osazení záhon.obrubníků do lože z C 12/15 s opěrou</t>
  </si>
  <si>
    <t>917862111R00</t>
  </si>
  <si>
    <t>Osazení stojat. obrub.bet. s opěrou,lože z C 12/15</t>
  </si>
  <si>
    <t>36</t>
  </si>
  <si>
    <t>272</t>
  </si>
  <si>
    <t>59217003R</t>
  </si>
  <si>
    <t>Obrubník parkový betonový 80x250x1000 mm přírodní</t>
  </si>
  <si>
    <t>36*1,02</t>
  </si>
  <si>
    <t>272*1,02</t>
  </si>
  <si>
    <t>59217335R</t>
  </si>
  <si>
    <t>Obrubník zahradní ABO 10-20 1000/50/250 mm šedý</t>
  </si>
  <si>
    <t>48*1,02</t>
  </si>
  <si>
    <t>979054441R00</t>
  </si>
  <si>
    <t xml:space="preserve">Očištění vybour. dlaždic </t>
  </si>
  <si>
    <t>t</t>
  </si>
  <si>
    <t>998225111R00</t>
  </si>
  <si>
    <t>Přesun hmot, pozemní komunikace</t>
  </si>
  <si>
    <t>Přesun hmot</t>
  </si>
  <si>
    <t>POL7_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</si>
  <si>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</si>
  <si>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</si>
  <si>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</si>
  <si>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</si>
  <si>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</si>
  <si>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</si>
  <si>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</si>
  <si>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</si>
  <si>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</si>
  <si>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</si>
  <si>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>Poplatek za skládku suti - směs</t>
  </si>
  <si>
    <t>005121 R</t>
  </si>
  <si>
    <t>Zařízení staveniště, vytýčení, zaměření</t>
  </si>
  <si>
    <t>Soubor</t>
  </si>
  <si>
    <t>VRN</t>
  </si>
  <si>
    <t>POL99_8</t>
  </si>
  <si>
    <t>SUM</t>
  </si>
  <si>
    <t>Poznámky uchazeče k zadání</t>
  </si>
  <si>
    <t>POPUZIV</t>
  </si>
  <si>
    <t>END</t>
  </si>
  <si>
    <t>Ing.Dana Víchová</t>
  </si>
  <si>
    <t>Ostrava</t>
  </si>
  <si>
    <t>Odrách</t>
  </si>
  <si>
    <t>Město Odry, Masarykovo nám16/25, Odry</t>
  </si>
  <si>
    <t>asfaltová koloběžková dráha  197, asfaltové hřiště 88</t>
  </si>
  <si>
    <t>MŠ Loučky - úprava školní zahrady</t>
  </si>
  <si>
    <t xml:space="preserve">Zpevněné plochy </t>
  </si>
  <si>
    <t>CZ00298221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</si>
</sst>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8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6" fillId="0" borderId="40" xfId="0" applyFont="1" applyBorder="1" applyAlignment="1">
      <alignment vertical="top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4" borderId="41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4" borderId="44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7" xfId="0" applyNumberFormat="1" applyFont="1" applyFill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2" t="s">
        <v>41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I17" sqref="I17:J17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3.6640625" style="52" customWidth="1"/>
    <col min="4" max="4" width="13" style="52" customWidth="1"/>
    <col min="5" max="5" width="9.6640625" style="52" customWidth="1"/>
    <col min="6" max="6" width="11.6640625" customWidth="1"/>
    <col min="7" max="7" width="13" customWidth="1"/>
    <col min="8" max="8" width="9.5546875" customWidth="1"/>
    <col min="9" max="9" width="18.44140625" customWidth="1"/>
    <col min="10" max="10" width="5.3320312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185" t="s">
        <v>4</v>
      </c>
      <c r="C1" s="186"/>
      <c r="D1" s="186"/>
      <c r="E1" s="186"/>
      <c r="F1" s="186"/>
      <c r="G1" s="186"/>
      <c r="H1" s="186"/>
      <c r="I1" s="186"/>
      <c r="J1" s="187"/>
    </row>
    <row r="2" spans="1:15" ht="36" customHeight="1" x14ac:dyDescent="0.25">
      <c r="A2" s="2"/>
      <c r="B2" s="76" t="s">
        <v>24</v>
      </c>
      <c r="C2" s="77"/>
      <c r="D2" s="78" t="s">
        <v>43</v>
      </c>
      <c r="E2" s="194" t="s">
        <v>242</v>
      </c>
      <c r="F2" s="195"/>
      <c r="G2" s="195"/>
      <c r="H2" s="195"/>
      <c r="I2" s="195"/>
      <c r="J2" s="196"/>
      <c r="O2" s="1"/>
    </row>
    <row r="3" spans="1:15" ht="27" hidden="1" customHeight="1" x14ac:dyDescent="0.25">
      <c r="A3" s="2"/>
      <c r="B3" s="79"/>
      <c r="C3" s="77"/>
      <c r="D3" s="80"/>
      <c r="E3" s="197"/>
      <c r="F3" s="198"/>
      <c r="G3" s="198"/>
      <c r="H3" s="198"/>
      <c r="I3" s="198"/>
      <c r="J3" s="199"/>
    </row>
    <row r="4" spans="1:15" ht="23.25" customHeight="1" x14ac:dyDescent="0.25">
      <c r="A4" s="2"/>
      <c r="B4" s="81"/>
      <c r="C4" s="82"/>
      <c r="D4" s="83"/>
      <c r="E4" s="207"/>
      <c r="F4" s="207"/>
      <c r="G4" s="207"/>
      <c r="H4" s="207"/>
      <c r="I4" s="207"/>
      <c r="J4" s="208"/>
    </row>
    <row r="5" spans="1:15" ht="24" customHeight="1" x14ac:dyDescent="0.25">
      <c r="A5" s="2"/>
      <c r="B5" s="31" t="s">
        <v>23</v>
      </c>
      <c r="D5" s="211" t="s">
        <v>240</v>
      </c>
      <c r="E5" s="212"/>
      <c r="F5" s="212"/>
      <c r="G5" s="212"/>
      <c r="H5" s="18" t="s">
        <v>42</v>
      </c>
      <c r="I5" s="22">
        <v>298221</v>
      </c>
      <c r="J5" s="8"/>
    </row>
    <row r="6" spans="1:15" ht="15.75" customHeight="1" x14ac:dyDescent="0.25">
      <c r="A6" s="2"/>
      <c r="B6" s="28"/>
      <c r="C6" s="55"/>
      <c r="D6" s="213"/>
      <c r="E6" s="214"/>
      <c r="F6" s="214"/>
      <c r="G6" s="214"/>
      <c r="H6" s="18" t="s">
        <v>36</v>
      </c>
      <c r="I6" s="22" t="s">
        <v>244</v>
      </c>
      <c r="J6" s="8"/>
    </row>
    <row r="7" spans="1:15" ht="15.75" customHeight="1" x14ac:dyDescent="0.25">
      <c r="A7" s="2"/>
      <c r="B7" s="29"/>
      <c r="C7" s="56"/>
      <c r="D7" s="53"/>
      <c r="E7" s="215"/>
      <c r="F7" s="216"/>
      <c r="G7" s="21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01"/>
      <c r="E11" s="201"/>
      <c r="F11" s="201"/>
      <c r="G11" s="201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06"/>
      <c r="E12" s="206"/>
      <c r="F12" s="206"/>
      <c r="G12" s="206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4"/>
      <c r="E13" s="209"/>
      <c r="F13" s="210"/>
      <c r="G13" s="21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 t="s">
        <v>237</v>
      </c>
      <c r="E14" s="60" t="s">
        <v>238</v>
      </c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00"/>
      <c r="F15" s="200"/>
      <c r="G15" s="202"/>
      <c r="H15" s="202"/>
      <c r="I15" s="202" t="s">
        <v>31</v>
      </c>
      <c r="J15" s="203"/>
    </row>
    <row r="16" spans="1:15" ht="23.25" customHeight="1" x14ac:dyDescent="0.25">
      <c r="A16" s="133" t="s">
        <v>26</v>
      </c>
      <c r="B16" s="38" t="s">
        <v>26</v>
      </c>
      <c r="C16" s="62"/>
      <c r="D16" s="63"/>
      <c r="E16" s="191"/>
      <c r="F16" s="192"/>
      <c r="G16" s="191"/>
      <c r="H16" s="192"/>
      <c r="I16" s="191">
        <f>SUMIF(F47:F55,A16,I47:I55)+SUMIF(F47:F55,"PSU",I47:I55)</f>
        <v>0</v>
      </c>
      <c r="J16" s="193"/>
    </row>
    <row r="17" spans="1:10" ht="23.25" customHeight="1" x14ac:dyDescent="0.25">
      <c r="A17" s="133" t="s">
        <v>27</v>
      </c>
      <c r="B17" s="38" t="s">
        <v>27</v>
      </c>
      <c r="C17" s="62"/>
      <c r="D17" s="63"/>
      <c r="E17" s="191"/>
      <c r="F17" s="192"/>
      <c r="G17" s="191"/>
      <c r="H17" s="192"/>
      <c r="I17" s="191">
        <f>SUMIF(F47:F55,A17,I47:I55)</f>
        <v>0</v>
      </c>
      <c r="J17" s="193"/>
    </row>
    <row r="18" spans="1:10" ht="23.25" customHeight="1" x14ac:dyDescent="0.25">
      <c r="A18" s="133" t="s">
        <v>28</v>
      </c>
      <c r="B18" s="38" t="s">
        <v>28</v>
      </c>
      <c r="C18" s="62"/>
      <c r="D18" s="63"/>
      <c r="E18" s="191"/>
      <c r="F18" s="192"/>
      <c r="G18" s="191"/>
      <c r="H18" s="192"/>
      <c r="I18" s="191">
        <f>SUMIF(F47:F55,A18,I47:I55)</f>
        <v>0</v>
      </c>
      <c r="J18" s="193"/>
    </row>
    <row r="19" spans="1:10" ht="23.25" customHeight="1" x14ac:dyDescent="0.25">
      <c r="A19" s="133" t="s">
        <v>74</v>
      </c>
      <c r="B19" s="38" t="s">
        <v>29</v>
      </c>
      <c r="C19" s="62"/>
      <c r="D19" s="63"/>
      <c r="E19" s="191"/>
      <c r="F19" s="192"/>
      <c r="G19" s="191"/>
      <c r="H19" s="192"/>
      <c r="I19" s="191">
        <f>SUMIF(F47:F55,A19,I47:I55)</f>
        <v>0</v>
      </c>
      <c r="J19" s="193"/>
    </row>
    <row r="20" spans="1:10" ht="23.25" customHeight="1" x14ac:dyDescent="0.25">
      <c r="A20" s="133" t="s">
        <v>73</v>
      </c>
      <c r="B20" s="38" t="s">
        <v>30</v>
      </c>
      <c r="C20" s="62"/>
      <c r="D20" s="63"/>
      <c r="E20" s="191"/>
      <c r="F20" s="192"/>
      <c r="G20" s="191"/>
      <c r="H20" s="192"/>
      <c r="I20" s="191">
        <f>SUMIF(F47:F55,A20,I47:I55)</f>
        <v>0</v>
      </c>
      <c r="J20" s="193"/>
    </row>
    <row r="21" spans="1:10" ht="23.25" customHeight="1" x14ac:dyDescent="0.25">
      <c r="A21" s="2"/>
      <c r="B21" s="48" t="s">
        <v>31</v>
      </c>
      <c r="C21" s="64"/>
      <c r="D21" s="65"/>
      <c r="E21" s="204"/>
      <c r="F21" s="205"/>
      <c r="G21" s="204"/>
      <c r="H21" s="205"/>
      <c r="I21" s="204">
        <f>SUM(I16:J20)</f>
        <v>0</v>
      </c>
      <c r="J21" s="22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0"/>
      <c r="H23" s="221"/>
      <c r="I23" s="22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8">
        <f>A23</f>
        <v>0</v>
      </c>
      <c r="H24" s="219"/>
      <c r="I24" s="21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0">
        <f>G40</f>
        <v>0</v>
      </c>
      <c r="H25" s="221"/>
      <c r="I25" s="22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88">
        <f>A25</f>
        <v>0</v>
      </c>
      <c r="H26" s="189"/>
      <c r="I26" s="189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0">
        <f>CenaCelkem-(ZakladDPHSni+DPHSni+ZakladDPHZakl+DPHZakl)</f>
        <v>0</v>
      </c>
      <c r="H27" s="190"/>
      <c r="I27" s="190"/>
      <c r="J27" s="41" t="str">
        <f t="shared" si="0"/>
        <v>CZK</v>
      </c>
    </row>
    <row r="28" spans="1:10" ht="27.75" hidden="1" customHeight="1" thickBot="1" x14ac:dyDescent="0.3">
      <c r="A28" s="2"/>
      <c r="B28" s="107" t="s">
        <v>25</v>
      </c>
      <c r="C28" s="108"/>
      <c r="D28" s="108"/>
      <c r="E28" s="109"/>
      <c r="F28" s="110"/>
      <c r="G28" s="223" t="e">
        <f>ZakladDPHSniVypocet+ZakladDPHZaklVypocet</f>
        <v>#REF!</v>
      </c>
      <c r="H28" s="224"/>
      <c r="I28" s="224"/>
      <c r="J28" s="11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07" t="s">
        <v>37</v>
      </c>
      <c r="C29" s="112"/>
      <c r="D29" s="112"/>
      <c r="E29" s="112"/>
      <c r="F29" s="113"/>
      <c r="G29" s="223">
        <f>A27</f>
        <v>0</v>
      </c>
      <c r="H29" s="223"/>
      <c r="I29" s="223"/>
      <c r="J29" s="114" t="s">
        <v>47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 t="s">
        <v>239</v>
      </c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25"/>
      <c r="E34" s="226"/>
      <c r="G34" s="227"/>
      <c r="H34" s="228"/>
      <c r="I34" s="228"/>
      <c r="J34" s="25"/>
    </row>
    <row r="35" spans="1:10" ht="12.75" customHeight="1" x14ac:dyDescent="0.25">
      <c r="A35" s="2"/>
      <c r="B35" s="2"/>
      <c r="D35" s="217" t="s">
        <v>2</v>
      </c>
      <c r="E35" s="21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5">
      <c r="A38" s="88" t="s">
        <v>39</v>
      </c>
      <c r="B38" s="93" t="s">
        <v>18</v>
      </c>
      <c r="C38" s="183" t="s">
        <v>6</v>
      </c>
      <c r="D38" s="18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44</v>
      </c>
      <c r="C39" s="229"/>
      <c r="D39" s="229"/>
      <c r="E39" s="229"/>
      <c r="F39" s="99" t="e">
        <f>'01 A Pol'!AE104+#REF!</f>
        <v>#REF!</v>
      </c>
      <c r="G39" s="100" t="e">
        <f>'01 A Pol'!AF104+#REF!</f>
        <v>#REF!</v>
      </c>
      <c r="H39" s="101" t="e">
        <f>(F39*SazbaDPH1/100)+(G39*SazbaDPH2/100)</f>
        <v>#REF!</v>
      </c>
      <c r="I39" s="101" t="e">
        <f>F39+G39+H39</f>
        <v>#REF!</v>
      </c>
      <c r="J39" s="102" t="e">
        <f ca="1">IF(_xlfn.SINGLE(CenaCelkemVypocet)=0,"",I39/_xlfn.SINGLE(CenaCelkemVypocet)*100)</f>
        <v>#NAME?</v>
      </c>
    </row>
    <row r="40" spans="1:10" ht="25.5" customHeight="1" x14ac:dyDescent="0.25">
      <c r="A40" s="88">
        <v>2</v>
      </c>
      <c r="B40" s="103" t="s">
        <v>45</v>
      </c>
      <c r="C40" s="230" t="s">
        <v>243</v>
      </c>
      <c r="D40" s="230"/>
      <c r="E40" s="230"/>
      <c r="F40" s="104">
        <f>'01 A Pol'!AE104</f>
        <v>0</v>
      </c>
      <c r="G40" s="105">
        <f>'01 A Pol'!AF104</f>
        <v>0</v>
      </c>
      <c r="H40" s="105">
        <f>(F40*SazbaDPH1/100)+(G40*SazbaDPH2/100)</f>
        <v>0</v>
      </c>
      <c r="I40" s="105">
        <f>F40+G40+H40</f>
        <v>0</v>
      </c>
      <c r="J40" s="106"/>
    </row>
    <row r="44" spans="1:10" ht="15.6" x14ac:dyDescent="0.3">
      <c r="B44" s="115" t="s">
        <v>48</v>
      </c>
    </row>
    <row r="46" spans="1:10" ht="25.5" customHeight="1" x14ac:dyDescent="0.25">
      <c r="A46" s="117"/>
      <c r="B46" s="120" t="s">
        <v>18</v>
      </c>
      <c r="C46" s="120" t="s">
        <v>6</v>
      </c>
      <c r="D46" s="121"/>
      <c r="E46" s="121"/>
      <c r="F46" s="122" t="s">
        <v>49</v>
      </c>
      <c r="G46" s="122"/>
      <c r="H46" s="122"/>
      <c r="I46" s="122" t="s">
        <v>31</v>
      </c>
      <c r="J46" s="122" t="s">
        <v>0</v>
      </c>
    </row>
    <row r="47" spans="1:10" ht="36.75" customHeight="1" x14ac:dyDescent="0.25">
      <c r="A47" s="118"/>
      <c r="B47" s="123" t="s">
        <v>50</v>
      </c>
      <c r="C47" s="231" t="s">
        <v>51</v>
      </c>
      <c r="D47" s="232"/>
      <c r="E47" s="232"/>
      <c r="F47" s="131" t="s">
        <v>26</v>
      </c>
      <c r="G47" s="124"/>
      <c r="H47" s="124"/>
      <c r="I47" s="124">
        <f>'01 A Pol'!G8</f>
        <v>0</v>
      </c>
      <c r="J47" s="129" t="str">
        <f>IF(I56=0,"",I47/I56*100)</f>
        <v/>
      </c>
    </row>
    <row r="48" spans="1:10" ht="36.75" customHeight="1" x14ac:dyDescent="0.25">
      <c r="A48" s="118"/>
      <c r="B48" s="123" t="s">
        <v>52</v>
      </c>
      <c r="C48" s="231" t="s">
        <v>53</v>
      </c>
      <c r="D48" s="232"/>
      <c r="E48" s="232"/>
      <c r="F48" s="131" t="s">
        <v>26</v>
      </c>
      <c r="G48" s="124"/>
      <c r="H48" s="124"/>
      <c r="I48" s="124">
        <f>'01 A Pol'!G42</f>
        <v>0</v>
      </c>
      <c r="J48" s="129" t="str">
        <f>IF(I56=0,"",I48/I56*100)</f>
        <v/>
      </c>
    </row>
    <row r="49" spans="1:10" ht="36.75" customHeight="1" x14ac:dyDescent="0.25">
      <c r="A49" s="118"/>
      <c r="B49" s="123" t="s">
        <v>54</v>
      </c>
      <c r="C49" s="231" t="s">
        <v>55</v>
      </c>
      <c r="D49" s="232"/>
      <c r="E49" s="232"/>
      <c r="F49" s="131" t="s">
        <v>26</v>
      </c>
      <c r="G49" s="124"/>
      <c r="H49" s="124"/>
      <c r="I49" s="124">
        <f>'01 A Pol'!G48</f>
        <v>0</v>
      </c>
      <c r="J49" s="129" t="str">
        <f>IF(I56=0,"",I49/I56*100)</f>
        <v/>
      </c>
    </row>
    <row r="50" spans="1:10" ht="36.75" customHeight="1" x14ac:dyDescent="0.25">
      <c r="A50" s="118"/>
      <c r="B50" s="123" t="s">
        <v>58</v>
      </c>
      <c r="C50" s="231" t="s">
        <v>59</v>
      </c>
      <c r="D50" s="232"/>
      <c r="E50" s="232"/>
      <c r="F50" s="131" t="s">
        <v>26</v>
      </c>
      <c r="G50" s="124"/>
      <c r="H50" s="124"/>
      <c r="I50" s="124">
        <f>'01 A Pol'!G52</f>
        <v>0</v>
      </c>
      <c r="J50" s="129" t="str">
        <f>IF(I56=0,"",I50/I56*100)</f>
        <v/>
      </c>
    </row>
    <row r="51" spans="1:10" ht="36.75" customHeight="1" x14ac:dyDescent="0.25">
      <c r="A51" s="118"/>
      <c r="B51" s="123" t="s">
        <v>62</v>
      </c>
      <c r="C51" s="231" t="s">
        <v>63</v>
      </c>
      <c r="D51" s="232"/>
      <c r="E51" s="232"/>
      <c r="F51" s="131" t="s">
        <v>26</v>
      </c>
      <c r="G51" s="124"/>
      <c r="H51" s="124"/>
      <c r="I51" s="124">
        <f>'01 A Pol'!G78</f>
        <v>0</v>
      </c>
      <c r="J51" s="129" t="str">
        <f>IF(I56=0,"",I51/I56*100)</f>
        <v/>
      </c>
    </row>
    <row r="52" spans="1:10" ht="36.75" customHeight="1" x14ac:dyDescent="0.25">
      <c r="A52" s="118"/>
      <c r="B52" s="123" t="s">
        <v>64</v>
      </c>
      <c r="C52" s="231" t="s">
        <v>65</v>
      </c>
      <c r="D52" s="232"/>
      <c r="E52" s="232"/>
      <c r="F52" s="131" t="s">
        <v>26</v>
      </c>
      <c r="G52" s="124"/>
      <c r="H52" s="124"/>
      <c r="I52" s="124">
        <f>'01 A Pol'!G88</f>
        <v>0</v>
      </c>
      <c r="J52" s="129" t="str">
        <f>IF(I56=0,"",I52/I56*100)</f>
        <v/>
      </c>
    </row>
    <row r="53" spans="1:10" ht="36.75" customHeight="1" x14ac:dyDescent="0.25">
      <c r="A53" s="118"/>
      <c r="B53" s="123" t="s">
        <v>66</v>
      </c>
      <c r="C53" s="231" t="s">
        <v>67</v>
      </c>
      <c r="D53" s="232"/>
      <c r="E53" s="232"/>
      <c r="F53" s="131" t="s">
        <v>26</v>
      </c>
      <c r="G53" s="124"/>
      <c r="H53" s="124"/>
      <c r="I53" s="124">
        <f>'01 A Pol'!G91</f>
        <v>0</v>
      </c>
      <c r="J53" s="129" t="str">
        <f>IF(I56=0,"",I53/I56*100)</f>
        <v/>
      </c>
    </row>
    <row r="54" spans="1:10" ht="36.75" customHeight="1" x14ac:dyDescent="0.25">
      <c r="A54" s="118"/>
      <c r="B54" s="123" t="s">
        <v>70</v>
      </c>
      <c r="C54" s="231" t="s">
        <v>71</v>
      </c>
      <c r="D54" s="232"/>
      <c r="E54" s="232"/>
      <c r="F54" s="131" t="s">
        <v>72</v>
      </c>
      <c r="G54" s="124"/>
      <c r="H54" s="124"/>
      <c r="I54" s="124">
        <f>'01 A Pol'!G95</f>
        <v>0</v>
      </c>
      <c r="J54" s="129" t="str">
        <f>IF(I56=0,"",I54/I56*100)</f>
        <v/>
      </c>
    </row>
    <row r="55" spans="1:10" ht="36.75" customHeight="1" x14ac:dyDescent="0.25">
      <c r="A55" s="118"/>
      <c r="B55" s="123" t="s">
        <v>73</v>
      </c>
      <c r="C55" s="231" t="s">
        <v>30</v>
      </c>
      <c r="D55" s="232"/>
      <c r="E55" s="232"/>
      <c r="F55" s="131" t="s">
        <v>73</v>
      </c>
      <c r="G55" s="124"/>
      <c r="H55" s="124"/>
      <c r="I55" s="124">
        <f>'01 A Pol'!G101</f>
        <v>0</v>
      </c>
      <c r="J55" s="129" t="str">
        <f>IF(I56=0,"",I55/I56*100)</f>
        <v/>
      </c>
    </row>
    <row r="56" spans="1:10" ht="25.5" customHeight="1" x14ac:dyDescent="0.25">
      <c r="A56" s="119"/>
      <c r="B56" s="125" t="s">
        <v>1</v>
      </c>
      <c r="C56" s="126"/>
      <c r="D56" s="127"/>
      <c r="E56" s="127"/>
      <c r="F56" s="132"/>
      <c r="G56" s="128"/>
      <c r="H56" s="128"/>
      <c r="I56" s="128">
        <f>SUM(I47:I55)</f>
        <v>0</v>
      </c>
      <c r="J56" s="130">
        <f>SUM(J47:J55)</f>
        <v>0</v>
      </c>
    </row>
    <row r="57" spans="1:10" x14ac:dyDescent="0.25">
      <c r="F57" s="86"/>
      <c r="G57" s="86"/>
      <c r="H57" s="86"/>
      <c r="I57" s="86"/>
      <c r="J57" s="87"/>
    </row>
    <row r="58" spans="1:10" x14ac:dyDescent="0.25">
      <c r="F58" s="86"/>
      <c r="G58" s="86"/>
      <c r="H58" s="86"/>
      <c r="I58" s="86"/>
      <c r="J58" s="87"/>
    </row>
    <row r="59" spans="1:10" x14ac:dyDescent="0.25">
      <c r="F59" s="86"/>
      <c r="G59" s="86"/>
      <c r="H59" s="86"/>
      <c r="I59" s="86"/>
      <c r="J59" s="87"/>
    </row>
  </sheetData>
  <sheetProtection password="C62D" sheet="1" objects="1" scenarios="1"/>
  <protectedRanges>
    <protectedRange password="C62D" sqref="I11:I12" name="Oblast2"/>
    <protectedRange password="C62D" sqref="D11:G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0:E50"/>
    <mergeCell ref="C51:E51"/>
    <mergeCell ref="C52:E52"/>
    <mergeCell ref="C54:E54"/>
    <mergeCell ref="C55:E55"/>
    <mergeCell ref="C53:E53"/>
    <mergeCell ref="C39:E39"/>
    <mergeCell ref="C40:E40"/>
    <mergeCell ref="C47:E47"/>
    <mergeCell ref="C48:E48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C38:D38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 x14ac:dyDescent="0.25">
      <c r="A2" s="50" t="s">
        <v>8</v>
      </c>
      <c r="B2" s="49"/>
      <c r="C2" s="235"/>
      <c r="D2" s="235"/>
      <c r="E2" s="235"/>
      <c r="F2" s="235"/>
      <c r="G2" s="236"/>
    </row>
    <row r="3" spans="1:7" ht="24.9" customHeight="1" x14ac:dyDescent="0.25">
      <c r="A3" s="50" t="s">
        <v>9</v>
      </c>
      <c r="B3" s="49"/>
      <c r="C3" s="235"/>
      <c r="D3" s="235"/>
      <c r="E3" s="235"/>
      <c r="F3" s="235"/>
      <c r="G3" s="236"/>
    </row>
    <row r="4" spans="1:7" ht="24.9" customHeight="1" x14ac:dyDescent="0.25">
      <c r="A4" s="50" t="s">
        <v>10</v>
      </c>
      <c r="B4" s="49"/>
      <c r="C4" s="235"/>
      <c r="D4" s="235"/>
      <c r="E4" s="235"/>
      <c r="F4" s="235"/>
      <c r="G4" s="236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67"/>
  <sheetViews>
    <sheetView workbookViewId="0">
      <pane ySplit="7" topLeftCell="A8" activePane="bottomLeft" state="frozen"/>
      <selection pane="bottomLeft" activeCell="B11" sqref="B11"/>
    </sheetView>
  </sheetViews>
  <sheetFormatPr defaultRowHeight="13.2" outlineLevelRow="1" x14ac:dyDescent="0.25"/>
  <cols>
    <col min="1" max="1" width="3.44140625" customWidth="1"/>
    <col min="2" max="2" width="12.6640625" style="116" customWidth="1"/>
    <col min="3" max="3" width="38.33203125" style="116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1" t="s">
        <v>7</v>
      </c>
      <c r="B1" s="251"/>
      <c r="C1" s="251"/>
      <c r="D1" s="251"/>
      <c r="E1" s="251"/>
      <c r="F1" s="251"/>
      <c r="G1" s="251"/>
      <c r="AG1" t="s">
        <v>75</v>
      </c>
    </row>
    <row r="2" spans="1:60" ht="25.2" customHeight="1" x14ac:dyDescent="0.25">
      <c r="A2" s="134" t="s">
        <v>8</v>
      </c>
      <c r="B2" s="49" t="s">
        <v>43</v>
      </c>
      <c r="C2" s="252" t="s">
        <v>242</v>
      </c>
      <c r="D2" s="253"/>
      <c r="E2" s="253"/>
      <c r="F2" s="253"/>
      <c r="G2" s="254"/>
      <c r="AG2" t="s">
        <v>76</v>
      </c>
    </row>
    <row r="3" spans="1:60" ht="25.2" customHeight="1" x14ac:dyDescent="0.25">
      <c r="A3" s="134" t="s">
        <v>9</v>
      </c>
      <c r="B3" s="49" t="s">
        <v>45</v>
      </c>
      <c r="C3" s="252" t="s">
        <v>46</v>
      </c>
      <c r="D3" s="253"/>
      <c r="E3" s="253"/>
      <c r="F3" s="253"/>
      <c r="G3" s="254"/>
      <c r="AC3" s="116" t="s">
        <v>76</v>
      </c>
      <c r="AG3" t="s">
        <v>77</v>
      </c>
    </row>
    <row r="4" spans="1:60" ht="25.2" customHeight="1" x14ac:dyDescent="0.25">
      <c r="A4" s="135" t="s">
        <v>10</v>
      </c>
      <c r="B4" s="136" t="s">
        <v>45</v>
      </c>
      <c r="C4" s="255" t="s">
        <v>243</v>
      </c>
      <c r="D4" s="256"/>
      <c r="E4" s="256"/>
      <c r="F4" s="256"/>
      <c r="G4" s="257"/>
      <c r="AG4" t="s">
        <v>78</v>
      </c>
    </row>
    <row r="5" spans="1:60" x14ac:dyDescent="0.25">
      <c r="D5" s="10"/>
    </row>
    <row r="6" spans="1:60" ht="39.6" x14ac:dyDescent="0.25">
      <c r="A6" s="138" t="s">
        <v>79</v>
      </c>
      <c r="B6" s="140" t="s">
        <v>80</v>
      </c>
      <c r="C6" s="140" t="s">
        <v>81</v>
      </c>
      <c r="D6" s="139" t="s">
        <v>82</v>
      </c>
      <c r="E6" s="138" t="s">
        <v>83</v>
      </c>
      <c r="F6" s="137" t="s">
        <v>84</v>
      </c>
      <c r="G6" s="138" t="s">
        <v>31</v>
      </c>
      <c r="H6" s="141" t="s">
        <v>32</v>
      </c>
      <c r="I6" s="141" t="s">
        <v>85</v>
      </c>
      <c r="J6" s="141" t="s">
        <v>33</v>
      </c>
      <c r="K6" s="141" t="s">
        <v>86</v>
      </c>
      <c r="L6" s="141" t="s">
        <v>87</v>
      </c>
      <c r="M6" s="141" t="s">
        <v>88</v>
      </c>
      <c r="N6" s="141" t="s">
        <v>89</v>
      </c>
      <c r="O6" s="141" t="s">
        <v>90</v>
      </c>
      <c r="P6" s="141" t="s">
        <v>91</v>
      </c>
      <c r="Q6" s="141" t="s">
        <v>92</v>
      </c>
      <c r="R6" s="141" t="s">
        <v>93</v>
      </c>
      <c r="S6" s="141" t="s">
        <v>94</v>
      </c>
      <c r="T6" s="141" t="s">
        <v>95</v>
      </c>
      <c r="U6" s="141" t="s">
        <v>96</v>
      </c>
      <c r="V6" s="141" t="s">
        <v>97</v>
      </c>
      <c r="W6" s="141" t="s">
        <v>98</v>
      </c>
      <c r="X6" s="141" t="s">
        <v>99</v>
      </c>
    </row>
    <row r="7" spans="1:60" hidden="1" x14ac:dyDescent="0.25">
      <c r="A7" s="3"/>
      <c r="B7" s="4"/>
      <c r="C7" s="4"/>
      <c r="D7" s="6"/>
      <c r="E7" s="143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</row>
    <row r="8" spans="1:60" x14ac:dyDescent="0.25">
      <c r="A8" s="156" t="s">
        <v>100</v>
      </c>
      <c r="B8" s="157" t="s">
        <v>50</v>
      </c>
      <c r="C8" s="175" t="s">
        <v>51</v>
      </c>
      <c r="D8" s="158"/>
      <c r="E8" s="159"/>
      <c r="F8" s="160"/>
      <c r="G8" s="161">
        <f>SUMIF(AG9:AG41,"&lt;&gt;NOR",G9:G41)</f>
        <v>0</v>
      </c>
      <c r="H8" s="155"/>
      <c r="I8" s="155">
        <f>SUM(I9:I41)</f>
        <v>3587</v>
      </c>
      <c r="J8" s="155"/>
      <c r="K8" s="155">
        <f>SUM(K9:K41)</f>
        <v>85337.22</v>
      </c>
      <c r="L8" s="155"/>
      <c r="M8" s="155">
        <f>SUM(M9:M41)</f>
        <v>0</v>
      </c>
      <c r="N8" s="155"/>
      <c r="O8" s="155">
        <f>SUM(O9:O41)</f>
        <v>7.42</v>
      </c>
      <c r="P8" s="155"/>
      <c r="Q8" s="155">
        <f>SUM(Q9:Q41)</f>
        <v>5.93</v>
      </c>
      <c r="R8" s="155"/>
      <c r="S8" s="155"/>
      <c r="T8" s="155"/>
      <c r="U8" s="155"/>
      <c r="V8" s="155">
        <f>SUM(V9:V41)</f>
        <v>153.52999999999997</v>
      </c>
      <c r="W8" s="155"/>
      <c r="X8" s="155"/>
      <c r="AG8" t="s">
        <v>101</v>
      </c>
    </row>
    <row r="9" spans="1:60" ht="20.399999999999999" outlineLevel="1" x14ac:dyDescent="0.25">
      <c r="A9" s="162">
        <v>1</v>
      </c>
      <c r="B9" s="163" t="s">
        <v>102</v>
      </c>
      <c r="C9" s="176" t="s">
        <v>103</v>
      </c>
      <c r="D9" s="164" t="s">
        <v>104</v>
      </c>
      <c r="E9" s="165">
        <v>2.61</v>
      </c>
      <c r="F9" s="166"/>
      <c r="G9" s="167">
        <f>ROUND(E9*F9,2)</f>
        <v>0</v>
      </c>
      <c r="H9" s="152">
        <v>0</v>
      </c>
      <c r="I9" s="151">
        <f>ROUND(E9*H9,2)</f>
        <v>0</v>
      </c>
      <c r="J9" s="152">
        <v>60.8</v>
      </c>
      <c r="K9" s="151">
        <f>ROUND(E9*J9,2)</f>
        <v>158.69</v>
      </c>
      <c r="L9" s="151">
        <v>21</v>
      </c>
      <c r="M9" s="151">
        <f>G9*(1+L9/100)</f>
        <v>0</v>
      </c>
      <c r="N9" s="151">
        <v>0.13800000000000001</v>
      </c>
      <c r="O9" s="151">
        <f>ROUND(E9*N9,2)</f>
        <v>0.36</v>
      </c>
      <c r="P9" s="151">
        <v>0.13800000000000001</v>
      </c>
      <c r="Q9" s="151">
        <f>ROUND(E9*P9,2)</f>
        <v>0.36</v>
      </c>
      <c r="R9" s="151"/>
      <c r="S9" s="151" t="s">
        <v>105</v>
      </c>
      <c r="T9" s="151" t="s">
        <v>105</v>
      </c>
      <c r="U9" s="151">
        <v>0.16</v>
      </c>
      <c r="V9" s="151">
        <f>ROUND(E9*U9,2)</f>
        <v>0.42</v>
      </c>
      <c r="W9" s="151"/>
      <c r="X9" s="151" t="s">
        <v>106</v>
      </c>
      <c r="Y9" s="142"/>
      <c r="Z9" s="142"/>
      <c r="AA9" s="142"/>
      <c r="AB9" s="142"/>
      <c r="AC9" s="142"/>
      <c r="AD9" s="142"/>
      <c r="AE9" s="142"/>
      <c r="AF9" s="142"/>
      <c r="AG9" s="142" t="s">
        <v>107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5">
      <c r="A10" s="149"/>
      <c r="B10" s="150"/>
      <c r="C10" s="177" t="s">
        <v>108</v>
      </c>
      <c r="D10" s="153"/>
      <c r="E10" s="154">
        <v>2.61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42"/>
      <c r="Z10" s="142"/>
      <c r="AA10" s="142"/>
      <c r="AB10" s="142"/>
      <c r="AC10" s="142"/>
      <c r="AD10" s="142"/>
      <c r="AE10" s="142"/>
      <c r="AF10" s="142"/>
      <c r="AG10" s="142" t="s">
        <v>109</v>
      </c>
      <c r="AH10" s="142">
        <v>0</v>
      </c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5">
      <c r="A11" s="162">
        <v>2</v>
      </c>
      <c r="B11" s="163" t="s">
        <v>110</v>
      </c>
      <c r="C11" s="176" t="s">
        <v>111</v>
      </c>
      <c r="D11" s="164" t="s">
        <v>104</v>
      </c>
      <c r="E11" s="165">
        <v>11.18</v>
      </c>
      <c r="F11" s="166"/>
      <c r="G11" s="167">
        <f>ROUND(E11*F11,2)</f>
        <v>0</v>
      </c>
      <c r="H11" s="152">
        <v>0</v>
      </c>
      <c r="I11" s="151">
        <f>ROUND(E11*H11,2)</f>
        <v>0</v>
      </c>
      <c r="J11" s="152">
        <v>128.5</v>
      </c>
      <c r="K11" s="151">
        <f>ROUND(E11*J11,2)</f>
        <v>1436.63</v>
      </c>
      <c r="L11" s="151">
        <v>21</v>
      </c>
      <c r="M11" s="151">
        <f>G11*(1+L11/100)</f>
        <v>0</v>
      </c>
      <c r="N11" s="151">
        <v>0</v>
      </c>
      <c r="O11" s="151">
        <f>ROUND(E11*N11,2)</f>
        <v>0</v>
      </c>
      <c r="P11" s="151">
        <v>0.33</v>
      </c>
      <c r="Q11" s="151">
        <f>ROUND(E11*P11,2)</f>
        <v>3.69</v>
      </c>
      <c r="R11" s="151"/>
      <c r="S11" s="151" t="s">
        <v>105</v>
      </c>
      <c r="T11" s="151" t="s">
        <v>105</v>
      </c>
      <c r="U11" s="151">
        <v>0.31</v>
      </c>
      <c r="V11" s="151">
        <f>ROUND(E11*U11,2)</f>
        <v>3.47</v>
      </c>
      <c r="W11" s="151"/>
      <c r="X11" s="151" t="s">
        <v>106</v>
      </c>
      <c r="Y11" s="142"/>
      <c r="Z11" s="142"/>
      <c r="AA11" s="142"/>
      <c r="AB11" s="142"/>
      <c r="AC11" s="142"/>
      <c r="AD11" s="142"/>
      <c r="AE11" s="142"/>
      <c r="AF11" s="142"/>
      <c r="AG11" s="142" t="s">
        <v>107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5">
      <c r="A12" s="149"/>
      <c r="B12" s="150"/>
      <c r="C12" s="177" t="s">
        <v>112</v>
      </c>
      <c r="D12" s="153"/>
      <c r="E12" s="154">
        <v>11.18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42"/>
      <c r="Z12" s="142"/>
      <c r="AA12" s="142"/>
      <c r="AB12" s="142"/>
      <c r="AC12" s="142"/>
      <c r="AD12" s="142"/>
      <c r="AE12" s="142"/>
      <c r="AF12" s="142"/>
      <c r="AG12" s="142" t="s">
        <v>109</v>
      </c>
      <c r="AH12" s="142">
        <v>0</v>
      </c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5">
      <c r="A13" s="162">
        <v>3</v>
      </c>
      <c r="B13" s="163" t="s">
        <v>113</v>
      </c>
      <c r="C13" s="176" t="s">
        <v>114</v>
      </c>
      <c r="D13" s="164" t="s">
        <v>104</v>
      </c>
      <c r="E13" s="165">
        <v>16</v>
      </c>
      <c r="F13" s="166"/>
      <c r="G13" s="167">
        <f>ROUND(E13*F13,2)</f>
        <v>0</v>
      </c>
      <c r="H13" s="152">
        <v>0</v>
      </c>
      <c r="I13" s="151">
        <f>ROUND(E13*H13,2)</f>
        <v>0</v>
      </c>
      <c r="J13" s="152">
        <v>154</v>
      </c>
      <c r="K13" s="151">
        <f>ROUND(E13*J13,2)</f>
        <v>2464</v>
      </c>
      <c r="L13" s="151">
        <v>21</v>
      </c>
      <c r="M13" s="151">
        <f>G13*(1+L13/100)</f>
        <v>0</v>
      </c>
      <c r="N13" s="151">
        <v>0.44</v>
      </c>
      <c r="O13" s="151">
        <f>ROUND(E13*N13,2)</f>
        <v>7.04</v>
      </c>
      <c r="P13" s="151">
        <v>0</v>
      </c>
      <c r="Q13" s="151">
        <f>ROUND(E13*P13,2)</f>
        <v>0</v>
      </c>
      <c r="R13" s="151"/>
      <c r="S13" s="151" t="s">
        <v>105</v>
      </c>
      <c r="T13" s="151" t="s">
        <v>105</v>
      </c>
      <c r="U13" s="151">
        <v>0.376</v>
      </c>
      <c r="V13" s="151">
        <f>ROUND(E13*U13,2)</f>
        <v>6.02</v>
      </c>
      <c r="W13" s="151"/>
      <c r="X13" s="151" t="s">
        <v>106</v>
      </c>
      <c r="Y13" s="142"/>
      <c r="Z13" s="142"/>
      <c r="AA13" s="142"/>
      <c r="AB13" s="142"/>
      <c r="AC13" s="142"/>
      <c r="AD13" s="142"/>
      <c r="AE13" s="142"/>
      <c r="AF13" s="142"/>
      <c r="AG13" s="142" t="s">
        <v>107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5">
      <c r="A14" s="149"/>
      <c r="B14" s="150"/>
      <c r="C14" s="177" t="s">
        <v>115</v>
      </c>
      <c r="D14" s="153"/>
      <c r="E14" s="154">
        <v>16</v>
      </c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42"/>
      <c r="Z14" s="142"/>
      <c r="AA14" s="142"/>
      <c r="AB14" s="142"/>
      <c r="AC14" s="142"/>
      <c r="AD14" s="142"/>
      <c r="AE14" s="142"/>
      <c r="AF14" s="142"/>
      <c r="AG14" s="142" t="s">
        <v>109</v>
      </c>
      <c r="AH14" s="142">
        <v>0</v>
      </c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5">
      <c r="A15" s="168">
        <v>4</v>
      </c>
      <c r="B15" s="169" t="s">
        <v>116</v>
      </c>
      <c r="C15" s="178" t="s">
        <v>117</v>
      </c>
      <c r="D15" s="170" t="s">
        <v>118</v>
      </c>
      <c r="E15" s="171">
        <v>15</v>
      </c>
      <c r="F15" s="172"/>
      <c r="G15" s="173">
        <f>ROUND(E15*F15,2)</f>
        <v>0</v>
      </c>
      <c r="H15" s="152">
        <v>0</v>
      </c>
      <c r="I15" s="151">
        <f>ROUND(E15*H15,2)</f>
        <v>0</v>
      </c>
      <c r="J15" s="152">
        <v>56.5</v>
      </c>
      <c r="K15" s="151">
        <f>ROUND(E15*J15,2)</f>
        <v>847.5</v>
      </c>
      <c r="L15" s="151">
        <v>21</v>
      </c>
      <c r="M15" s="151">
        <f>G15*(1+L15/100)</f>
        <v>0</v>
      </c>
      <c r="N15" s="151">
        <v>0</v>
      </c>
      <c r="O15" s="151">
        <f>ROUND(E15*N15,2)</f>
        <v>0</v>
      </c>
      <c r="P15" s="151">
        <v>0.125</v>
      </c>
      <c r="Q15" s="151">
        <f>ROUND(E15*P15,2)</f>
        <v>1.88</v>
      </c>
      <c r="R15" s="151"/>
      <c r="S15" s="151" t="s">
        <v>105</v>
      </c>
      <c r="T15" s="151" t="s">
        <v>105</v>
      </c>
      <c r="U15" s="151">
        <v>0.08</v>
      </c>
      <c r="V15" s="151">
        <f>ROUND(E15*U15,2)</f>
        <v>1.2</v>
      </c>
      <c r="W15" s="151"/>
      <c r="X15" s="151" t="s">
        <v>106</v>
      </c>
      <c r="Y15" s="142"/>
      <c r="Z15" s="142"/>
      <c r="AA15" s="142"/>
      <c r="AB15" s="142"/>
      <c r="AC15" s="142"/>
      <c r="AD15" s="142"/>
      <c r="AE15" s="142"/>
      <c r="AF15" s="142"/>
      <c r="AG15" s="142" t="s">
        <v>107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5">
      <c r="A16" s="162">
        <v>5</v>
      </c>
      <c r="B16" s="163" t="s">
        <v>119</v>
      </c>
      <c r="C16" s="176" t="s">
        <v>120</v>
      </c>
      <c r="D16" s="164" t="s">
        <v>121</v>
      </c>
      <c r="E16" s="165">
        <v>127</v>
      </c>
      <c r="F16" s="166"/>
      <c r="G16" s="167">
        <f>ROUND(E16*F16,2)</f>
        <v>0</v>
      </c>
      <c r="H16" s="152">
        <v>0</v>
      </c>
      <c r="I16" s="151">
        <f>ROUND(E16*H16,2)</f>
        <v>0</v>
      </c>
      <c r="J16" s="152">
        <v>120.5</v>
      </c>
      <c r="K16" s="151">
        <f>ROUND(E16*J16,2)</f>
        <v>15303.5</v>
      </c>
      <c r="L16" s="151">
        <v>21</v>
      </c>
      <c r="M16" s="151">
        <f>G16*(1+L16/100)</f>
        <v>0</v>
      </c>
      <c r="N16" s="151">
        <v>0</v>
      </c>
      <c r="O16" s="151">
        <f>ROUND(E16*N16,2)</f>
        <v>0</v>
      </c>
      <c r="P16" s="151">
        <v>0</v>
      </c>
      <c r="Q16" s="151">
        <f>ROUND(E16*P16,2)</f>
        <v>0</v>
      </c>
      <c r="R16" s="151"/>
      <c r="S16" s="151" t="s">
        <v>105</v>
      </c>
      <c r="T16" s="151" t="s">
        <v>105</v>
      </c>
      <c r="U16" s="151">
        <v>0.2</v>
      </c>
      <c r="V16" s="151">
        <f>ROUND(E16*U16,2)</f>
        <v>25.4</v>
      </c>
      <c r="W16" s="151"/>
      <c r="X16" s="151" t="s">
        <v>106</v>
      </c>
      <c r="Y16" s="142"/>
      <c r="Z16" s="142"/>
      <c r="AA16" s="142"/>
      <c r="AB16" s="142"/>
      <c r="AC16" s="142"/>
      <c r="AD16" s="142"/>
      <c r="AE16" s="142"/>
      <c r="AF16" s="142"/>
      <c r="AG16" s="142" t="s">
        <v>107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60" outlineLevel="1" x14ac:dyDescent="0.25">
      <c r="A17" s="149"/>
      <c r="B17" s="150"/>
      <c r="C17" s="177" t="s">
        <v>122</v>
      </c>
      <c r="D17" s="153"/>
      <c r="E17" s="154">
        <v>20.399999999999999</v>
      </c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42"/>
      <c r="Z17" s="142"/>
      <c r="AA17" s="142"/>
      <c r="AB17" s="142"/>
      <c r="AC17" s="142"/>
      <c r="AD17" s="142"/>
      <c r="AE17" s="142"/>
      <c r="AF17" s="142"/>
      <c r="AG17" s="142" t="s">
        <v>109</v>
      </c>
      <c r="AH17" s="142">
        <v>0</v>
      </c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</row>
    <row r="18" spans="1:60" outlineLevel="1" x14ac:dyDescent="0.25">
      <c r="A18" s="149"/>
      <c r="B18" s="150"/>
      <c r="C18" s="177" t="s">
        <v>123</v>
      </c>
      <c r="D18" s="153"/>
      <c r="E18" s="154">
        <v>24.75</v>
      </c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42"/>
      <c r="Z18" s="142"/>
      <c r="AA18" s="142"/>
      <c r="AB18" s="142"/>
      <c r="AC18" s="142"/>
      <c r="AD18" s="142"/>
      <c r="AE18" s="142"/>
      <c r="AF18" s="142"/>
      <c r="AG18" s="142" t="s">
        <v>109</v>
      </c>
      <c r="AH18" s="142">
        <v>0</v>
      </c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</row>
    <row r="19" spans="1:60" outlineLevel="1" x14ac:dyDescent="0.25">
      <c r="A19" s="149"/>
      <c r="B19" s="150"/>
      <c r="C19" s="177" t="s">
        <v>124</v>
      </c>
      <c r="D19" s="153"/>
      <c r="E19" s="154">
        <v>0.75</v>
      </c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42"/>
      <c r="Z19" s="142"/>
      <c r="AA19" s="142"/>
      <c r="AB19" s="142"/>
      <c r="AC19" s="142"/>
      <c r="AD19" s="142"/>
      <c r="AE19" s="142"/>
      <c r="AF19" s="142"/>
      <c r="AG19" s="142" t="s">
        <v>109</v>
      </c>
      <c r="AH19" s="142">
        <v>0</v>
      </c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</row>
    <row r="20" spans="1:60" outlineLevel="1" x14ac:dyDescent="0.25">
      <c r="A20" s="149"/>
      <c r="B20" s="150"/>
      <c r="C20" s="177" t="s">
        <v>125</v>
      </c>
      <c r="D20" s="153"/>
      <c r="E20" s="154">
        <v>22</v>
      </c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42"/>
      <c r="Z20" s="142"/>
      <c r="AA20" s="142"/>
      <c r="AB20" s="142"/>
      <c r="AC20" s="142"/>
      <c r="AD20" s="142"/>
      <c r="AE20" s="142"/>
      <c r="AF20" s="142"/>
      <c r="AG20" s="142" t="s">
        <v>109</v>
      </c>
      <c r="AH20" s="142">
        <v>0</v>
      </c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</row>
    <row r="21" spans="1:60" outlineLevel="1" x14ac:dyDescent="0.25">
      <c r="A21" s="149"/>
      <c r="B21" s="150"/>
      <c r="C21" s="177" t="s">
        <v>126</v>
      </c>
      <c r="D21" s="153"/>
      <c r="E21" s="154">
        <v>59.1</v>
      </c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42"/>
      <c r="Z21" s="142"/>
      <c r="AA21" s="142"/>
      <c r="AB21" s="142"/>
      <c r="AC21" s="142"/>
      <c r="AD21" s="142"/>
      <c r="AE21" s="142"/>
      <c r="AF21" s="142"/>
      <c r="AG21" s="142" t="s">
        <v>109</v>
      </c>
      <c r="AH21" s="142">
        <v>0</v>
      </c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</row>
    <row r="22" spans="1:60" outlineLevel="1" x14ac:dyDescent="0.25">
      <c r="A22" s="162">
        <v>6</v>
      </c>
      <c r="B22" s="163" t="s">
        <v>127</v>
      </c>
      <c r="C22" s="176" t="s">
        <v>128</v>
      </c>
      <c r="D22" s="164" t="s">
        <v>121</v>
      </c>
      <c r="E22" s="165">
        <v>127</v>
      </c>
      <c r="F22" s="166"/>
      <c r="G22" s="167">
        <f>ROUND(E22*F22,2)</f>
        <v>0</v>
      </c>
      <c r="H22" s="152">
        <v>0</v>
      </c>
      <c r="I22" s="151">
        <f>ROUND(E22*H22,2)</f>
        <v>0</v>
      </c>
      <c r="J22" s="152">
        <v>45.1</v>
      </c>
      <c r="K22" s="151">
        <f>ROUND(E22*J22,2)</f>
        <v>5727.7</v>
      </c>
      <c r="L22" s="151">
        <v>21</v>
      </c>
      <c r="M22" s="151">
        <f>G22*(1+L22/100)</f>
        <v>0</v>
      </c>
      <c r="N22" s="151">
        <v>0</v>
      </c>
      <c r="O22" s="151">
        <f>ROUND(E22*N22,2)</f>
        <v>0</v>
      </c>
      <c r="P22" s="151">
        <v>0</v>
      </c>
      <c r="Q22" s="151">
        <f>ROUND(E22*P22,2)</f>
        <v>0</v>
      </c>
      <c r="R22" s="151"/>
      <c r="S22" s="151" t="s">
        <v>105</v>
      </c>
      <c r="T22" s="151" t="s">
        <v>105</v>
      </c>
      <c r="U22" s="151">
        <v>7.0000000000000007E-2</v>
      </c>
      <c r="V22" s="151">
        <f>ROUND(E22*U22,2)</f>
        <v>8.89</v>
      </c>
      <c r="W22" s="151"/>
      <c r="X22" s="151" t="s">
        <v>106</v>
      </c>
      <c r="Y22" s="142"/>
      <c r="Z22" s="142"/>
      <c r="AA22" s="142"/>
      <c r="AB22" s="142"/>
      <c r="AC22" s="142"/>
      <c r="AD22" s="142"/>
      <c r="AE22" s="142"/>
      <c r="AF22" s="142"/>
      <c r="AG22" s="142" t="s">
        <v>107</v>
      </c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</row>
    <row r="23" spans="1:60" outlineLevel="1" x14ac:dyDescent="0.25">
      <c r="A23" s="149"/>
      <c r="B23" s="150"/>
      <c r="C23" s="177" t="s">
        <v>129</v>
      </c>
      <c r="D23" s="153"/>
      <c r="E23" s="154">
        <v>20.399999999999999</v>
      </c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42"/>
      <c r="Z23" s="142"/>
      <c r="AA23" s="142"/>
      <c r="AB23" s="142"/>
      <c r="AC23" s="142"/>
      <c r="AD23" s="142"/>
      <c r="AE23" s="142"/>
      <c r="AF23" s="142"/>
      <c r="AG23" s="142" t="s">
        <v>109</v>
      </c>
      <c r="AH23" s="142">
        <v>0</v>
      </c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</row>
    <row r="24" spans="1:60" outlineLevel="1" x14ac:dyDescent="0.25">
      <c r="A24" s="149"/>
      <c r="B24" s="150"/>
      <c r="C24" s="177" t="s">
        <v>130</v>
      </c>
      <c r="D24" s="153"/>
      <c r="E24" s="154">
        <v>24.75</v>
      </c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42"/>
      <c r="Z24" s="142"/>
      <c r="AA24" s="142"/>
      <c r="AB24" s="142"/>
      <c r="AC24" s="142"/>
      <c r="AD24" s="142"/>
      <c r="AE24" s="142"/>
      <c r="AF24" s="142"/>
      <c r="AG24" s="142" t="s">
        <v>109</v>
      </c>
      <c r="AH24" s="142">
        <v>0</v>
      </c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</row>
    <row r="25" spans="1:60" outlineLevel="1" x14ac:dyDescent="0.25">
      <c r="A25" s="149"/>
      <c r="B25" s="150"/>
      <c r="C25" s="177" t="s">
        <v>131</v>
      </c>
      <c r="D25" s="153"/>
      <c r="E25" s="154">
        <v>0.75</v>
      </c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42"/>
      <c r="Z25" s="142"/>
      <c r="AA25" s="142"/>
      <c r="AB25" s="142"/>
      <c r="AC25" s="142"/>
      <c r="AD25" s="142"/>
      <c r="AE25" s="142"/>
      <c r="AF25" s="142"/>
      <c r="AG25" s="142" t="s">
        <v>109</v>
      </c>
      <c r="AH25" s="142">
        <v>0</v>
      </c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</row>
    <row r="26" spans="1:60" outlineLevel="1" x14ac:dyDescent="0.25">
      <c r="A26" s="149"/>
      <c r="B26" s="150"/>
      <c r="C26" s="177" t="s">
        <v>132</v>
      </c>
      <c r="D26" s="153"/>
      <c r="E26" s="154">
        <v>22</v>
      </c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42"/>
      <c r="Z26" s="142"/>
      <c r="AA26" s="142"/>
      <c r="AB26" s="142"/>
      <c r="AC26" s="142"/>
      <c r="AD26" s="142"/>
      <c r="AE26" s="142"/>
      <c r="AF26" s="142"/>
      <c r="AG26" s="142" t="s">
        <v>109</v>
      </c>
      <c r="AH26" s="142">
        <v>0</v>
      </c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</row>
    <row r="27" spans="1:60" outlineLevel="1" x14ac:dyDescent="0.25">
      <c r="A27" s="149"/>
      <c r="B27" s="150"/>
      <c r="C27" s="177" t="s">
        <v>133</v>
      </c>
      <c r="D27" s="153"/>
      <c r="E27" s="154">
        <v>59.1</v>
      </c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42"/>
      <c r="Z27" s="142"/>
      <c r="AA27" s="142"/>
      <c r="AB27" s="142"/>
      <c r="AC27" s="142"/>
      <c r="AD27" s="142"/>
      <c r="AE27" s="142"/>
      <c r="AF27" s="142"/>
      <c r="AG27" s="142" t="s">
        <v>109</v>
      </c>
      <c r="AH27" s="142">
        <v>0</v>
      </c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</row>
    <row r="28" spans="1:60" ht="20.399999999999999" outlineLevel="1" x14ac:dyDescent="0.25">
      <c r="A28" s="162">
        <v>7</v>
      </c>
      <c r="B28" s="163" t="s">
        <v>134</v>
      </c>
      <c r="C28" s="176" t="s">
        <v>135</v>
      </c>
      <c r="D28" s="164" t="s">
        <v>121</v>
      </c>
      <c r="E28" s="165">
        <v>127</v>
      </c>
      <c r="F28" s="166"/>
      <c r="G28" s="167">
        <f>ROUND(E28*F28,2)</f>
        <v>0</v>
      </c>
      <c r="H28" s="152">
        <v>0</v>
      </c>
      <c r="I28" s="151">
        <f>ROUND(E28*H28,2)</f>
        <v>0</v>
      </c>
      <c r="J28" s="152">
        <v>74.599999999999994</v>
      </c>
      <c r="K28" s="151">
        <f>ROUND(E28*J28,2)</f>
        <v>9474.2000000000007</v>
      </c>
      <c r="L28" s="151">
        <v>21</v>
      </c>
      <c r="M28" s="151">
        <f>G28*(1+L28/100)</f>
        <v>0</v>
      </c>
      <c r="N28" s="151">
        <v>0</v>
      </c>
      <c r="O28" s="151">
        <f>ROUND(E28*N28,2)</f>
        <v>0</v>
      </c>
      <c r="P28" s="151">
        <v>0</v>
      </c>
      <c r="Q28" s="151">
        <f>ROUND(E28*P28,2)</f>
        <v>0</v>
      </c>
      <c r="R28" s="151"/>
      <c r="S28" s="151" t="s">
        <v>105</v>
      </c>
      <c r="T28" s="151" t="s">
        <v>105</v>
      </c>
      <c r="U28" s="151">
        <v>0.04</v>
      </c>
      <c r="V28" s="151">
        <f>ROUND(E28*U28,2)</f>
        <v>5.08</v>
      </c>
      <c r="W28" s="151"/>
      <c r="X28" s="151" t="s">
        <v>106</v>
      </c>
      <c r="Y28" s="142"/>
      <c r="Z28" s="142"/>
      <c r="AA28" s="142"/>
      <c r="AB28" s="142"/>
      <c r="AC28" s="142"/>
      <c r="AD28" s="142"/>
      <c r="AE28" s="142"/>
      <c r="AF28" s="142"/>
      <c r="AG28" s="142" t="s">
        <v>107</v>
      </c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</row>
    <row r="29" spans="1:60" outlineLevel="1" x14ac:dyDescent="0.25">
      <c r="A29" s="149"/>
      <c r="B29" s="150"/>
      <c r="C29" s="177" t="s">
        <v>136</v>
      </c>
      <c r="D29" s="153"/>
      <c r="E29" s="154">
        <v>20.399999999999999</v>
      </c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42"/>
      <c r="Z29" s="142"/>
      <c r="AA29" s="142"/>
      <c r="AB29" s="142"/>
      <c r="AC29" s="142"/>
      <c r="AD29" s="142"/>
      <c r="AE29" s="142"/>
      <c r="AF29" s="142"/>
      <c r="AG29" s="142" t="s">
        <v>109</v>
      </c>
      <c r="AH29" s="142">
        <v>0</v>
      </c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</row>
    <row r="30" spans="1:60" outlineLevel="1" x14ac:dyDescent="0.25">
      <c r="A30" s="149"/>
      <c r="B30" s="150"/>
      <c r="C30" s="177" t="s">
        <v>130</v>
      </c>
      <c r="D30" s="153"/>
      <c r="E30" s="154">
        <v>24.75</v>
      </c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42"/>
      <c r="Z30" s="142"/>
      <c r="AA30" s="142"/>
      <c r="AB30" s="142"/>
      <c r="AC30" s="142"/>
      <c r="AD30" s="142"/>
      <c r="AE30" s="142"/>
      <c r="AF30" s="142"/>
      <c r="AG30" s="142" t="s">
        <v>109</v>
      </c>
      <c r="AH30" s="142">
        <v>0</v>
      </c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</row>
    <row r="31" spans="1:60" outlineLevel="1" x14ac:dyDescent="0.25">
      <c r="A31" s="149"/>
      <c r="B31" s="150"/>
      <c r="C31" s="177" t="s">
        <v>131</v>
      </c>
      <c r="D31" s="153"/>
      <c r="E31" s="154">
        <v>0.75</v>
      </c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42"/>
      <c r="Z31" s="142"/>
      <c r="AA31" s="142"/>
      <c r="AB31" s="142"/>
      <c r="AC31" s="142"/>
      <c r="AD31" s="142"/>
      <c r="AE31" s="142"/>
      <c r="AF31" s="142"/>
      <c r="AG31" s="142" t="s">
        <v>109</v>
      </c>
      <c r="AH31" s="142">
        <v>0</v>
      </c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</row>
    <row r="32" spans="1:60" outlineLevel="1" x14ac:dyDescent="0.25">
      <c r="A32" s="149"/>
      <c r="B32" s="150"/>
      <c r="C32" s="177" t="s">
        <v>132</v>
      </c>
      <c r="D32" s="153"/>
      <c r="E32" s="154">
        <v>22</v>
      </c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42"/>
      <c r="Z32" s="142"/>
      <c r="AA32" s="142"/>
      <c r="AB32" s="142"/>
      <c r="AC32" s="142"/>
      <c r="AD32" s="142"/>
      <c r="AE32" s="142"/>
      <c r="AF32" s="142"/>
      <c r="AG32" s="142" t="s">
        <v>109</v>
      </c>
      <c r="AH32" s="142">
        <v>0</v>
      </c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</row>
    <row r="33" spans="1:60" outlineLevel="1" x14ac:dyDescent="0.25">
      <c r="A33" s="149"/>
      <c r="B33" s="150"/>
      <c r="C33" s="177" t="s">
        <v>133</v>
      </c>
      <c r="D33" s="153"/>
      <c r="E33" s="154">
        <v>59.1</v>
      </c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42"/>
      <c r="Z33" s="142"/>
      <c r="AA33" s="142"/>
      <c r="AB33" s="142"/>
      <c r="AC33" s="142"/>
      <c r="AD33" s="142"/>
      <c r="AE33" s="142"/>
      <c r="AF33" s="142"/>
      <c r="AG33" s="142" t="s">
        <v>109</v>
      </c>
      <c r="AH33" s="142">
        <v>0</v>
      </c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</row>
    <row r="34" spans="1:60" outlineLevel="1" x14ac:dyDescent="0.25">
      <c r="A34" s="168">
        <v>8</v>
      </c>
      <c r="B34" s="169" t="s">
        <v>137</v>
      </c>
      <c r="C34" s="178" t="s">
        <v>138</v>
      </c>
      <c r="D34" s="170" t="s">
        <v>104</v>
      </c>
      <c r="E34" s="171">
        <v>850</v>
      </c>
      <c r="F34" s="172"/>
      <c r="G34" s="173">
        <f t="shared" ref="G34:G40" si="0">ROUND(E34*F34,2)</f>
        <v>0</v>
      </c>
      <c r="H34" s="152">
        <v>1.72</v>
      </c>
      <c r="I34" s="151">
        <f t="shared" ref="I34:I40" si="1">ROUND(E34*H34,2)</f>
        <v>1462</v>
      </c>
      <c r="J34" s="152">
        <v>22.38</v>
      </c>
      <c r="K34" s="151">
        <f t="shared" ref="K34:K40" si="2">ROUND(E34*J34,2)</f>
        <v>19023</v>
      </c>
      <c r="L34" s="151">
        <v>21</v>
      </c>
      <c r="M34" s="151">
        <f t="shared" ref="M34:M40" si="3">G34*(1+L34/100)</f>
        <v>0</v>
      </c>
      <c r="N34" s="151">
        <v>0</v>
      </c>
      <c r="O34" s="151">
        <f t="shared" ref="O34:O40" si="4">ROUND(E34*N34,2)</f>
        <v>0</v>
      </c>
      <c r="P34" s="151">
        <v>0</v>
      </c>
      <c r="Q34" s="151">
        <f t="shared" ref="Q34:Q40" si="5">ROUND(E34*P34,2)</f>
        <v>0</v>
      </c>
      <c r="R34" s="151"/>
      <c r="S34" s="151" t="s">
        <v>105</v>
      </c>
      <c r="T34" s="151" t="s">
        <v>105</v>
      </c>
      <c r="U34" s="151">
        <v>0.06</v>
      </c>
      <c r="V34" s="151">
        <f t="shared" ref="V34:V40" si="6">ROUND(E34*U34,2)</f>
        <v>51</v>
      </c>
      <c r="W34" s="151"/>
      <c r="X34" s="151" t="s">
        <v>106</v>
      </c>
      <c r="Y34" s="142"/>
      <c r="Z34" s="142"/>
      <c r="AA34" s="142"/>
      <c r="AB34" s="142"/>
      <c r="AC34" s="142"/>
      <c r="AD34" s="142"/>
      <c r="AE34" s="142"/>
      <c r="AF34" s="142"/>
      <c r="AG34" s="142" t="s">
        <v>107</v>
      </c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</row>
    <row r="35" spans="1:60" outlineLevel="1" x14ac:dyDescent="0.25">
      <c r="A35" s="168">
        <v>9</v>
      </c>
      <c r="B35" s="169" t="s">
        <v>139</v>
      </c>
      <c r="C35" s="178" t="s">
        <v>140</v>
      </c>
      <c r="D35" s="170" t="s">
        <v>104</v>
      </c>
      <c r="E35" s="171">
        <v>350</v>
      </c>
      <c r="F35" s="172"/>
      <c r="G35" s="173">
        <f t="shared" si="0"/>
        <v>0</v>
      </c>
      <c r="H35" s="152">
        <v>0</v>
      </c>
      <c r="I35" s="151">
        <f t="shared" si="1"/>
        <v>0</v>
      </c>
      <c r="J35" s="152">
        <v>17.7</v>
      </c>
      <c r="K35" s="151">
        <f t="shared" si="2"/>
        <v>6195</v>
      </c>
      <c r="L35" s="151">
        <v>21</v>
      </c>
      <c r="M35" s="151">
        <f t="shared" si="3"/>
        <v>0</v>
      </c>
      <c r="N35" s="151">
        <v>0</v>
      </c>
      <c r="O35" s="151">
        <f t="shared" si="4"/>
        <v>0</v>
      </c>
      <c r="P35" s="151">
        <v>0</v>
      </c>
      <c r="Q35" s="151">
        <f t="shared" si="5"/>
        <v>0</v>
      </c>
      <c r="R35" s="151"/>
      <c r="S35" s="151" t="s">
        <v>105</v>
      </c>
      <c r="T35" s="151" t="s">
        <v>105</v>
      </c>
      <c r="U35" s="151">
        <v>1.0999999999999999E-2</v>
      </c>
      <c r="V35" s="151">
        <f t="shared" si="6"/>
        <v>3.85</v>
      </c>
      <c r="W35" s="151"/>
      <c r="X35" s="151" t="s">
        <v>106</v>
      </c>
      <c r="Y35" s="142"/>
      <c r="Z35" s="142"/>
      <c r="AA35" s="142"/>
      <c r="AB35" s="142"/>
      <c r="AC35" s="142"/>
      <c r="AD35" s="142"/>
      <c r="AE35" s="142"/>
      <c r="AF35" s="142"/>
      <c r="AG35" s="142" t="s">
        <v>107</v>
      </c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60" outlineLevel="1" x14ac:dyDescent="0.25">
      <c r="A36" s="168">
        <v>10</v>
      </c>
      <c r="B36" s="169" t="s">
        <v>141</v>
      </c>
      <c r="C36" s="178" t="s">
        <v>142</v>
      </c>
      <c r="D36" s="170" t="s">
        <v>104</v>
      </c>
      <c r="E36" s="171">
        <v>350</v>
      </c>
      <c r="F36" s="172"/>
      <c r="G36" s="173">
        <f t="shared" si="0"/>
        <v>0</v>
      </c>
      <c r="H36" s="152">
        <v>0</v>
      </c>
      <c r="I36" s="151">
        <f t="shared" si="1"/>
        <v>0</v>
      </c>
      <c r="J36" s="152">
        <v>61.8</v>
      </c>
      <c r="K36" s="151">
        <f t="shared" si="2"/>
        <v>21630</v>
      </c>
      <c r="L36" s="151">
        <v>21</v>
      </c>
      <c r="M36" s="151">
        <f t="shared" si="3"/>
        <v>0</v>
      </c>
      <c r="N36" s="151">
        <v>0</v>
      </c>
      <c r="O36" s="151">
        <f t="shared" si="4"/>
        <v>0</v>
      </c>
      <c r="P36" s="151">
        <v>0</v>
      </c>
      <c r="Q36" s="151">
        <f t="shared" si="5"/>
        <v>0</v>
      </c>
      <c r="R36" s="151"/>
      <c r="S36" s="151" t="s">
        <v>105</v>
      </c>
      <c r="T36" s="151" t="s">
        <v>105</v>
      </c>
      <c r="U36" s="151">
        <v>0.128</v>
      </c>
      <c r="V36" s="151">
        <f t="shared" si="6"/>
        <v>44.8</v>
      </c>
      <c r="W36" s="151"/>
      <c r="X36" s="151" t="s">
        <v>106</v>
      </c>
      <c r="Y36" s="142"/>
      <c r="Z36" s="142"/>
      <c r="AA36" s="142"/>
      <c r="AB36" s="142"/>
      <c r="AC36" s="142"/>
      <c r="AD36" s="142"/>
      <c r="AE36" s="142"/>
      <c r="AF36" s="142"/>
      <c r="AG36" s="142" t="s">
        <v>107</v>
      </c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</row>
    <row r="37" spans="1:60" outlineLevel="1" x14ac:dyDescent="0.25">
      <c r="A37" s="168">
        <v>11</v>
      </c>
      <c r="B37" s="169" t="s">
        <v>143</v>
      </c>
      <c r="C37" s="178" t="s">
        <v>144</v>
      </c>
      <c r="D37" s="170" t="s">
        <v>104</v>
      </c>
      <c r="E37" s="171">
        <v>850</v>
      </c>
      <c r="F37" s="172"/>
      <c r="G37" s="173">
        <f t="shared" si="0"/>
        <v>0</v>
      </c>
      <c r="H37" s="152">
        <v>0</v>
      </c>
      <c r="I37" s="151">
        <f t="shared" si="1"/>
        <v>0</v>
      </c>
      <c r="J37" s="152">
        <v>2.1</v>
      </c>
      <c r="K37" s="151">
        <f t="shared" si="2"/>
        <v>1785</v>
      </c>
      <c r="L37" s="151">
        <v>21</v>
      </c>
      <c r="M37" s="151">
        <f t="shared" si="3"/>
        <v>0</v>
      </c>
      <c r="N37" s="151">
        <v>0</v>
      </c>
      <c r="O37" s="151">
        <f t="shared" si="4"/>
        <v>0</v>
      </c>
      <c r="P37" s="151">
        <v>0</v>
      </c>
      <c r="Q37" s="151">
        <f t="shared" si="5"/>
        <v>0</v>
      </c>
      <c r="R37" s="151"/>
      <c r="S37" s="151" t="s">
        <v>105</v>
      </c>
      <c r="T37" s="151" t="s">
        <v>105</v>
      </c>
      <c r="U37" s="151">
        <v>2E-3</v>
      </c>
      <c r="V37" s="151">
        <f t="shared" si="6"/>
        <v>1.7</v>
      </c>
      <c r="W37" s="151"/>
      <c r="X37" s="151" t="s">
        <v>106</v>
      </c>
      <c r="Y37" s="142"/>
      <c r="Z37" s="142"/>
      <c r="AA37" s="142"/>
      <c r="AB37" s="142"/>
      <c r="AC37" s="142"/>
      <c r="AD37" s="142"/>
      <c r="AE37" s="142"/>
      <c r="AF37" s="142"/>
      <c r="AG37" s="142" t="s">
        <v>107</v>
      </c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</row>
    <row r="38" spans="1:60" outlineLevel="1" x14ac:dyDescent="0.25">
      <c r="A38" s="168">
        <v>12</v>
      </c>
      <c r="B38" s="169" t="s">
        <v>145</v>
      </c>
      <c r="C38" s="178" t="s">
        <v>146</v>
      </c>
      <c r="D38" s="170" t="s">
        <v>104</v>
      </c>
      <c r="E38" s="171">
        <v>850</v>
      </c>
      <c r="F38" s="172"/>
      <c r="G38" s="173">
        <f t="shared" si="0"/>
        <v>0</v>
      </c>
      <c r="H38" s="152">
        <v>0</v>
      </c>
      <c r="I38" s="151">
        <f t="shared" si="1"/>
        <v>0</v>
      </c>
      <c r="J38" s="152">
        <v>0.9</v>
      </c>
      <c r="K38" s="151">
        <f t="shared" si="2"/>
        <v>765</v>
      </c>
      <c r="L38" s="151">
        <v>21</v>
      </c>
      <c r="M38" s="151">
        <f t="shared" si="3"/>
        <v>0</v>
      </c>
      <c r="N38" s="151">
        <v>0</v>
      </c>
      <c r="O38" s="151">
        <f t="shared" si="4"/>
        <v>0</v>
      </c>
      <c r="P38" s="151">
        <v>0</v>
      </c>
      <c r="Q38" s="151">
        <f t="shared" si="5"/>
        <v>0</v>
      </c>
      <c r="R38" s="151"/>
      <c r="S38" s="151" t="s">
        <v>105</v>
      </c>
      <c r="T38" s="151" t="s">
        <v>105</v>
      </c>
      <c r="U38" s="151">
        <v>1E-3</v>
      </c>
      <c r="V38" s="151">
        <f t="shared" si="6"/>
        <v>0.85</v>
      </c>
      <c r="W38" s="151"/>
      <c r="X38" s="151" t="s">
        <v>106</v>
      </c>
      <c r="Y38" s="142"/>
      <c r="Z38" s="142"/>
      <c r="AA38" s="142"/>
      <c r="AB38" s="142"/>
      <c r="AC38" s="142"/>
      <c r="AD38" s="142"/>
      <c r="AE38" s="142"/>
      <c r="AF38" s="142"/>
      <c r="AG38" s="142" t="s">
        <v>107</v>
      </c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</row>
    <row r="39" spans="1:60" outlineLevel="1" x14ac:dyDescent="0.25">
      <c r="A39" s="168">
        <v>13</v>
      </c>
      <c r="B39" s="169" t="s">
        <v>147</v>
      </c>
      <c r="C39" s="178" t="s">
        <v>148</v>
      </c>
      <c r="D39" s="170" t="s">
        <v>104</v>
      </c>
      <c r="E39" s="171">
        <v>850</v>
      </c>
      <c r="F39" s="172"/>
      <c r="G39" s="173">
        <f t="shared" si="0"/>
        <v>0</v>
      </c>
      <c r="H39" s="152">
        <v>0</v>
      </c>
      <c r="I39" s="151">
        <f t="shared" si="1"/>
        <v>0</v>
      </c>
      <c r="J39" s="152">
        <v>0.62</v>
      </c>
      <c r="K39" s="151">
        <f t="shared" si="2"/>
        <v>527</v>
      </c>
      <c r="L39" s="151">
        <v>21</v>
      </c>
      <c r="M39" s="151">
        <f t="shared" si="3"/>
        <v>0</v>
      </c>
      <c r="N39" s="151">
        <v>0</v>
      </c>
      <c r="O39" s="151">
        <f t="shared" si="4"/>
        <v>0</v>
      </c>
      <c r="P39" s="151">
        <v>0</v>
      </c>
      <c r="Q39" s="151">
        <f t="shared" si="5"/>
        <v>0</v>
      </c>
      <c r="R39" s="151"/>
      <c r="S39" s="151" t="s">
        <v>105</v>
      </c>
      <c r="T39" s="151" t="s">
        <v>105</v>
      </c>
      <c r="U39" s="151">
        <v>1E-3</v>
      </c>
      <c r="V39" s="151">
        <f t="shared" si="6"/>
        <v>0.85</v>
      </c>
      <c r="W39" s="151"/>
      <c r="X39" s="151" t="s">
        <v>106</v>
      </c>
      <c r="Y39" s="142"/>
      <c r="Z39" s="142"/>
      <c r="AA39" s="142"/>
      <c r="AB39" s="142"/>
      <c r="AC39" s="142"/>
      <c r="AD39" s="142"/>
      <c r="AE39" s="142"/>
      <c r="AF39" s="142"/>
      <c r="AG39" s="142" t="s">
        <v>107</v>
      </c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</row>
    <row r="40" spans="1:60" outlineLevel="1" x14ac:dyDescent="0.25">
      <c r="A40" s="162">
        <v>14</v>
      </c>
      <c r="B40" s="163" t="s">
        <v>149</v>
      </c>
      <c r="C40" s="176" t="s">
        <v>150</v>
      </c>
      <c r="D40" s="164" t="s">
        <v>151</v>
      </c>
      <c r="E40" s="165">
        <v>17</v>
      </c>
      <c r="F40" s="166"/>
      <c r="G40" s="167">
        <f t="shared" si="0"/>
        <v>0</v>
      </c>
      <c r="H40" s="152">
        <v>125</v>
      </c>
      <c r="I40" s="151">
        <f t="shared" si="1"/>
        <v>2125</v>
      </c>
      <c r="J40" s="152">
        <v>0</v>
      </c>
      <c r="K40" s="151">
        <f t="shared" si="2"/>
        <v>0</v>
      </c>
      <c r="L40" s="151">
        <v>21</v>
      </c>
      <c r="M40" s="151">
        <f t="shared" si="3"/>
        <v>0</v>
      </c>
      <c r="N40" s="151">
        <v>1E-3</v>
      </c>
      <c r="O40" s="151">
        <f t="shared" si="4"/>
        <v>0.02</v>
      </c>
      <c r="P40" s="151">
        <v>0</v>
      </c>
      <c r="Q40" s="151">
        <f t="shared" si="5"/>
        <v>0</v>
      </c>
      <c r="R40" s="151" t="s">
        <v>152</v>
      </c>
      <c r="S40" s="151" t="s">
        <v>105</v>
      </c>
      <c r="T40" s="151" t="s">
        <v>105</v>
      </c>
      <c r="U40" s="151">
        <v>0</v>
      </c>
      <c r="V40" s="151">
        <f t="shared" si="6"/>
        <v>0</v>
      </c>
      <c r="W40" s="151"/>
      <c r="X40" s="151" t="s">
        <v>153</v>
      </c>
      <c r="Y40" s="142"/>
      <c r="Z40" s="142"/>
      <c r="AA40" s="142"/>
      <c r="AB40" s="142"/>
      <c r="AC40" s="142"/>
      <c r="AD40" s="142"/>
      <c r="AE40" s="142"/>
      <c r="AF40" s="142"/>
      <c r="AG40" s="142" t="s">
        <v>154</v>
      </c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</row>
    <row r="41" spans="1:60" outlineLevel="1" x14ac:dyDescent="0.25">
      <c r="A41" s="149"/>
      <c r="B41" s="150"/>
      <c r="C41" s="177" t="s">
        <v>155</v>
      </c>
      <c r="D41" s="153"/>
      <c r="E41" s="154">
        <v>17</v>
      </c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42"/>
      <c r="Z41" s="142"/>
      <c r="AA41" s="142"/>
      <c r="AB41" s="142"/>
      <c r="AC41" s="142"/>
      <c r="AD41" s="142"/>
      <c r="AE41" s="142"/>
      <c r="AF41" s="142"/>
      <c r="AG41" s="142" t="s">
        <v>109</v>
      </c>
      <c r="AH41" s="142">
        <v>0</v>
      </c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x14ac:dyDescent="0.25">
      <c r="A42" s="156" t="s">
        <v>100</v>
      </c>
      <c r="B42" s="157" t="s">
        <v>52</v>
      </c>
      <c r="C42" s="175" t="s">
        <v>53</v>
      </c>
      <c r="D42" s="158"/>
      <c r="E42" s="159"/>
      <c r="F42" s="160"/>
      <c r="G42" s="161">
        <f>SUMIF(AG43:AG47,"&lt;&gt;NOR",G43:G47)</f>
        <v>0</v>
      </c>
      <c r="H42" s="155"/>
      <c r="I42" s="155">
        <f>SUM(I43:I47)</f>
        <v>0</v>
      </c>
      <c r="J42" s="155"/>
      <c r="K42" s="155">
        <f>SUM(K43:K47)</f>
        <v>11148.9</v>
      </c>
      <c r="L42" s="155"/>
      <c r="M42" s="155">
        <f>SUM(M43:M47)</f>
        <v>0</v>
      </c>
      <c r="N42" s="155"/>
      <c r="O42" s="155">
        <f>SUM(O43:O47)</f>
        <v>0</v>
      </c>
      <c r="P42" s="155"/>
      <c r="Q42" s="155">
        <f>SUM(Q43:Q47)</f>
        <v>0</v>
      </c>
      <c r="R42" s="155"/>
      <c r="S42" s="155"/>
      <c r="T42" s="155"/>
      <c r="U42" s="155"/>
      <c r="V42" s="155">
        <f>SUM(V43:V47)</f>
        <v>17.7</v>
      </c>
      <c r="W42" s="155"/>
      <c r="X42" s="155"/>
      <c r="AG42" t="s">
        <v>101</v>
      </c>
    </row>
    <row r="43" spans="1:60" outlineLevel="1" x14ac:dyDescent="0.25">
      <c r="A43" s="162">
        <v>15</v>
      </c>
      <c r="B43" s="163" t="s">
        <v>156</v>
      </c>
      <c r="C43" s="176" t="s">
        <v>157</v>
      </c>
      <c r="D43" s="164" t="s">
        <v>104</v>
      </c>
      <c r="E43" s="165">
        <v>285</v>
      </c>
      <c r="F43" s="166"/>
      <c r="G43" s="167">
        <f>ROUND(E43*F43,2)</f>
        <v>0</v>
      </c>
      <c r="H43" s="152">
        <v>0</v>
      </c>
      <c r="I43" s="151">
        <f>ROUND(E43*H43,2)</f>
        <v>0</v>
      </c>
      <c r="J43" s="152">
        <v>7.3</v>
      </c>
      <c r="K43" s="151">
        <f>ROUND(E43*J43,2)</f>
        <v>2080.5</v>
      </c>
      <c r="L43" s="151">
        <v>21</v>
      </c>
      <c r="M43" s="151">
        <f>G43*(1+L43/100)</f>
        <v>0</v>
      </c>
      <c r="N43" s="151">
        <v>0</v>
      </c>
      <c r="O43" s="151">
        <f>ROUND(E43*N43,2)</f>
        <v>0</v>
      </c>
      <c r="P43" s="151">
        <v>0</v>
      </c>
      <c r="Q43" s="151">
        <f>ROUND(E43*P43,2)</f>
        <v>0</v>
      </c>
      <c r="R43" s="151"/>
      <c r="S43" s="151" t="s">
        <v>105</v>
      </c>
      <c r="T43" s="151" t="s">
        <v>105</v>
      </c>
      <c r="U43" s="151">
        <v>0.01</v>
      </c>
      <c r="V43" s="151">
        <f>ROUND(E43*U43,2)</f>
        <v>2.85</v>
      </c>
      <c r="W43" s="151"/>
      <c r="X43" s="151" t="s">
        <v>106</v>
      </c>
      <c r="Y43" s="142"/>
      <c r="Z43" s="142"/>
      <c r="AA43" s="142"/>
      <c r="AB43" s="142"/>
      <c r="AC43" s="142"/>
      <c r="AD43" s="142"/>
      <c r="AE43" s="142"/>
      <c r="AF43" s="142"/>
      <c r="AG43" s="142" t="s">
        <v>107</v>
      </c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</row>
    <row r="44" spans="1:60" outlineLevel="1" x14ac:dyDescent="0.25">
      <c r="A44" s="149"/>
      <c r="B44" s="150"/>
      <c r="C44" s="177" t="s">
        <v>158</v>
      </c>
      <c r="D44" s="153"/>
      <c r="E44" s="154">
        <v>88</v>
      </c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42"/>
      <c r="Z44" s="142"/>
      <c r="AA44" s="142"/>
      <c r="AB44" s="142"/>
      <c r="AC44" s="142"/>
      <c r="AD44" s="142"/>
      <c r="AE44" s="142"/>
      <c r="AF44" s="142"/>
      <c r="AG44" s="142" t="s">
        <v>109</v>
      </c>
      <c r="AH44" s="142">
        <v>0</v>
      </c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</row>
    <row r="45" spans="1:60" outlineLevel="1" x14ac:dyDescent="0.25">
      <c r="A45" s="149"/>
      <c r="B45" s="150"/>
      <c r="C45" s="177" t="s">
        <v>159</v>
      </c>
      <c r="D45" s="153"/>
      <c r="E45" s="154">
        <v>197</v>
      </c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42"/>
      <c r="Z45" s="142"/>
      <c r="AA45" s="142"/>
      <c r="AB45" s="142"/>
      <c r="AC45" s="142"/>
      <c r="AD45" s="142"/>
      <c r="AE45" s="142"/>
      <c r="AF45" s="142"/>
      <c r="AG45" s="142" t="s">
        <v>109</v>
      </c>
      <c r="AH45" s="142">
        <v>0</v>
      </c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</row>
    <row r="46" spans="1:60" ht="20.399999999999999" outlineLevel="1" x14ac:dyDescent="0.25">
      <c r="A46" s="162">
        <v>16</v>
      </c>
      <c r="B46" s="163" t="s">
        <v>160</v>
      </c>
      <c r="C46" s="176" t="s">
        <v>161</v>
      </c>
      <c r="D46" s="164" t="s">
        <v>104</v>
      </c>
      <c r="E46" s="165">
        <v>99</v>
      </c>
      <c r="F46" s="166"/>
      <c r="G46" s="167">
        <f>ROUND(E46*F46,2)</f>
        <v>0</v>
      </c>
      <c r="H46" s="152">
        <v>0</v>
      </c>
      <c r="I46" s="151">
        <f>ROUND(E46*H46,2)</f>
        <v>0</v>
      </c>
      <c r="J46" s="152">
        <v>91.6</v>
      </c>
      <c r="K46" s="151">
        <f>ROUND(E46*J46,2)</f>
        <v>9068.4</v>
      </c>
      <c r="L46" s="151">
        <v>21</v>
      </c>
      <c r="M46" s="151">
        <f>G46*(1+L46/100)</f>
        <v>0</v>
      </c>
      <c r="N46" s="151">
        <v>0</v>
      </c>
      <c r="O46" s="151">
        <f>ROUND(E46*N46,2)</f>
        <v>0</v>
      </c>
      <c r="P46" s="151">
        <v>0</v>
      </c>
      <c r="Q46" s="151">
        <f>ROUND(E46*P46,2)</f>
        <v>0</v>
      </c>
      <c r="R46" s="151"/>
      <c r="S46" s="151" t="s">
        <v>105</v>
      </c>
      <c r="T46" s="151" t="s">
        <v>105</v>
      </c>
      <c r="U46" s="151">
        <v>0.15</v>
      </c>
      <c r="V46" s="151">
        <f>ROUND(E46*U46,2)</f>
        <v>14.85</v>
      </c>
      <c r="W46" s="151"/>
      <c r="X46" s="151" t="s">
        <v>106</v>
      </c>
      <c r="Y46" s="142"/>
      <c r="Z46" s="142"/>
      <c r="AA46" s="142"/>
      <c r="AB46" s="142"/>
      <c r="AC46" s="142"/>
      <c r="AD46" s="142"/>
      <c r="AE46" s="142"/>
      <c r="AF46" s="142"/>
      <c r="AG46" s="142" t="s">
        <v>107</v>
      </c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</row>
    <row r="47" spans="1:60" outlineLevel="1" x14ac:dyDescent="0.25">
      <c r="A47" s="149"/>
      <c r="B47" s="150"/>
      <c r="C47" s="177" t="s">
        <v>162</v>
      </c>
      <c r="D47" s="153"/>
      <c r="E47" s="154">
        <v>99</v>
      </c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42"/>
      <c r="Z47" s="142"/>
      <c r="AA47" s="142"/>
      <c r="AB47" s="142"/>
      <c r="AC47" s="142"/>
      <c r="AD47" s="142"/>
      <c r="AE47" s="142"/>
      <c r="AF47" s="142"/>
      <c r="AG47" s="142" t="s">
        <v>109</v>
      </c>
      <c r="AH47" s="142">
        <v>0</v>
      </c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</row>
    <row r="48" spans="1:60" x14ac:dyDescent="0.25">
      <c r="A48" s="156" t="s">
        <v>100</v>
      </c>
      <c r="B48" s="157" t="s">
        <v>54</v>
      </c>
      <c r="C48" s="175" t="s">
        <v>55</v>
      </c>
      <c r="D48" s="158"/>
      <c r="E48" s="159"/>
      <c r="F48" s="160"/>
      <c r="G48" s="161">
        <f>SUMIF(AG49:AG49,"&lt;&gt;NOR",G49:G49)</f>
        <v>0</v>
      </c>
      <c r="H48" s="155"/>
      <c r="I48" s="155">
        <f>SUM(I49:I49)</f>
        <v>0</v>
      </c>
      <c r="J48" s="155"/>
      <c r="K48" s="155">
        <f>SUM(K49:K49)</f>
        <v>16000</v>
      </c>
      <c r="L48" s="155"/>
      <c r="M48" s="155">
        <f>SUM(M49:M49)</f>
        <v>0</v>
      </c>
      <c r="N48" s="155"/>
      <c r="O48" s="155">
        <f>SUM(O49:O49)</f>
        <v>0</v>
      </c>
      <c r="P48" s="155"/>
      <c r="Q48" s="155">
        <f>SUM(Q49:Q49)</f>
        <v>0</v>
      </c>
      <c r="R48" s="155"/>
      <c r="S48" s="155"/>
      <c r="T48" s="155"/>
      <c r="U48" s="155"/>
      <c r="V48" s="155">
        <f>SUM(V49:V49)</f>
        <v>0</v>
      </c>
      <c r="W48" s="155"/>
      <c r="X48" s="155"/>
      <c r="AG48" t="s">
        <v>101</v>
      </c>
    </row>
    <row r="49" spans="1:60" ht="20.399999999999999" outlineLevel="1" x14ac:dyDescent="0.25">
      <c r="A49" s="168">
        <v>19</v>
      </c>
      <c r="B49" s="169" t="s">
        <v>166</v>
      </c>
      <c r="C49" s="178" t="s">
        <v>167</v>
      </c>
      <c r="D49" s="170" t="s">
        <v>163</v>
      </c>
      <c r="E49" s="171">
        <v>1</v>
      </c>
      <c r="F49" s="172"/>
      <c r="G49" s="173">
        <f t="shared" ref="G49" si="7">ROUND(E49*F49,2)</f>
        <v>0</v>
      </c>
      <c r="H49" s="152">
        <v>0</v>
      </c>
      <c r="I49" s="151">
        <f t="shared" ref="I49" si="8">ROUND(E49*H49,2)</f>
        <v>0</v>
      </c>
      <c r="J49" s="152">
        <v>16000</v>
      </c>
      <c r="K49" s="151">
        <f t="shared" ref="K49" si="9">ROUND(E49*J49,2)</f>
        <v>16000</v>
      </c>
      <c r="L49" s="151">
        <v>21</v>
      </c>
      <c r="M49" s="151">
        <f t="shared" ref="M49" si="10">G49*(1+L49/100)</f>
        <v>0</v>
      </c>
      <c r="N49" s="151">
        <v>0</v>
      </c>
      <c r="O49" s="151">
        <f t="shared" ref="O49" si="11">ROUND(E49*N49,2)</f>
        <v>0</v>
      </c>
      <c r="P49" s="151">
        <v>0</v>
      </c>
      <c r="Q49" s="151">
        <f t="shared" ref="Q49" si="12">ROUND(E49*P49,2)</f>
        <v>0</v>
      </c>
      <c r="R49" s="151"/>
      <c r="S49" s="151" t="s">
        <v>164</v>
      </c>
      <c r="T49" s="151" t="s">
        <v>165</v>
      </c>
      <c r="U49" s="151">
        <v>0</v>
      </c>
      <c r="V49" s="151">
        <f t="shared" ref="V49" si="13">ROUND(E49*U49,2)</f>
        <v>0</v>
      </c>
      <c r="W49" s="151"/>
      <c r="X49" s="151" t="s">
        <v>106</v>
      </c>
      <c r="Y49" s="142"/>
      <c r="Z49" s="142"/>
      <c r="AA49" s="142"/>
      <c r="AB49" s="142"/>
      <c r="AC49" s="142"/>
      <c r="AD49" s="142"/>
      <c r="AE49" s="142"/>
      <c r="AF49" s="142"/>
      <c r="AG49" s="142" t="s">
        <v>107</v>
      </c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</row>
    <row r="50" spans="1:60" x14ac:dyDescent="0.25">
      <c r="A50" s="156" t="s">
        <v>100</v>
      </c>
      <c r="B50" s="157" t="s">
        <v>56</v>
      </c>
      <c r="C50" s="175" t="s">
        <v>57</v>
      </c>
      <c r="D50" s="158"/>
      <c r="E50" s="159"/>
      <c r="F50" s="160"/>
      <c r="G50" s="161">
        <f>SUMIF(AG51:AG51,"&lt;&gt;NOR",G51:G51)</f>
        <v>0</v>
      </c>
      <c r="H50" s="155"/>
      <c r="I50" s="155">
        <f>SUM(I51:I51)</f>
        <v>0</v>
      </c>
      <c r="J50" s="155"/>
      <c r="K50" s="155">
        <f>SUM(K51:K51)</f>
        <v>0</v>
      </c>
      <c r="L50" s="155"/>
      <c r="M50" s="155">
        <f>SUM(M51:M51)</f>
        <v>0</v>
      </c>
      <c r="N50" s="155"/>
      <c r="O50" s="155">
        <f>SUM(O51:O51)</f>
        <v>0</v>
      </c>
      <c r="P50" s="155"/>
      <c r="Q50" s="155">
        <f>SUM(Q51:Q51)</f>
        <v>0</v>
      </c>
      <c r="R50" s="155"/>
      <c r="S50" s="155"/>
      <c r="T50" s="155"/>
      <c r="U50" s="155"/>
      <c r="V50" s="155">
        <f>SUM(V51:V51)</f>
        <v>0</v>
      </c>
      <c r="W50" s="155"/>
      <c r="X50" s="155"/>
      <c r="AG50" t="s">
        <v>101</v>
      </c>
    </row>
    <row r="51" spans="1:60" outlineLevel="1" x14ac:dyDescent="0.25">
      <c r="A51" s="168"/>
      <c r="B51" s="169"/>
      <c r="C51" s="178"/>
      <c r="D51" s="170"/>
      <c r="E51" s="171"/>
      <c r="F51" s="172"/>
      <c r="G51" s="173"/>
      <c r="H51" s="152">
        <v>0</v>
      </c>
      <c r="I51" s="151">
        <f>ROUND(E51*H51,2)</f>
        <v>0</v>
      </c>
      <c r="J51" s="152">
        <v>500</v>
      </c>
      <c r="K51" s="151">
        <f>ROUND(E51*J51,2)</f>
        <v>0</v>
      </c>
      <c r="L51" s="151">
        <v>21</v>
      </c>
      <c r="M51" s="151">
        <f>G51*(1+L51/100)</f>
        <v>0</v>
      </c>
      <c r="N51" s="151">
        <v>0</v>
      </c>
      <c r="O51" s="151">
        <f>ROUND(E51*N51,2)</f>
        <v>0</v>
      </c>
      <c r="P51" s="151">
        <v>0</v>
      </c>
      <c r="Q51" s="151">
        <f>ROUND(E51*P51,2)</f>
        <v>0</v>
      </c>
      <c r="R51" s="151"/>
      <c r="S51" s="151" t="s">
        <v>164</v>
      </c>
      <c r="T51" s="151" t="s">
        <v>165</v>
      </c>
      <c r="U51" s="151">
        <v>0</v>
      </c>
      <c r="V51" s="151">
        <f>ROUND(E51*U51,2)</f>
        <v>0</v>
      </c>
      <c r="W51" s="151"/>
      <c r="X51" s="151" t="s">
        <v>106</v>
      </c>
      <c r="Y51" s="142"/>
      <c r="Z51" s="142"/>
      <c r="AA51" s="142"/>
      <c r="AB51" s="142"/>
      <c r="AC51" s="142"/>
      <c r="AD51" s="142"/>
      <c r="AE51" s="142"/>
      <c r="AF51" s="142"/>
      <c r="AG51" s="142" t="s">
        <v>107</v>
      </c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</row>
    <row r="52" spans="1:60" x14ac:dyDescent="0.25">
      <c r="A52" s="156" t="s">
        <v>100</v>
      </c>
      <c r="B52" s="157" t="s">
        <v>58</v>
      </c>
      <c r="C52" s="175" t="s">
        <v>59</v>
      </c>
      <c r="D52" s="158"/>
      <c r="E52" s="159"/>
      <c r="F52" s="160"/>
      <c r="G52" s="161">
        <f>SUMIF(AG53:AG75,"&lt;&gt;NOR",G53:G75)</f>
        <v>0</v>
      </c>
      <c r="H52" s="155"/>
      <c r="I52" s="155">
        <f>SUM(I53:I75)</f>
        <v>214330.8</v>
      </c>
      <c r="J52" s="155"/>
      <c r="K52" s="155">
        <f>SUM(K53:K75)</f>
        <v>129674.97</v>
      </c>
      <c r="L52" s="155"/>
      <c r="M52" s="155">
        <f>SUM(M53:M75)</f>
        <v>0</v>
      </c>
      <c r="N52" s="155"/>
      <c r="O52" s="155">
        <f>SUM(O53:O75)</f>
        <v>277.78999999999996</v>
      </c>
      <c r="P52" s="155"/>
      <c r="Q52" s="155">
        <f>SUM(Q53:Q75)</f>
        <v>0</v>
      </c>
      <c r="R52" s="155"/>
      <c r="S52" s="155"/>
      <c r="T52" s="155"/>
      <c r="U52" s="155"/>
      <c r="V52" s="155">
        <f>SUM(V53:V75)</f>
        <v>124.87</v>
      </c>
      <c r="W52" s="155"/>
      <c r="X52" s="155"/>
      <c r="AG52" t="s">
        <v>101</v>
      </c>
    </row>
    <row r="53" spans="1:60" outlineLevel="1" x14ac:dyDescent="0.25">
      <c r="A53" s="162">
        <v>33</v>
      </c>
      <c r="B53" s="163" t="s">
        <v>169</v>
      </c>
      <c r="C53" s="176" t="s">
        <v>170</v>
      </c>
      <c r="D53" s="164" t="s">
        <v>104</v>
      </c>
      <c r="E53" s="165">
        <v>285</v>
      </c>
      <c r="F53" s="166"/>
      <c r="G53" s="167">
        <f>ROUND(E53*F53,2)</f>
        <v>0</v>
      </c>
      <c r="H53" s="152">
        <v>31.08</v>
      </c>
      <c r="I53" s="151">
        <f>ROUND(E53*H53,2)</f>
        <v>8857.7999999999993</v>
      </c>
      <c r="J53" s="152">
        <v>72.42</v>
      </c>
      <c r="K53" s="151">
        <f>ROUND(E53*J53,2)</f>
        <v>20639.7</v>
      </c>
      <c r="L53" s="151">
        <v>21</v>
      </c>
      <c r="M53" s="151">
        <f>G53*(1+L53/100)</f>
        <v>0</v>
      </c>
      <c r="N53" s="151">
        <v>5.0000000000000001E-4</v>
      </c>
      <c r="O53" s="151">
        <f>ROUND(E53*N53,2)</f>
        <v>0.14000000000000001</v>
      </c>
      <c r="P53" s="151">
        <v>0</v>
      </c>
      <c r="Q53" s="151">
        <f>ROUND(E53*P53,2)</f>
        <v>0</v>
      </c>
      <c r="R53" s="151"/>
      <c r="S53" s="151" t="s">
        <v>105</v>
      </c>
      <c r="T53" s="151" t="s">
        <v>105</v>
      </c>
      <c r="U53" s="151">
        <v>0.09</v>
      </c>
      <c r="V53" s="151">
        <f>ROUND(E53*U53,2)</f>
        <v>25.65</v>
      </c>
      <c r="W53" s="151"/>
      <c r="X53" s="151" t="s">
        <v>106</v>
      </c>
      <c r="Y53" s="142"/>
      <c r="Z53" s="142"/>
      <c r="AA53" s="142"/>
      <c r="AB53" s="142"/>
      <c r="AC53" s="142"/>
      <c r="AD53" s="142"/>
      <c r="AE53" s="142"/>
      <c r="AF53" s="142"/>
      <c r="AG53" s="142" t="s">
        <v>107</v>
      </c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</row>
    <row r="54" spans="1:60" outlineLevel="1" x14ac:dyDescent="0.25">
      <c r="A54" s="149"/>
      <c r="B54" s="150"/>
      <c r="C54" s="177" t="s">
        <v>158</v>
      </c>
      <c r="D54" s="153"/>
      <c r="E54" s="154">
        <v>88</v>
      </c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42"/>
      <c r="Z54" s="142"/>
      <c r="AA54" s="142"/>
      <c r="AB54" s="142"/>
      <c r="AC54" s="142"/>
      <c r="AD54" s="142"/>
      <c r="AE54" s="142"/>
      <c r="AF54" s="142"/>
      <c r="AG54" s="142" t="s">
        <v>109</v>
      </c>
      <c r="AH54" s="142">
        <v>0</v>
      </c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</row>
    <row r="55" spans="1:60" outlineLevel="1" x14ac:dyDescent="0.25">
      <c r="A55" s="149"/>
      <c r="B55" s="150"/>
      <c r="C55" s="177" t="s">
        <v>159</v>
      </c>
      <c r="D55" s="153"/>
      <c r="E55" s="154">
        <v>197</v>
      </c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42"/>
      <c r="Z55" s="142"/>
      <c r="AA55" s="142"/>
      <c r="AB55" s="142"/>
      <c r="AC55" s="142"/>
      <c r="AD55" s="142"/>
      <c r="AE55" s="142"/>
      <c r="AF55" s="142"/>
      <c r="AG55" s="142" t="s">
        <v>109</v>
      </c>
      <c r="AH55" s="142">
        <v>0</v>
      </c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</row>
    <row r="56" spans="1:60" outlineLevel="1" x14ac:dyDescent="0.25">
      <c r="A56" s="162">
        <v>34</v>
      </c>
      <c r="B56" s="163" t="s">
        <v>171</v>
      </c>
      <c r="C56" s="176" t="s">
        <v>172</v>
      </c>
      <c r="D56" s="164" t="s">
        <v>104</v>
      </c>
      <c r="E56" s="165">
        <v>285</v>
      </c>
      <c r="F56" s="166"/>
      <c r="G56" s="167">
        <f>ROUND(E56*F56,2)</f>
        <v>0</v>
      </c>
      <c r="H56" s="152">
        <v>51.31</v>
      </c>
      <c r="I56" s="151">
        <f>ROUND(E56*H56,2)</f>
        <v>14623.35</v>
      </c>
      <c r="J56" s="152">
        <v>14.19</v>
      </c>
      <c r="K56" s="151">
        <f>ROUND(E56*J56,2)</f>
        <v>4044.15</v>
      </c>
      <c r="L56" s="151">
        <v>21</v>
      </c>
      <c r="M56" s="151">
        <f>G56*(1+L56/100)</f>
        <v>0</v>
      </c>
      <c r="N56" s="151">
        <v>0.21</v>
      </c>
      <c r="O56" s="151">
        <f>ROUND(E56*N56,2)</f>
        <v>59.85</v>
      </c>
      <c r="P56" s="151">
        <v>0</v>
      </c>
      <c r="Q56" s="151">
        <f>ROUND(E56*P56,2)</f>
        <v>0</v>
      </c>
      <c r="R56" s="151"/>
      <c r="S56" s="151" t="s">
        <v>105</v>
      </c>
      <c r="T56" s="151" t="s">
        <v>105</v>
      </c>
      <c r="U56" s="151">
        <v>2.5999999999999999E-2</v>
      </c>
      <c r="V56" s="151">
        <f>ROUND(E56*U56,2)</f>
        <v>7.41</v>
      </c>
      <c r="W56" s="151"/>
      <c r="X56" s="151" t="s">
        <v>106</v>
      </c>
      <c r="Y56" s="142"/>
      <c r="Z56" s="142"/>
      <c r="AA56" s="142"/>
      <c r="AB56" s="142"/>
      <c r="AC56" s="142"/>
      <c r="AD56" s="142"/>
      <c r="AE56" s="142"/>
      <c r="AF56" s="142"/>
      <c r="AG56" s="142" t="s">
        <v>107</v>
      </c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</row>
    <row r="57" spans="1:60" ht="12.75" customHeight="1" outlineLevel="1" x14ac:dyDescent="0.25">
      <c r="A57" s="149"/>
      <c r="B57" s="150"/>
      <c r="C57" s="177" t="s">
        <v>241</v>
      </c>
      <c r="D57" s="153"/>
      <c r="E57" s="154">
        <v>285</v>
      </c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42"/>
      <c r="Z57" s="142"/>
      <c r="AA57" s="142"/>
      <c r="AB57" s="142"/>
      <c r="AC57" s="142"/>
      <c r="AD57" s="142"/>
      <c r="AE57" s="142"/>
      <c r="AF57" s="142"/>
      <c r="AG57" s="142" t="s">
        <v>109</v>
      </c>
      <c r="AH57" s="142">
        <v>0</v>
      </c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</row>
    <row r="58" spans="1:60" outlineLevel="1" x14ac:dyDescent="0.25">
      <c r="A58" s="168">
        <v>35</v>
      </c>
      <c r="B58" s="169" t="s">
        <v>173</v>
      </c>
      <c r="C58" s="178" t="s">
        <v>174</v>
      </c>
      <c r="D58" s="170" t="s">
        <v>104</v>
      </c>
      <c r="E58" s="171">
        <v>4.5</v>
      </c>
      <c r="F58" s="172"/>
      <c r="G58" s="173">
        <f>ROUND(E58*F58,2)</f>
        <v>0</v>
      </c>
      <c r="H58" s="152">
        <v>116.04</v>
      </c>
      <c r="I58" s="151">
        <f>ROUND(E58*H58,2)</f>
        <v>522.17999999999995</v>
      </c>
      <c r="J58" s="152">
        <v>21.96</v>
      </c>
      <c r="K58" s="151">
        <f>ROUND(E58*J58,2)</f>
        <v>98.82</v>
      </c>
      <c r="L58" s="151">
        <v>21</v>
      </c>
      <c r="M58" s="151">
        <f>G58*(1+L58/100)</f>
        <v>0</v>
      </c>
      <c r="N58" s="151">
        <v>0.28799999999999998</v>
      </c>
      <c r="O58" s="151">
        <f>ROUND(E58*N58,2)</f>
        <v>1.3</v>
      </c>
      <c r="P58" s="151">
        <v>0</v>
      </c>
      <c r="Q58" s="151">
        <f>ROUND(E58*P58,2)</f>
        <v>0</v>
      </c>
      <c r="R58" s="151"/>
      <c r="S58" s="151" t="s">
        <v>105</v>
      </c>
      <c r="T58" s="151" t="s">
        <v>105</v>
      </c>
      <c r="U58" s="151">
        <v>2.3E-2</v>
      </c>
      <c r="V58" s="151">
        <f>ROUND(E58*U58,2)</f>
        <v>0.1</v>
      </c>
      <c r="W58" s="151"/>
      <c r="X58" s="151" t="s">
        <v>106</v>
      </c>
      <c r="Y58" s="142"/>
      <c r="Z58" s="142"/>
      <c r="AA58" s="142"/>
      <c r="AB58" s="142"/>
      <c r="AC58" s="142"/>
      <c r="AD58" s="142"/>
      <c r="AE58" s="142"/>
      <c r="AF58" s="142"/>
      <c r="AG58" s="142" t="s">
        <v>107</v>
      </c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</row>
    <row r="59" spans="1:60" ht="20.399999999999999" outlineLevel="1" x14ac:dyDescent="0.25">
      <c r="A59" s="162">
        <v>36</v>
      </c>
      <c r="B59" s="163" t="s">
        <v>175</v>
      </c>
      <c r="C59" s="176" t="s">
        <v>176</v>
      </c>
      <c r="D59" s="164" t="s">
        <v>104</v>
      </c>
      <c r="E59" s="165">
        <v>197</v>
      </c>
      <c r="F59" s="166"/>
      <c r="G59" s="167">
        <f>ROUND(E59*F59,2)</f>
        <v>0</v>
      </c>
      <c r="H59" s="152">
        <v>141.09</v>
      </c>
      <c r="I59" s="151">
        <f>ROUND(E59*H59,2)</f>
        <v>27794.73</v>
      </c>
      <c r="J59" s="152">
        <v>25.91</v>
      </c>
      <c r="K59" s="151">
        <f>ROUND(E59*J59,2)</f>
        <v>5104.2700000000004</v>
      </c>
      <c r="L59" s="151">
        <v>21</v>
      </c>
      <c r="M59" s="151">
        <f>G59*(1+L59/100)</f>
        <v>0</v>
      </c>
      <c r="N59" s="151">
        <v>0.378</v>
      </c>
      <c r="O59" s="151">
        <f>ROUND(E59*N59,2)</f>
        <v>74.47</v>
      </c>
      <c r="P59" s="151">
        <v>0</v>
      </c>
      <c r="Q59" s="151">
        <f>ROUND(E59*P59,2)</f>
        <v>0</v>
      </c>
      <c r="R59" s="151"/>
      <c r="S59" s="151" t="s">
        <v>105</v>
      </c>
      <c r="T59" s="151" t="s">
        <v>105</v>
      </c>
      <c r="U59" s="151">
        <v>2.5999999999999999E-2</v>
      </c>
      <c r="V59" s="151">
        <f>ROUND(E59*U59,2)</f>
        <v>5.12</v>
      </c>
      <c r="W59" s="151"/>
      <c r="X59" s="151" t="s">
        <v>106</v>
      </c>
      <c r="Y59" s="142"/>
      <c r="Z59" s="142"/>
      <c r="AA59" s="142"/>
      <c r="AB59" s="142"/>
      <c r="AC59" s="142"/>
      <c r="AD59" s="142"/>
      <c r="AE59" s="142"/>
      <c r="AF59" s="142"/>
      <c r="AG59" s="142" t="s">
        <v>107</v>
      </c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</row>
    <row r="60" spans="1:60" outlineLevel="1" x14ac:dyDescent="0.25">
      <c r="A60" s="149"/>
      <c r="B60" s="150"/>
      <c r="C60" s="177" t="s">
        <v>159</v>
      </c>
      <c r="D60" s="153"/>
      <c r="E60" s="154">
        <v>197</v>
      </c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42"/>
      <c r="Z60" s="142"/>
      <c r="AA60" s="142"/>
      <c r="AB60" s="142"/>
      <c r="AC60" s="142"/>
      <c r="AD60" s="142"/>
      <c r="AE60" s="142"/>
      <c r="AF60" s="142"/>
      <c r="AG60" s="142" t="s">
        <v>109</v>
      </c>
      <c r="AH60" s="142">
        <v>0</v>
      </c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</row>
    <row r="61" spans="1:60" ht="20.399999999999999" outlineLevel="1" x14ac:dyDescent="0.25">
      <c r="A61" s="162">
        <v>37</v>
      </c>
      <c r="B61" s="163" t="s">
        <v>177</v>
      </c>
      <c r="C61" s="176" t="s">
        <v>178</v>
      </c>
      <c r="D61" s="164" t="s">
        <v>104</v>
      </c>
      <c r="E61" s="165">
        <v>99</v>
      </c>
      <c r="F61" s="166"/>
      <c r="G61" s="167">
        <f>ROUND(E61*F61,2)</f>
        <v>0</v>
      </c>
      <c r="H61" s="152">
        <v>167.59</v>
      </c>
      <c r="I61" s="151">
        <f>ROUND(E61*H61,2)</f>
        <v>16591.41</v>
      </c>
      <c r="J61" s="152">
        <v>25.91</v>
      </c>
      <c r="K61" s="151">
        <f>ROUND(E61*J61,2)</f>
        <v>2565.09</v>
      </c>
      <c r="L61" s="151">
        <v>21</v>
      </c>
      <c r="M61" s="151">
        <f>G61*(1+L61/100)</f>
        <v>0</v>
      </c>
      <c r="N61" s="151">
        <v>0.378</v>
      </c>
      <c r="O61" s="151">
        <f>ROUND(E61*N61,2)</f>
        <v>37.42</v>
      </c>
      <c r="P61" s="151">
        <v>0</v>
      </c>
      <c r="Q61" s="151">
        <f>ROUND(E61*P61,2)</f>
        <v>0</v>
      </c>
      <c r="R61" s="151"/>
      <c r="S61" s="151" t="s">
        <v>105</v>
      </c>
      <c r="T61" s="151" t="s">
        <v>105</v>
      </c>
      <c r="U61" s="151">
        <v>2.5999999999999999E-2</v>
      </c>
      <c r="V61" s="151">
        <f>ROUND(E61*U61,2)</f>
        <v>2.57</v>
      </c>
      <c r="W61" s="151"/>
      <c r="X61" s="151" t="s">
        <v>106</v>
      </c>
      <c r="Y61" s="142"/>
      <c r="Z61" s="142"/>
      <c r="AA61" s="142"/>
      <c r="AB61" s="142"/>
      <c r="AC61" s="142"/>
      <c r="AD61" s="142"/>
      <c r="AE61" s="142"/>
      <c r="AF61" s="142"/>
      <c r="AG61" s="142" t="s">
        <v>107</v>
      </c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</row>
    <row r="62" spans="1:60" outlineLevel="1" x14ac:dyDescent="0.25">
      <c r="A62" s="149"/>
      <c r="B62" s="150"/>
      <c r="C62" s="177" t="s">
        <v>66</v>
      </c>
      <c r="D62" s="153"/>
      <c r="E62" s="154">
        <v>99</v>
      </c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51"/>
      <c r="Q62" s="151"/>
      <c r="R62" s="151"/>
      <c r="S62" s="151"/>
      <c r="T62" s="151"/>
      <c r="U62" s="151"/>
      <c r="V62" s="151"/>
      <c r="W62" s="151"/>
      <c r="X62" s="151"/>
      <c r="Y62" s="142"/>
      <c r="Z62" s="142"/>
      <c r="AA62" s="142"/>
      <c r="AB62" s="142"/>
      <c r="AC62" s="142"/>
      <c r="AD62" s="142"/>
      <c r="AE62" s="142"/>
      <c r="AF62" s="142"/>
      <c r="AG62" s="142" t="s">
        <v>109</v>
      </c>
      <c r="AH62" s="142">
        <v>0</v>
      </c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</row>
    <row r="63" spans="1:60" ht="20.399999999999999" outlineLevel="1" x14ac:dyDescent="0.25">
      <c r="A63" s="162">
        <v>38</v>
      </c>
      <c r="B63" s="163" t="s">
        <v>179</v>
      </c>
      <c r="C63" s="176" t="s">
        <v>180</v>
      </c>
      <c r="D63" s="164" t="s">
        <v>104</v>
      </c>
      <c r="E63" s="165">
        <v>88</v>
      </c>
      <c r="F63" s="166"/>
      <c r="G63" s="167">
        <f>ROUND(E63*F63,2)</f>
        <v>0</v>
      </c>
      <c r="H63" s="152">
        <v>150.55000000000001</v>
      </c>
      <c r="I63" s="151">
        <f>ROUND(E63*H63,2)</f>
        <v>13248.4</v>
      </c>
      <c r="J63" s="152">
        <v>26.45</v>
      </c>
      <c r="K63" s="151">
        <f>ROUND(E63*J63,2)</f>
        <v>2327.6</v>
      </c>
      <c r="L63" s="151">
        <v>21</v>
      </c>
      <c r="M63" s="151">
        <f>G63*(1+L63/100)</f>
        <v>0</v>
      </c>
      <c r="N63" s="151">
        <v>0.4032</v>
      </c>
      <c r="O63" s="151">
        <f>ROUND(E63*N63,2)</f>
        <v>35.479999999999997</v>
      </c>
      <c r="P63" s="151">
        <v>0</v>
      </c>
      <c r="Q63" s="151">
        <f>ROUND(E63*P63,2)</f>
        <v>0</v>
      </c>
      <c r="R63" s="151"/>
      <c r="S63" s="151" t="s">
        <v>105</v>
      </c>
      <c r="T63" s="151" t="s">
        <v>105</v>
      </c>
      <c r="U63" s="151">
        <v>2.5999999999999999E-2</v>
      </c>
      <c r="V63" s="151">
        <f>ROUND(E63*U63,2)</f>
        <v>2.29</v>
      </c>
      <c r="W63" s="151"/>
      <c r="X63" s="151" t="s">
        <v>106</v>
      </c>
      <c r="Y63" s="142"/>
      <c r="Z63" s="142"/>
      <c r="AA63" s="142"/>
      <c r="AB63" s="142"/>
      <c r="AC63" s="142"/>
      <c r="AD63" s="142"/>
      <c r="AE63" s="142"/>
      <c r="AF63" s="142"/>
      <c r="AG63" s="142" t="s">
        <v>107</v>
      </c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</row>
    <row r="64" spans="1:60" outlineLevel="1" x14ac:dyDescent="0.25">
      <c r="A64" s="149"/>
      <c r="B64" s="150"/>
      <c r="C64" s="177" t="s">
        <v>158</v>
      </c>
      <c r="D64" s="153"/>
      <c r="E64" s="154">
        <v>88</v>
      </c>
      <c r="F64" s="151"/>
      <c r="G64" s="151"/>
      <c r="H64" s="151"/>
      <c r="I64" s="151"/>
      <c r="J64" s="151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42"/>
      <c r="Z64" s="142"/>
      <c r="AA64" s="142"/>
      <c r="AB64" s="142"/>
      <c r="AC64" s="142"/>
      <c r="AD64" s="142"/>
      <c r="AE64" s="142"/>
      <c r="AF64" s="142"/>
      <c r="AG64" s="142" t="s">
        <v>109</v>
      </c>
      <c r="AH64" s="142">
        <v>0</v>
      </c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</row>
    <row r="65" spans="1:60" outlineLevel="1" x14ac:dyDescent="0.25">
      <c r="A65" s="162">
        <v>39</v>
      </c>
      <c r="B65" s="163" t="s">
        <v>181</v>
      </c>
      <c r="C65" s="176" t="s">
        <v>182</v>
      </c>
      <c r="D65" s="164" t="s">
        <v>104</v>
      </c>
      <c r="E65" s="165">
        <v>88</v>
      </c>
      <c r="F65" s="166"/>
      <c r="G65" s="167">
        <f>ROUND(E65*F65,2)</f>
        <v>0</v>
      </c>
      <c r="H65" s="152">
        <v>263.01</v>
      </c>
      <c r="I65" s="151">
        <f>ROUND(E65*H65,2)</f>
        <v>23144.880000000001</v>
      </c>
      <c r="J65" s="152">
        <v>194.99</v>
      </c>
      <c r="K65" s="151">
        <f>ROUND(E65*J65,2)</f>
        <v>17159.12</v>
      </c>
      <c r="L65" s="151">
        <v>21</v>
      </c>
      <c r="M65" s="151">
        <f>G65*(1+L65/100)</f>
        <v>0</v>
      </c>
      <c r="N65" s="151">
        <v>0.13188</v>
      </c>
      <c r="O65" s="151">
        <f>ROUND(E65*N65,2)</f>
        <v>11.61</v>
      </c>
      <c r="P65" s="151">
        <v>0</v>
      </c>
      <c r="Q65" s="151">
        <f>ROUND(E65*P65,2)</f>
        <v>0</v>
      </c>
      <c r="R65" s="151"/>
      <c r="S65" s="151" t="s">
        <v>105</v>
      </c>
      <c r="T65" s="151" t="s">
        <v>105</v>
      </c>
      <c r="U65" s="151">
        <v>4.9000000000000002E-2</v>
      </c>
      <c r="V65" s="151">
        <f>ROUND(E65*U65,2)</f>
        <v>4.3099999999999996</v>
      </c>
      <c r="W65" s="151"/>
      <c r="X65" s="151" t="s">
        <v>106</v>
      </c>
      <c r="Y65" s="142"/>
      <c r="Z65" s="142"/>
      <c r="AA65" s="142"/>
      <c r="AB65" s="142"/>
      <c r="AC65" s="142"/>
      <c r="AD65" s="142"/>
      <c r="AE65" s="142"/>
      <c r="AF65" s="142"/>
      <c r="AG65" s="142" t="s">
        <v>107</v>
      </c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</row>
    <row r="66" spans="1:60" outlineLevel="1" x14ac:dyDescent="0.25">
      <c r="A66" s="149"/>
      <c r="B66" s="150"/>
      <c r="C66" s="177" t="s">
        <v>183</v>
      </c>
      <c r="D66" s="153"/>
      <c r="E66" s="154">
        <v>88</v>
      </c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42"/>
      <c r="Z66" s="142"/>
      <c r="AA66" s="142"/>
      <c r="AB66" s="142"/>
      <c r="AC66" s="142"/>
      <c r="AD66" s="142"/>
      <c r="AE66" s="142"/>
      <c r="AF66" s="142"/>
      <c r="AG66" s="142" t="s">
        <v>109</v>
      </c>
      <c r="AH66" s="142">
        <v>0</v>
      </c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2"/>
      <c r="BB66" s="142"/>
      <c r="BC66" s="142"/>
      <c r="BD66" s="142"/>
      <c r="BE66" s="142"/>
      <c r="BF66" s="142"/>
      <c r="BG66" s="142"/>
      <c r="BH66" s="142"/>
    </row>
    <row r="67" spans="1:60" outlineLevel="1" x14ac:dyDescent="0.25">
      <c r="A67" s="162">
        <v>40</v>
      </c>
      <c r="B67" s="163" t="s">
        <v>184</v>
      </c>
      <c r="C67" s="176" t="s">
        <v>185</v>
      </c>
      <c r="D67" s="164" t="s">
        <v>104</v>
      </c>
      <c r="E67" s="165">
        <v>88</v>
      </c>
      <c r="F67" s="166"/>
      <c r="G67" s="167">
        <f>ROUND(E67*F67,2)</f>
        <v>0</v>
      </c>
      <c r="H67" s="152">
        <v>208.21</v>
      </c>
      <c r="I67" s="151">
        <f>ROUND(E67*H67,2)</f>
        <v>18322.48</v>
      </c>
      <c r="J67" s="152">
        <v>153.79</v>
      </c>
      <c r="K67" s="151">
        <f>ROUND(E67*J67,2)</f>
        <v>13533.52</v>
      </c>
      <c r="L67" s="151">
        <v>21</v>
      </c>
      <c r="M67" s="151">
        <f>G67*(1+L67/100)</f>
        <v>0</v>
      </c>
      <c r="N67" s="151">
        <v>0.10141</v>
      </c>
      <c r="O67" s="151">
        <f>ROUND(E67*N67,2)</f>
        <v>8.92</v>
      </c>
      <c r="P67" s="151">
        <v>0</v>
      </c>
      <c r="Q67" s="151">
        <f>ROUND(E67*P67,2)</f>
        <v>0</v>
      </c>
      <c r="R67" s="151"/>
      <c r="S67" s="151" t="s">
        <v>105</v>
      </c>
      <c r="T67" s="151" t="s">
        <v>105</v>
      </c>
      <c r="U67" s="151">
        <v>6.4000000000000001E-2</v>
      </c>
      <c r="V67" s="151">
        <f>ROUND(E67*U67,2)</f>
        <v>5.63</v>
      </c>
      <c r="W67" s="151"/>
      <c r="X67" s="151" t="s">
        <v>106</v>
      </c>
      <c r="Y67" s="142"/>
      <c r="Z67" s="142"/>
      <c r="AA67" s="142"/>
      <c r="AB67" s="142"/>
      <c r="AC67" s="142"/>
      <c r="AD67" s="142"/>
      <c r="AE67" s="142"/>
      <c r="AF67" s="142"/>
      <c r="AG67" s="142" t="s">
        <v>107</v>
      </c>
      <c r="AH67" s="142"/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2"/>
      <c r="BB67" s="142"/>
      <c r="BC67" s="142"/>
      <c r="BD67" s="142"/>
      <c r="BE67" s="142"/>
      <c r="BF67" s="142"/>
      <c r="BG67" s="142"/>
      <c r="BH67" s="142"/>
    </row>
    <row r="68" spans="1:60" outlineLevel="1" x14ac:dyDescent="0.25">
      <c r="A68" s="149"/>
      <c r="B68" s="150"/>
      <c r="C68" s="177" t="s">
        <v>158</v>
      </c>
      <c r="D68" s="153"/>
      <c r="E68" s="154">
        <v>88</v>
      </c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42"/>
      <c r="Z68" s="142"/>
      <c r="AA68" s="142"/>
      <c r="AB68" s="142"/>
      <c r="AC68" s="142"/>
      <c r="AD68" s="142"/>
      <c r="AE68" s="142"/>
      <c r="AF68" s="142"/>
      <c r="AG68" s="142" t="s">
        <v>109</v>
      </c>
      <c r="AH68" s="142">
        <v>0</v>
      </c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</row>
    <row r="69" spans="1:60" outlineLevel="1" x14ac:dyDescent="0.25">
      <c r="A69" s="162">
        <v>41</v>
      </c>
      <c r="B69" s="163" t="s">
        <v>186</v>
      </c>
      <c r="C69" s="176" t="s">
        <v>187</v>
      </c>
      <c r="D69" s="164" t="s">
        <v>104</v>
      </c>
      <c r="E69" s="165">
        <v>197</v>
      </c>
      <c r="F69" s="166"/>
      <c r="G69" s="167">
        <f>ROUND(E69*F69,2)</f>
        <v>0</v>
      </c>
      <c r="H69" s="152">
        <v>260.08</v>
      </c>
      <c r="I69" s="151">
        <f>ROUND(E69*H69,2)</f>
        <v>51235.76</v>
      </c>
      <c r="J69" s="152">
        <v>180.92</v>
      </c>
      <c r="K69" s="151">
        <f>ROUND(E69*J69,2)</f>
        <v>35641.24</v>
      </c>
      <c r="L69" s="151">
        <v>21</v>
      </c>
      <c r="M69" s="151">
        <f>G69*(1+L69/100)</f>
        <v>0</v>
      </c>
      <c r="N69" s="151">
        <v>0.12715000000000001</v>
      </c>
      <c r="O69" s="151">
        <f>ROUND(E69*N69,2)</f>
        <v>25.05</v>
      </c>
      <c r="P69" s="151">
        <v>0</v>
      </c>
      <c r="Q69" s="151">
        <f>ROUND(E69*P69,2)</f>
        <v>0</v>
      </c>
      <c r="R69" s="151"/>
      <c r="S69" s="151" t="s">
        <v>105</v>
      </c>
      <c r="T69" s="151" t="s">
        <v>105</v>
      </c>
      <c r="U69" s="151">
        <v>7.1999999999999995E-2</v>
      </c>
      <c r="V69" s="151">
        <f>ROUND(E69*U69,2)</f>
        <v>14.18</v>
      </c>
      <c r="W69" s="151"/>
      <c r="X69" s="151" t="s">
        <v>106</v>
      </c>
      <c r="Y69" s="142"/>
      <c r="Z69" s="142"/>
      <c r="AA69" s="142"/>
      <c r="AB69" s="142"/>
      <c r="AC69" s="142"/>
      <c r="AD69" s="142"/>
      <c r="AE69" s="142"/>
      <c r="AF69" s="142"/>
      <c r="AG69" s="142" t="s">
        <v>107</v>
      </c>
      <c r="AH69" s="142"/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  <c r="BH69" s="142"/>
    </row>
    <row r="70" spans="1:60" outlineLevel="1" x14ac:dyDescent="0.25">
      <c r="A70" s="149"/>
      <c r="B70" s="150"/>
      <c r="C70" s="177" t="s">
        <v>159</v>
      </c>
      <c r="D70" s="153"/>
      <c r="E70" s="154">
        <v>197</v>
      </c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42"/>
      <c r="Z70" s="142"/>
      <c r="AA70" s="142"/>
      <c r="AB70" s="142"/>
      <c r="AC70" s="142"/>
      <c r="AD70" s="142"/>
      <c r="AE70" s="142"/>
      <c r="AF70" s="142"/>
      <c r="AG70" s="142" t="s">
        <v>109</v>
      </c>
      <c r="AH70" s="142">
        <v>0</v>
      </c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  <c r="BH70" s="142"/>
    </row>
    <row r="71" spans="1:60" ht="20.399999999999999" outlineLevel="1" x14ac:dyDescent="0.25">
      <c r="A71" s="168">
        <v>42</v>
      </c>
      <c r="B71" s="169" t="s">
        <v>188</v>
      </c>
      <c r="C71" s="178" t="s">
        <v>189</v>
      </c>
      <c r="D71" s="170" t="s">
        <v>104</v>
      </c>
      <c r="E71" s="171">
        <v>4.5</v>
      </c>
      <c r="F71" s="172"/>
      <c r="G71" s="173">
        <f>ROUND(E71*F71,2)</f>
        <v>0</v>
      </c>
      <c r="H71" s="152">
        <v>453.19</v>
      </c>
      <c r="I71" s="151">
        <f>ROUND(E71*H71,2)</f>
        <v>2039.36</v>
      </c>
      <c r="J71" s="152">
        <v>315.81</v>
      </c>
      <c r="K71" s="151">
        <f>ROUND(E71*J71,2)</f>
        <v>1421.15</v>
      </c>
      <c r="L71" s="151">
        <v>21</v>
      </c>
      <c r="M71" s="151">
        <f>G71*(1+L71/100)</f>
        <v>0</v>
      </c>
      <c r="N71" s="151">
        <v>0.54</v>
      </c>
      <c r="O71" s="151">
        <f>ROUND(E71*N71,2)</f>
        <v>2.4300000000000002</v>
      </c>
      <c r="P71" s="151">
        <v>0</v>
      </c>
      <c r="Q71" s="151">
        <f>ROUND(E71*P71,2)</f>
        <v>0</v>
      </c>
      <c r="R71" s="151"/>
      <c r="S71" s="151" t="s">
        <v>105</v>
      </c>
      <c r="T71" s="151" t="s">
        <v>105</v>
      </c>
      <c r="U71" s="151">
        <v>0.67200000000000004</v>
      </c>
      <c r="V71" s="151">
        <f>ROUND(E71*U71,2)</f>
        <v>3.02</v>
      </c>
      <c r="W71" s="151"/>
      <c r="X71" s="151" t="s">
        <v>106</v>
      </c>
      <c r="Y71" s="142"/>
      <c r="Z71" s="142"/>
      <c r="AA71" s="142"/>
      <c r="AB71" s="142"/>
      <c r="AC71" s="142"/>
      <c r="AD71" s="142"/>
      <c r="AE71" s="142"/>
      <c r="AF71" s="142"/>
      <c r="AG71" s="142" t="s">
        <v>107</v>
      </c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</row>
    <row r="72" spans="1:60" outlineLevel="1" x14ac:dyDescent="0.25">
      <c r="A72" s="168">
        <v>43</v>
      </c>
      <c r="B72" s="169" t="s">
        <v>190</v>
      </c>
      <c r="C72" s="178" t="s">
        <v>191</v>
      </c>
      <c r="D72" s="170" t="s">
        <v>104</v>
      </c>
      <c r="E72" s="171">
        <v>99</v>
      </c>
      <c r="F72" s="172"/>
      <c r="G72" s="173">
        <f>ROUND(E72*F72,2)</f>
        <v>0</v>
      </c>
      <c r="H72" s="152">
        <v>39.409999999999997</v>
      </c>
      <c r="I72" s="151">
        <f>ROUND(E72*H72,2)</f>
        <v>3901.59</v>
      </c>
      <c r="J72" s="152">
        <v>221.09</v>
      </c>
      <c r="K72" s="151">
        <f>ROUND(E72*J72,2)</f>
        <v>21887.91</v>
      </c>
      <c r="L72" s="151">
        <v>21</v>
      </c>
      <c r="M72" s="151">
        <f>G72*(1+L72/100)</f>
        <v>0</v>
      </c>
      <c r="N72" s="151">
        <v>7.3899999999999993E-2</v>
      </c>
      <c r="O72" s="151">
        <f>ROUND(E72*N72,2)</f>
        <v>7.32</v>
      </c>
      <c r="P72" s="151">
        <v>0</v>
      </c>
      <c r="Q72" s="151">
        <f>ROUND(E72*P72,2)</f>
        <v>0</v>
      </c>
      <c r="R72" s="151"/>
      <c r="S72" s="151" t="s">
        <v>105</v>
      </c>
      <c r="T72" s="151" t="s">
        <v>105</v>
      </c>
      <c r="U72" s="151">
        <v>0.45200000000000001</v>
      </c>
      <c r="V72" s="151">
        <f>ROUND(E72*U72,2)</f>
        <v>44.75</v>
      </c>
      <c r="W72" s="151"/>
      <c r="X72" s="151" t="s">
        <v>106</v>
      </c>
      <c r="Y72" s="142"/>
      <c r="Z72" s="142"/>
      <c r="AA72" s="142"/>
      <c r="AB72" s="142"/>
      <c r="AC72" s="142"/>
      <c r="AD72" s="142"/>
      <c r="AE72" s="142"/>
      <c r="AF72" s="142"/>
      <c r="AG72" s="142" t="s">
        <v>107</v>
      </c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</row>
    <row r="73" spans="1:60" outlineLevel="1" x14ac:dyDescent="0.25">
      <c r="A73" s="168">
        <v>44</v>
      </c>
      <c r="B73" s="169" t="s">
        <v>192</v>
      </c>
      <c r="C73" s="178" t="s">
        <v>193</v>
      </c>
      <c r="D73" s="170" t="s">
        <v>118</v>
      </c>
      <c r="E73" s="171">
        <v>24</v>
      </c>
      <c r="F73" s="172"/>
      <c r="G73" s="173">
        <f>ROUND(E73*F73,2)</f>
        <v>0</v>
      </c>
      <c r="H73" s="152">
        <v>13.15</v>
      </c>
      <c r="I73" s="151">
        <f>ROUND(E73*H73,2)</f>
        <v>315.60000000000002</v>
      </c>
      <c r="J73" s="152">
        <v>218.85</v>
      </c>
      <c r="K73" s="151">
        <f>ROUND(E73*J73,2)</f>
        <v>5252.4</v>
      </c>
      <c r="L73" s="151">
        <v>21</v>
      </c>
      <c r="M73" s="151">
        <f>G73*(1+L73/100)</f>
        <v>0</v>
      </c>
      <c r="N73" s="151">
        <v>3.3E-4</v>
      </c>
      <c r="O73" s="151">
        <f>ROUND(E73*N73,2)</f>
        <v>0.01</v>
      </c>
      <c r="P73" s="151">
        <v>0</v>
      </c>
      <c r="Q73" s="151">
        <f>ROUND(E73*P73,2)</f>
        <v>0</v>
      </c>
      <c r="R73" s="151"/>
      <c r="S73" s="151" t="s">
        <v>105</v>
      </c>
      <c r="T73" s="151" t="s">
        <v>105</v>
      </c>
      <c r="U73" s="151">
        <v>0.41</v>
      </c>
      <c r="V73" s="151">
        <f>ROUND(E73*U73,2)</f>
        <v>9.84</v>
      </c>
      <c r="W73" s="151"/>
      <c r="X73" s="151" t="s">
        <v>106</v>
      </c>
      <c r="Y73" s="142"/>
      <c r="Z73" s="142"/>
      <c r="AA73" s="142"/>
      <c r="AB73" s="142"/>
      <c r="AC73" s="142"/>
      <c r="AD73" s="142"/>
      <c r="AE73" s="142"/>
      <c r="AF73" s="142"/>
      <c r="AG73" s="142" t="s">
        <v>107</v>
      </c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  <c r="BH73" s="142"/>
    </row>
    <row r="74" spans="1:60" outlineLevel="1" x14ac:dyDescent="0.25">
      <c r="A74" s="162">
        <v>45</v>
      </c>
      <c r="B74" s="163" t="s">
        <v>194</v>
      </c>
      <c r="C74" s="176" t="s">
        <v>195</v>
      </c>
      <c r="D74" s="164" t="s">
        <v>104</v>
      </c>
      <c r="E74" s="165">
        <v>106.92</v>
      </c>
      <c r="F74" s="166"/>
      <c r="G74" s="167">
        <f>ROUND(E74*F74,2)</f>
        <v>0</v>
      </c>
      <c r="H74" s="152">
        <v>315.5</v>
      </c>
      <c r="I74" s="151">
        <f>ROUND(E74*H74,2)</f>
        <v>33733.26</v>
      </c>
      <c r="J74" s="152">
        <v>0</v>
      </c>
      <c r="K74" s="151">
        <f>ROUND(E74*J74,2)</f>
        <v>0</v>
      </c>
      <c r="L74" s="151">
        <v>21</v>
      </c>
      <c r="M74" s="151">
        <f>G74*(1+L74/100)</f>
        <v>0</v>
      </c>
      <c r="N74" s="151">
        <v>0.129</v>
      </c>
      <c r="O74" s="151">
        <f>ROUND(E74*N74,2)</f>
        <v>13.79</v>
      </c>
      <c r="P74" s="151">
        <v>0</v>
      </c>
      <c r="Q74" s="151">
        <f>ROUND(E74*P74,2)</f>
        <v>0</v>
      </c>
      <c r="R74" s="151" t="s">
        <v>152</v>
      </c>
      <c r="S74" s="151" t="s">
        <v>105</v>
      </c>
      <c r="T74" s="151" t="s">
        <v>105</v>
      </c>
      <c r="U74" s="151">
        <v>0</v>
      </c>
      <c r="V74" s="151">
        <f>ROUND(E74*U74,2)</f>
        <v>0</v>
      </c>
      <c r="W74" s="151"/>
      <c r="X74" s="151" t="s">
        <v>153</v>
      </c>
      <c r="Y74" s="142"/>
      <c r="Z74" s="142"/>
      <c r="AA74" s="142"/>
      <c r="AB74" s="142"/>
      <c r="AC74" s="142"/>
      <c r="AD74" s="142"/>
      <c r="AE74" s="142"/>
      <c r="AF74" s="142"/>
      <c r="AG74" s="142" t="s">
        <v>154</v>
      </c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</row>
    <row r="75" spans="1:60" outlineLevel="1" x14ac:dyDescent="0.25">
      <c r="A75" s="149"/>
      <c r="B75" s="150"/>
      <c r="C75" s="177" t="s">
        <v>196</v>
      </c>
      <c r="D75" s="153"/>
      <c r="E75" s="154">
        <v>106.92</v>
      </c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1"/>
      <c r="T75" s="151"/>
      <c r="U75" s="151"/>
      <c r="V75" s="151"/>
      <c r="W75" s="151"/>
      <c r="X75" s="151"/>
      <c r="Y75" s="142"/>
      <c r="Z75" s="142"/>
      <c r="AA75" s="142"/>
      <c r="AB75" s="142"/>
      <c r="AC75" s="142"/>
      <c r="AD75" s="142"/>
      <c r="AE75" s="142"/>
      <c r="AF75" s="142"/>
      <c r="AG75" s="142" t="s">
        <v>109</v>
      </c>
      <c r="AH75" s="142">
        <v>0</v>
      </c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2"/>
      <c r="BB75" s="142"/>
      <c r="BC75" s="142"/>
      <c r="BD75" s="142"/>
      <c r="BE75" s="142"/>
      <c r="BF75" s="142"/>
      <c r="BG75" s="142"/>
      <c r="BH75" s="142"/>
    </row>
    <row r="76" spans="1:60" x14ac:dyDescent="0.25">
      <c r="A76" s="156" t="s">
        <v>100</v>
      </c>
      <c r="B76" s="157" t="s">
        <v>60</v>
      </c>
      <c r="C76" s="175" t="s">
        <v>61</v>
      </c>
      <c r="D76" s="158"/>
      <c r="E76" s="159"/>
      <c r="F76" s="160"/>
      <c r="G76" s="161">
        <f>SUMIF(AG77:AG77,"&lt;&gt;NOR",G77:G77)</f>
        <v>0</v>
      </c>
      <c r="H76" s="155"/>
      <c r="I76" s="155">
        <f>SUM(I77:I77)</f>
        <v>0</v>
      </c>
      <c r="J76" s="155"/>
      <c r="K76" s="155">
        <f>SUM(K77:K77)</f>
        <v>0</v>
      </c>
      <c r="L76" s="155"/>
      <c r="M76" s="155">
        <f>SUM(M77:M77)</f>
        <v>0</v>
      </c>
      <c r="N76" s="155"/>
      <c r="O76" s="155">
        <f>SUM(O77:O77)</f>
        <v>0</v>
      </c>
      <c r="P76" s="155"/>
      <c r="Q76" s="155">
        <f>SUM(Q77:Q77)</f>
        <v>0</v>
      </c>
      <c r="R76" s="155"/>
      <c r="S76" s="155"/>
      <c r="T76" s="155"/>
      <c r="U76" s="155"/>
      <c r="V76" s="155">
        <f>SUM(V77:V77)</f>
        <v>0</v>
      </c>
      <c r="W76" s="155"/>
      <c r="X76" s="155"/>
      <c r="AG76" t="s">
        <v>101</v>
      </c>
    </row>
    <row r="77" spans="1:60" outlineLevel="1" x14ac:dyDescent="0.25">
      <c r="A77" s="149"/>
      <c r="B77" s="150"/>
      <c r="C77" s="177"/>
      <c r="D77" s="153"/>
      <c r="E77" s="154"/>
      <c r="F77" s="151"/>
      <c r="G77" s="151"/>
      <c r="H77" s="151"/>
      <c r="I77" s="151"/>
      <c r="J77" s="151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151"/>
      <c r="V77" s="151"/>
      <c r="W77" s="151"/>
      <c r="X77" s="151"/>
      <c r="Y77" s="142"/>
      <c r="Z77" s="142"/>
      <c r="AA77" s="142"/>
      <c r="AB77" s="142"/>
      <c r="AC77" s="142"/>
      <c r="AD77" s="142"/>
      <c r="AE77" s="142"/>
      <c r="AF77" s="142"/>
      <c r="AG77" s="142" t="s">
        <v>109</v>
      </c>
      <c r="AH77" s="142">
        <v>0</v>
      </c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</row>
    <row r="78" spans="1:60" x14ac:dyDescent="0.25">
      <c r="A78" s="156" t="s">
        <v>100</v>
      </c>
      <c r="B78" s="157" t="s">
        <v>62</v>
      </c>
      <c r="C78" s="175" t="s">
        <v>63</v>
      </c>
      <c r="D78" s="158"/>
      <c r="E78" s="159"/>
      <c r="F78" s="160"/>
      <c r="G78" s="161">
        <f>SUMIF(AG79:AG87,"&lt;&gt;NOR",G79:G87)</f>
        <v>0</v>
      </c>
      <c r="H78" s="155"/>
      <c r="I78" s="155">
        <f>SUM(I79:I87)</f>
        <v>97776.8</v>
      </c>
      <c r="J78" s="155"/>
      <c r="K78" s="155">
        <f>SUM(K79:K87)</f>
        <v>42028.68</v>
      </c>
      <c r="L78" s="155"/>
      <c r="M78" s="155">
        <f>SUM(M79:M87)</f>
        <v>0</v>
      </c>
      <c r="N78" s="155"/>
      <c r="O78" s="155">
        <f>SUM(O79:O87)</f>
        <v>78.199999999999989</v>
      </c>
      <c r="P78" s="155"/>
      <c r="Q78" s="155">
        <f>SUM(Q79:Q87)</f>
        <v>0</v>
      </c>
      <c r="R78" s="155"/>
      <c r="S78" s="155"/>
      <c r="T78" s="155"/>
      <c r="U78" s="155"/>
      <c r="V78" s="155">
        <f>SUM(V79:V87)</f>
        <v>89.88</v>
      </c>
      <c r="W78" s="155"/>
      <c r="X78" s="155"/>
      <c r="AG78" t="s">
        <v>101</v>
      </c>
    </row>
    <row r="79" spans="1:60" outlineLevel="1" x14ac:dyDescent="0.25">
      <c r="A79" s="168">
        <v>47</v>
      </c>
      <c r="B79" s="169" t="s">
        <v>197</v>
      </c>
      <c r="C79" s="178" t="s">
        <v>198</v>
      </c>
      <c r="D79" s="170" t="s">
        <v>118</v>
      </c>
      <c r="E79" s="171">
        <v>48</v>
      </c>
      <c r="F79" s="172"/>
      <c r="G79" s="173">
        <f>ROUND(E79*F79,2)</f>
        <v>0</v>
      </c>
      <c r="H79" s="152">
        <v>90.52</v>
      </c>
      <c r="I79" s="151">
        <f>ROUND(E79*H79,2)</f>
        <v>4344.96</v>
      </c>
      <c r="J79" s="152">
        <v>64.98</v>
      </c>
      <c r="K79" s="151">
        <f>ROUND(E79*J79,2)</f>
        <v>3119.04</v>
      </c>
      <c r="L79" s="151">
        <v>21</v>
      </c>
      <c r="M79" s="151">
        <f>G79*(1+L79/100)</f>
        <v>0</v>
      </c>
      <c r="N79" s="151">
        <v>0.10249999999999999</v>
      </c>
      <c r="O79" s="151">
        <f>ROUND(E79*N79,2)</f>
        <v>4.92</v>
      </c>
      <c r="P79" s="151">
        <v>0</v>
      </c>
      <c r="Q79" s="151">
        <f>ROUND(E79*P79,2)</f>
        <v>0</v>
      </c>
      <c r="R79" s="151"/>
      <c r="S79" s="151" t="s">
        <v>105</v>
      </c>
      <c r="T79" s="151" t="s">
        <v>105</v>
      </c>
      <c r="U79" s="151">
        <v>0.14000000000000001</v>
      </c>
      <c r="V79" s="151">
        <f>ROUND(E79*U79,2)</f>
        <v>6.72</v>
      </c>
      <c r="W79" s="151"/>
      <c r="X79" s="151" t="s">
        <v>106</v>
      </c>
      <c r="Y79" s="142"/>
      <c r="Z79" s="142"/>
      <c r="AA79" s="142"/>
      <c r="AB79" s="142"/>
      <c r="AC79" s="142"/>
      <c r="AD79" s="142"/>
      <c r="AE79" s="142"/>
      <c r="AF79" s="142"/>
      <c r="AG79" s="142" t="s">
        <v>107</v>
      </c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</row>
    <row r="80" spans="1:60" outlineLevel="1" x14ac:dyDescent="0.25">
      <c r="A80" s="162">
        <v>48</v>
      </c>
      <c r="B80" s="163" t="s">
        <v>199</v>
      </c>
      <c r="C80" s="176" t="s">
        <v>200</v>
      </c>
      <c r="D80" s="164" t="s">
        <v>118</v>
      </c>
      <c r="E80" s="165">
        <v>308</v>
      </c>
      <c r="F80" s="166"/>
      <c r="G80" s="167">
        <f>ROUND(E80*F80,2)</f>
        <v>0</v>
      </c>
      <c r="H80" s="152">
        <v>165.67</v>
      </c>
      <c r="I80" s="151">
        <f>ROUND(E80*H80,2)</f>
        <v>51026.36</v>
      </c>
      <c r="J80" s="152">
        <v>126.33</v>
      </c>
      <c r="K80" s="151">
        <f>ROUND(E80*J80,2)</f>
        <v>38909.64</v>
      </c>
      <c r="L80" s="151">
        <v>21</v>
      </c>
      <c r="M80" s="151">
        <f>G80*(1+L80/100)</f>
        <v>0</v>
      </c>
      <c r="N80" s="151">
        <v>0.188</v>
      </c>
      <c r="O80" s="151">
        <f>ROUND(E80*N80,2)</f>
        <v>57.9</v>
      </c>
      <c r="P80" s="151">
        <v>0</v>
      </c>
      <c r="Q80" s="151">
        <f>ROUND(E80*P80,2)</f>
        <v>0</v>
      </c>
      <c r="R80" s="151"/>
      <c r="S80" s="151" t="s">
        <v>105</v>
      </c>
      <c r="T80" s="151" t="s">
        <v>105</v>
      </c>
      <c r="U80" s="151">
        <v>0.27</v>
      </c>
      <c r="V80" s="151">
        <f>ROUND(E80*U80,2)</f>
        <v>83.16</v>
      </c>
      <c r="W80" s="151"/>
      <c r="X80" s="151" t="s">
        <v>106</v>
      </c>
      <c r="Y80" s="142"/>
      <c r="Z80" s="142"/>
      <c r="AA80" s="142"/>
      <c r="AB80" s="142"/>
      <c r="AC80" s="142"/>
      <c r="AD80" s="142"/>
      <c r="AE80" s="142"/>
      <c r="AF80" s="142"/>
      <c r="AG80" s="142" t="s">
        <v>107</v>
      </c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</row>
    <row r="81" spans="1:60" outlineLevel="1" x14ac:dyDescent="0.25">
      <c r="A81" s="149"/>
      <c r="B81" s="150"/>
      <c r="C81" s="177" t="s">
        <v>201</v>
      </c>
      <c r="D81" s="153"/>
      <c r="E81" s="154">
        <v>36</v>
      </c>
      <c r="F81" s="151"/>
      <c r="G81" s="151"/>
      <c r="H81" s="151"/>
      <c r="I81" s="151"/>
      <c r="J81" s="151"/>
      <c r="K81" s="151"/>
      <c r="L81" s="151"/>
      <c r="M81" s="151"/>
      <c r="N81" s="151"/>
      <c r="O81" s="151"/>
      <c r="P81" s="151"/>
      <c r="Q81" s="151"/>
      <c r="R81" s="151"/>
      <c r="S81" s="151"/>
      <c r="T81" s="151"/>
      <c r="U81" s="151"/>
      <c r="V81" s="151"/>
      <c r="W81" s="151"/>
      <c r="X81" s="151"/>
      <c r="Y81" s="142"/>
      <c r="Z81" s="142"/>
      <c r="AA81" s="142"/>
      <c r="AB81" s="142"/>
      <c r="AC81" s="142"/>
      <c r="AD81" s="142"/>
      <c r="AE81" s="142"/>
      <c r="AF81" s="142"/>
      <c r="AG81" s="142" t="s">
        <v>109</v>
      </c>
      <c r="AH81" s="142">
        <v>0</v>
      </c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</row>
    <row r="82" spans="1:60" outlineLevel="1" x14ac:dyDescent="0.25">
      <c r="A82" s="149"/>
      <c r="B82" s="150"/>
      <c r="C82" s="177" t="s">
        <v>202</v>
      </c>
      <c r="D82" s="153"/>
      <c r="E82" s="154">
        <v>272</v>
      </c>
      <c r="F82" s="151"/>
      <c r="G82" s="151"/>
      <c r="H82" s="151"/>
      <c r="I82" s="151"/>
      <c r="J82" s="151"/>
      <c r="K82" s="151"/>
      <c r="L82" s="151"/>
      <c r="M82" s="151"/>
      <c r="N82" s="151"/>
      <c r="O82" s="151"/>
      <c r="P82" s="151"/>
      <c r="Q82" s="151"/>
      <c r="R82" s="151"/>
      <c r="S82" s="151"/>
      <c r="T82" s="151"/>
      <c r="U82" s="151"/>
      <c r="V82" s="151"/>
      <c r="W82" s="151"/>
      <c r="X82" s="151"/>
      <c r="Y82" s="142"/>
      <c r="Z82" s="142"/>
      <c r="AA82" s="142"/>
      <c r="AB82" s="142"/>
      <c r="AC82" s="142"/>
      <c r="AD82" s="142"/>
      <c r="AE82" s="142"/>
      <c r="AF82" s="142"/>
      <c r="AG82" s="142" t="s">
        <v>109</v>
      </c>
      <c r="AH82" s="142">
        <v>0</v>
      </c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  <c r="BH82" s="142"/>
    </row>
    <row r="83" spans="1:60" outlineLevel="1" x14ac:dyDescent="0.25">
      <c r="A83" s="162">
        <v>49</v>
      </c>
      <c r="B83" s="163" t="s">
        <v>203</v>
      </c>
      <c r="C83" s="176" t="s">
        <v>204</v>
      </c>
      <c r="D83" s="164" t="s">
        <v>163</v>
      </c>
      <c r="E83" s="165">
        <v>314.16000000000003</v>
      </c>
      <c r="F83" s="166"/>
      <c r="G83" s="167">
        <f>ROUND(E83*F83,2)</f>
        <v>0</v>
      </c>
      <c r="H83" s="152">
        <v>121.5</v>
      </c>
      <c r="I83" s="151">
        <f>ROUND(E83*H83,2)</f>
        <v>38170.44</v>
      </c>
      <c r="J83" s="152">
        <v>0</v>
      </c>
      <c r="K83" s="151">
        <f>ROUND(E83*J83,2)</f>
        <v>0</v>
      </c>
      <c r="L83" s="151">
        <v>21</v>
      </c>
      <c r="M83" s="151">
        <f>G83*(1+L83/100)</f>
        <v>0</v>
      </c>
      <c r="N83" s="151">
        <v>4.4769999999999997E-2</v>
      </c>
      <c r="O83" s="151">
        <f>ROUND(E83*N83,2)</f>
        <v>14.06</v>
      </c>
      <c r="P83" s="151">
        <v>0</v>
      </c>
      <c r="Q83" s="151">
        <f>ROUND(E83*P83,2)</f>
        <v>0</v>
      </c>
      <c r="R83" s="151" t="s">
        <v>152</v>
      </c>
      <c r="S83" s="151" t="s">
        <v>105</v>
      </c>
      <c r="T83" s="151" t="s">
        <v>105</v>
      </c>
      <c r="U83" s="151">
        <v>0</v>
      </c>
      <c r="V83" s="151">
        <f>ROUND(E83*U83,2)</f>
        <v>0</v>
      </c>
      <c r="W83" s="151"/>
      <c r="X83" s="151" t="s">
        <v>153</v>
      </c>
      <c r="Y83" s="142"/>
      <c r="Z83" s="142"/>
      <c r="AA83" s="142"/>
      <c r="AB83" s="142"/>
      <c r="AC83" s="142"/>
      <c r="AD83" s="142"/>
      <c r="AE83" s="142"/>
      <c r="AF83" s="142"/>
      <c r="AG83" s="142" t="s">
        <v>154</v>
      </c>
      <c r="AH83" s="142"/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42"/>
      <c r="BB83" s="142"/>
      <c r="BC83" s="142"/>
      <c r="BD83" s="142"/>
      <c r="BE83" s="142"/>
      <c r="BF83" s="142"/>
      <c r="BG83" s="142"/>
      <c r="BH83" s="142"/>
    </row>
    <row r="84" spans="1:60" outlineLevel="1" x14ac:dyDescent="0.25">
      <c r="A84" s="149"/>
      <c r="B84" s="150"/>
      <c r="C84" s="177" t="s">
        <v>205</v>
      </c>
      <c r="D84" s="153"/>
      <c r="E84" s="154">
        <v>36.72</v>
      </c>
      <c r="F84" s="151"/>
      <c r="G84" s="151"/>
      <c r="H84" s="151"/>
      <c r="I84" s="151"/>
      <c r="J84" s="151"/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51"/>
      <c r="V84" s="151"/>
      <c r="W84" s="151"/>
      <c r="X84" s="151"/>
      <c r="Y84" s="142"/>
      <c r="Z84" s="142"/>
      <c r="AA84" s="142"/>
      <c r="AB84" s="142"/>
      <c r="AC84" s="142"/>
      <c r="AD84" s="142"/>
      <c r="AE84" s="142"/>
      <c r="AF84" s="142"/>
      <c r="AG84" s="142" t="s">
        <v>109</v>
      </c>
      <c r="AH84" s="142">
        <v>0</v>
      </c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2"/>
      <c r="BB84" s="142"/>
      <c r="BC84" s="142"/>
      <c r="BD84" s="142"/>
      <c r="BE84" s="142"/>
      <c r="BF84" s="142"/>
      <c r="BG84" s="142"/>
      <c r="BH84" s="142"/>
    </row>
    <row r="85" spans="1:60" outlineLevel="1" x14ac:dyDescent="0.25">
      <c r="A85" s="149"/>
      <c r="B85" s="150"/>
      <c r="C85" s="177" t="s">
        <v>206</v>
      </c>
      <c r="D85" s="153"/>
      <c r="E85" s="154">
        <v>277.44</v>
      </c>
      <c r="F85" s="151"/>
      <c r="G85" s="151"/>
      <c r="H85" s="151"/>
      <c r="I85" s="151"/>
      <c r="J85" s="151"/>
      <c r="K85" s="151"/>
      <c r="L85" s="151"/>
      <c r="M85" s="151"/>
      <c r="N85" s="151"/>
      <c r="O85" s="151"/>
      <c r="P85" s="151"/>
      <c r="Q85" s="151"/>
      <c r="R85" s="151"/>
      <c r="S85" s="151"/>
      <c r="T85" s="151"/>
      <c r="U85" s="151"/>
      <c r="V85" s="151"/>
      <c r="W85" s="151"/>
      <c r="X85" s="151"/>
      <c r="Y85" s="142"/>
      <c r="Z85" s="142"/>
      <c r="AA85" s="142"/>
      <c r="AB85" s="142"/>
      <c r="AC85" s="142"/>
      <c r="AD85" s="142"/>
      <c r="AE85" s="142"/>
      <c r="AF85" s="142"/>
      <c r="AG85" s="142" t="s">
        <v>109</v>
      </c>
      <c r="AH85" s="142">
        <v>0</v>
      </c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42"/>
      <c r="BB85" s="142"/>
      <c r="BC85" s="142"/>
      <c r="BD85" s="142"/>
      <c r="BE85" s="142"/>
      <c r="BF85" s="142"/>
      <c r="BG85" s="142"/>
      <c r="BH85" s="142"/>
    </row>
    <row r="86" spans="1:60" outlineLevel="1" x14ac:dyDescent="0.25">
      <c r="A86" s="162">
        <v>50</v>
      </c>
      <c r="B86" s="163" t="s">
        <v>207</v>
      </c>
      <c r="C86" s="176" t="s">
        <v>208</v>
      </c>
      <c r="D86" s="164" t="s">
        <v>163</v>
      </c>
      <c r="E86" s="165">
        <v>48.96</v>
      </c>
      <c r="F86" s="166"/>
      <c r="G86" s="167">
        <f>ROUND(E86*F86,2)</f>
        <v>0</v>
      </c>
      <c r="H86" s="152">
        <v>86.5</v>
      </c>
      <c r="I86" s="151">
        <f>ROUND(E86*H86,2)</f>
        <v>4235.04</v>
      </c>
      <c r="J86" s="152">
        <v>0</v>
      </c>
      <c r="K86" s="151">
        <f>ROUND(E86*J86,2)</f>
        <v>0</v>
      </c>
      <c r="L86" s="151">
        <v>21</v>
      </c>
      <c r="M86" s="151">
        <f>G86*(1+L86/100)</f>
        <v>0</v>
      </c>
      <c r="N86" s="151">
        <v>2.7E-2</v>
      </c>
      <c r="O86" s="151">
        <f>ROUND(E86*N86,2)</f>
        <v>1.32</v>
      </c>
      <c r="P86" s="151">
        <v>0</v>
      </c>
      <c r="Q86" s="151">
        <f>ROUND(E86*P86,2)</f>
        <v>0</v>
      </c>
      <c r="R86" s="151" t="s">
        <v>152</v>
      </c>
      <c r="S86" s="151" t="s">
        <v>105</v>
      </c>
      <c r="T86" s="151" t="s">
        <v>105</v>
      </c>
      <c r="U86" s="151">
        <v>0</v>
      </c>
      <c r="V86" s="151">
        <f>ROUND(E86*U86,2)</f>
        <v>0</v>
      </c>
      <c r="W86" s="151"/>
      <c r="X86" s="151" t="s">
        <v>153</v>
      </c>
      <c r="Y86" s="142"/>
      <c r="Z86" s="142"/>
      <c r="AA86" s="142"/>
      <c r="AB86" s="142"/>
      <c r="AC86" s="142"/>
      <c r="AD86" s="142"/>
      <c r="AE86" s="142"/>
      <c r="AF86" s="142"/>
      <c r="AG86" s="142" t="s">
        <v>154</v>
      </c>
      <c r="AH86" s="142"/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42"/>
      <c r="BB86" s="142"/>
      <c r="BC86" s="142"/>
      <c r="BD86" s="142"/>
      <c r="BE86" s="142"/>
      <c r="BF86" s="142"/>
      <c r="BG86" s="142"/>
      <c r="BH86" s="142"/>
    </row>
    <row r="87" spans="1:60" outlineLevel="1" x14ac:dyDescent="0.25">
      <c r="A87" s="149"/>
      <c r="B87" s="150"/>
      <c r="C87" s="177" t="s">
        <v>209</v>
      </c>
      <c r="D87" s="153"/>
      <c r="E87" s="154">
        <v>48.96</v>
      </c>
      <c r="F87" s="151"/>
      <c r="G87" s="151"/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42"/>
      <c r="Z87" s="142"/>
      <c r="AA87" s="142"/>
      <c r="AB87" s="142"/>
      <c r="AC87" s="142"/>
      <c r="AD87" s="142"/>
      <c r="AE87" s="142"/>
      <c r="AF87" s="142"/>
      <c r="AG87" s="142" t="s">
        <v>109</v>
      </c>
      <c r="AH87" s="142">
        <v>0</v>
      </c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42"/>
      <c r="BB87" s="142"/>
      <c r="BC87" s="142"/>
      <c r="BD87" s="142"/>
      <c r="BE87" s="142"/>
      <c r="BF87" s="142"/>
      <c r="BG87" s="142"/>
      <c r="BH87" s="142"/>
    </row>
    <row r="88" spans="1:60" x14ac:dyDescent="0.25">
      <c r="A88" s="156" t="s">
        <v>100</v>
      </c>
      <c r="B88" s="157" t="s">
        <v>64</v>
      </c>
      <c r="C88" s="175" t="s">
        <v>65</v>
      </c>
      <c r="D88" s="158"/>
      <c r="E88" s="159"/>
      <c r="F88" s="160"/>
      <c r="G88" s="161">
        <f>SUMIF(AG89:AG90,"&lt;&gt;NOR",G89:G90)</f>
        <v>0</v>
      </c>
      <c r="H88" s="155"/>
      <c r="I88" s="155">
        <f>SUM(I89:I90)</f>
        <v>0</v>
      </c>
      <c r="J88" s="155"/>
      <c r="K88" s="155">
        <f>SUM(K89:K90)</f>
        <v>123.71</v>
      </c>
      <c r="L88" s="155"/>
      <c r="M88" s="155">
        <f>SUM(M89:M90)</f>
        <v>0</v>
      </c>
      <c r="N88" s="155"/>
      <c r="O88" s="155">
        <f>SUM(O89:O90)</f>
        <v>0</v>
      </c>
      <c r="P88" s="155"/>
      <c r="Q88" s="155">
        <f>SUM(Q89:Q90)</f>
        <v>0</v>
      </c>
      <c r="R88" s="155"/>
      <c r="S88" s="155"/>
      <c r="T88" s="155"/>
      <c r="U88" s="155"/>
      <c r="V88" s="155">
        <f>SUM(V89:V90)</f>
        <v>0.3</v>
      </c>
      <c r="W88" s="155"/>
      <c r="X88" s="155"/>
      <c r="AG88" t="s">
        <v>101</v>
      </c>
    </row>
    <row r="89" spans="1:60" outlineLevel="1" x14ac:dyDescent="0.25">
      <c r="A89" s="162">
        <v>52</v>
      </c>
      <c r="B89" s="163" t="s">
        <v>210</v>
      </c>
      <c r="C89" s="176" t="s">
        <v>211</v>
      </c>
      <c r="D89" s="164" t="s">
        <v>104</v>
      </c>
      <c r="E89" s="165">
        <v>2.61</v>
      </c>
      <c r="F89" s="166"/>
      <c r="G89" s="167">
        <f>ROUND(E89*F89,2)</f>
        <v>0</v>
      </c>
      <c r="H89" s="152">
        <v>0</v>
      </c>
      <c r="I89" s="151">
        <f>ROUND(E89*H89,2)</f>
        <v>0</v>
      </c>
      <c r="J89" s="152">
        <v>47.4</v>
      </c>
      <c r="K89" s="151">
        <f>ROUND(E89*J89,2)</f>
        <v>123.71</v>
      </c>
      <c r="L89" s="151">
        <v>21</v>
      </c>
      <c r="M89" s="151">
        <f>G89*(1+L89/100)</f>
        <v>0</v>
      </c>
      <c r="N89" s="151">
        <v>0</v>
      </c>
      <c r="O89" s="151">
        <f>ROUND(E89*N89,2)</f>
        <v>0</v>
      </c>
      <c r="P89" s="151">
        <v>0</v>
      </c>
      <c r="Q89" s="151">
        <f>ROUND(E89*P89,2)</f>
        <v>0</v>
      </c>
      <c r="R89" s="151"/>
      <c r="S89" s="151" t="s">
        <v>105</v>
      </c>
      <c r="T89" s="151" t="s">
        <v>105</v>
      </c>
      <c r="U89" s="151">
        <v>0.115</v>
      </c>
      <c r="V89" s="151">
        <f>ROUND(E89*U89,2)</f>
        <v>0.3</v>
      </c>
      <c r="W89" s="151"/>
      <c r="X89" s="151" t="s">
        <v>106</v>
      </c>
      <c r="Y89" s="142"/>
      <c r="Z89" s="142"/>
      <c r="AA89" s="142"/>
      <c r="AB89" s="142"/>
      <c r="AC89" s="142"/>
      <c r="AD89" s="142"/>
      <c r="AE89" s="142"/>
      <c r="AF89" s="142"/>
      <c r="AG89" s="142" t="s">
        <v>107</v>
      </c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  <c r="BH89" s="142"/>
    </row>
    <row r="90" spans="1:60" outlineLevel="1" x14ac:dyDescent="0.25">
      <c r="A90" s="149"/>
      <c r="B90" s="150"/>
      <c r="C90" s="177" t="s">
        <v>108</v>
      </c>
      <c r="D90" s="153"/>
      <c r="E90" s="154">
        <v>2.61</v>
      </c>
      <c r="F90" s="151"/>
      <c r="G90" s="151"/>
      <c r="H90" s="151"/>
      <c r="I90" s="151"/>
      <c r="J90" s="151"/>
      <c r="K90" s="151"/>
      <c r="L90" s="151"/>
      <c r="M90" s="151"/>
      <c r="N90" s="151"/>
      <c r="O90" s="151"/>
      <c r="P90" s="151"/>
      <c r="Q90" s="151"/>
      <c r="R90" s="151"/>
      <c r="S90" s="151"/>
      <c r="T90" s="151"/>
      <c r="U90" s="151"/>
      <c r="V90" s="151"/>
      <c r="W90" s="151"/>
      <c r="X90" s="151"/>
      <c r="Y90" s="142"/>
      <c r="Z90" s="142"/>
      <c r="AA90" s="142"/>
      <c r="AB90" s="142"/>
      <c r="AC90" s="142"/>
      <c r="AD90" s="142"/>
      <c r="AE90" s="142"/>
      <c r="AF90" s="142"/>
      <c r="AG90" s="142" t="s">
        <v>109</v>
      </c>
      <c r="AH90" s="142">
        <v>0</v>
      </c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</row>
    <row r="91" spans="1:60" x14ac:dyDescent="0.25">
      <c r="A91" s="156" t="s">
        <v>100</v>
      </c>
      <c r="B91" s="157" t="s">
        <v>66</v>
      </c>
      <c r="C91" s="175" t="s">
        <v>67</v>
      </c>
      <c r="D91" s="158"/>
      <c r="E91" s="159"/>
      <c r="F91" s="160"/>
      <c r="G91" s="161">
        <f>SUMIF(AG92:AG92,"&lt;&gt;NOR",G92:G92)</f>
        <v>0</v>
      </c>
      <c r="H91" s="155"/>
      <c r="I91" s="155">
        <f>SUM(I92:I92)</f>
        <v>0</v>
      </c>
      <c r="J91" s="155"/>
      <c r="K91" s="155">
        <f>SUM(K92:K92)</f>
        <v>22295.47</v>
      </c>
      <c r="L91" s="155"/>
      <c r="M91" s="155">
        <f>SUM(M92:M92)</f>
        <v>0</v>
      </c>
      <c r="N91" s="155"/>
      <c r="O91" s="155">
        <f>SUM(O92:O92)</f>
        <v>0</v>
      </c>
      <c r="P91" s="155"/>
      <c r="Q91" s="155">
        <f>SUM(Q92:Q92)</f>
        <v>0</v>
      </c>
      <c r="R91" s="155"/>
      <c r="S91" s="155"/>
      <c r="T91" s="155"/>
      <c r="U91" s="155"/>
      <c r="V91" s="155">
        <f>SUM(V92:V92)</f>
        <v>6.06</v>
      </c>
      <c r="W91" s="155"/>
      <c r="X91" s="155"/>
      <c r="AG91" t="s">
        <v>101</v>
      </c>
    </row>
    <row r="92" spans="1:60" outlineLevel="1" x14ac:dyDescent="0.25">
      <c r="A92" s="168">
        <v>58</v>
      </c>
      <c r="B92" s="169" t="s">
        <v>213</v>
      </c>
      <c r="C92" s="178" t="s">
        <v>214</v>
      </c>
      <c r="D92" s="170" t="s">
        <v>212</v>
      </c>
      <c r="E92" s="171">
        <v>378.53091000000001</v>
      </c>
      <c r="F92" s="172"/>
      <c r="G92" s="173">
        <f>ROUND(E92*F92,2)</f>
        <v>0</v>
      </c>
      <c r="H92" s="152">
        <v>0</v>
      </c>
      <c r="I92" s="151">
        <f>ROUND(E92*H92,2)</f>
        <v>0</v>
      </c>
      <c r="J92" s="152">
        <v>58.9</v>
      </c>
      <c r="K92" s="151">
        <f>ROUND(E92*J92,2)</f>
        <v>22295.47</v>
      </c>
      <c r="L92" s="151">
        <v>21</v>
      </c>
      <c r="M92" s="151">
        <f>G92*(1+L92/100)</f>
        <v>0</v>
      </c>
      <c r="N92" s="151">
        <v>0</v>
      </c>
      <c r="O92" s="151">
        <f>ROUND(E92*N92,2)</f>
        <v>0</v>
      </c>
      <c r="P92" s="151">
        <v>0</v>
      </c>
      <c r="Q92" s="151">
        <f>ROUND(E92*P92,2)</f>
        <v>0</v>
      </c>
      <c r="R92" s="151"/>
      <c r="S92" s="151" t="s">
        <v>105</v>
      </c>
      <c r="T92" s="151" t="s">
        <v>105</v>
      </c>
      <c r="U92" s="151">
        <v>1.6E-2</v>
      </c>
      <c r="V92" s="151">
        <f>ROUND(E92*U92,2)</f>
        <v>6.06</v>
      </c>
      <c r="W92" s="151"/>
      <c r="X92" s="151" t="s">
        <v>215</v>
      </c>
      <c r="Y92" s="142"/>
      <c r="Z92" s="142"/>
      <c r="AA92" s="142"/>
      <c r="AB92" s="142"/>
      <c r="AC92" s="142"/>
      <c r="AD92" s="142"/>
      <c r="AE92" s="142"/>
      <c r="AF92" s="142"/>
      <c r="AG92" s="142" t="s">
        <v>216</v>
      </c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</row>
    <row r="93" spans="1:60" x14ac:dyDescent="0.25">
      <c r="A93" s="156" t="s">
        <v>100</v>
      </c>
      <c r="B93" s="157" t="s">
        <v>68</v>
      </c>
      <c r="C93" s="175" t="s">
        <v>69</v>
      </c>
      <c r="D93" s="158"/>
      <c r="E93" s="159"/>
      <c r="F93" s="160"/>
      <c r="G93" s="161">
        <f>SUMIF(AG94:AG94,"&lt;&gt;NOR",G94:G94)</f>
        <v>0</v>
      </c>
      <c r="H93" s="155"/>
      <c r="I93" s="155">
        <f>SUM(I94:I94)</f>
        <v>0</v>
      </c>
      <c r="J93" s="155"/>
      <c r="K93" s="155">
        <f>SUM(K94:K94)</f>
        <v>0</v>
      </c>
      <c r="L93" s="155"/>
      <c r="M93" s="155">
        <f>SUM(M94:M94)</f>
        <v>0</v>
      </c>
      <c r="N93" s="155"/>
      <c r="O93" s="155">
        <f>SUM(O94:O94)</f>
        <v>0</v>
      </c>
      <c r="P93" s="155"/>
      <c r="Q93" s="155">
        <f>SUM(Q94:Q94)</f>
        <v>0</v>
      </c>
      <c r="R93" s="155"/>
      <c r="S93" s="155"/>
      <c r="T93" s="155"/>
      <c r="U93" s="155"/>
      <c r="V93" s="155">
        <f>SUM(V94:V94)</f>
        <v>0</v>
      </c>
      <c r="W93" s="155"/>
      <c r="X93" s="155"/>
      <c r="AG93" t="s">
        <v>101</v>
      </c>
    </row>
    <row r="94" spans="1:60" outlineLevel="1" x14ac:dyDescent="0.25">
      <c r="A94" s="149"/>
      <c r="B94" s="150"/>
      <c r="C94" s="177"/>
      <c r="D94" s="153"/>
      <c r="E94" s="154"/>
      <c r="F94" s="151"/>
      <c r="G94" s="151"/>
      <c r="H94" s="151"/>
      <c r="I94" s="151"/>
      <c r="J94" s="151"/>
      <c r="K94" s="151"/>
      <c r="L94" s="151"/>
      <c r="M94" s="151"/>
      <c r="N94" s="151"/>
      <c r="O94" s="151"/>
      <c r="P94" s="151"/>
      <c r="Q94" s="151"/>
      <c r="R94" s="151"/>
      <c r="S94" s="151"/>
      <c r="T94" s="151"/>
      <c r="U94" s="151"/>
      <c r="V94" s="151"/>
      <c r="W94" s="151"/>
      <c r="X94" s="151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  <c r="BH94" s="142"/>
    </row>
    <row r="95" spans="1:60" x14ac:dyDescent="0.25">
      <c r="A95" s="156" t="s">
        <v>100</v>
      </c>
      <c r="B95" s="157" t="s">
        <v>70</v>
      </c>
      <c r="C95" s="175" t="s">
        <v>71</v>
      </c>
      <c r="D95" s="158"/>
      <c r="E95" s="159"/>
      <c r="F95" s="160"/>
      <c r="G95" s="161">
        <f>SUMIF(AG96:AG100,"&lt;&gt;NOR",G96:G100)</f>
        <v>0</v>
      </c>
      <c r="H95" s="155"/>
      <c r="I95" s="155">
        <f>SUM(I96:I100)</f>
        <v>0</v>
      </c>
      <c r="J95" s="155"/>
      <c r="K95" s="155">
        <f>SUM(K96:K100)</f>
        <v>26679.129999999997</v>
      </c>
      <c r="L95" s="155"/>
      <c r="M95" s="155">
        <f>SUM(M96:M100)</f>
        <v>0</v>
      </c>
      <c r="N95" s="155"/>
      <c r="O95" s="155">
        <f>SUM(O96:O100)</f>
        <v>0</v>
      </c>
      <c r="P95" s="155"/>
      <c r="Q95" s="155">
        <f>SUM(Q96:Q100)</f>
        <v>0</v>
      </c>
      <c r="R95" s="155"/>
      <c r="S95" s="155"/>
      <c r="T95" s="155"/>
      <c r="U95" s="155"/>
      <c r="V95" s="155">
        <f>SUM(V96:V100)</f>
        <v>17.240000000000002</v>
      </c>
      <c r="W95" s="155"/>
      <c r="X95" s="155"/>
      <c r="AG95" t="s">
        <v>101</v>
      </c>
    </row>
    <row r="96" spans="1:60" outlineLevel="1" x14ac:dyDescent="0.25">
      <c r="A96" s="162">
        <v>60</v>
      </c>
      <c r="B96" s="163" t="s">
        <v>217</v>
      </c>
      <c r="C96" s="176" t="s">
        <v>218</v>
      </c>
      <c r="D96" s="164" t="s">
        <v>212</v>
      </c>
      <c r="E96" s="165">
        <v>12.042579999999999</v>
      </c>
      <c r="F96" s="166"/>
      <c r="G96" s="167">
        <f>ROUND(E96*F96,2)</f>
        <v>0</v>
      </c>
      <c r="H96" s="152">
        <v>0</v>
      </c>
      <c r="I96" s="151">
        <f>ROUND(E96*H96,2)</f>
        <v>0</v>
      </c>
      <c r="J96" s="152">
        <v>226</v>
      </c>
      <c r="K96" s="151">
        <f>ROUND(E96*J96,2)</f>
        <v>2721.62</v>
      </c>
      <c r="L96" s="151">
        <v>21</v>
      </c>
      <c r="M96" s="151">
        <f>G96*(1+L96/100)</f>
        <v>0</v>
      </c>
      <c r="N96" s="151">
        <v>0</v>
      </c>
      <c r="O96" s="151">
        <f>ROUND(E96*N96,2)</f>
        <v>0</v>
      </c>
      <c r="P96" s="151">
        <v>0</v>
      </c>
      <c r="Q96" s="151">
        <f>ROUND(E96*P96,2)</f>
        <v>0</v>
      </c>
      <c r="R96" s="151"/>
      <c r="S96" s="151" t="s">
        <v>105</v>
      </c>
      <c r="T96" s="151" t="s">
        <v>105</v>
      </c>
      <c r="U96" s="151">
        <v>0.49</v>
      </c>
      <c r="V96" s="151">
        <f>ROUND(E96*U96,2)</f>
        <v>5.9</v>
      </c>
      <c r="W96" s="151"/>
      <c r="X96" s="151" t="s">
        <v>219</v>
      </c>
      <c r="Y96" s="142"/>
      <c r="Z96" s="142"/>
      <c r="AA96" s="142"/>
      <c r="AB96" s="142"/>
      <c r="AC96" s="142"/>
      <c r="AD96" s="142"/>
      <c r="AE96" s="142"/>
      <c r="AF96" s="142"/>
      <c r="AG96" s="142" t="s">
        <v>220</v>
      </c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  <c r="BH96" s="142"/>
    </row>
    <row r="97" spans="1:60" outlineLevel="1" x14ac:dyDescent="0.25">
      <c r="A97" s="149"/>
      <c r="B97" s="150"/>
      <c r="C97" s="249" t="s">
        <v>221</v>
      </c>
      <c r="D97" s="250"/>
      <c r="E97" s="250"/>
      <c r="F97" s="250"/>
      <c r="G97" s="250"/>
      <c r="H97" s="151"/>
      <c r="I97" s="151"/>
      <c r="J97" s="151"/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51"/>
      <c r="W97" s="151"/>
      <c r="X97" s="151"/>
      <c r="Y97" s="142"/>
      <c r="Z97" s="142"/>
      <c r="AA97" s="142"/>
      <c r="AB97" s="142"/>
      <c r="AC97" s="142"/>
      <c r="AD97" s="142"/>
      <c r="AE97" s="142"/>
      <c r="AF97" s="142"/>
      <c r="AG97" s="142" t="s">
        <v>168</v>
      </c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  <c r="BH97" s="142"/>
    </row>
    <row r="98" spans="1:60" outlineLevel="1" x14ac:dyDescent="0.25">
      <c r="A98" s="168">
        <v>61</v>
      </c>
      <c r="B98" s="169" t="s">
        <v>222</v>
      </c>
      <c r="C98" s="178" t="s">
        <v>223</v>
      </c>
      <c r="D98" s="170" t="s">
        <v>212</v>
      </c>
      <c r="E98" s="171">
        <v>228.80902</v>
      </c>
      <c r="F98" s="172"/>
      <c r="G98" s="173">
        <f>ROUND(E98*F98,2)</f>
        <v>0</v>
      </c>
      <c r="H98" s="152">
        <v>0</v>
      </c>
      <c r="I98" s="151">
        <f>ROUND(E98*H98,2)</f>
        <v>0</v>
      </c>
      <c r="J98" s="152">
        <v>15.6</v>
      </c>
      <c r="K98" s="151">
        <f>ROUND(E98*J98,2)</f>
        <v>3569.42</v>
      </c>
      <c r="L98" s="151">
        <v>21</v>
      </c>
      <c r="M98" s="151">
        <f>G98*(1+L98/100)</f>
        <v>0</v>
      </c>
      <c r="N98" s="151">
        <v>0</v>
      </c>
      <c r="O98" s="151">
        <f>ROUND(E98*N98,2)</f>
        <v>0</v>
      </c>
      <c r="P98" s="151">
        <v>0</v>
      </c>
      <c r="Q98" s="151">
        <f>ROUND(E98*P98,2)</f>
        <v>0</v>
      </c>
      <c r="R98" s="151"/>
      <c r="S98" s="151" t="s">
        <v>105</v>
      </c>
      <c r="T98" s="151" t="s">
        <v>105</v>
      </c>
      <c r="U98" s="151">
        <v>0</v>
      </c>
      <c r="V98" s="151">
        <f>ROUND(E98*U98,2)</f>
        <v>0</v>
      </c>
      <c r="W98" s="151"/>
      <c r="X98" s="151" t="s">
        <v>219</v>
      </c>
      <c r="Y98" s="142"/>
      <c r="Z98" s="142"/>
      <c r="AA98" s="142"/>
      <c r="AB98" s="142"/>
      <c r="AC98" s="142"/>
      <c r="AD98" s="142"/>
      <c r="AE98" s="142"/>
      <c r="AF98" s="142"/>
      <c r="AG98" s="142" t="s">
        <v>220</v>
      </c>
      <c r="AH98" s="142"/>
      <c r="AI98" s="142"/>
      <c r="AJ98" s="142"/>
      <c r="AK98" s="142"/>
      <c r="AL98" s="142"/>
      <c r="AM98" s="142"/>
      <c r="AN98" s="142"/>
      <c r="AO98" s="142"/>
      <c r="AP98" s="142"/>
      <c r="AQ98" s="142"/>
      <c r="AR98" s="142"/>
      <c r="AS98" s="142"/>
      <c r="AT98" s="142"/>
      <c r="AU98" s="142"/>
      <c r="AV98" s="142"/>
      <c r="AW98" s="142"/>
      <c r="AX98" s="142"/>
      <c r="AY98" s="142"/>
      <c r="AZ98" s="142"/>
      <c r="BA98" s="142"/>
      <c r="BB98" s="142"/>
      <c r="BC98" s="142"/>
      <c r="BD98" s="142"/>
      <c r="BE98" s="142"/>
      <c r="BF98" s="142"/>
      <c r="BG98" s="142"/>
      <c r="BH98" s="142"/>
    </row>
    <row r="99" spans="1:60" outlineLevel="1" x14ac:dyDescent="0.25">
      <c r="A99" s="168">
        <v>62</v>
      </c>
      <c r="B99" s="169" t="s">
        <v>224</v>
      </c>
      <c r="C99" s="178" t="s">
        <v>225</v>
      </c>
      <c r="D99" s="170" t="s">
        <v>212</v>
      </c>
      <c r="E99" s="171">
        <v>12.042579999999999</v>
      </c>
      <c r="F99" s="172"/>
      <c r="G99" s="173">
        <f>ROUND(E99*F99,2)</f>
        <v>0</v>
      </c>
      <c r="H99" s="152">
        <v>0</v>
      </c>
      <c r="I99" s="151">
        <f>ROUND(E99*H99,2)</f>
        <v>0</v>
      </c>
      <c r="J99" s="152">
        <v>318</v>
      </c>
      <c r="K99" s="151">
        <f>ROUND(E99*J99,2)</f>
        <v>3829.54</v>
      </c>
      <c r="L99" s="151">
        <v>21</v>
      </c>
      <c r="M99" s="151">
        <f>G99*(1+L99/100)</f>
        <v>0</v>
      </c>
      <c r="N99" s="151">
        <v>0</v>
      </c>
      <c r="O99" s="151">
        <f>ROUND(E99*N99,2)</f>
        <v>0</v>
      </c>
      <c r="P99" s="151">
        <v>0</v>
      </c>
      <c r="Q99" s="151">
        <f>ROUND(E99*P99,2)</f>
        <v>0</v>
      </c>
      <c r="R99" s="151"/>
      <c r="S99" s="151" t="s">
        <v>105</v>
      </c>
      <c r="T99" s="151" t="s">
        <v>105</v>
      </c>
      <c r="U99" s="151">
        <v>0.94199999999999995</v>
      </c>
      <c r="V99" s="151">
        <f>ROUND(E99*U99,2)</f>
        <v>11.34</v>
      </c>
      <c r="W99" s="151"/>
      <c r="X99" s="151" t="s">
        <v>219</v>
      </c>
      <c r="Y99" s="142"/>
      <c r="Z99" s="142"/>
      <c r="AA99" s="142"/>
      <c r="AB99" s="142"/>
      <c r="AC99" s="142"/>
      <c r="AD99" s="142"/>
      <c r="AE99" s="142"/>
      <c r="AF99" s="142"/>
      <c r="AG99" s="142" t="s">
        <v>220</v>
      </c>
      <c r="AH99" s="142"/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  <c r="AX99" s="142"/>
      <c r="AY99" s="142"/>
      <c r="AZ99" s="142"/>
      <c r="BA99" s="142"/>
      <c r="BB99" s="142"/>
      <c r="BC99" s="142"/>
      <c r="BD99" s="142"/>
      <c r="BE99" s="142"/>
      <c r="BF99" s="142"/>
      <c r="BG99" s="142"/>
      <c r="BH99" s="142"/>
    </row>
    <row r="100" spans="1:60" outlineLevel="1" x14ac:dyDescent="0.25">
      <c r="A100" s="168">
        <v>63</v>
      </c>
      <c r="B100" s="169" t="s">
        <v>226</v>
      </c>
      <c r="C100" s="178" t="s">
        <v>227</v>
      </c>
      <c r="D100" s="170" t="s">
        <v>212</v>
      </c>
      <c r="E100" s="171">
        <v>12.042579999999999</v>
      </c>
      <c r="F100" s="172"/>
      <c r="G100" s="173">
        <f>ROUND(E100*F100,2)</f>
        <v>0</v>
      </c>
      <c r="H100" s="152">
        <v>0</v>
      </c>
      <c r="I100" s="151">
        <f>ROUND(E100*H100,2)</f>
        <v>0</v>
      </c>
      <c r="J100" s="152">
        <v>1375</v>
      </c>
      <c r="K100" s="151">
        <f>ROUND(E100*J100,2)</f>
        <v>16558.55</v>
      </c>
      <c r="L100" s="151">
        <v>21</v>
      </c>
      <c r="M100" s="151">
        <f>G100*(1+L100/100)</f>
        <v>0</v>
      </c>
      <c r="N100" s="151">
        <v>0</v>
      </c>
      <c r="O100" s="151">
        <f>ROUND(E100*N100,2)</f>
        <v>0</v>
      </c>
      <c r="P100" s="151">
        <v>0</v>
      </c>
      <c r="Q100" s="151">
        <f>ROUND(E100*P100,2)</f>
        <v>0</v>
      </c>
      <c r="R100" s="151"/>
      <c r="S100" s="151" t="s">
        <v>105</v>
      </c>
      <c r="T100" s="151" t="s">
        <v>105</v>
      </c>
      <c r="U100" s="151">
        <v>0</v>
      </c>
      <c r="V100" s="151">
        <f>ROUND(E100*U100,2)</f>
        <v>0</v>
      </c>
      <c r="W100" s="151"/>
      <c r="X100" s="151" t="s">
        <v>219</v>
      </c>
      <c r="Y100" s="142"/>
      <c r="Z100" s="142"/>
      <c r="AA100" s="142"/>
      <c r="AB100" s="142"/>
      <c r="AC100" s="142"/>
      <c r="AD100" s="142"/>
      <c r="AE100" s="142"/>
      <c r="AF100" s="142"/>
      <c r="AG100" s="142" t="s">
        <v>220</v>
      </c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2"/>
      <c r="AZ100" s="142"/>
      <c r="BA100" s="142"/>
      <c r="BB100" s="142"/>
      <c r="BC100" s="142"/>
      <c r="BD100" s="142"/>
      <c r="BE100" s="142"/>
      <c r="BF100" s="142"/>
      <c r="BG100" s="142"/>
      <c r="BH100" s="142"/>
    </row>
    <row r="101" spans="1:60" x14ac:dyDescent="0.25">
      <c r="A101" s="156" t="s">
        <v>100</v>
      </c>
      <c r="B101" s="157" t="s">
        <v>73</v>
      </c>
      <c r="C101" s="175" t="s">
        <v>30</v>
      </c>
      <c r="D101" s="158"/>
      <c r="E101" s="159"/>
      <c r="F101" s="160"/>
      <c r="G101" s="161">
        <f>SUMIF(AG102:AG102,"&lt;&gt;NOR",G102:G102)</f>
        <v>0</v>
      </c>
      <c r="H101" s="155"/>
      <c r="I101" s="155">
        <f>SUM(I102:I102)</f>
        <v>0</v>
      </c>
      <c r="J101" s="155"/>
      <c r="K101" s="155">
        <f>SUM(K102:K102)</f>
        <v>3000</v>
      </c>
      <c r="L101" s="155"/>
      <c r="M101" s="155">
        <f>SUM(M102:M102)</f>
        <v>0</v>
      </c>
      <c r="N101" s="155"/>
      <c r="O101" s="155">
        <f>SUM(O102:O102)</f>
        <v>0</v>
      </c>
      <c r="P101" s="155"/>
      <c r="Q101" s="155">
        <f>SUM(Q102:Q102)</f>
        <v>0</v>
      </c>
      <c r="R101" s="155"/>
      <c r="S101" s="155"/>
      <c r="T101" s="155"/>
      <c r="U101" s="155"/>
      <c r="V101" s="155">
        <f>SUM(V102:V102)</f>
        <v>0</v>
      </c>
      <c r="W101" s="155"/>
      <c r="X101" s="155"/>
      <c r="AG101" t="s">
        <v>101</v>
      </c>
    </row>
    <row r="102" spans="1:60" outlineLevel="1" x14ac:dyDescent="0.25">
      <c r="A102" s="162">
        <v>64</v>
      </c>
      <c r="B102" s="163" t="s">
        <v>228</v>
      </c>
      <c r="C102" s="176" t="s">
        <v>229</v>
      </c>
      <c r="D102" s="164" t="s">
        <v>230</v>
      </c>
      <c r="E102" s="165">
        <v>1</v>
      </c>
      <c r="F102" s="166"/>
      <c r="G102" s="167">
        <f>ROUND(E102*F102,2)</f>
        <v>0</v>
      </c>
      <c r="H102" s="152">
        <v>0</v>
      </c>
      <c r="I102" s="151">
        <f>ROUND(E102*H102,2)</f>
        <v>0</v>
      </c>
      <c r="J102" s="152">
        <v>3000</v>
      </c>
      <c r="K102" s="151">
        <f>ROUND(E102*J102,2)</f>
        <v>3000</v>
      </c>
      <c r="L102" s="151">
        <v>21</v>
      </c>
      <c r="M102" s="151">
        <f>G102*(1+L102/100)</f>
        <v>0</v>
      </c>
      <c r="N102" s="151">
        <v>0</v>
      </c>
      <c r="O102" s="151">
        <f>ROUND(E102*N102,2)</f>
        <v>0</v>
      </c>
      <c r="P102" s="151">
        <v>0</v>
      </c>
      <c r="Q102" s="151">
        <f>ROUND(E102*P102,2)</f>
        <v>0</v>
      </c>
      <c r="R102" s="151"/>
      <c r="S102" s="151" t="s">
        <v>105</v>
      </c>
      <c r="T102" s="151" t="s">
        <v>165</v>
      </c>
      <c r="U102" s="151">
        <v>0</v>
      </c>
      <c r="V102" s="151">
        <f>ROUND(E102*U102,2)</f>
        <v>0</v>
      </c>
      <c r="W102" s="151"/>
      <c r="X102" s="151" t="s">
        <v>231</v>
      </c>
      <c r="Y102" s="142"/>
      <c r="Z102" s="142"/>
      <c r="AA102" s="142"/>
      <c r="AB102" s="142"/>
      <c r="AC102" s="142"/>
      <c r="AD102" s="142"/>
      <c r="AE102" s="142"/>
      <c r="AF102" s="142"/>
      <c r="AG102" s="142" t="s">
        <v>232</v>
      </c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2"/>
      <c r="AZ102" s="142"/>
      <c r="BA102" s="142"/>
      <c r="BB102" s="142"/>
      <c r="BC102" s="142"/>
      <c r="BD102" s="142"/>
      <c r="BE102" s="142"/>
      <c r="BF102" s="142"/>
      <c r="BG102" s="142"/>
      <c r="BH102" s="142"/>
    </row>
    <row r="103" spans="1:60" x14ac:dyDescent="0.25">
      <c r="A103" s="3"/>
      <c r="B103" s="4"/>
      <c r="C103" s="179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AE103">
        <v>15</v>
      </c>
      <c r="AF103">
        <v>21</v>
      </c>
      <c r="AG103" t="s">
        <v>87</v>
      </c>
    </row>
    <row r="104" spans="1:60" x14ac:dyDescent="0.25">
      <c r="A104" s="145"/>
      <c r="B104" s="146" t="s">
        <v>31</v>
      </c>
      <c r="C104" s="180"/>
      <c r="D104" s="147"/>
      <c r="E104" s="148"/>
      <c r="F104" s="148"/>
      <c r="G104" s="174">
        <f>G8+G42+G48+G50+G52+G76+G78+G88+G91+G93+G95+G101</f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f>SUMIF(L7:L102,AE103,G7:G102)</f>
        <v>0</v>
      </c>
      <c r="AF104">
        <f>SUMIF(L7:L102,AF103,G7:G102)</f>
        <v>0</v>
      </c>
      <c r="AG104" t="s">
        <v>233</v>
      </c>
    </row>
    <row r="105" spans="1:60" x14ac:dyDescent="0.25">
      <c r="A105" s="3"/>
      <c r="B105" s="4"/>
      <c r="C105" s="179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60" x14ac:dyDescent="0.25">
      <c r="A106" s="3"/>
      <c r="B106" s="4"/>
      <c r="C106" s="179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60" x14ac:dyDescent="0.25">
      <c r="A107" s="258" t="s">
        <v>234</v>
      </c>
      <c r="B107" s="258"/>
      <c r="C107" s="259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5">
      <c r="A108" s="237"/>
      <c r="B108" s="238"/>
      <c r="C108" s="239"/>
      <c r="D108" s="238"/>
      <c r="E108" s="238"/>
      <c r="F108" s="238"/>
      <c r="G108" s="240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AG108" t="s">
        <v>235</v>
      </c>
    </row>
    <row r="109" spans="1:60" x14ac:dyDescent="0.25">
      <c r="A109" s="241"/>
      <c r="B109" s="242"/>
      <c r="C109" s="243"/>
      <c r="D109" s="242"/>
      <c r="E109" s="242"/>
      <c r="F109" s="242"/>
      <c r="G109" s="244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60" x14ac:dyDescent="0.25">
      <c r="A110" s="241"/>
      <c r="B110" s="242"/>
      <c r="C110" s="243"/>
      <c r="D110" s="242"/>
      <c r="E110" s="242"/>
      <c r="F110" s="242"/>
      <c r="G110" s="244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60" x14ac:dyDescent="0.25">
      <c r="A111" s="241"/>
      <c r="B111" s="242"/>
      <c r="C111" s="243"/>
      <c r="D111" s="242"/>
      <c r="E111" s="242"/>
      <c r="F111" s="242"/>
      <c r="G111" s="24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5">
      <c r="A112" s="245"/>
      <c r="B112" s="246"/>
      <c r="C112" s="247"/>
      <c r="D112" s="246"/>
      <c r="E112" s="246"/>
      <c r="F112" s="246"/>
      <c r="G112" s="248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5">
      <c r="A113" s="3"/>
      <c r="B113" s="4"/>
      <c r="C113" s="179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5">
      <c r="C114" s="181"/>
      <c r="D114" s="10"/>
      <c r="AG114" t="s">
        <v>236</v>
      </c>
    </row>
    <row r="115" spans="1:33" x14ac:dyDescent="0.25">
      <c r="D115" s="10"/>
    </row>
    <row r="116" spans="1:33" x14ac:dyDescent="0.25">
      <c r="D116" s="10"/>
    </row>
    <row r="117" spans="1:33" x14ac:dyDescent="0.25">
      <c r="D117" s="10"/>
    </row>
    <row r="118" spans="1:33" x14ac:dyDescent="0.25">
      <c r="D118" s="10"/>
    </row>
    <row r="119" spans="1:33" x14ac:dyDescent="0.25">
      <c r="D119" s="10"/>
    </row>
    <row r="120" spans="1:33" x14ac:dyDescent="0.25">
      <c r="D120" s="10"/>
    </row>
    <row r="121" spans="1:33" x14ac:dyDescent="0.25">
      <c r="D121" s="10"/>
    </row>
    <row r="122" spans="1:33" x14ac:dyDescent="0.25">
      <c r="D122" s="10"/>
    </row>
    <row r="123" spans="1:33" x14ac:dyDescent="0.25">
      <c r="D123" s="10"/>
    </row>
    <row r="124" spans="1:33" x14ac:dyDescent="0.25">
      <c r="D124" s="10"/>
    </row>
    <row r="125" spans="1:33" x14ac:dyDescent="0.25">
      <c r="D125" s="10"/>
    </row>
    <row r="126" spans="1:33" x14ac:dyDescent="0.25">
      <c r="D126" s="10"/>
    </row>
    <row r="127" spans="1:33" x14ac:dyDescent="0.25">
      <c r="D127" s="10"/>
    </row>
    <row r="128" spans="1:33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</sheetData>
  <sheetProtection password="C62D" sheet="1" objects="1" scenarios="1"/>
  <protectedRanges>
    <protectedRange password="C62D" sqref="A108" name="Oblast3"/>
    <protectedRange password="C62D" sqref="F98:F102" name="Oblast2"/>
    <protectedRange password="C62D" sqref="F9:F96" name="Oblast1"/>
  </protectedRanges>
  <mergeCells count="7">
    <mergeCell ref="A108:G112"/>
    <mergeCell ref="C97:G97"/>
    <mergeCell ref="A1:G1"/>
    <mergeCell ref="C2:G2"/>
    <mergeCell ref="C3:G3"/>
    <mergeCell ref="C4:G4"/>
    <mergeCell ref="A107:C10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01 A Pol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A Pol'!Názvy_tisku</vt:lpstr>
      <vt:lpstr>oadresa</vt:lpstr>
      <vt:lpstr>Stavba!Objednatel</vt:lpstr>
      <vt:lpstr>Stavba!Objekt</vt:lpstr>
      <vt:lpstr>'01 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Kamila Ambrožová</cp:lastModifiedBy>
  <cp:lastPrinted>2023-06-06T08:35:41Z</cp:lastPrinted>
  <dcterms:created xsi:type="dcterms:W3CDTF">2009-04-08T07:15:50Z</dcterms:created>
  <dcterms:modified xsi:type="dcterms:W3CDTF">2023-06-06T08:35:42Z</dcterms:modified>
</cp:coreProperties>
</file>