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Primární\05 - Připravované akce\ZŠ Pohořská - kuchyně\"/>
    </mc:Choice>
  </mc:AlternateContent>
  <bookViews>
    <workbookView xWindow="0" yWindow="0" windowWidth="23040" windowHeight="9195" activeTab="2"/>
  </bookViews>
  <sheets>
    <sheet name="Stavba" sheetId="6" r:id="rId1"/>
    <sheet name="Výkaz uznatelné náklady" sheetId="4" r:id="rId2"/>
    <sheet name="Výkaz neuznatel. náklady" sheetId="5" r:id="rId3"/>
  </sheets>
  <externalReferences>
    <externalReference r:id="rId4"/>
  </externalReferences>
  <definedNames>
    <definedName name="_xlnm._FilterDatabase" localSheetId="2" hidden="1">'Výkaz neuznatel. náklady'!$B$1:$B$187</definedName>
    <definedName name="_xlnm._FilterDatabase" localSheetId="1" hidden="1">'Výkaz uznatelné náklady'!$B$1:$B$187</definedName>
    <definedName name="CelkemDPHVypocet" localSheetId="0">Stavba!#REF!</definedName>
    <definedName name="CenaCelkem" localSheetId="0">Stavba!$G$26</definedName>
    <definedName name="CenaCelkem">#REF!</definedName>
    <definedName name="CenaCelkemBezDPH" localSheetId="0">Stavba!$G$25</definedName>
    <definedName name="CenaCelkemBezDPH">#REF!</definedName>
    <definedName name="CenaCelkemVypocet" localSheetId="0">Stavba!#REF!</definedName>
    <definedName name="cisloobjektu" localSheetId="0">Stavba!$C$3</definedName>
    <definedName name="cisloobjektu">#REF!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 localSheetId="0">Stavba!$D$4</definedName>
    <definedName name="CisloStavebnihoRozpoctu">#REF!</definedName>
    <definedName name="dadresa" localSheetId="0">Stavba!$D$12:$G$12</definedName>
    <definedName name="dadresa">#REF!</definedName>
    <definedName name="DIČ" localSheetId="0">Stavba!$I$12</definedName>
    <definedName name="dmisto" localSheetId="0">Stavba!$D$13:$G$13</definedName>
    <definedName name="dmisto">#REF!</definedName>
    <definedName name="DPHSni" localSheetId="0">Stavba!$G$21</definedName>
    <definedName name="DPHSni">#REF!</definedName>
    <definedName name="DPHZakl" localSheetId="0">Stavba!$G$23</definedName>
    <definedName name="DPHZakl">#REF!</definedName>
    <definedName name="dpsc" localSheetId="0">Stavba!$C$13</definedName>
    <definedName name="IČO" localSheetId="0">Stavba!$I$11</definedName>
    <definedName name="Mena" localSheetId="0">Stavba!$J$26</definedName>
    <definedName name="Mena">#REF!</definedName>
    <definedName name="MistoStavby" localSheetId="0">Stavba!$D$4</definedName>
    <definedName name="MistoStavby">#REF!</definedName>
    <definedName name="nazevobjektu" localSheetId="0">Stavba!$D$3</definedName>
    <definedName name="nazevobjektu">#REF!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 localSheetId="0">Stavba!$E$4</definedName>
    <definedName name="NazevStavebnihoRozpoctu">#REF!</definedName>
    <definedName name="oadresa" localSheetId="0">Stavba!$D$6</definedName>
    <definedName name="oadresa">#REF!</definedName>
    <definedName name="Objednatel" localSheetId="0">Stavba!$D$5</definedName>
    <definedName name="Objekt" localSheetId="0">Stavba!#REF!</definedName>
    <definedName name="_xlnm.Print_Area" localSheetId="0">Stavba!$A$1:$J$33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 localSheetId="0">Stavba!$D$9</definedName>
    <definedName name="padresa">#REF!</definedName>
    <definedName name="pdic" localSheetId="0">Stavba!$I$9</definedName>
    <definedName name="pdic">#REF!</definedName>
    <definedName name="pico" localSheetId="0">Stavba!$I$8</definedName>
    <definedName name="pico">#REF!</definedName>
    <definedName name="pmisto" localSheetId="0">Stavba!$D$10</definedName>
    <definedName name="pmisto">#REF!</definedName>
    <definedName name="PocetMJ" localSheetId="0">#REF!</definedName>
    <definedName name="PocetMJ">#REF!</definedName>
    <definedName name="PoptavkaID" localSheetId="0">Stavba!$A$1</definedName>
    <definedName name="PoptavkaID">#REF!</definedName>
    <definedName name="pPSC" localSheetId="0">Stavba!$C$10</definedName>
    <definedName name="pPSC">#REF!</definedName>
    <definedName name="Projektant" localSheetId="0">Stavba!$D$8</definedName>
    <definedName name="Projektant">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 localSheetId="0">Stavba!$D$14</definedName>
    <definedName name="Vypracoval">#REF!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 localSheetId="0">Stavba!$G$20</definedName>
    <definedName name="ZakladDPHSni">#REF!</definedName>
    <definedName name="ZakladDPHSniVypocet" localSheetId="0">Stavba!#REF!</definedName>
    <definedName name="ZakladDPHZakl" localSheetId="0">Stavba!$G$22</definedName>
    <definedName name="ZakladDPHZakl">#REF!</definedName>
    <definedName name="ZakladDPHZaklVypocet" localSheetId="0">Stavba!#REF!</definedName>
    <definedName name="ZaObjednatele" localSheetId="0">Stavba!$G$31</definedName>
    <definedName name="ZaObjednatele">#REF!</definedName>
    <definedName name="Zaokrouhleni" localSheetId="0">Stavba!$G$24</definedName>
    <definedName name="Zaokrouhleni">#REF!</definedName>
    <definedName name="ZaZhotovitele" localSheetId="0">Stavba!$D$31</definedName>
    <definedName name="ZaZhotovitele">#REF!</definedName>
    <definedName name="Zhotovitel" localSheetId="0">Stavba!$D$11:$G$11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4" l="1"/>
  <c r="H29" i="6" l="1"/>
  <c r="J25" i="6"/>
  <c r="J24" i="6"/>
  <c r="G24" i="6"/>
  <c r="J23" i="6"/>
  <c r="E23" i="6"/>
  <c r="J22" i="6"/>
  <c r="J21" i="6"/>
  <c r="E21" i="6"/>
  <c r="J20" i="6"/>
  <c r="G25" i="6" l="1"/>
  <c r="U184" i="5" l="1"/>
  <c r="Q184" i="5"/>
  <c r="O184" i="5"/>
  <c r="K184" i="5"/>
  <c r="I184" i="5"/>
  <c r="G184" i="5"/>
  <c r="M184" i="5" s="1"/>
  <c r="U183" i="5"/>
  <c r="Q183" i="5"/>
  <c r="O183" i="5"/>
  <c r="K183" i="5"/>
  <c r="I183" i="5"/>
  <c r="G183" i="5"/>
  <c r="M183" i="5" s="1"/>
  <c r="U182" i="5"/>
  <c r="Q182" i="5"/>
  <c r="O182" i="5"/>
  <c r="K182" i="5"/>
  <c r="I182" i="5"/>
  <c r="G182" i="5"/>
  <c r="M182" i="5" s="1"/>
  <c r="U181" i="5"/>
  <c r="Q181" i="5"/>
  <c r="O181" i="5"/>
  <c r="K181" i="5"/>
  <c r="I181" i="5"/>
  <c r="G181" i="5"/>
  <c r="M181" i="5" s="1"/>
  <c r="U180" i="5"/>
  <c r="Q180" i="5"/>
  <c r="O180" i="5"/>
  <c r="K180" i="5"/>
  <c r="I180" i="5"/>
  <c r="G180" i="5"/>
  <c r="M180" i="5" s="1"/>
  <c r="U179" i="5"/>
  <c r="Q179" i="5"/>
  <c r="O179" i="5"/>
  <c r="O178" i="5" s="1"/>
  <c r="K179" i="5"/>
  <c r="I179" i="5"/>
  <c r="G179" i="5"/>
  <c r="M179" i="5" s="1"/>
  <c r="G178" i="5"/>
  <c r="U177" i="5"/>
  <c r="Q177" i="5"/>
  <c r="Q176" i="5" s="1"/>
  <c r="O177" i="5"/>
  <c r="O176" i="5" s="1"/>
  <c r="K177" i="5"/>
  <c r="I177" i="5"/>
  <c r="I176" i="5" s="1"/>
  <c r="G177" i="5"/>
  <c r="M177" i="5" s="1"/>
  <c r="M176" i="5" s="1"/>
  <c r="U176" i="5"/>
  <c r="K176" i="5"/>
  <c r="G176" i="5"/>
  <c r="U175" i="5"/>
  <c r="Q175" i="5"/>
  <c r="O175" i="5"/>
  <c r="K175" i="5"/>
  <c r="I175" i="5"/>
  <c r="G175" i="5"/>
  <c r="M175" i="5" s="1"/>
  <c r="U174" i="5"/>
  <c r="Q174" i="5"/>
  <c r="O174" i="5"/>
  <c r="K174" i="5"/>
  <c r="I174" i="5"/>
  <c r="G174" i="5"/>
  <c r="M174" i="5" s="1"/>
  <c r="U173" i="5"/>
  <c r="Q173" i="5"/>
  <c r="O173" i="5"/>
  <c r="M173" i="5"/>
  <c r="K173" i="5"/>
  <c r="I173" i="5"/>
  <c r="G173" i="5"/>
  <c r="U172" i="5"/>
  <c r="Q172" i="5"/>
  <c r="Q171" i="5" s="1"/>
  <c r="O172" i="5"/>
  <c r="O171" i="5" s="1"/>
  <c r="K172" i="5"/>
  <c r="I172" i="5"/>
  <c r="I171" i="5" s="1"/>
  <c r="G172" i="5"/>
  <c r="U170" i="5"/>
  <c r="Q170" i="5"/>
  <c r="Q168" i="5" s="1"/>
  <c r="O170" i="5"/>
  <c r="K170" i="5"/>
  <c r="K168" i="5" s="1"/>
  <c r="I170" i="5"/>
  <c r="I168" i="5" s="1"/>
  <c r="G170" i="5"/>
  <c r="U169" i="5"/>
  <c r="Q169" i="5"/>
  <c r="O169" i="5"/>
  <c r="K169" i="5"/>
  <c r="I169" i="5"/>
  <c r="G169" i="5"/>
  <c r="M169" i="5" s="1"/>
  <c r="U168" i="5"/>
  <c r="O168" i="5"/>
  <c r="U167" i="5"/>
  <c r="Q167" i="5"/>
  <c r="O167" i="5"/>
  <c r="K167" i="5"/>
  <c r="I167" i="5"/>
  <c r="G167" i="5"/>
  <c r="M167" i="5" s="1"/>
  <c r="U166" i="5"/>
  <c r="Q166" i="5"/>
  <c r="O166" i="5"/>
  <c r="K166" i="5"/>
  <c r="I166" i="5"/>
  <c r="G166" i="5"/>
  <c r="M166" i="5" s="1"/>
  <c r="U165" i="5"/>
  <c r="Q165" i="5"/>
  <c r="O165" i="5"/>
  <c r="K165" i="5"/>
  <c r="I165" i="5"/>
  <c r="G165" i="5"/>
  <c r="M165" i="5" s="1"/>
  <c r="U164" i="5"/>
  <c r="Q164" i="5"/>
  <c r="O164" i="5"/>
  <c r="K164" i="5"/>
  <c r="I164" i="5"/>
  <c r="G164" i="5"/>
  <c r="M164" i="5" s="1"/>
  <c r="U163" i="5"/>
  <c r="Q163" i="5"/>
  <c r="O163" i="5"/>
  <c r="M163" i="5"/>
  <c r="K163" i="5"/>
  <c r="I163" i="5"/>
  <c r="G163" i="5"/>
  <c r="U161" i="5"/>
  <c r="U160" i="5" s="1"/>
  <c r="Q161" i="5"/>
  <c r="Q160" i="5" s="1"/>
  <c r="O161" i="5"/>
  <c r="M161" i="5"/>
  <c r="M160" i="5" s="1"/>
  <c r="K161" i="5"/>
  <c r="I161" i="5"/>
  <c r="I160" i="5" s="1"/>
  <c r="G161" i="5"/>
  <c r="O160" i="5"/>
  <c r="K160" i="5"/>
  <c r="G160" i="5"/>
  <c r="U159" i="5"/>
  <c r="Q159" i="5"/>
  <c r="O159" i="5"/>
  <c r="K159" i="5"/>
  <c r="I159" i="5"/>
  <c r="G159" i="5"/>
  <c r="M159" i="5" s="1"/>
  <c r="U158" i="5"/>
  <c r="Q158" i="5"/>
  <c r="O158" i="5"/>
  <c r="K158" i="5"/>
  <c r="I158" i="5"/>
  <c r="G158" i="5"/>
  <c r="M158" i="5" s="1"/>
  <c r="U157" i="5"/>
  <c r="Q157" i="5"/>
  <c r="O157" i="5"/>
  <c r="M157" i="5"/>
  <c r="K157" i="5"/>
  <c r="I157" i="5"/>
  <c r="G157" i="5"/>
  <c r="U156" i="5"/>
  <c r="Q156" i="5"/>
  <c r="O156" i="5"/>
  <c r="K156" i="5"/>
  <c r="I156" i="5"/>
  <c r="G156" i="5"/>
  <c r="M156" i="5" s="1"/>
  <c r="U155" i="5"/>
  <c r="Q155" i="5"/>
  <c r="O155" i="5"/>
  <c r="M155" i="5"/>
  <c r="K155" i="5"/>
  <c r="I155" i="5"/>
  <c r="G155" i="5"/>
  <c r="U154" i="5"/>
  <c r="Q154" i="5"/>
  <c r="O154" i="5"/>
  <c r="K154" i="5"/>
  <c r="I154" i="5"/>
  <c r="G154" i="5"/>
  <c r="M154" i="5" s="1"/>
  <c r="U153" i="5"/>
  <c r="Q153" i="5"/>
  <c r="O153" i="5"/>
  <c r="K153" i="5"/>
  <c r="I153" i="5"/>
  <c r="G153" i="5"/>
  <c r="M153" i="5" s="1"/>
  <c r="U152" i="5"/>
  <c r="U150" i="5" s="1"/>
  <c r="Q152" i="5"/>
  <c r="O152" i="5"/>
  <c r="K152" i="5"/>
  <c r="I152" i="5"/>
  <c r="G152" i="5"/>
  <c r="M152" i="5" s="1"/>
  <c r="U151" i="5"/>
  <c r="Q151" i="5"/>
  <c r="O151" i="5"/>
  <c r="K151" i="5"/>
  <c r="I151" i="5"/>
  <c r="G151" i="5"/>
  <c r="M151" i="5" s="1"/>
  <c r="U149" i="5"/>
  <c r="Q149" i="5"/>
  <c r="O149" i="5"/>
  <c r="M149" i="5"/>
  <c r="K149" i="5"/>
  <c r="I149" i="5"/>
  <c r="G149" i="5"/>
  <c r="U148" i="5"/>
  <c r="Q148" i="5"/>
  <c r="O148" i="5"/>
  <c r="K148" i="5"/>
  <c r="I148" i="5"/>
  <c r="G148" i="5"/>
  <c r="M148" i="5" s="1"/>
  <c r="U147" i="5"/>
  <c r="Q147" i="5"/>
  <c r="O147" i="5"/>
  <c r="K147" i="5"/>
  <c r="I147" i="5"/>
  <c r="G147" i="5"/>
  <c r="M147" i="5" s="1"/>
  <c r="U146" i="5"/>
  <c r="Q146" i="5"/>
  <c r="O146" i="5"/>
  <c r="K146" i="5"/>
  <c r="K144" i="5" s="1"/>
  <c r="I146" i="5"/>
  <c r="G146" i="5"/>
  <c r="U145" i="5"/>
  <c r="U144" i="5" s="1"/>
  <c r="Q145" i="5"/>
  <c r="O145" i="5"/>
  <c r="K145" i="5"/>
  <c r="I145" i="5"/>
  <c r="G145" i="5"/>
  <c r="M145" i="5" s="1"/>
  <c r="U143" i="5"/>
  <c r="Q143" i="5"/>
  <c r="O143" i="5"/>
  <c r="K143" i="5"/>
  <c r="I143" i="5"/>
  <c r="G143" i="5"/>
  <c r="M143" i="5" s="1"/>
  <c r="U142" i="5"/>
  <c r="Q142" i="5"/>
  <c r="O142" i="5"/>
  <c r="K142" i="5"/>
  <c r="I142" i="5"/>
  <c r="G142" i="5"/>
  <c r="M142" i="5" s="1"/>
  <c r="U141" i="5"/>
  <c r="Q141" i="5"/>
  <c r="O141" i="5"/>
  <c r="K141" i="5"/>
  <c r="I141" i="5"/>
  <c r="G141" i="5"/>
  <c r="M141" i="5" s="1"/>
  <c r="U140" i="5"/>
  <c r="Q140" i="5"/>
  <c r="O140" i="5"/>
  <c r="K140" i="5"/>
  <c r="I140" i="5"/>
  <c r="G140" i="5"/>
  <c r="M140" i="5" s="1"/>
  <c r="U139" i="5"/>
  <c r="U136" i="5" s="1"/>
  <c r="Q139" i="5"/>
  <c r="O139" i="5"/>
  <c r="M139" i="5"/>
  <c r="K139" i="5"/>
  <c r="I139" i="5"/>
  <c r="G139" i="5"/>
  <c r="U138" i="5"/>
  <c r="Q138" i="5"/>
  <c r="O138" i="5"/>
  <c r="K138" i="5"/>
  <c r="I138" i="5"/>
  <c r="G138" i="5"/>
  <c r="U137" i="5"/>
  <c r="Q137" i="5"/>
  <c r="O137" i="5"/>
  <c r="K137" i="5"/>
  <c r="I137" i="5"/>
  <c r="I136" i="5" s="1"/>
  <c r="G137" i="5"/>
  <c r="M137" i="5" s="1"/>
  <c r="U135" i="5"/>
  <c r="Q135" i="5"/>
  <c r="O135" i="5"/>
  <c r="K135" i="5"/>
  <c r="I135" i="5"/>
  <c r="G135" i="5"/>
  <c r="M135" i="5" s="1"/>
  <c r="U134" i="5"/>
  <c r="Q134" i="5"/>
  <c r="O134" i="5"/>
  <c r="O132" i="5" s="1"/>
  <c r="K134" i="5"/>
  <c r="I134" i="5"/>
  <c r="G134" i="5"/>
  <c r="U133" i="5"/>
  <c r="U132" i="5" s="1"/>
  <c r="Q133" i="5"/>
  <c r="Q132" i="5" s="1"/>
  <c r="O133" i="5"/>
  <c r="M133" i="5"/>
  <c r="K133" i="5"/>
  <c r="I133" i="5"/>
  <c r="G133" i="5"/>
  <c r="K132" i="5"/>
  <c r="U131" i="5"/>
  <c r="Q131" i="5"/>
  <c r="O131" i="5"/>
  <c r="K131" i="5"/>
  <c r="I131" i="5"/>
  <c r="G131" i="5"/>
  <c r="M131" i="5" s="1"/>
  <c r="U130" i="5"/>
  <c r="Q130" i="5"/>
  <c r="O130" i="5"/>
  <c r="K130" i="5"/>
  <c r="I130" i="5"/>
  <c r="G130" i="5"/>
  <c r="M130" i="5" s="1"/>
  <c r="U129" i="5"/>
  <c r="Q129" i="5"/>
  <c r="O129" i="5"/>
  <c r="M129" i="5"/>
  <c r="K129" i="5"/>
  <c r="I129" i="5"/>
  <c r="G129" i="5"/>
  <c r="U128" i="5"/>
  <c r="Q128" i="5"/>
  <c r="O128" i="5"/>
  <c r="K128" i="5"/>
  <c r="I128" i="5"/>
  <c r="G128" i="5"/>
  <c r="M128" i="5" s="1"/>
  <c r="U127" i="5"/>
  <c r="Q127" i="5"/>
  <c r="O127" i="5"/>
  <c r="K127" i="5"/>
  <c r="I127" i="5"/>
  <c r="G127" i="5"/>
  <c r="M127" i="5" s="1"/>
  <c r="U126" i="5"/>
  <c r="Q126" i="5"/>
  <c r="O126" i="5"/>
  <c r="K126" i="5"/>
  <c r="I126" i="5"/>
  <c r="G126" i="5"/>
  <c r="M126" i="5" s="1"/>
  <c r="U125" i="5"/>
  <c r="Q125" i="5"/>
  <c r="O125" i="5"/>
  <c r="K125" i="5"/>
  <c r="I125" i="5"/>
  <c r="G125" i="5"/>
  <c r="M125" i="5" s="1"/>
  <c r="U124" i="5"/>
  <c r="Q124" i="5"/>
  <c r="O124" i="5"/>
  <c r="K124" i="5"/>
  <c r="I124" i="5"/>
  <c r="G124" i="5"/>
  <c r="M124" i="5" s="1"/>
  <c r="U123" i="5"/>
  <c r="Q123" i="5"/>
  <c r="O123" i="5"/>
  <c r="K123" i="5"/>
  <c r="I123" i="5"/>
  <c r="G123" i="5"/>
  <c r="M123" i="5" s="1"/>
  <c r="U122" i="5"/>
  <c r="Q122" i="5"/>
  <c r="O122" i="5"/>
  <c r="K122" i="5"/>
  <c r="I122" i="5"/>
  <c r="G122" i="5"/>
  <c r="U121" i="5"/>
  <c r="U120" i="5" s="1"/>
  <c r="Q121" i="5"/>
  <c r="Q120" i="5" s="1"/>
  <c r="O121" i="5"/>
  <c r="K121" i="5"/>
  <c r="K120" i="5" s="1"/>
  <c r="I121" i="5"/>
  <c r="G121" i="5"/>
  <c r="M121" i="5" s="1"/>
  <c r="U119" i="5"/>
  <c r="Q119" i="5"/>
  <c r="Q117" i="5" s="1"/>
  <c r="O119" i="5"/>
  <c r="K119" i="5"/>
  <c r="I119" i="5"/>
  <c r="I117" i="5" s="1"/>
  <c r="G119" i="5"/>
  <c r="M119" i="5" s="1"/>
  <c r="U118" i="5"/>
  <c r="Q118" i="5"/>
  <c r="O118" i="5"/>
  <c r="O117" i="5" s="1"/>
  <c r="K118" i="5"/>
  <c r="K117" i="5" s="1"/>
  <c r="I118" i="5"/>
  <c r="G118" i="5"/>
  <c r="U116" i="5"/>
  <c r="Q116" i="5"/>
  <c r="O116" i="5"/>
  <c r="K116" i="5"/>
  <c r="I116" i="5"/>
  <c r="G116" i="5"/>
  <c r="M116" i="5" s="1"/>
  <c r="U115" i="5"/>
  <c r="Q115" i="5"/>
  <c r="O115" i="5"/>
  <c r="M115" i="5"/>
  <c r="K115" i="5"/>
  <c r="I115" i="5"/>
  <c r="G115" i="5"/>
  <c r="U114" i="5"/>
  <c r="Q114" i="5"/>
  <c r="O114" i="5"/>
  <c r="K114" i="5"/>
  <c r="I114" i="5"/>
  <c r="G114" i="5"/>
  <c r="M114" i="5" s="1"/>
  <c r="U113" i="5"/>
  <c r="Q113" i="5"/>
  <c r="O113" i="5"/>
  <c r="K113" i="5"/>
  <c r="I113" i="5"/>
  <c r="G113" i="5"/>
  <c r="M113" i="5" s="1"/>
  <c r="U112" i="5"/>
  <c r="Q112" i="5"/>
  <c r="O112" i="5"/>
  <c r="K112" i="5"/>
  <c r="I112" i="5"/>
  <c r="G112" i="5"/>
  <c r="M112" i="5" s="1"/>
  <c r="U111" i="5"/>
  <c r="Q111" i="5"/>
  <c r="O111" i="5"/>
  <c r="M111" i="5"/>
  <c r="K111" i="5"/>
  <c r="I111" i="5"/>
  <c r="G111" i="5"/>
  <c r="U110" i="5"/>
  <c r="Q110" i="5"/>
  <c r="O110" i="5"/>
  <c r="K110" i="5"/>
  <c r="I110" i="5"/>
  <c r="G110" i="5"/>
  <c r="M110" i="5" s="1"/>
  <c r="U109" i="5"/>
  <c r="Q109" i="5"/>
  <c r="O109" i="5"/>
  <c r="K109" i="5"/>
  <c r="I109" i="5"/>
  <c r="G109" i="5"/>
  <c r="M109" i="5" s="1"/>
  <c r="U108" i="5"/>
  <c r="Q108" i="5"/>
  <c r="O108" i="5"/>
  <c r="K108" i="5"/>
  <c r="I108" i="5"/>
  <c r="G108" i="5"/>
  <c r="M108" i="5" s="1"/>
  <c r="U107" i="5"/>
  <c r="Q107" i="5"/>
  <c r="O107" i="5"/>
  <c r="M107" i="5"/>
  <c r="K107" i="5"/>
  <c r="I107" i="5"/>
  <c r="G107" i="5"/>
  <c r="U106" i="5"/>
  <c r="Q106" i="5"/>
  <c r="O106" i="5"/>
  <c r="K106" i="5"/>
  <c r="I106" i="5"/>
  <c r="G106" i="5"/>
  <c r="M106" i="5" s="1"/>
  <c r="U105" i="5"/>
  <c r="Q105" i="5"/>
  <c r="O105" i="5"/>
  <c r="K105" i="5"/>
  <c r="I105" i="5"/>
  <c r="G105" i="5"/>
  <c r="M105" i="5" s="1"/>
  <c r="U104" i="5"/>
  <c r="U102" i="5" s="1"/>
  <c r="Q104" i="5"/>
  <c r="O104" i="5"/>
  <c r="K104" i="5"/>
  <c r="I104" i="5"/>
  <c r="G104" i="5"/>
  <c r="M104" i="5" s="1"/>
  <c r="U103" i="5"/>
  <c r="Q103" i="5"/>
  <c r="O103" i="5"/>
  <c r="O102" i="5" s="1"/>
  <c r="K103" i="5"/>
  <c r="I103" i="5"/>
  <c r="G103" i="5"/>
  <c r="M103" i="5" s="1"/>
  <c r="U101" i="5"/>
  <c r="Q101" i="5"/>
  <c r="O101" i="5"/>
  <c r="M101" i="5"/>
  <c r="K101" i="5"/>
  <c r="I101" i="5"/>
  <c r="G101" i="5"/>
  <c r="U100" i="5"/>
  <c r="Q100" i="5"/>
  <c r="O100" i="5"/>
  <c r="K100" i="5"/>
  <c r="I100" i="5"/>
  <c r="G100" i="5"/>
  <c r="M100" i="5" s="1"/>
  <c r="U99" i="5"/>
  <c r="Q99" i="5"/>
  <c r="O99" i="5"/>
  <c r="K99" i="5"/>
  <c r="I99" i="5"/>
  <c r="G99" i="5"/>
  <c r="M99" i="5" s="1"/>
  <c r="U98" i="5"/>
  <c r="Q98" i="5"/>
  <c r="O98" i="5"/>
  <c r="K98" i="5"/>
  <c r="I98" i="5"/>
  <c r="G98" i="5"/>
  <c r="M98" i="5" s="1"/>
  <c r="U97" i="5"/>
  <c r="Q97" i="5"/>
  <c r="O97" i="5"/>
  <c r="M97" i="5"/>
  <c r="K97" i="5"/>
  <c r="I97" i="5"/>
  <c r="G97" i="5"/>
  <c r="U96" i="5"/>
  <c r="Q96" i="5"/>
  <c r="O96" i="5"/>
  <c r="K96" i="5"/>
  <c r="I96" i="5"/>
  <c r="G96" i="5"/>
  <c r="M96" i="5" s="1"/>
  <c r="U95" i="5"/>
  <c r="Q95" i="5"/>
  <c r="O95" i="5"/>
  <c r="K95" i="5"/>
  <c r="I95" i="5"/>
  <c r="G95" i="5"/>
  <c r="M95" i="5" s="1"/>
  <c r="U94" i="5"/>
  <c r="Q94" i="5"/>
  <c r="O94" i="5"/>
  <c r="K94" i="5"/>
  <c r="I94" i="5"/>
  <c r="G94" i="5"/>
  <c r="U92" i="5"/>
  <c r="Q92" i="5"/>
  <c r="O92" i="5"/>
  <c r="K92" i="5"/>
  <c r="I92" i="5"/>
  <c r="G92" i="5"/>
  <c r="M92" i="5" s="1"/>
  <c r="U91" i="5"/>
  <c r="Q91" i="5"/>
  <c r="O91" i="5"/>
  <c r="M91" i="5"/>
  <c r="K91" i="5"/>
  <c r="I91" i="5"/>
  <c r="G91" i="5"/>
  <c r="U90" i="5"/>
  <c r="Q90" i="5"/>
  <c r="O90" i="5"/>
  <c r="K90" i="5"/>
  <c r="I90" i="5"/>
  <c r="G90" i="5"/>
  <c r="M90" i="5" s="1"/>
  <c r="U89" i="5"/>
  <c r="Q89" i="5"/>
  <c r="O89" i="5"/>
  <c r="K89" i="5"/>
  <c r="I89" i="5"/>
  <c r="G89" i="5"/>
  <c r="M89" i="5" s="1"/>
  <c r="U88" i="5"/>
  <c r="Q88" i="5"/>
  <c r="O88" i="5"/>
  <c r="K88" i="5"/>
  <c r="I88" i="5"/>
  <c r="G88" i="5"/>
  <c r="M88" i="5" s="1"/>
  <c r="U87" i="5"/>
  <c r="Q87" i="5"/>
  <c r="O87" i="5"/>
  <c r="M87" i="5"/>
  <c r="K87" i="5"/>
  <c r="I87" i="5"/>
  <c r="G87" i="5"/>
  <c r="U86" i="5"/>
  <c r="Q86" i="5"/>
  <c r="O86" i="5"/>
  <c r="K86" i="5"/>
  <c r="I86" i="5"/>
  <c r="G86" i="5"/>
  <c r="M86" i="5" s="1"/>
  <c r="U85" i="5"/>
  <c r="Q85" i="5"/>
  <c r="O85" i="5"/>
  <c r="K85" i="5"/>
  <c r="I85" i="5"/>
  <c r="G85" i="5"/>
  <c r="M85" i="5" s="1"/>
  <c r="U84" i="5"/>
  <c r="Q84" i="5"/>
  <c r="O84" i="5"/>
  <c r="K84" i="5"/>
  <c r="I84" i="5"/>
  <c r="G84" i="5"/>
  <c r="M84" i="5" s="1"/>
  <c r="U83" i="5"/>
  <c r="Q83" i="5"/>
  <c r="O83" i="5"/>
  <c r="K83" i="5"/>
  <c r="I83" i="5"/>
  <c r="G83" i="5"/>
  <c r="M83" i="5" s="1"/>
  <c r="U82" i="5"/>
  <c r="U80" i="5" s="1"/>
  <c r="Q82" i="5"/>
  <c r="O82" i="5"/>
  <c r="K82" i="5"/>
  <c r="K80" i="5" s="1"/>
  <c r="I82" i="5"/>
  <c r="G82" i="5"/>
  <c r="M82" i="5" s="1"/>
  <c r="U81" i="5"/>
  <c r="Q81" i="5"/>
  <c r="O81" i="5"/>
  <c r="O80" i="5" s="1"/>
  <c r="K81" i="5"/>
  <c r="I81" i="5"/>
  <c r="G81" i="5"/>
  <c r="M81" i="5" s="1"/>
  <c r="U79" i="5"/>
  <c r="Q79" i="5"/>
  <c r="O79" i="5"/>
  <c r="M79" i="5"/>
  <c r="K79" i="5"/>
  <c r="I79" i="5"/>
  <c r="G79" i="5"/>
  <c r="U78" i="5"/>
  <c r="Q78" i="5"/>
  <c r="Q77" i="5" s="1"/>
  <c r="O78" i="5"/>
  <c r="K78" i="5"/>
  <c r="K77" i="5" s="1"/>
  <c r="I78" i="5"/>
  <c r="I77" i="5" s="1"/>
  <c r="G78" i="5"/>
  <c r="U76" i="5"/>
  <c r="Q76" i="5"/>
  <c r="O76" i="5"/>
  <c r="K76" i="5"/>
  <c r="I76" i="5"/>
  <c r="G76" i="5"/>
  <c r="M76" i="5" s="1"/>
  <c r="U75" i="5"/>
  <c r="Q75" i="5"/>
  <c r="O75" i="5"/>
  <c r="O74" i="5" s="1"/>
  <c r="K75" i="5"/>
  <c r="K74" i="5" s="1"/>
  <c r="I75" i="5"/>
  <c r="G75" i="5"/>
  <c r="M75" i="5" s="1"/>
  <c r="M74" i="5" s="1"/>
  <c r="U74" i="5"/>
  <c r="U73" i="5"/>
  <c r="Q73" i="5"/>
  <c r="Q72" i="5" s="1"/>
  <c r="O73" i="5"/>
  <c r="O72" i="5" s="1"/>
  <c r="K73" i="5"/>
  <c r="I73" i="5"/>
  <c r="I72" i="5" s="1"/>
  <c r="G73" i="5"/>
  <c r="M73" i="5" s="1"/>
  <c r="M72" i="5" s="1"/>
  <c r="U72" i="5"/>
  <c r="K72" i="5"/>
  <c r="G72" i="5"/>
  <c r="U71" i="5"/>
  <c r="U66" i="5" s="1"/>
  <c r="Q71" i="5"/>
  <c r="O71" i="5"/>
  <c r="M71" i="5"/>
  <c r="K71" i="5"/>
  <c r="I71" i="5"/>
  <c r="G71" i="5"/>
  <c r="U70" i="5"/>
  <c r="Q70" i="5"/>
  <c r="O70" i="5"/>
  <c r="K70" i="5"/>
  <c r="I70" i="5"/>
  <c r="G70" i="5"/>
  <c r="M70" i="5" s="1"/>
  <c r="U69" i="5"/>
  <c r="Q69" i="5"/>
  <c r="O69" i="5"/>
  <c r="K69" i="5"/>
  <c r="I69" i="5"/>
  <c r="G69" i="5"/>
  <c r="M69" i="5" s="1"/>
  <c r="U68" i="5"/>
  <c r="Q68" i="5"/>
  <c r="O68" i="5"/>
  <c r="K68" i="5"/>
  <c r="K66" i="5" s="1"/>
  <c r="I68" i="5"/>
  <c r="G68" i="5"/>
  <c r="M68" i="5" s="1"/>
  <c r="U67" i="5"/>
  <c r="Q67" i="5"/>
  <c r="O67" i="5"/>
  <c r="K67" i="5"/>
  <c r="I67" i="5"/>
  <c r="G67" i="5"/>
  <c r="M67" i="5" s="1"/>
  <c r="U65" i="5"/>
  <c r="Q65" i="5"/>
  <c r="O65" i="5"/>
  <c r="K65" i="5"/>
  <c r="I65" i="5"/>
  <c r="G65" i="5"/>
  <c r="M65" i="5" s="1"/>
  <c r="U64" i="5"/>
  <c r="Q64" i="5"/>
  <c r="O64" i="5"/>
  <c r="K64" i="5"/>
  <c r="I64" i="5"/>
  <c r="G64" i="5"/>
  <c r="M64" i="5" s="1"/>
  <c r="U63" i="5"/>
  <c r="Q63" i="5"/>
  <c r="O63" i="5"/>
  <c r="K63" i="5"/>
  <c r="I63" i="5"/>
  <c r="G63" i="5"/>
  <c r="M63" i="5" s="1"/>
  <c r="U62" i="5"/>
  <c r="Q62" i="5"/>
  <c r="O62" i="5"/>
  <c r="K62" i="5"/>
  <c r="I62" i="5"/>
  <c r="G62" i="5"/>
  <c r="M62" i="5" s="1"/>
  <c r="U61" i="5"/>
  <c r="Q61" i="5"/>
  <c r="O61" i="5"/>
  <c r="K61" i="5"/>
  <c r="I61" i="5"/>
  <c r="G61" i="5"/>
  <c r="M61" i="5" s="1"/>
  <c r="U60" i="5"/>
  <c r="Q60" i="5"/>
  <c r="O60" i="5"/>
  <c r="K60" i="5"/>
  <c r="I60" i="5"/>
  <c r="G60" i="5"/>
  <c r="M60" i="5" s="1"/>
  <c r="U59" i="5"/>
  <c r="Q59" i="5"/>
  <c r="O59" i="5"/>
  <c r="M59" i="5"/>
  <c r="K59" i="5"/>
  <c r="I59" i="5"/>
  <c r="G59" i="5"/>
  <c r="U58" i="5"/>
  <c r="Q58" i="5"/>
  <c r="Q57" i="5" s="1"/>
  <c r="O58" i="5"/>
  <c r="O57" i="5" s="1"/>
  <c r="K58" i="5"/>
  <c r="I58" i="5"/>
  <c r="I57" i="5" s="1"/>
  <c r="G58" i="5"/>
  <c r="U56" i="5"/>
  <c r="Q56" i="5"/>
  <c r="O56" i="5"/>
  <c r="K56" i="5"/>
  <c r="I56" i="5"/>
  <c r="G56" i="5"/>
  <c r="M56" i="5" s="1"/>
  <c r="U55" i="5"/>
  <c r="Q55" i="5"/>
  <c r="O55" i="5"/>
  <c r="K55" i="5"/>
  <c r="I55" i="5"/>
  <c r="G55" i="5"/>
  <c r="M55" i="5" s="1"/>
  <c r="U54" i="5"/>
  <c r="Q54" i="5"/>
  <c r="O54" i="5"/>
  <c r="K54" i="5"/>
  <c r="I54" i="5"/>
  <c r="G54" i="5"/>
  <c r="M54" i="5" s="1"/>
  <c r="U53" i="5"/>
  <c r="Q53" i="5"/>
  <c r="O53" i="5"/>
  <c r="M53" i="5"/>
  <c r="K53" i="5"/>
  <c r="I53" i="5"/>
  <c r="G53" i="5"/>
  <c r="U52" i="5"/>
  <c r="U50" i="5" s="1"/>
  <c r="Q52" i="5"/>
  <c r="O52" i="5"/>
  <c r="K52" i="5"/>
  <c r="I52" i="5"/>
  <c r="G52" i="5"/>
  <c r="M52" i="5" s="1"/>
  <c r="U51" i="5"/>
  <c r="Q51" i="5"/>
  <c r="O51" i="5"/>
  <c r="K51" i="5"/>
  <c r="K50" i="5" s="1"/>
  <c r="I51" i="5"/>
  <c r="G51" i="5"/>
  <c r="M51" i="5" s="1"/>
  <c r="U49" i="5"/>
  <c r="Q49" i="5"/>
  <c r="Q48" i="5" s="1"/>
  <c r="O49" i="5"/>
  <c r="O48" i="5" s="1"/>
  <c r="M49" i="5"/>
  <c r="M48" i="5" s="1"/>
  <c r="K49" i="5"/>
  <c r="I49" i="5"/>
  <c r="I48" i="5" s="1"/>
  <c r="G49" i="5"/>
  <c r="U48" i="5"/>
  <c r="K48" i="5"/>
  <c r="G48" i="5"/>
  <c r="U47" i="5"/>
  <c r="U42" i="5" s="1"/>
  <c r="Q47" i="5"/>
  <c r="O47" i="5"/>
  <c r="K47" i="5"/>
  <c r="I47" i="5"/>
  <c r="G47" i="5"/>
  <c r="M47" i="5" s="1"/>
  <c r="U46" i="5"/>
  <c r="Q46" i="5"/>
  <c r="O46" i="5"/>
  <c r="O42" i="5" s="1"/>
  <c r="K46" i="5"/>
  <c r="I46" i="5"/>
  <c r="G46" i="5"/>
  <c r="M46" i="5" s="1"/>
  <c r="U45" i="5"/>
  <c r="Q45" i="5"/>
  <c r="O45" i="5"/>
  <c r="M45" i="5"/>
  <c r="K45" i="5"/>
  <c r="K42" i="5" s="1"/>
  <c r="I45" i="5"/>
  <c r="G45" i="5"/>
  <c r="U44" i="5"/>
  <c r="Q44" i="5"/>
  <c r="O44" i="5"/>
  <c r="K44" i="5"/>
  <c r="I44" i="5"/>
  <c r="G44" i="5"/>
  <c r="M44" i="5" s="1"/>
  <c r="U43" i="5"/>
  <c r="Q43" i="5"/>
  <c r="O43" i="5"/>
  <c r="K43" i="5"/>
  <c r="I43" i="5"/>
  <c r="G43" i="5"/>
  <c r="M43" i="5" s="1"/>
  <c r="U41" i="5"/>
  <c r="Q41" i="5"/>
  <c r="O41" i="5"/>
  <c r="K41" i="5"/>
  <c r="I41" i="5"/>
  <c r="G41" i="5"/>
  <c r="M41" i="5" s="1"/>
  <c r="U40" i="5"/>
  <c r="U38" i="5" s="1"/>
  <c r="Q40" i="5"/>
  <c r="O40" i="5"/>
  <c r="K40" i="5"/>
  <c r="K38" i="5" s="1"/>
  <c r="I40" i="5"/>
  <c r="G40" i="5"/>
  <c r="M40" i="5" s="1"/>
  <c r="U39" i="5"/>
  <c r="Q39" i="5"/>
  <c r="Q38" i="5" s="1"/>
  <c r="O39" i="5"/>
  <c r="O38" i="5" s="1"/>
  <c r="K39" i="5"/>
  <c r="I39" i="5"/>
  <c r="I38" i="5" s="1"/>
  <c r="G39" i="5"/>
  <c r="M39" i="5" s="1"/>
  <c r="U37" i="5"/>
  <c r="Q37" i="5"/>
  <c r="O37" i="5"/>
  <c r="K37" i="5"/>
  <c r="I37" i="5"/>
  <c r="G37" i="5"/>
  <c r="M37" i="5" s="1"/>
  <c r="U36" i="5"/>
  <c r="Q36" i="5"/>
  <c r="O36" i="5"/>
  <c r="K36" i="5"/>
  <c r="I36" i="5"/>
  <c r="G36" i="5"/>
  <c r="M36" i="5" s="1"/>
  <c r="U35" i="5"/>
  <c r="Q35" i="5"/>
  <c r="O35" i="5"/>
  <c r="M35" i="5"/>
  <c r="K35" i="5"/>
  <c r="I35" i="5"/>
  <c r="I31" i="5" s="1"/>
  <c r="G35" i="5"/>
  <c r="U34" i="5"/>
  <c r="Q34" i="5"/>
  <c r="O34" i="5"/>
  <c r="K34" i="5"/>
  <c r="I34" i="5"/>
  <c r="G34" i="5"/>
  <c r="M34" i="5" s="1"/>
  <c r="U33" i="5"/>
  <c r="Q33" i="5"/>
  <c r="O33" i="5"/>
  <c r="K33" i="5"/>
  <c r="K31" i="5" s="1"/>
  <c r="I33" i="5"/>
  <c r="G33" i="5"/>
  <c r="M33" i="5" s="1"/>
  <c r="U32" i="5"/>
  <c r="Q32" i="5"/>
  <c r="O32" i="5"/>
  <c r="O31" i="5" s="1"/>
  <c r="K32" i="5"/>
  <c r="I32" i="5"/>
  <c r="G32" i="5"/>
  <c r="M32" i="5" s="1"/>
  <c r="U30" i="5"/>
  <c r="Q30" i="5"/>
  <c r="Q28" i="5" s="1"/>
  <c r="O30" i="5"/>
  <c r="K30" i="5"/>
  <c r="I30" i="5"/>
  <c r="G30" i="5"/>
  <c r="M30" i="5" s="1"/>
  <c r="U29" i="5"/>
  <c r="U28" i="5" s="1"/>
  <c r="Q29" i="5"/>
  <c r="O29" i="5"/>
  <c r="K29" i="5"/>
  <c r="K28" i="5" s="1"/>
  <c r="I29" i="5"/>
  <c r="I28" i="5" s="1"/>
  <c r="G29" i="5"/>
  <c r="M29" i="5" s="1"/>
  <c r="U27" i="5"/>
  <c r="Q27" i="5"/>
  <c r="O27" i="5"/>
  <c r="K27" i="5"/>
  <c r="I27" i="5"/>
  <c r="G27" i="5"/>
  <c r="M27" i="5" s="1"/>
  <c r="U26" i="5"/>
  <c r="Q26" i="5"/>
  <c r="O26" i="5"/>
  <c r="K26" i="5"/>
  <c r="I26" i="5"/>
  <c r="G26" i="5"/>
  <c r="M26" i="5" s="1"/>
  <c r="U25" i="5"/>
  <c r="Q25" i="5"/>
  <c r="O25" i="5"/>
  <c r="K25" i="5"/>
  <c r="I25" i="5"/>
  <c r="G25" i="5"/>
  <c r="M25" i="5" s="1"/>
  <c r="U24" i="5"/>
  <c r="Q24" i="5"/>
  <c r="O24" i="5"/>
  <c r="K24" i="5"/>
  <c r="I24" i="5"/>
  <c r="G24" i="5"/>
  <c r="M24" i="5" s="1"/>
  <c r="U23" i="5"/>
  <c r="Q23" i="5"/>
  <c r="O23" i="5"/>
  <c r="O21" i="5" s="1"/>
  <c r="K23" i="5"/>
  <c r="I23" i="5"/>
  <c r="G23" i="5"/>
  <c r="M23" i="5" s="1"/>
  <c r="U22" i="5"/>
  <c r="U21" i="5" s="1"/>
  <c r="Q22" i="5"/>
  <c r="O22" i="5"/>
  <c r="M22" i="5"/>
  <c r="K22" i="5"/>
  <c r="K21" i="5" s="1"/>
  <c r="I22" i="5"/>
  <c r="I21" i="5" s="1"/>
  <c r="G22" i="5"/>
  <c r="U20" i="5"/>
  <c r="Q20" i="5"/>
  <c r="O20" i="5"/>
  <c r="K20" i="5"/>
  <c r="I20" i="5"/>
  <c r="G20" i="5"/>
  <c r="M20" i="5" s="1"/>
  <c r="U19" i="5"/>
  <c r="Q19" i="5"/>
  <c r="O19" i="5"/>
  <c r="K19" i="5"/>
  <c r="I19" i="5"/>
  <c r="G19" i="5"/>
  <c r="M19" i="5" s="1"/>
  <c r="U18" i="5"/>
  <c r="Q18" i="5"/>
  <c r="O18" i="5"/>
  <c r="K18" i="5"/>
  <c r="I18" i="5"/>
  <c r="G18" i="5"/>
  <c r="M18" i="5" s="1"/>
  <c r="U17" i="5"/>
  <c r="Q17" i="5"/>
  <c r="O17" i="5"/>
  <c r="K17" i="5"/>
  <c r="I17" i="5"/>
  <c r="G17" i="5"/>
  <c r="M17" i="5" s="1"/>
  <c r="U16" i="5"/>
  <c r="Q16" i="5"/>
  <c r="O16" i="5"/>
  <c r="K16" i="5"/>
  <c r="I16" i="5"/>
  <c r="G16" i="5"/>
  <c r="M16" i="5" s="1"/>
  <c r="U15" i="5"/>
  <c r="Q15" i="5"/>
  <c r="O15" i="5"/>
  <c r="K15" i="5"/>
  <c r="I15" i="5"/>
  <c r="G15" i="5"/>
  <c r="M15" i="5" s="1"/>
  <c r="U14" i="5"/>
  <c r="Q14" i="5"/>
  <c r="O14" i="5"/>
  <c r="K14" i="5"/>
  <c r="I14" i="5"/>
  <c r="G14" i="5"/>
  <c r="M14" i="5" s="1"/>
  <c r="U13" i="5"/>
  <c r="Q13" i="5"/>
  <c r="O13" i="5"/>
  <c r="K13" i="5"/>
  <c r="I13" i="5"/>
  <c r="G13" i="5"/>
  <c r="M13" i="5" s="1"/>
  <c r="U12" i="5"/>
  <c r="Q12" i="5"/>
  <c r="O12" i="5"/>
  <c r="K12" i="5"/>
  <c r="I12" i="5"/>
  <c r="G12" i="5"/>
  <c r="M12" i="5" s="1"/>
  <c r="U11" i="5"/>
  <c r="Q11" i="5"/>
  <c r="O11" i="5"/>
  <c r="K11" i="5"/>
  <c r="I11" i="5"/>
  <c r="G11" i="5"/>
  <c r="M11" i="5" s="1"/>
  <c r="U10" i="5"/>
  <c r="Q10" i="5"/>
  <c r="O10" i="5"/>
  <c r="M10" i="5"/>
  <c r="K10" i="5"/>
  <c r="I10" i="5"/>
  <c r="I8" i="5" s="1"/>
  <c r="G10" i="5"/>
  <c r="U9" i="5"/>
  <c r="Q9" i="5"/>
  <c r="Q8" i="5" s="1"/>
  <c r="O9" i="5"/>
  <c r="K9" i="5"/>
  <c r="I9" i="5"/>
  <c r="G9" i="5"/>
  <c r="M9" i="5" s="1"/>
  <c r="W8" i="5"/>
  <c r="V8" i="5"/>
  <c r="U184" i="4"/>
  <c r="Q184" i="4"/>
  <c r="O184" i="4"/>
  <c r="K184" i="4"/>
  <c r="I184" i="4"/>
  <c r="G184" i="4"/>
  <c r="M184" i="4" s="1"/>
  <c r="U183" i="4"/>
  <c r="Q183" i="4"/>
  <c r="O183" i="4"/>
  <c r="K183" i="4"/>
  <c r="I183" i="4"/>
  <c r="G183" i="4"/>
  <c r="M183" i="4" s="1"/>
  <c r="U182" i="4"/>
  <c r="Q182" i="4"/>
  <c r="O182" i="4"/>
  <c r="K182" i="4"/>
  <c r="I182" i="4"/>
  <c r="G182" i="4"/>
  <c r="M182" i="4" s="1"/>
  <c r="U181" i="4"/>
  <c r="Q181" i="4"/>
  <c r="O181" i="4"/>
  <c r="K181" i="4"/>
  <c r="I181" i="4"/>
  <c r="G181" i="4"/>
  <c r="M181" i="4" s="1"/>
  <c r="U180" i="4"/>
  <c r="Q180" i="4"/>
  <c r="O180" i="4"/>
  <c r="O178" i="4" s="1"/>
  <c r="K180" i="4"/>
  <c r="I180" i="4"/>
  <c r="G180" i="4"/>
  <c r="M180" i="4" s="1"/>
  <c r="U179" i="4"/>
  <c r="Q179" i="4"/>
  <c r="O179" i="4"/>
  <c r="M179" i="4"/>
  <c r="K179" i="4"/>
  <c r="I179" i="4"/>
  <c r="G179" i="4"/>
  <c r="U177" i="4"/>
  <c r="U176" i="4" s="1"/>
  <c r="Q177" i="4"/>
  <c r="Q176" i="4" s="1"/>
  <c r="O177" i="4"/>
  <c r="K177" i="4"/>
  <c r="I177" i="4"/>
  <c r="I176" i="4" s="1"/>
  <c r="G177" i="4"/>
  <c r="M177" i="4" s="1"/>
  <c r="M176" i="4" s="1"/>
  <c r="O176" i="4"/>
  <c r="K176" i="4"/>
  <c r="U175" i="4"/>
  <c r="Q175" i="4"/>
  <c r="O175" i="4"/>
  <c r="M175" i="4"/>
  <c r="K175" i="4"/>
  <c r="I175" i="4"/>
  <c r="G175" i="4"/>
  <c r="U174" i="4"/>
  <c r="Q174" i="4"/>
  <c r="O174" i="4"/>
  <c r="K174" i="4"/>
  <c r="I174" i="4"/>
  <c r="I171" i="4" s="1"/>
  <c r="G174" i="4"/>
  <c r="M174" i="4" s="1"/>
  <c r="U173" i="4"/>
  <c r="Q173" i="4"/>
  <c r="Q171" i="4" s="1"/>
  <c r="O173" i="4"/>
  <c r="K173" i="4"/>
  <c r="I173" i="4"/>
  <c r="G173" i="4"/>
  <c r="M173" i="4" s="1"/>
  <c r="U172" i="4"/>
  <c r="U171" i="4" s="1"/>
  <c r="Q172" i="4"/>
  <c r="O172" i="4"/>
  <c r="K172" i="4"/>
  <c r="I172" i="4"/>
  <c r="G172" i="4"/>
  <c r="U170" i="4"/>
  <c r="U168" i="4" s="1"/>
  <c r="Q170" i="4"/>
  <c r="Q168" i="4" s="1"/>
  <c r="O170" i="4"/>
  <c r="O168" i="4" s="1"/>
  <c r="K170" i="4"/>
  <c r="K168" i="4" s="1"/>
  <c r="I170" i="4"/>
  <c r="I168" i="4" s="1"/>
  <c r="G170" i="4"/>
  <c r="U169" i="4"/>
  <c r="Q169" i="4"/>
  <c r="O169" i="4"/>
  <c r="K169" i="4"/>
  <c r="I169" i="4"/>
  <c r="G169" i="4"/>
  <c r="M169" i="4" s="1"/>
  <c r="U167" i="4"/>
  <c r="Q167" i="4"/>
  <c r="O167" i="4"/>
  <c r="K167" i="4"/>
  <c r="I167" i="4"/>
  <c r="G167" i="4"/>
  <c r="M167" i="4" s="1"/>
  <c r="U166" i="4"/>
  <c r="Q166" i="4"/>
  <c r="O166" i="4"/>
  <c r="K166" i="4"/>
  <c r="I166" i="4"/>
  <c r="G166" i="4"/>
  <c r="M166" i="4" s="1"/>
  <c r="U165" i="4"/>
  <c r="Q165" i="4"/>
  <c r="O165" i="4"/>
  <c r="M165" i="4"/>
  <c r="K165" i="4"/>
  <c r="I165" i="4"/>
  <c r="G165" i="4"/>
  <c r="U164" i="4"/>
  <c r="Q164" i="4"/>
  <c r="O164" i="4"/>
  <c r="K164" i="4"/>
  <c r="I164" i="4"/>
  <c r="G164" i="4"/>
  <c r="M164" i="4" s="1"/>
  <c r="U163" i="4"/>
  <c r="Q163" i="4"/>
  <c r="O163" i="4"/>
  <c r="K163" i="4"/>
  <c r="I163" i="4"/>
  <c r="G163" i="4"/>
  <c r="M163" i="4" s="1"/>
  <c r="U161" i="4"/>
  <c r="U160" i="4" s="1"/>
  <c r="Q161" i="4"/>
  <c r="Q160" i="4" s="1"/>
  <c r="O161" i="4"/>
  <c r="K161" i="4"/>
  <c r="I161" i="4"/>
  <c r="I160" i="4" s="1"/>
  <c r="G161" i="4"/>
  <c r="M161" i="4" s="1"/>
  <c r="M160" i="4" s="1"/>
  <c r="O160" i="4"/>
  <c r="K160" i="4"/>
  <c r="G160" i="4"/>
  <c r="U159" i="4"/>
  <c r="Q159" i="4"/>
  <c r="O159" i="4"/>
  <c r="K159" i="4"/>
  <c r="I159" i="4"/>
  <c r="G159" i="4"/>
  <c r="M159" i="4" s="1"/>
  <c r="U158" i="4"/>
  <c r="Q158" i="4"/>
  <c r="O158" i="4"/>
  <c r="K158" i="4"/>
  <c r="I158" i="4"/>
  <c r="G158" i="4"/>
  <c r="M158" i="4" s="1"/>
  <c r="U157" i="4"/>
  <c r="Q157" i="4"/>
  <c r="O157" i="4"/>
  <c r="K157" i="4"/>
  <c r="I157" i="4"/>
  <c r="G157" i="4"/>
  <c r="M157" i="4" s="1"/>
  <c r="U156" i="4"/>
  <c r="Q156" i="4"/>
  <c r="O156" i="4"/>
  <c r="K156" i="4"/>
  <c r="I156" i="4"/>
  <c r="G156" i="4"/>
  <c r="M156" i="4" s="1"/>
  <c r="U155" i="4"/>
  <c r="Q155" i="4"/>
  <c r="O155" i="4"/>
  <c r="K155" i="4"/>
  <c r="I155" i="4"/>
  <c r="G155" i="4"/>
  <c r="M155" i="4" s="1"/>
  <c r="U154" i="4"/>
  <c r="Q154" i="4"/>
  <c r="O154" i="4"/>
  <c r="K154" i="4"/>
  <c r="I154" i="4"/>
  <c r="G154" i="4"/>
  <c r="M154" i="4" s="1"/>
  <c r="U153" i="4"/>
  <c r="Q153" i="4"/>
  <c r="O153" i="4"/>
  <c r="K153" i="4"/>
  <c r="I153" i="4"/>
  <c r="G153" i="4"/>
  <c r="M153" i="4" s="1"/>
  <c r="U152" i="4"/>
  <c r="Q152" i="4"/>
  <c r="O152" i="4"/>
  <c r="O150" i="4" s="1"/>
  <c r="K152" i="4"/>
  <c r="I152" i="4"/>
  <c r="G152" i="4"/>
  <c r="M152" i="4" s="1"/>
  <c r="U151" i="4"/>
  <c r="Q151" i="4"/>
  <c r="O151" i="4"/>
  <c r="M151" i="4"/>
  <c r="K151" i="4"/>
  <c r="I151" i="4"/>
  <c r="G151" i="4"/>
  <c r="U149" i="4"/>
  <c r="Q149" i="4"/>
  <c r="O149" i="4"/>
  <c r="M149" i="4"/>
  <c r="K149" i="4"/>
  <c r="I149" i="4"/>
  <c r="G149" i="4"/>
  <c r="U148" i="4"/>
  <c r="Q148" i="4"/>
  <c r="O148" i="4"/>
  <c r="K148" i="4"/>
  <c r="I148" i="4"/>
  <c r="G148" i="4"/>
  <c r="M148" i="4" s="1"/>
  <c r="U147" i="4"/>
  <c r="Q147" i="4"/>
  <c r="O147" i="4"/>
  <c r="K147" i="4"/>
  <c r="I147" i="4"/>
  <c r="G147" i="4"/>
  <c r="M147" i="4" s="1"/>
  <c r="U146" i="4"/>
  <c r="U144" i="4" s="1"/>
  <c r="Q146" i="4"/>
  <c r="O146" i="4"/>
  <c r="K146" i="4"/>
  <c r="I146" i="4"/>
  <c r="G146" i="4"/>
  <c r="U145" i="4"/>
  <c r="Q145" i="4"/>
  <c r="O145" i="4"/>
  <c r="M145" i="4"/>
  <c r="K145" i="4"/>
  <c r="I145" i="4"/>
  <c r="G145" i="4"/>
  <c r="U143" i="4"/>
  <c r="Q143" i="4"/>
  <c r="O143" i="4"/>
  <c r="M143" i="4"/>
  <c r="K143" i="4"/>
  <c r="I143" i="4"/>
  <c r="G143" i="4"/>
  <c r="U142" i="4"/>
  <c r="Q142" i="4"/>
  <c r="O142" i="4"/>
  <c r="K142" i="4"/>
  <c r="I142" i="4"/>
  <c r="G142" i="4"/>
  <c r="M142" i="4" s="1"/>
  <c r="U141" i="4"/>
  <c r="Q141" i="4"/>
  <c r="O141" i="4"/>
  <c r="K141" i="4"/>
  <c r="I141" i="4"/>
  <c r="G141" i="4"/>
  <c r="M141" i="4" s="1"/>
  <c r="U140" i="4"/>
  <c r="Q140" i="4"/>
  <c r="O140" i="4"/>
  <c r="K140" i="4"/>
  <c r="I140" i="4"/>
  <c r="G140" i="4"/>
  <c r="M140" i="4" s="1"/>
  <c r="U139" i="4"/>
  <c r="Q139" i="4"/>
  <c r="O139" i="4"/>
  <c r="K139" i="4"/>
  <c r="I139" i="4"/>
  <c r="G139" i="4"/>
  <c r="M139" i="4" s="1"/>
  <c r="U138" i="4"/>
  <c r="Q138" i="4"/>
  <c r="O138" i="4"/>
  <c r="K138" i="4"/>
  <c r="K136" i="4" s="1"/>
  <c r="I138" i="4"/>
  <c r="G138" i="4"/>
  <c r="U137" i="4"/>
  <c r="U136" i="4" s="1"/>
  <c r="Q137" i="4"/>
  <c r="O137" i="4"/>
  <c r="K137" i="4"/>
  <c r="I137" i="4"/>
  <c r="G137" i="4"/>
  <c r="M137" i="4" s="1"/>
  <c r="U135" i="4"/>
  <c r="Q135" i="4"/>
  <c r="O135" i="4"/>
  <c r="K135" i="4"/>
  <c r="I135" i="4"/>
  <c r="G135" i="4"/>
  <c r="M135" i="4" s="1"/>
  <c r="U134" i="4"/>
  <c r="U132" i="4" s="1"/>
  <c r="Q134" i="4"/>
  <c r="O134" i="4"/>
  <c r="K134" i="4"/>
  <c r="I134" i="4"/>
  <c r="G134" i="4"/>
  <c r="U133" i="4"/>
  <c r="Q133" i="4"/>
  <c r="Q132" i="4" s="1"/>
  <c r="O133" i="4"/>
  <c r="O132" i="4" s="1"/>
  <c r="K133" i="4"/>
  <c r="I133" i="4"/>
  <c r="I132" i="4" s="1"/>
  <c r="G133" i="4"/>
  <c r="M133" i="4" s="1"/>
  <c r="K132" i="4"/>
  <c r="U131" i="4"/>
  <c r="Q131" i="4"/>
  <c r="O131" i="4"/>
  <c r="M131" i="4"/>
  <c r="K131" i="4"/>
  <c r="I131" i="4"/>
  <c r="G131" i="4"/>
  <c r="U130" i="4"/>
  <c r="Q130" i="4"/>
  <c r="O130" i="4"/>
  <c r="K130" i="4"/>
  <c r="I130" i="4"/>
  <c r="G130" i="4"/>
  <c r="M130" i="4" s="1"/>
  <c r="U129" i="4"/>
  <c r="Q129" i="4"/>
  <c r="O129" i="4"/>
  <c r="K129" i="4"/>
  <c r="I129" i="4"/>
  <c r="G129" i="4"/>
  <c r="M129" i="4" s="1"/>
  <c r="U128" i="4"/>
  <c r="Q128" i="4"/>
  <c r="O128" i="4"/>
  <c r="K128" i="4"/>
  <c r="I128" i="4"/>
  <c r="G128" i="4"/>
  <c r="M128" i="4" s="1"/>
  <c r="U127" i="4"/>
  <c r="Q127" i="4"/>
  <c r="O127" i="4"/>
  <c r="K127" i="4"/>
  <c r="I127" i="4"/>
  <c r="G127" i="4"/>
  <c r="M127" i="4" s="1"/>
  <c r="U126" i="4"/>
  <c r="Q126" i="4"/>
  <c r="O126" i="4"/>
  <c r="K126" i="4"/>
  <c r="I126" i="4"/>
  <c r="G126" i="4"/>
  <c r="M126" i="4" s="1"/>
  <c r="U125" i="4"/>
  <c r="Q125" i="4"/>
  <c r="O125" i="4"/>
  <c r="K125" i="4"/>
  <c r="I125" i="4"/>
  <c r="G125" i="4"/>
  <c r="M125" i="4" s="1"/>
  <c r="U124" i="4"/>
  <c r="Q124" i="4"/>
  <c r="O124" i="4"/>
  <c r="K124" i="4"/>
  <c r="I124" i="4"/>
  <c r="G124" i="4"/>
  <c r="M124" i="4" s="1"/>
  <c r="U123" i="4"/>
  <c r="Q123" i="4"/>
  <c r="O123" i="4"/>
  <c r="K123" i="4"/>
  <c r="I123" i="4"/>
  <c r="G123" i="4"/>
  <c r="M123" i="4" s="1"/>
  <c r="U122" i="4"/>
  <c r="Q122" i="4"/>
  <c r="O122" i="4"/>
  <c r="K122" i="4"/>
  <c r="I122" i="4"/>
  <c r="G122" i="4"/>
  <c r="U121" i="4"/>
  <c r="U120" i="4" s="1"/>
  <c r="Q121" i="4"/>
  <c r="Q120" i="4" s="1"/>
  <c r="O121" i="4"/>
  <c r="K121" i="4"/>
  <c r="K120" i="4" s="1"/>
  <c r="I121" i="4"/>
  <c r="G121" i="4"/>
  <c r="M121" i="4" s="1"/>
  <c r="U119" i="4"/>
  <c r="Q119" i="4"/>
  <c r="O119" i="4"/>
  <c r="M119" i="4"/>
  <c r="K119" i="4"/>
  <c r="I119" i="4"/>
  <c r="G119" i="4"/>
  <c r="U118" i="4"/>
  <c r="Q118" i="4"/>
  <c r="Q117" i="4" s="1"/>
  <c r="O118" i="4"/>
  <c r="O117" i="4" s="1"/>
  <c r="K118" i="4"/>
  <c r="I118" i="4"/>
  <c r="I117" i="4" s="1"/>
  <c r="G118" i="4"/>
  <c r="U116" i="4"/>
  <c r="Q116" i="4"/>
  <c r="O116" i="4"/>
  <c r="K116" i="4"/>
  <c r="I116" i="4"/>
  <c r="G116" i="4"/>
  <c r="M116" i="4" s="1"/>
  <c r="U115" i="4"/>
  <c r="Q115" i="4"/>
  <c r="O115" i="4"/>
  <c r="K115" i="4"/>
  <c r="I115" i="4"/>
  <c r="G115" i="4"/>
  <c r="M115" i="4" s="1"/>
  <c r="U114" i="4"/>
  <c r="Q114" i="4"/>
  <c r="O114" i="4"/>
  <c r="K114" i="4"/>
  <c r="I114" i="4"/>
  <c r="G114" i="4"/>
  <c r="M114" i="4" s="1"/>
  <c r="U113" i="4"/>
  <c r="Q113" i="4"/>
  <c r="O113" i="4"/>
  <c r="M113" i="4"/>
  <c r="K113" i="4"/>
  <c r="I113" i="4"/>
  <c r="G113" i="4"/>
  <c r="U112" i="4"/>
  <c r="Q112" i="4"/>
  <c r="O112" i="4"/>
  <c r="K112" i="4"/>
  <c r="I112" i="4"/>
  <c r="G112" i="4"/>
  <c r="M112" i="4" s="1"/>
  <c r="U111" i="4"/>
  <c r="Q111" i="4"/>
  <c r="O111" i="4"/>
  <c r="K111" i="4"/>
  <c r="I111" i="4"/>
  <c r="G111" i="4"/>
  <c r="M111" i="4" s="1"/>
  <c r="U110" i="4"/>
  <c r="Q110" i="4"/>
  <c r="O110" i="4"/>
  <c r="K110" i="4"/>
  <c r="I110" i="4"/>
  <c r="G110" i="4"/>
  <c r="M110" i="4" s="1"/>
  <c r="U109" i="4"/>
  <c r="Q109" i="4"/>
  <c r="O109" i="4"/>
  <c r="K109" i="4"/>
  <c r="I109" i="4"/>
  <c r="G109" i="4"/>
  <c r="M109" i="4" s="1"/>
  <c r="U108" i="4"/>
  <c r="Q108" i="4"/>
  <c r="O108" i="4"/>
  <c r="K108" i="4"/>
  <c r="I108" i="4"/>
  <c r="G108" i="4"/>
  <c r="M108" i="4" s="1"/>
  <c r="U107" i="4"/>
  <c r="Q107" i="4"/>
  <c r="O107" i="4"/>
  <c r="K107" i="4"/>
  <c r="I107" i="4"/>
  <c r="G107" i="4"/>
  <c r="M107" i="4" s="1"/>
  <c r="U106" i="4"/>
  <c r="Q106" i="4"/>
  <c r="O106" i="4"/>
  <c r="K106" i="4"/>
  <c r="I106" i="4"/>
  <c r="G106" i="4"/>
  <c r="M106" i="4" s="1"/>
  <c r="U105" i="4"/>
  <c r="Q105" i="4"/>
  <c r="O105" i="4"/>
  <c r="K105" i="4"/>
  <c r="I105" i="4"/>
  <c r="G105" i="4"/>
  <c r="M105" i="4" s="1"/>
  <c r="U104" i="4"/>
  <c r="Q104" i="4"/>
  <c r="O104" i="4"/>
  <c r="K104" i="4"/>
  <c r="I104" i="4"/>
  <c r="G104" i="4"/>
  <c r="M104" i="4" s="1"/>
  <c r="U103" i="4"/>
  <c r="Q103" i="4"/>
  <c r="O103" i="4"/>
  <c r="O102" i="4" s="1"/>
  <c r="K103" i="4"/>
  <c r="I103" i="4"/>
  <c r="G103" i="4"/>
  <c r="M103" i="4" s="1"/>
  <c r="U101" i="4"/>
  <c r="Q101" i="4"/>
  <c r="O101" i="4"/>
  <c r="M101" i="4"/>
  <c r="K101" i="4"/>
  <c r="I101" i="4"/>
  <c r="G101" i="4"/>
  <c r="U100" i="4"/>
  <c r="Q100" i="4"/>
  <c r="O100" i="4"/>
  <c r="K100" i="4"/>
  <c r="I100" i="4"/>
  <c r="G100" i="4"/>
  <c r="M100" i="4" s="1"/>
  <c r="U99" i="4"/>
  <c r="Q99" i="4"/>
  <c r="O99" i="4"/>
  <c r="K99" i="4"/>
  <c r="I99" i="4"/>
  <c r="G99" i="4"/>
  <c r="M99" i="4" s="1"/>
  <c r="U98" i="4"/>
  <c r="Q98" i="4"/>
  <c r="O98" i="4"/>
  <c r="K98" i="4"/>
  <c r="I98" i="4"/>
  <c r="G98" i="4"/>
  <c r="M98" i="4" s="1"/>
  <c r="U97" i="4"/>
  <c r="Q97" i="4"/>
  <c r="O97" i="4"/>
  <c r="M97" i="4"/>
  <c r="K97" i="4"/>
  <c r="I97" i="4"/>
  <c r="G97" i="4"/>
  <c r="U96" i="4"/>
  <c r="Q96" i="4"/>
  <c r="O96" i="4"/>
  <c r="K96" i="4"/>
  <c r="I96" i="4"/>
  <c r="G96" i="4"/>
  <c r="M96" i="4" s="1"/>
  <c r="U95" i="4"/>
  <c r="Q95" i="4"/>
  <c r="O95" i="4"/>
  <c r="K95" i="4"/>
  <c r="I95" i="4"/>
  <c r="G95" i="4"/>
  <c r="M95" i="4" s="1"/>
  <c r="U94" i="4"/>
  <c r="Q94" i="4"/>
  <c r="O94" i="4"/>
  <c r="K94" i="4"/>
  <c r="I94" i="4"/>
  <c r="G94" i="4"/>
  <c r="U92" i="4"/>
  <c r="Q92" i="4"/>
  <c r="O92" i="4"/>
  <c r="K92" i="4"/>
  <c r="I92" i="4"/>
  <c r="G92" i="4"/>
  <c r="M92" i="4" s="1"/>
  <c r="U91" i="4"/>
  <c r="Q91" i="4"/>
  <c r="O91" i="4"/>
  <c r="M91" i="4"/>
  <c r="K91" i="4"/>
  <c r="I91" i="4"/>
  <c r="G91" i="4"/>
  <c r="U90" i="4"/>
  <c r="Q90" i="4"/>
  <c r="O90" i="4"/>
  <c r="K90" i="4"/>
  <c r="I90" i="4"/>
  <c r="G90" i="4"/>
  <c r="M90" i="4" s="1"/>
  <c r="U89" i="4"/>
  <c r="Q89" i="4"/>
  <c r="O89" i="4"/>
  <c r="K89" i="4"/>
  <c r="I89" i="4"/>
  <c r="G89" i="4"/>
  <c r="M89" i="4" s="1"/>
  <c r="U88" i="4"/>
  <c r="Q88" i="4"/>
  <c r="O88" i="4"/>
  <c r="K88" i="4"/>
  <c r="I88" i="4"/>
  <c r="G88" i="4"/>
  <c r="M88" i="4" s="1"/>
  <c r="U87" i="4"/>
  <c r="Q87" i="4"/>
  <c r="O87" i="4"/>
  <c r="M87" i="4"/>
  <c r="K87" i="4"/>
  <c r="I87" i="4"/>
  <c r="G87" i="4"/>
  <c r="U86" i="4"/>
  <c r="Q86" i="4"/>
  <c r="O86" i="4"/>
  <c r="K86" i="4"/>
  <c r="I86" i="4"/>
  <c r="G86" i="4"/>
  <c r="M86" i="4" s="1"/>
  <c r="U85" i="4"/>
  <c r="Q85" i="4"/>
  <c r="O85" i="4"/>
  <c r="K85" i="4"/>
  <c r="I85" i="4"/>
  <c r="G85" i="4"/>
  <c r="M85" i="4" s="1"/>
  <c r="U84" i="4"/>
  <c r="Q84" i="4"/>
  <c r="O84" i="4"/>
  <c r="K84" i="4"/>
  <c r="I84" i="4"/>
  <c r="G84" i="4"/>
  <c r="M84" i="4" s="1"/>
  <c r="U83" i="4"/>
  <c r="Q83" i="4"/>
  <c r="O83" i="4"/>
  <c r="K83" i="4"/>
  <c r="I83" i="4"/>
  <c r="G83" i="4"/>
  <c r="M83" i="4" s="1"/>
  <c r="U82" i="4"/>
  <c r="U80" i="4" s="1"/>
  <c r="Q82" i="4"/>
  <c r="O82" i="4"/>
  <c r="K82" i="4"/>
  <c r="K80" i="4" s="1"/>
  <c r="I82" i="4"/>
  <c r="G82" i="4"/>
  <c r="M82" i="4" s="1"/>
  <c r="U81" i="4"/>
  <c r="Q81" i="4"/>
  <c r="O81" i="4"/>
  <c r="O80" i="4" s="1"/>
  <c r="K81" i="4"/>
  <c r="I81" i="4"/>
  <c r="G81" i="4"/>
  <c r="M81" i="4" s="1"/>
  <c r="U79" i="4"/>
  <c r="Q79" i="4"/>
  <c r="O79" i="4"/>
  <c r="M79" i="4"/>
  <c r="K79" i="4"/>
  <c r="I79" i="4"/>
  <c r="G79" i="4"/>
  <c r="U78" i="4"/>
  <c r="Q78" i="4"/>
  <c r="Q77" i="4" s="1"/>
  <c r="O78" i="4"/>
  <c r="K78" i="4"/>
  <c r="I78" i="4"/>
  <c r="I77" i="4" s="1"/>
  <c r="G78" i="4"/>
  <c r="U76" i="4"/>
  <c r="U74" i="4" s="1"/>
  <c r="Q76" i="4"/>
  <c r="O76" i="4"/>
  <c r="K76" i="4"/>
  <c r="I76" i="4"/>
  <c r="G76" i="4"/>
  <c r="M76" i="4" s="1"/>
  <c r="U75" i="4"/>
  <c r="Q75" i="4"/>
  <c r="O75" i="4"/>
  <c r="O74" i="4" s="1"/>
  <c r="K75" i="4"/>
  <c r="K74" i="4" s="1"/>
  <c r="I75" i="4"/>
  <c r="G75" i="4"/>
  <c r="M75" i="4" s="1"/>
  <c r="U73" i="4"/>
  <c r="Q73" i="4"/>
  <c r="Q72" i="4" s="1"/>
  <c r="O73" i="4"/>
  <c r="O72" i="4" s="1"/>
  <c r="K73" i="4"/>
  <c r="I73" i="4"/>
  <c r="I72" i="4" s="1"/>
  <c r="G73" i="4"/>
  <c r="M73" i="4" s="1"/>
  <c r="M72" i="4" s="1"/>
  <c r="U72" i="4"/>
  <c r="K72" i="4"/>
  <c r="G72" i="4"/>
  <c r="U71" i="4"/>
  <c r="U66" i="4" s="1"/>
  <c r="Q71" i="4"/>
  <c r="O71" i="4"/>
  <c r="M71" i="4"/>
  <c r="K71" i="4"/>
  <c r="I71" i="4"/>
  <c r="G71" i="4"/>
  <c r="U70" i="4"/>
  <c r="Q70" i="4"/>
  <c r="O70" i="4"/>
  <c r="K70" i="4"/>
  <c r="I70" i="4"/>
  <c r="G70" i="4"/>
  <c r="M70" i="4" s="1"/>
  <c r="U69" i="4"/>
  <c r="Q69" i="4"/>
  <c r="O69" i="4"/>
  <c r="K69" i="4"/>
  <c r="K66" i="4" s="1"/>
  <c r="I69" i="4"/>
  <c r="G69" i="4"/>
  <c r="M69" i="4" s="1"/>
  <c r="U68" i="4"/>
  <c r="Q68" i="4"/>
  <c r="O68" i="4"/>
  <c r="K68" i="4"/>
  <c r="I68" i="4"/>
  <c r="G68" i="4"/>
  <c r="M68" i="4" s="1"/>
  <c r="U67" i="4"/>
  <c r="Q67" i="4"/>
  <c r="O67" i="4"/>
  <c r="K67" i="4"/>
  <c r="I67" i="4"/>
  <c r="G67" i="4"/>
  <c r="M67" i="4" s="1"/>
  <c r="U65" i="4"/>
  <c r="Q65" i="4"/>
  <c r="O65" i="4"/>
  <c r="K65" i="4"/>
  <c r="I65" i="4"/>
  <c r="G65" i="4"/>
  <c r="M65" i="4" s="1"/>
  <c r="U64" i="4"/>
  <c r="Q64" i="4"/>
  <c r="O64" i="4"/>
  <c r="K64" i="4"/>
  <c r="I64" i="4"/>
  <c r="G64" i="4"/>
  <c r="M64" i="4" s="1"/>
  <c r="U63" i="4"/>
  <c r="Q63" i="4"/>
  <c r="O63" i="4"/>
  <c r="K63" i="4"/>
  <c r="I63" i="4"/>
  <c r="G63" i="4"/>
  <c r="M63" i="4" s="1"/>
  <c r="U62" i="4"/>
  <c r="Q62" i="4"/>
  <c r="O62" i="4"/>
  <c r="K62" i="4"/>
  <c r="I62" i="4"/>
  <c r="G62" i="4"/>
  <c r="M62" i="4" s="1"/>
  <c r="U61" i="4"/>
  <c r="Q61" i="4"/>
  <c r="O61" i="4"/>
  <c r="K61" i="4"/>
  <c r="I61" i="4"/>
  <c r="G61" i="4"/>
  <c r="M61" i="4" s="1"/>
  <c r="U60" i="4"/>
  <c r="Q60" i="4"/>
  <c r="O60" i="4"/>
  <c r="K60" i="4"/>
  <c r="I60" i="4"/>
  <c r="G60" i="4"/>
  <c r="M60" i="4" s="1"/>
  <c r="U59" i="4"/>
  <c r="Q59" i="4"/>
  <c r="O59" i="4"/>
  <c r="M59" i="4"/>
  <c r="K59" i="4"/>
  <c r="I59" i="4"/>
  <c r="G59" i="4"/>
  <c r="U58" i="4"/>
  <c r="Q58" i="4"/>
  <c r="Q57" i="4" s="1"/>
  <c r="O58" i="4"/>
  <c r="O57" i="4" s="1"/>
  <c r="K58" i="4"/>
  <c r="I58" i="4"/>
  <c r="I57" i="4" s="1"/>
  <c r="G58" i="4"/>
  <c r="U56" i="4"/>
  <c r="Q56" i="4"/>
  <c r="O56" i="4"/>
  <c r="K56" i="4"/>
  <c r="I56" i="4"/>
  <c r="G56" i="4"/>
  <c r="M56" i="4" s="1"/>
  <c r="U55" i="4"/>
  <c r="Q55" i="4"/>
  <c r="O55" i="4"/>
  <c r="K55" i="4"/>
  <c r="I55" i="4"/>
  <c r="G55" i="4"/>
  <c r="M55" i="4" s="1"/>
  <c r="U54" i="4"/>
  <c r="Q54" i="4"/>
  <c r="O54" i="4"/>
  <c r="K54" i="4"/>
  <c r="I54" i="4"/>
  <c r="G54" i="4"/>
  <c r="M54" i="4" s="1"/>
  <c r="U53" i="4"/>
  <c r="Q53" i="4"/>
  <c r="O53" i="4"/>
  <c r="M53" i="4"/>
  <c r="K53" i="4"/>
  <c r="I53" i="4"/>
  <c r="G53" i="4"/>
  <c r="U52" i="4"/>
  <c r="U50" i="4" s="1"/>
  <c r="Q52" i="4"/>
  <c r="O52" i="4"/>
  <c r="K52" i="4"/>
  <c r="I52" i="4"/>
  <c r="G52" i="4"/>
  <c r="M52" i="4" s="1"/>
  <c r="U51" i="4"/>
  <c r="Q51" i="4"/>
  <c r="O51" i="4"/>
  <c r="K51" i="4"/>
  <c r="K50" i="4" s="1"/>
  <c r="I51" i="4"/>
  <c r="G51" i="4"/>
  <c r="M51" i="4" s="1"/>
  <c r="U49" i="4"/>
  <c r="Q49" i="4"/>
  <c r="Q48" i="4" s="1"/>
  <c r="O49" i="4"/>
  <c r="O48" i="4" s="1"/>
  <c r="M49" i="4"/>
  <c r="M48" i="4" s="1"/>
  <c r="K49" i="4"/>
  <c r="I49" i="4"/>
  <c r="I48" i="4" s="1"/>
  <c r="G49" i="4"/>
  <c r="U48" i="4"/>
  <c r="K48" i="4"/>
  <c r="G48" i="4"/>
  <c r="U47" i="4"/>
  <c r="U42" i="4" s="1"/>
  <c r="Q47" i="4"/>
  <c r="O47" i="4"/>
  <c r="K47" i="4"/>
  <c r="I47" i="4"/>
  <c r="G47" i="4"/>
  <c r="M47" i="4" s="1"/>
  <c r="U46" i="4"/>
  <c r="Q46" i="4"/>
  <c r="O46" i="4"/>
  <c r="O42" i="4" s="1"/>
  <c r="K46" i="4"/>
  <c r="I46" i="4"/>
  <c r="G46" i="4"/>
  <c r="M46" i="4" s="1"/>
  <c r="U45" i="4"/>
  <c r="Q45" i="4"/>
  <c r="O45" i="4"/>
  <c r="M45" i="4"/>
  <c r="K45" i="4"/>
  <c r="I45" i="4"/>
  <c r="G45" i="4"/>
  <c r="U44" i="4"/>
  <c r="Q44" i="4"/>
  <c r="O44" i="4"/>
  <c r="K44" i="4"/>
  <c r="I44" i="4"/>
  <c r="G44" i="4"/>
  <c r="M44" i="4" s="1"/>
  <c r="U43" i="4"/>
  <c r="Q43" i="4"/>
  <c r="O43" i="4"/>
  <c r="K43" i="4"/>
  <c r="I43" i="4"/>
  <c r="G43" i="4"/>
  <c r="M43" i="4" s="1"/>
  <c r="K42" i="4"/>
  <c r="U41" i="4"/>
  <c r="Q41" i="4"/>
  <c r="O41" i="4"/>
  <c r="K41" i="4"/>
  <c r="I41" i="4"/>
  <c r="G41" i="4"/>
  <c r="M41" i="4" s="1"/>
  <c r="U40" i="4"/>
  <c r="U38" i="4" s="1"/>
  <c r="Q40" i="4"/>
  <c r="O40" i="4"/>
  <c r="K40" i="4"/>
  <c r="K38" i="4" s="1"/>
  <c r="I40" i="4"/>
  <c r="G40" i="4"/>
  <c r="M40" i="4" s="1"/>
  <c r="U39" i="4"/>
  <c r="Q39" i="4"/>
  <c r="Q38" i="4" s="1"/>
  <c r="O39" i="4"/>
  <c r="O38" i="4" s="1"/>
  <c r="K39" i="4"/>
  <c r="I39" i="4"/>
  <c r="I38" i="4" s="1"/>
  <c r="G39" i="4"/>
  <c r="M39" i="4" s="1"/>
  <c r="U37" i="4"/>
  <c r="Q37" i="4"/>
  <c r="O37" i="4"/>
  <c r="K37" i="4"/>
  <c r="I37" i="4"/>
  <c r="G37" i="4"/>
  <c r="M37" i="4" s="1"/>
  <c r="U36" i="4"/>
  <c r="Q36" i="4"/>
  <c r="O36" i="4"/>
  <c r="K36" i="4"/>
  <c r="I36" i="4"/>
  <c r="G36" i="4"/>
  <c r="M36" i="4" s="1"/>
  <c r="U35" i="4"/>
  <c r="Q35" i="4"/>
  <c r="O35" i="4"/>
  <c r="K35" i="4"/>
  <c r="I35" i="4"/>
  <c r="I31" i="4" s="1"/>
  <c r="G35" i="4"/>
  <c r="M35" i="4" s="1"/>
  <c r="U34" i="4"/>
  <c r="Q34" i="4"/>
  <c r="O34" i="4"/>
  <c r="K34" i="4"/>
  <c r="I34" i="4"/>
  <c r="G34" i="4"/>
  <c r="M34" i="4" s="1"/>
  <c r="U33" i="4"/>
  <c r="Q33" i="4"/>
  <c r="O33" i="4"/>
  <c r="K33" i="4"/>
  <c r="K31" i="4" s="1"/>
  <c r="I33" i="4"/>
  <c r="G33" i="4"/>
  <c r="M33" i="4" s="1"/>
  <c r="U32" i="4"/>
  <c r="Q32" i="4"/>
  <c r="O32" i="4"/>
  <c r="O31" i="4" s="1"/>
  <c r="K32" i="4"/>
  <c r="I32" i="4"/>
  <c r="G32" i="4"/>
  <c r="M32" i="4" s="1"/>
  <c r="U30" i="4"/>
  <c r="Q30" i="4"/>
  <c r="Q28" i="4" s="1"/>
  <c r="O30" i="4"/>
  <c r="K30" i="4"/>
  <c r="I30" i="4"/>
  <c r="G30" i="4"/>
  <c r="M30" i="4" s="1"/>
  <c r="U29" i="4"/>
  <c r="U28" i="4" s="1"/>
  <c r="Q29" i="4"/>
  <c r="O29" i="4"/>
  <c r="K29" i="4"/>
  <c r="K28" i="4" s="1"/>
  <c r="I29" i="4"/>
  <c r="I28" i="4" s="1"/>
  <c r="G29" i="4"/>
  <c r="M29" i="4" s="1"/>
  <c r="U27" i="4"/>
  <c r="Q27" i="4"/>
  <c r="O27" i="4"/>
  <c r="K27" i="4"/>
  <c r="I27" i="4"/>
  <c r="G27" i="4"/>
  <c r="M27" i="4" s="1"/>
  <c r="U26" i="4"/>
  <c r="Q26" i="4"/>
  <c r="O26" i="4"/>
  <c r="K26" i="4"/>
  <c r="I26" i="4"/>
  <c r="G26" i="4"/>
  <c r="M26" i="4" s="1"/>
  <c r="U25" i="4"/>
  <c r="Q25" i="4"/>
  <c r="O25" i="4"/>
  <c r="K25" i="4"/>
  <c r="I25" i="4"/>
  <c r="G25" i="4"/>
  <c r="M25" i="4" s="1"/>
  <c r="U24" i="4"/>
  <c r="Q24" i="4"/>
  <c r="O24" i="4"/>
  <c r="K24" i="4"/>
  <c r="I24" i="4"/>
  <c r="G24" i="4"/>
  <c r="M24" i="4" s="1"/>
  <c r="U23" i="4"/>
  <c r="Q23" i="4"/>
  <c r="O23" i="4"/>
  <c r="O21" i="4" s="1"/>
  <c r="K23" i="4"/>
  <c r="I23" i="4"/>
  <c r="G23" i="4"/>
  <c r="M23" i="4" s="1"/>
  <c r="U22" i="4"/>
  <c r="U21" i="4" s="1"/>
  <c r="Q22" i="4"/>
  <c r="O22" i="4"/>
  <c r="K22" i="4"/>
  <c r="K21" i="4" s="1"/>
  <c r="I22" i="4"/>
  <c r="I21" i="4" s="1"/>
  <c r="G22" i="4"/>
  <c r="M22" i="4" s="1"/>
  <c r="U20" i="4"/>
  <c r="Q20" i="4"/>
  <c r="O20" i="4"/>
  <c r="K20" i="4"/>
  <c r="I20" i="4"/>
  <c r="G20" i="4"/>
  <c r="M20" i="4" s="1"/>
  <c r="U19" i="4"/>
  <c r="Q19" i="4"/>
  <c r="O19" i="4"/>
  <c r="K19" i="4"/>
  <c r="I19" i="4"/>
  <c r="G19" i="4"/>
  <c r="M19" i="4" s="1"/>
  <c r="U18" i="4"/>
  <c r="Q18" i="4"/>
  <c r="O18" i="4"/>
  <c r="K18" i="4"/>
  <c r="I18" i="4"/>
  <c r="G18" i="4"/>
  <c r="M18" i="4" s="1"/>
  <c r="U17" i="4"/>
  <c r="Q17" i="4"/>
  <c r="O17" i="4"/>
  <c r="K17" i="4"/>
  <c r="I17" i="4"/>
  <c r="G17" i="4"/>
  <c r="M17" i="4" s="1"/>
  <c r="U16" i="4"/>
  <c r="Q16" i="4"/>
  <c r="O16" i="4"/>
  <c r="K16" i="4"/>
  <c r="I16" i="4"/>
  <c r="G16" i="4"/>
  <c r="M16" i="4" s="1"/>
  <c r="U15" i="4"/>
  <c r="Q15" i="4"/>
  <c r="O15" i="4"/>
  <c r="K15" i="4"/>
  <c r="I15" i="4"/>
  <c r="G15" i="4"/>
  <c r="M15" i="4" s="1"/>
  <c r="U14" i="4"/>
  <c r="Q14" i="4"/>
  <c r="O14" i="4"/>
  <c r="K14" i="4"/>
  <c r="I14" i="4"/>
  <c r="G14" i="4"/>
  <c r="M14" i="4" s="1"/>
  <c r="U13" i="4"/>
  <c r="Q13" i="4"/>
  <c r="O13" i="4"/>
  <c r="K13" i="4"/>
  <c r="I13" i="4"/>
  <c r="G13" i="4"/>
  <c r="M13" i="4" s="1"/>
  <c r="U12" i="4"/>
  <c r="Q12" i="4"/>
  <c r="O12" i="4"/>
  <c r="K12" i="4"/>
  <c r="I12" i="4"/>
  <c r="M12" i="4"/>
  <c r="U11" i="4"/>
  <c r="Q11" i="4"/>
  <c r="O11" i="4"/>
  <c r="K11" i="4"/>
  <c r="I11" i="4"/>
  <c r="G11" i="4"/>
  <c r="M11" i="4" s="1"/>
  <c r="U10" i="4"/>
  <c r="Q10" i="4"/>
  <c r="O10" i="4"/>
  <c r="K10" i="4"/>
  <c r="I10" i="4"/>
  <c r="G10" i="4"/>
  <c r="M10" i="4" s="1"/>
  <c r="U9" i="4"/>
  <c r="Q9" i="4"/>
  <c r="O9" i="4"/>
  <c r="K9" i="4"/>
  <c r="I9" i="4"/>
  <c r="G9" i="4"/>
  <c r="M9" i="4" s="1"/>
  <c r="Q8" i="4"/>
  <c r="I8" i="4" l="1"/>
  <c r="G80" i="4"/>
  <c r="Q80" i="4"/>
  <c r="K102" i="4"/>
  <c r="I136" i="4"/>
  <c r="U77" i="5"/>
  <c r="G80" i="5"/>
  <c r="Q80" i="5"/>
  <c r="K102" i="5"/>
  <c r="O120" i="5"/>
  <c r="Q144" i="5"/>
  <c r="G162" i="5"/>
  <c r="U171" i="5"/>
  <c r="U77" i="4"/>
  <c r="O28" i="4"/>
  <c r="Q50" i="4"/>
  <c r="U57" i="4"/>
  <c r="I66" i="4"/>
  <c r="Q74" i="4"/>
  <c r="K93" i="4"/>
  <c r="G102" i="4"/>
  <c r="U117" i="4"/>
  <c r="O120" i="4"/>
  <c r="Q144" i="4"/>
  <c r="U150" i="4"/>
  <c r="O162" i="4"/>
  <c r="O28" i="5"/>
  <c r="M42" i="5"/>
  <c r="Q50" i="5"/>
  <c r="U57" i="5"/>
  <c r="I66" i="5"/>
  <c r="Q74" i="5"/>
  <c r="K93" i="5"/>
  <c r="G102" i="5"/>
  <c r="O144" i="5"/>
  <c r="K150" i="5"/>
  <c r="K8" i="4"/>
  <c r="I42" i="4"/>
  <c r="I93" i="4"/>
  <c r="O144" i="4"/>
  <c r="K150" i="4"/>
  <c r="U178" i="4"/>
  <c r="K8" i="5"/>
  <c r="I42" i="5"/>
  <c r="I93" i="5"/>
  <c r="U117" i="5"/>
  <c r="Q136" i="5"/>
  <c r="O8" i="4"/>
  <c r="Q21" i="4"/>
  <c r="Q31" i="4"/>
  <c r="O50" i="4"/>
  <c r="Q136" i="4"/>
  <c r="U162" i="4"/>
  <c r="G176" i="4"/>
  <c r="K178" i="4"/>
  <c r="O8" i="5"/>
  <c r="Q21" i="5"/>
  <c r="Q31" i="5"/>
  <c r="O50" i="5"/>
  <c r="I132" i="5"/>
  <c r="G150" i="5"/>
  <c r="O162" i="5"/>
  <c r="M38" i="4"/>
  <c r="M80" i="4"/>
  <c r="I120" i="4"/>
  <c r="G150" i="4"/>
  <c r="M38" i="5"/>
  <c r="I120" i="5"/>
  <c r="O136" i="5"/>
  <c r="I144" i="5"/>
  <c r="U8" i="4"/>
  <c r="Q42" i="4"/>
  <c r="Q66" i="4"/>
  <c r="M74" i="4"/>
  <c r="K77" i="4"/>
  <c r="I80" i="4"/>
  <c r="O136" i="4"/>
  <c r="I144" i="4"/>
  <c r="K144" i="4"/>
  <c r="K162" i="4"/>
  <c r="O171" i="4"/>
  <c r="U8" i="5"/>
  <c r="Q42" i="5"/>
  <c r="M50" i="5"/>
  <c r="Q66" i="5"/>
  <c r="I80" i="5"/>
  <c r="O150" i="5"/>
  <c r="U162" i="5"/>
  <c r="U178" i="5"/>
  <c r="I50" i="4"/>
  <c r="O66" i="4"/>
  <c r="I74" i="4"/>
  <c r="O77" i="4"/>
  <c r="Q93" i="4"/>
  <c r="U102" i="4"/>
  <c r="K117" i="4"/>
  <c r="I50" i="5"/>
  <c r="O66" i="5"/>
  <c r="I74" i="5"/>
  <c r="O77" i="5"/>
  <c r="Q93" i="5"/>
  <c r="K136" i="5"/>
  <c r="K162" i="5"/>
  <c r="K178" i="5"/>
  <c r="M80" i="5"/>
  <c r="M8" i="5"/>
  <c r="G21" i="5"/>
  <c r="G31" i="5"/>
  <c r="M28" i="5"/>
  <c r="M31" i="5"/>
  <c r="M66" i="5"/>
  <c r="M42" i="4"/>
  <c r="M50" i="4"/>
  <c r="M28" i="4"/>
  <c r="M31" i="4"/>
  <c r="M66" i="4"/>
  <c r="M8" i="4"/>
  <c r="G21" i="4"/>
  <c r="G31" i="4"/>
  <c r="G162" i="4"/>
  <c r="G178" i="4"/>
  <c r="M21" i="5"/>
  <c r="M134" i="5"/>
  <c r="M132" i="5" s="1"/>
  <c r="G132" i="5"/>
  <c r="M138" i="5"/>
  <c r="M136" i="5" s="1"/>
  <c r="G136" i="5"/>
  <c r="M146" i="5"/>
  <c r="M144" i="5" s="1"/>
  <c r="G144" i="5"/>
  <c r="M170" i="5"/>
  <c r="M168" i="5" s="1"/>
  <c r="G168" i="5"/>
  <c r="G8" i="5"/>
  <c r="G28" i="5"/>
  <c r="U31" i="5"/>
  <c r="G38" i="5"/>
  <c r="G42" i="5"/>
  <c r="G50" i="5"/>
  <c r="M58" i="5"/>
  <c r="M57" i="5" s="1"/>
  <c r="G57" i="5"/>
  <c r="K57" i="5"/>
  <c r="G66" i="5"/>
  <c r="G74" i="5"/>
  <c r="M78" i="5"/>
  <c r="M77" i="5" s="1"/>
  <c r="G77" i="5"/>
  <c r="M94" i="5"/>
  <c r="M93" i="5" s="1"/>
  <c r="G93" i="5"/>
  <c r="M118" i="5"/>
  <c r="M117" i="5" s="1"/>
  <c r="G117" i="5"/>
  <c r="M122" i="5"/>
  <c r="M120" i="5" s="1"/>
  <c r="G120" i="5"/>
  <c r="O93" i="5"/>
  <c r="U93" i="5"/>
  <c r="I102" i="5"/>
  <c r="M102" i="5"/>
  <c r="Q102" i="5"/>
  <c r="I150" i="5"/>
  <c r="M150" i="5"/>
  <c r="Q150" i="5"/>
  <c r="I162" i="5"/>
  <c r="M162" i="5"/>
  <c r="Q162" i="5"/>
  <c r="M172" i="5"/>
  <c r="M171" i="5" s="1"/>
  <c r="G171" i="5"/>
  <c r="K171" i="5"/>
  <c r="I178" i="5"/>
  <c r="M178" i="5"/>
  <c r="Q178" i="5"/>
  <c r="M21" i="4"/>
  <c r="M134" i="4"/>
  <c r="M132" i="4" s="1"/>
  <c r="G132" i="4"/>
  <c r="M138" i="4"/>
  <c r="M136" i="4" s="1"/>
  <c r="G136" i="4"/>
  <c r="M146" i="4"/>
  <c r="M144" i="4" s="1"/>
  <c r="G144" i="4"/>
  <c r="M170" i="4"/>
  <c r="M168" i="4" s="1"/>
  <c r="G168" i="4"/>
  <c r="G8" i="4"/>
  <c r="G28" i="4"/>
  <c r="U31" i="4"/>
  <c r="G38" i="4"/>
  <c r="G42" i="4"/>
  <c r="G50" i="4"/>
  <c r="M58" i="4"/>
  <c r="M57" i="4" s="1"/>
  <c r="G57" i="4"/>
  <c r="K57" i="4"/>
  <c r="G66" i="4"/>
  <c r="G74" i="4"/>
  <c r="M78" i="4"/>
  <c r="M77" i="4" s="1"/>
  <c r="G77" i="4"/>
  <c r="M94" i="4"/>
  <c r="M93" i="4" s="1"/>
  <c r="G93" i="4"/>
  <c r="M118" i="4"/>
  <c r="M117" i="4" s="1"/>
  <c r="G117" i="4"/>
  <c r="M120" i="4"/>
  <c r="M122" i="4"/>
  <c r="G120" i="4"/>
  <c r="O93" i="4"/>
  <c r="U93" i="4"/>
  <c r="I102" i="4"/>
  <c r="M102" i="4"/>
  <c r="Q102" i="4"/>
  <c r="I150" i="4"/>
  <c r="M150" i="4"/>
  <c r="Q150" i="4"/>
  <c r="I162" i="4"/>
  <c r="M162" i="4"/>
  <c r="Q162" i="4"/>
  <c r="M172" i="4"/>
  <c r="M171" i="4" s="1"/>
  <c r="G171" i="4"/>
  <c r="K171" i="4"/>
  <c r="I178" i="4"/>
  <c r="M178" i="4"/>
  <c r="Q178" i="4"/>
  <c r="G186" i="5" l="1"/>
  <c r="I17" i="6" s="1"/>
  <c r="G186" i="4"/>
  <c r="I16" i="6" s="1"/>
  <c r="I18" i="6" l="1"/>
  <c r="G22" i="6" s="1"/>
  <c r="G23" i="6" s="1"/>
  <c r="G26" i="6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<sst xmlns="http://schemas.openxmlformats.org/spreadsheetml/2006/main" count="1177" uniqueCount="424">
  <si>
    <t xml:space="preserve">Položkový rozpočet </t>
  </si>
  <si>
    <t>S:</t>
  </si>
  <si>
    <t>STAVEBNÍ ÚPRAVY VČ. ELEKTROINSTALACE KUCHYNĚ ZŠ POHOŘSKÁ</t>
  </si>
  <si>
    <t>O:</t>
  </si>
  <si>
    <t>ZŠ Pohorská Odry - p.č. 576, k.ú. Odry</t>
  </si>
  <si>
    <t>R:</t>
  </si>
  <si>
    <t>C: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</si>
  <si>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</si>
  <si>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</si>
  <si>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</si>
  <si>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</si>
  <si>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</si>
  <si>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</si>
  <si>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</si>
  <si>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</si>
  <si>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</si>
  <si>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</si>
  <si>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</si>
  <si>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</si>
  <si>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</si>
  <si>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</si>
  <si>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</si>
  <si>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</si>
  <si>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</si>
  <si>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</si>
  <si>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</si>
  <si>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</si>
  <si>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</si>
  <si>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</si>
  <si>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3</t>
  </si>
  <si>
    <t>Svislé a kompletní konstrukce</t>
  </si>
  <si>
    <t>317944311RT3</t>
  </si>
  <si>
    <t>Válcované nosníky do č.12 do připravených otvorů, včetně dodávky profilu I č.12</t>
  </si>
  <si>
    <t>t</t>
  </si>
  <si>
    <t>346244381RT2</t>
  </si>
  <si>
    <t>Plentování ocelových nosníků výšky do 20 cm, s použitím suché maltové směsi</t>
  </si>
  <si>
    <t>m2</t>
  </si>
  <si>
    <t>340271615R00</t>
  </si>
  <si>
    <t>Zazdívka otvorů pl.do 4 m2, pórobet.tvár.,tl.15 cm</t>
  </si>
  <si>
    <t>m3</t>
  </si>
  <si>
    <t>342261112RS3</t>
  </si>
  <si>
    <t>Příčka sádrokarton. ocel.kce, 1x oplášť. tl.100 mm, desky impreg.tl.12,5 mm</t>
  </si>
  <si>
    <t>342261113RT3</t>
  </si>
  <si>
    <t>Příčka sádrokarton. ocel.kce, 1x oplášť. tl.125 mm, desky impreg.tl. 12,5 mm</t>
  </si>
  <si>
    <t>342261213RT3</t>
  </si>
  <si>
    <t>Příčka sádrokarton. ocel.kce, 2x oplášť. tl.150 mm, desky impreg.tl.12,5 mm</t>
  </si>
  <si>
    <t>342090121R00</t>
  </si>
  <si>
    <t>Úprava SDK příčky pro zřízení dveří 1kř do 25 kg, profily CW 75, 1x opláštěné</t>
  </si>
  <si>
    <t>kus</t>
  </si>
  <si>
    <t>342090132R00</t>
  </si>
  <si>
    <t>Úprava SDK příčky pro zřízení dveří 1kř do 25 kg, profily CW 100, 2x opláštěné</t>
  </si>
  <si>
    <t>347016233R00</t>
  </si>
  <si>
    <t>Předstěna SDK, tl. 125 mm, ocel. kce CW, 2x RBI 12,5 mm, bez izolace</t>
  </si>
  <si>
    <t>347091081R00</t>
  </si>
  <si>
    <t>Příplatek k předstěně sádrokart. za plochu do 2 m2</t>
  </si>
  <si>
    <t>347016213R00</t>
  </si>
  <si>
    <t>Předstěna SDK, tl. 75 mm, ocel. kce CW, 2x RBI 12,5 mm, bez izolace</t>
  </si>
  <si>
    <t>342256255R00</t>
  </si>
  <si>
    <t>Příčka z tvárnic pórobetonových tl. 150 mm</t>
  </si>
  <si>
    <t>4</t>
  </si>
  <si>
    <t>Vodorovné konstrukce</t>
  </si>
  <si>
    <t>416021121R00</t>
  </si>
  <si>
    <t>Podhledy SDK, kovová.kce CD. 1x deska RB 12,5 mm</t>
  </si>
  <si>
    <t>416021123R00</t>
  </si>
  <si>
    <t>Podhledy SDK, kovová.kce CD. 1x deska RBI 12,5 mm</t>
  </si>
  <si>
    <t>416091081R00</t>
  </si>
  <si>
    <t>Příplatek k podhledu sádrokart. za plochu do 2 m2</t>
  </si>
  <si>
    <t>416091082R00</t>
  </si>
  <si>
    <t>Příplatek k podhledu sádrokart. za plochu do 5 m2</t>
  </si>
  <si>
    <t>416091083R00</t>
  </si>
  <si>
    <t>Příplatek k podhledu sádrokart. za plochu do 10 m2</t>
  </si>
  <si>
    <t>417320039RA0</t>
  </si>
  <si>
    <t>Ztužující věnec ŽB beton C 25/30, 20 x 20 cm</t>
  </si>
  <si>
    <t>m</t>
  </si>
  <si>
    <t>60</t>
  </si>
  <si>
    <t>Úpravy povrchů, omítky</t>
  </si>
  <si>
    <t>602011102R00</t>
  </si>
  <si>
    <t>602011112RT5</t>
  </si>
  <si>
    <t>61</t>
  </si>
  <si>
    <t>Upravy povrchů vnitřní</t>
  </si>
  <si>
    <t>612451351R00</t>
  </si>
  <si>
    <t>Oprava cementových omítek stěn hlaz.ocelí do 30 %</t>
  </si>
  <si>
    <t>612452391R00</t>
  </si>
  <si>
    <t>Příplatek za další 1cm tl.cem.omítky stěn pl.do30%</t>
  </si>
  <si>
    <t>602016193R00</t>
  </si>
  <si>
    <t>Penetrace hloubková stěn</t>
  </si>
  <si>
    <t>612481211RT8</t>
  </si>
  <si>
    <t>Montáž výztužné sítě(perlinky)do stěrky-vnit.stěny, včetně výztužné sítě a stěrkového tmelu</t>
  </si>
  <si>
    <t>612471411RT2</t>
  </si>
  <si>
    <t>Úprava vnitřních stěn aktivovaným štukem, s použitím suché maltové směsi</t>
  </si>
  <si>
    <t>611100010RAA</t>
  </si>
  <si>
    <t>Omítka stropu vnitřní vápenocementová štuková, otlučení a zřízení ze 100 %, malba</t>
  </si>
  <si>
    <t>63</t>
  </si>
  <si>
    <t>Podlahy a podlahové konstrukce</t>
  </si>
  <si>
    <t>632411904R00</t>
  </si>
  <si>
    <t>Penetrace savých podkladů 0,25 l/m2</t>
  </si>
  <si>
    <t>632411110R00</t>
  </si>
  <si>
    <t>Samonivelační stěrka, ruč.zpracování tl.10 mm</t>
  </si>
  <si>
    <t>631416221R00</t>
  </si>
  <si>
    <t>Mazanina samonivelační, tloušťka 5 - 8 cm</t>
  </si>
  <si>
    <t>64</t>
  </si>
  <si>
    <t>Výplně otvorů</t>
  </si>
  <si>
    <t>642940012RAA</t>
  </si>
  <si>
    <t>Dveře jednokřídlové 70/197 + zárubeň, výpis prvků D3 včetně všech uvedených komponentů</t>
  </si>
  <si>
    <t>642940014RAA</t>
  </si>
  <si>
    <t>Dveře jednokřídlové 80/197 + zárubeň, výpis prvků D1 včetně všech uvedených komponentů</t>
  </si>
  <si>
    <t>642940016RAA</t>
  </si>
  <si>
    <t>Dveře jednokřídlové 90/197 + zárubeň, výpis prvků D2 včetně všech uvedených komponentů</t>
  </si>
  <si>
    <t>642940022AG1</t>
  </si>
  <si>
    <t>Dveře dvoukřídlové 145/197 + zárubeň, protipožár., výpis prvků D4 včetně všech uvedených komponentů</t>
  </si>
  <si>
    <t>642940022AG2</t>
  </si>
  <si>
    <t>Dveře dvoukřídlové 140/197 + zárubeň, protipožár., výpis prvků D5 včetně všech uvedených komponentů</t>
  </si>
  <si>
    <t>94</t>
  </si>
  <si>
    <t>Lešení a stavební výtahy</t>
  </si>
  <si>
    <t>941955002R00</t>
  </si>
  <si>
    <t>Lešení lehké pomocné, výška podlahy do 1,9 m</t>
  </si>
  <si>
    <t>95</t>
  </si>
  <si>
    <t>Dokončovací kce na pozem.stav.</t>
  </si>
  <si>
    <t>952902110R00</t>
  </si>
  <si>
    <t>Zametání v místnostech, chodbách, na  schodišti a na půdách</t>
  </si>
  <si>
    <t>953942121R00</t>
  </si>
  <si>
    <t>Osazení ochranných úhelníků</t>
  </si>
  <si>
    <t>28350202R</t>
  </si>
  <si>
    <t>Profil rohový PVC s mřížkou 10/10  l = 2,5 m</t>
  </si>
  <si>
    <t>953941210R00</t>
  </si>
  <si>
    <t>Osazení kovových poklopů s rámy plochy do 1 m2</t>
  </si>
  <si>
    <t>28697435AG</t>
  </si>
  <si>
    <t>Poklop AL k zadláždění včetně rámu - T02, 1.000 x 600 mm</t>
  </si>
  <si>
    <t>952901111R00</t>
  </si>
  <si>
    <t>Vyčištění budov o výšce podlaží do 4 m</t>
  </si>
  <si>
    <t>96</t>
  </si>
  <si>
    <t>Bourání konstrukcí</t>
  </si>
  <si>
    <t>965081713R00</t>
  </si>
  <si>
    <t>Bourání dlažeb keramických tl.10 mm, nad 1 m2</t>
  </si>
  <si>
    <t>965048515R00</t>
  </si>
  <si>
    <t>Broušení betonových povrchů do tl. 5 mm</t>
  </si>
  <si>
    <t>965048516R00</t>
  </si>
  <si>
    <t>Příplatek za každý další 1 mm broušení bet.povrchu</t>
  </si>
  <si>
    <t>962031116R00</t>
  </si>
  <si>
    <t>Bourání příček z cihel pálených plných tl. 140 mm</t>
  </si>
  <si>
    <t>968061125R00</t>
  </si>
  <si>
    <t>Vyvěšení dřevěných a plastových dveřních křídel pl. do 2 m2</t>
  </si>
  <si>
    <t>968072455R00</t>
  </si>
  <si>
    <t>Vybourání kovových dveřních zárubní pl. do 2 m2</t>
  </si>
  <si>
    <t>968072456R00</t>
  </si>
  <si>
    <t>Vybourání kovových dveřních zárubní pl. nad 2 m2</t>
  </si>
  <si>
    <t>967031733R00</t>
  </si>
  <si>
    <t>Přisekání plošné zdiva cihelného na MVC tl. 15 cm</t>
  </si>
  <si>
    <t>97</t>
  </si>
  <si>
    <t>Prorážení otvorů</t>
  </si>
  <si>
    <t>978059531R00</t>
  </si>
  <si>
    <t>Odsekání vnitřních obkladů stěn nad 2 m2</t>
  </si>
  <si>
    <t>978013141R00</t>
  </si>
  <si>
    <t>Otlučení omítek vnitřních stěn v rozsahu do 30 %</t>
  </si>
  <si>
    <t>971033631R00</t>
  </si>
  <si>
    <t>Vybourání otv. zeď cihel. pl.4 m2, tl.15 cm, MVC</t>
  </si>
  <si>
    <t>974031154R00</t>
  </si>
  <si>
    <t>Vysekání rýh ve zdi cihelné pro osazení předkladů, I č.12 - nové otvory v příčkách</t>
  </si>
  <si>
    <t>974049154R00</t>
  </si>
  <si>
    <t>Vysekání rýh v beton. zdech pro osazení překladů, I č.12 - rozšíření otvorů - rýha ve stáv. překladu</t>
  </si>
  <si>
    <t>99</t>
  </si>
  <si>
    <t>Staveništní přesun hmot</t>
  </si>
  <si>
    <t>999281108R00</t>
  </si>
  <si>
    <t>Přesun hmot pro opravy a údržbu do výšky 12 m</t>
  </si>
  <si>
    <t>711</t>
  </si>
  <si>
    <t>Izolace proti vodě</t>
  </si>
  <si>
    <t>711210020RA0</t>
  </si>
  <si>
    <t>Stěrka hydroizolační těsnicí hmotou</t>
  </si>
  <si>
    <t>998711102R00</t>
  </si>
  <si>
    <t>Přesun hmot pro izolace proti vodě, výšky do 12 m</t>
  </si>
  <si>
    <t>713</t>
  </si>
  <si>
    <t>Izolace tepelné</t>
  </si>
  <si>
    <t>713111221RK5</t>
  </si>
  <si>
    <t>Montáž parozábrany, zavěšeného podhledu s přelepením spojů, včetně dodávky fólie, refer. výrobek Jutafol N 140</t>
  </si>
  <si>
    <t>998713102R00</t>
  </si>
  <si>
    <t>Přesun hmot pro izolace tepelné, výšky do 12 m</t>
  </si>
  <si>
    <t>721</t>
  </si>
  <si>
    <t>Vnitřní kanalizace</t>
  </si>
  <si>
    <t>721210813R00</t>
  </si>
  <si>
    <t>Demontáž vpusti podlahové</t>
  </si>
  <si>
    <t>721223440A1</t>
  </si>
  <si>
    <t>Vpusť podlahová - výpis prvků V01</t>
  </si>
  <si>
    <t>721223440A2</t>
  </si>
  <si>
    <t>Vpusť podlahová - výpis prvků V04</t>
  </si>
  <si>
    <t>721176103R00</t>
  </si>
  <si>
    <t>Potrubí HT připojovací, D 50 x 1,8 mm</t>
  </si>
  <si>
    <t>721176104R00</t>
  </si>
  <si>
    <t>Potrubí HT připojovací, D 75 x 1,9 mm</t>
  </si>
  <si>
    <t>721176105R00</t>
  </si>
  <si>
    <t>Potrubí HT připojovací, D 110 x 2,7 mm</t>
  </si>
  <si>
    <t>721110802R00</t>
  </si>
  <si>
    <t>Demontáž potrubí do DN 100 mm, PŘEDPOKLAD</t>
  </si>
  <si>
    <t>998721102R00</t>
  </si>
  <si>
    <t>Přesun hmot pro vnitřní kanalizaci, výšky do 12 m</t>
  </si>
  <si>
    <t>722</t>
  </si>
  <si>
    <t>Vnitřní vodovod</t>
  </si>
  <si>
    <t>722172311R00</t>
  </si>
  <si>
    <t>Potrubí plastové PP-R Instaplast, včetně zednických výpomocí, D 20 x 2,8 mm, PN 16</t>
  </si>
  <si>
    <t>722172312R00</t>
  </si>
  <si>
    <t>Potrubí plastové PP-R Instaplast, včetně zednických výpomocí, D 25 x 3,5 mm, PN 16</t>
  </si>
  <si>
    <t>722181211RT7</t>
  </si>
  <si>
    <t>722181211RT8</t>
  </si>
  <si>
    <t>722181213RT7</t>
  </si>
  <si>
    <t>722181213RT8</t>
  </si>
  <si>
    <t>722130802R00</t>
  </si>
  <si>
    <t>Demontáž potrubí ocelových závitových, DN 40 mm, PŘEDPOKLAD</t>
  </si>
  <si>
    <t>998722102R00</t>
  </si>
  <si>
    <t>Přesun hmot pro vnitřní vodovod, výšky do 12 m</t>
  </si>
  <si>
    <t>725</t>
  </si>
  <si>
    <t>Zařizovací předměty</t>
  </si>
  <si>
    <t>725290010RA0</t>
  </si>
  <si>
    <t>Demontáž klozetu včetně splachovací nádrže</t>
  </si>
  <si>
    <t>725290020RA0</t>
  </si>
  <si>
    <t>Demontáž umyvadla včetně baterie a konzol</t>
  </si>
  <si>
    <t>725330820R00</t>
  </si>
  <si>
    <t>Demontáž výlevky</t>
  </si>
  <si>
    <t>soubor</t>
  </si>
  <si>
    <t>725840851R00</t>
  </si>
  <si>
    <t>Demontáž baterie sprchové</t>
  </si>
  <si>
    <t>725119305R00</t>
  </si>
  <si>
    <t>Montáž klozetových mís kombinovaných</t>
  </si>
  <si>
    <t>725219401R00</t>
  </si>
  <si>
    <t>Montáž umyvadel na šrouby do zdiva</t>
  </si>
  <si>
    <t>725339101R00</t>
  </si>
  <si>
    <t>Montáž výlevky</t>
  </si>
  <si>
    <t>725014131R00</t>
  </si>
  <si>
    <t>Klozet závěsný + sedátko, bílý, Z01</t>
  </si>
  <si>
    <t>725100001RA0</t>
  </si>
  <si>
    <t>Umyvadlo, baterie, zápachová uzávěrka, Z02</t>
  </si>
  <si>
    <t>725019103R00</t>
  </si>
  <si>
    <t>Výlevka závěsná s plastovou mřížkou, Z03</t>
  </si>
  <si>
    <t>725100004RA0</t>
  </si>
  <si>
    <t>Sprchové stání, Z04</t>
  </si>
  <si>
    <t>725017371R00</t>
  </si>
  <si>
    <t>Umývátko, baterie, zápachová uzávěrka, Z05</t>
  </si>
  <si>
    <t>998725102R00</t>
  </si>
  <si>
    <t>Přesun hmot pro zařizovací předměty, výšky do 12 m</t>
  </si>
  <si>
    <t>726</t>
  </si>
  <si>
    <t>Instalační prefabrikáty</t>
  </si>
  <si>
    <t>726212321R00</t>
  </si>
  <si>
    <t>998726122R00</t>
  </si>
  <si>
    <t>Přesun hmot pro předstěnové systémy, výšky do 12 m</t>
  </si>
  <si>
    <t>735</t>
  </si>
  <si>
    <t>Otopná tělesa</t>
  </si>
  <si>
    <t>735494811R00</t>
  </si>
  <si>
    <t>Vypuštění vody z otopných těles</t>
  </si>
  <si>
    <t>735151821A</t>
  </si>
  <si>
    <t>Demontáž otopných těles délky do 1500 mm, včetně krytů</t>
  </si>
  <si>
    <t>735151822A</t>
  </si>
  <si>
    <t>Demontáž otopných těles délky do 2820 mm, včetně krytů</t>
  </si>
  <si>
    <t>735156462R00</t>
  </si>
  <si>
    <t>Otopné těleso panelové dl. 600 mm, R06</t>
  </si>
  <si>
    <t>735156464R00</t>
  </si>
  <si>
    <t>Otopné těleso panelové dl. 800 mm, R01</t>
  </si>
  <si>
    <t>735156466R00</t>
  </si>
  <si>
    <t>Otopné těleso panelové dl. 1000 mm, R02</t>
  </si>
  <si>
    <t>735156467R00</t>
  </si>
  <si>
    <t>Otopné těleso panelové dl. 1200 mm, R03</t>
  </si>
  <si>
    <t>735156470R00</t>
  </si>
  <si>
    <t>Otopné těleso panelové dl. 1800 mm, R05</t>
  </si>
  <si>
    <t>735156471R00</t>
  </si>
  <si>
    <t>Otopné těleso panelové dl. 2000 mm, R04</t>
  </si>
  <si>
    <t>998735102R00</t>
  </si>
  <si>
    <t>Přesun hmot pro otopná tělesa, výšky do 12 m</t>
  </si>
  <si>
    <t>766</t>
  </si>
  <si>
    <t>Konstrukce truhlářské</t>
  </si>
  <si>
    <t>766900010RA0</t>
  </si>
  <si>
    <t>Demontáž obložení stěn</t>
  </si>
  <si>
    <t>766410020RAI</t>
  </si>
  <si>
    <t>Obklad stěn deskami z aglomerovaného dřeva, pouze montáž, desky ve specifikaci</t>
  </si>
  <si>
    <t>998766102R00</t>
  </si>
  <si>
    <t>Přesun hmot pro truhlářské konstr., výšky do 12 m</t>
  </si>
  <si>
    <t>771</t>
  </si>
  <si>
    <t>Podlahy z dlaždic a obklady</t>
  </si>
  <si>
    <t>771101210R00</t>
  </si>
  <si>
    <t>Penetrace podkladu pod dlažby</t>
  </si>
  <si>
    <t>771475014R00</t>
  </si>
  <si>
    <t>Obklad soklíků keram.rovných, tmel,výška 10 cm</t>
  </si>
  <si>
    <t>771479001R00</t>
  </si>
  <si>
    <t>Řezání dlaždic keramických pro soklíky</t>
  </si>
  <si>
    <t>771575109R00</t>
  </si>
  <si>
    <t>Montáž podlah keram.,hladké, tmel, 30x30 cm</t>
  </si>
  <si>
    <t>771579791R00</t>
  </si>
  <si>
    <t>Příplatek za plochu podlah keram. do 5 m2 jednotl.</t>
  </si>
  <si>
    <t>597642030R</t>
  </si>
  <si>
    <t>998771102R00</t>
  </si>
  <si>
    <t>Přesun hmot pro podlahy z dlaždic, výšky do 12 m</t>
  </si>
  <si>
    <t>776</t>
  </si>
  <si>
    <t>Podlahy povlakové</t>
  </si>
  <si>
    <t>776511820RT3</t>
  </si>
  <si>
    <t>Odstranění PVC a koberců lepených s podložkou, z ploch do 10 m2</t>
  </si>
  <si>
    <t>776511820RT2</t>
  </si>
  <si>
    <t>Odstranění PVC a koberců lepených s podložkou, z ploch 10 - 20 m2</t>
  </si>
  <si>
    <t>776511820RT1</t>
  </si>
  <si>
    <t>Odstranění PVC a koberců lepených s podložkou, z ploch nad 20 m2</t>
  </si>
  <si>
    <t>776520110RAF</t>
  </si>
  <si>
    <t>Podlaha povlaková z PVC pásů, soklík, stěrka, podlahovina tl. 2,0 mm protiskluz R10</t>
  </si>
  <si>
    <t>998776102R00</t>
  </si>
  <si>
    <t>Přesun hmot pro podlahy povlakové, výšky do 12 m</t>
  </si>
  <si>
    <t>781</t>
  </si>
  <si>
    <t>Obklady keramické</t>
  </si>
  <si>
    <t>781101210R00</t>
  </si>
  <si>
    <t>Penetrace podkladu pod obklady</t>
  </si>
  <si>
    <t>781475116R00</t>
  </si>
  <si>
    <t>Obklad vnitřní stěn keramický, do tmele, 30x30 cm, na tmel s perl. na zdivu</t>
  </si>
  <si>
    <t>Obklad vnitřní stěn keramický, do tmele, 30x30 cm, na SDK kce</t>
  </si>
  <si>
    <t>781675116R00</t>
  </si>
  <si>
    <t>Montáž obkladů parapetů keramic. na tmel, 30x30 cm</t>
  </si>
  <si>
    <t>781111111R00</t>
  </si>
  <si>
    <t>Řezání obkladaček, pro parapet</t>
  </si>
  <si>
    <t>781497111R00</t>
  </si>
  <si>
    <t xml:space="preserve">Lišta hliníková ukončovacích k obkladům </t>
  </si>
  <si>
    <t>781497121R00</t>
  </si>
  <si>
    <t xml:space="preserve">Lišta hliníková rohová k obkladům </t>
  </si>
  <si>
    <t>597642030A</t>
  </si>
  <si>
    <t>998781102R00</t>
  </si>
  <si>
    <t>Přesun hmot pro obklady keramické, výšky do 12 m</t>
  </si>
  <si>
    <t>783</t>
  </si>
  <si>
    <t>Nátěry</t>
  </si>
  <si>
    <t>783950010RAA</t>
  </si>
  <si>
    <t>Oprava nátěrů kovových konstrukcí syntet. lakem, oškrábání, odrezivění, 1x krycí + 1x email</t>
  </si>
  <si>
    <t>784</t>
  </si>
  <si>
    <t>Malby</t>
  </si>
  <si>
    <t>784402801R00</t>
  </si>
  <si>
    <t>Odstranění malby oškrábáním v místnosti H do 3,8 m</t>
  </si>
  <si>
    <t>784011221RT2</t>
  </si>
  <si>
    <t>Zakrytí předmětů, včetně odstranění, včetně dodávky fólie tl. 0,04 mm</t>
  </si>
  <si>
    <t>784011222RT2</t>
  </si>
  <si>
    <t>Zakrytí podlah, včetně odstranění, včetně papírové lepenky</t>
  </si>
  <si>
    <t>784450020RA0</t>
  </si>
  <si>
    <t>Malba ze směsi, penetrace 1x, bílá 2x</t>
  </si>
  <si>
    <t>784450025RA0</t>
  </si>
  <si>
    <t>Malba ze směsi na SDK, penetrace 1x, bílá 2x</t>
  </si>
  <si>
    <t>M65</t>
  </si>
  <si>
    <t>Elektroinstalace</t>
  </si>
  <si>
    <t>ELE01</t>
  </si>
  <si>
    <t>kompl</t>
  </si>
  <si>
    <t>D96</t>
  </si>
  <si>
    <t>Přesuny sutí a vybouraných hmot</t>
  </si>
  <si>
    <t>979100014RA0</t>
  </si>
  <si>
    <t>Odvoz suti a vyb.hmot do 15 km, vnitrost. 25 m</t>
  </si>
  <si>
    <t>979082121R00</t>
  </si>
  <si>
    <t>Příplatek k vnitrost. dopravě suti za dalších 5 m</t>
  </si>
  <si>
    <t>979999999R00</t>
  </si>
  <si>
    <t>Poplatek za recyklaci suť do 10 % příměsí (skup.170107)</t>
  </si>
  <si>
    <t>979990162R00</t>
  </si>
  <si>
    <t>Poplatek za uložení suti, skupina odpadu 170904</t>
  </si>
  <si>
    <t>ON</t>
  </si>
  <si>
    <t>Ostatní náklady</t>
  </si>
  <si>
    <t>ON01</t>
  </si>
  <si>
    <t>Odstranění / vyklizení, odvoz a likvidace, stávající vybavení gastro a kuchyně</t>
  </si>
  <si>
    <t>VN</t>
  </si>
  <si>
    <t>Vedlejší náklady</t>
  </si>
  <si>
    <t>040001000URS</t>
  </si>
  <si>
    <t>Inženýrská činnost</t>
  </si>
  <si>
    <t>Soubor</t>
  </si>
  <si>
    <t>005 12-1020.R</t>
  </si>
  <si>
    <t xml:space="preserve">Zařízení staveniště </t>
  </si>
  <si>
    <t>005 12-2010.R</t>
  </si>
  <si>
    <t xml:space="preserve">Provoz objednatele </t>
  </si>
  <si>
    <t>005 12-4010.R</t>
  </si>
  <si>
    <t>Koordinační činnost</t>
  </si>
  <si>
    <t>005 21-1010.R</t>
  </si>
  <si>
    <t>Předání a převzetí staveniště</t>
  </si>
  <si>
    <t>005 24-1010.R</t>
  </si>
  <si>
    <t xml:space="preserve">Dokumentace skutečného provedení </t>
  </si>
  <si>
    <t/>
  </si>
  <si>
    <t>735156465R00</t>
  </si>
  <si>
    <t>Otopné těleso panelové dl. 900 mm, R07</t>
  </si>
  <si>
    <t>#RTSROZP#</t>
  </si>
  <si>
    <t>Položkový rozpočet</t>
  </si>
  <si>
    <t>Zakázka:</t>
  </si>
  <si>
    <t>Misto</t>
  </si>
  <si>
    <t>Rozpočet:</t>
  </si>
  <si>
    <t>Objednatel:</t>
  </si>
  <si>
    <t>Město Odry</t>
  </si>
  <si>
    <t>IČ:</t>
  </si>
  <si>
    <t>00298221</t>
  </si>
  <si>
    <t>Masarykovo náměstí 16/25</t>
  </si>
  <si>
    <t>DIČ:</t>
  </si>
  <si>
    <t>CZ00298221</t>
  </si>
  <si>
    <t>74235</t>
  </si>
  <si>
    <t>Odry</t>
  </si>
  <si>
    <t>Projektant:</t>
  </si>
  <si>
    <t>Zhotovitel:</t>
  </si>
  <si>
    <t>Vypracoval:</t>
  </si>
  <si>
    <t>Rozpis ceny</t>
  </si>
  <si>
    <t>HSV</t>
  </si>
  <si>
    <t>PSV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</si>
  <si>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</si>
  <si>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</si>
  <si>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</si>
  <si>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</si>
  <si>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</si>
  <si>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</si>
  <si>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</si>
  <si>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</si>
  <si>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</si>
  <si>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</si>
  <si>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</si>
  <si>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</si>
  <si>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</si>
  <si>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</si>
  <si>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Uznatelné náklady dotace</t>
  </si>
  <si>
    <t>Neuznatelné náklady dotace</t>
  </si>
  <si>
    <t>Vpusť podlahová - výpis prvků V02</t>
  </si>
  <si>
    <t>721223440A3</t>
  </si>
  <si>
    <t>Vpusť podlahová - výpis prvků V03a, 600x930 mm</t>
  </si>
  <si>
    <t>Vpusť podlahová - výpis prvků V03b, 400x630 mm</t>
  </si>
  <si>
    <t>Vpusť podlahová - výpis prvků V03c, 400x830 mm</t>
  </si>
  <si>
    <t>725825111RT1</t>
  </si>
  <si>
    <t>Baterie nástěnná standardní, bez ramínka</t>
  </si>
  <si>
    <t>BEZ DPH</t>
  </si>
  <si>
    <t>Postřik cementový, ručně</t>
  </si>
  <si>
    <t>Omítka jádrová, ručně, tloušťka vrstvy 20 mm</t>
  </si>
  <si>
    <t>Izolace návleková, Termoizolační trubice z pěnového polyetylenu (z PE pěny) s uzavřenou buněčnou strukturou, tl. stěny 6 mm, vnitřní průměr 22 mm</t>
  </si>
  <si>
    <t>Izolace návleková, Termoizolační trubice z pěnového polyetylenu (z PE pěny) s uzavřenou buněčnou strukturou, tl. stěny 6 mm, vnitřní průměr 25 mm</t>
  </si>
  <si>
    <t>Izolace návleková, Termoizolační trubice z pěnového polyetylenu (z PE pěny) s uzavřenou buněčnou strukturou, tl. stěny 13 mm, vnitřní průměr 22 mm</t>
  </si>
  <si>
    <t>Izolace návleková, Termoizolační trubice z pěnového polyetylenu (z PE pěny) s uzavřenou buněčnou strukturou, tl. stěny 13 mm, vnitřní průměr 25 mm</t>
  </si>
  <si>
    <t>Modul pro závěsné WC PRO WC SYSTÉM</t>
  </si>
  <si>
    <t>Dlažba dle výběru investora 300x300x9 mm, protiskluz min. R10</t>
  </si>
  <si>
    <t>Obklad keramický barevný 20x40 cm, barevnost dle výběru investora</t>
  </si>
  <si>
    <t>D+M Elektroinstalace část uznatelná - viz. samostatný, rozpočet</t>
  </si>
  <si>
    <t>D+M Elektroinstalace část neuznatelná - viz., samostatný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</si>
</sst>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trike/>
      <sz val="8"/>
      <name val="Arial CE"/>
      <charset val="238"/>
    </font>
    <font>
      <strike/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226">
    <xf numFmtId="0" fontId="0" fillId="0" borderId="0" xfId="0"/>
    <xf numFmtId="0" fontId="3" fillId="0" borderId="1" xfId="0" applyFont="1" applyBorder="1" applyAlignment="1">
      <alignment vertical="center"/>
    </xf>
    <xf numFmtId="0" fontId="0" fillId="2" borderId="1" xfId="0" applyFill="1" applyBorder="1"/>
    <xf numFmtId="49" fontId="0" fillId="2" borderId="2" xfId="0" applyNumberFormat="1" applyFill="1" applyBorder="1" applyAlignment="1"/>
    <xf numFmtId="49" fontId="0" fillId="2" borderId="2" xfId="0" applyNumberFormat="1" applyFill="1" applyBorder="1"/>
    <xf numFmtId="0" fontId="0" fillId="2" borderId="2" xfId="0" applyFill="1" applyBorder="1"/>
    <xf numFmtId="0" fontId="0" fillId="2" borderId="3" xfId="0" applyFill="1" applyBorder="1"/>
    <xf numFmtId="49" fontId="0" fillId="0" borderId="0" xfId="0" applyNumberFormat="1"/>
    <xf numFmtId="0" fontId="0" fillId="2" borderId="4" xfId="0" applyFill="1" applyBorder="1"/>
    <xf numFmtId="49" fontId="0" fillId="2" borderId="4" xfId="0" applyNumberFormat="1" applyFill="1" applyBorder="1"/>
    <xf numFmtId="0" fontId="0" fillId="2" borderId="5" xfId="0" applyFill="1" applyBorder="1"/>
    <xf numFmtId="0" fontId="0" fillId="2" borderId="4" xfId="0" applyFill="1" applyBorder="1" applyAlignment="1">
      <alignment wrapText="1"/>
    </xf>
    <xf numFmtId="0" fontId="0" fillId="2" borderId="6" xfId="0" applyFill="1" applyBorder="1" applyAlignment="1">
      <alignment vertical="top"/>
    </xf>
    <xf numFmtId="49" fontId="0" fillId="2" borderId="6" xfId="0" applyNumberFormat="1" applyFill="1" applyBorder="1" applyAlignment="1">
      <alignment vertical="top"/>
    </xf>
    <xf numFmtId="49" fontId="0" fillId="2" borderId="1" xfId="0" applyNumberFormat="1" applyFill="1" applyBorder="1" applyAlignment="1">
      <alignment vertical="top"/>
    </xf>
    <xf numFmtId="0" fontId="0" fillId="2" borderId="1" xfId="0" applyFill="1" applyBorder="1" applyAlignment="1">
      <alignment vertical="top"/>
    </xf>
    <xf numFmtId="164" fontId="0" fillId="2" borderId="1" xfId="0" applyNumberFormat="1" applyFill="1" applyBorder="1" applyAlignment="1">
      <alignment vertical="top"/>
    </xf>
    <xf numFmtId="4" fontId="0" fillId="2" borderId="1" xfId="0" applyNumberFormat="1" applyFill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7" xfId="0" applyNumberFormat="1" applyFont="1" applyBorder="1" applyAlignment="1">
      <alignment vertical="top"/>
    </xf>
    <xf numFmtId="0" fontId="2" fillId="0" borderId="8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vertical="top" shrinkToFit="1"/>
    </xf>
    <xf numFmtId="164" fontId="2" fillId="0" borderId="8" xfId="0" applyNumberFormat="1" applyFont="1" applyBorder="1" applyAlignment="1">
      <alignment vertical="top" shrinkToFit="1"/>
    </xf>
    <xf numFmtId="4" fontId="2" fillId="3" borderId="8" xfId="0" applyNumberFormat="1" applyFont="1" applyFill="1" applyBorder="1" applyAlignment="1" applyProtection="1">
      <alignment vertical="top" shrinkToFit="1"/>
      <protection locked="0"/>
    </xf>
    <xf numFmtId="4" fontId="2" fillId="0" borderId="8" xfId="0" applyNumberFormat="1" applyFont="1" applyBorder="1" applyAlignment="1">
      <alignment vertical="top" shrinkToFit="1"/>
    </xf>
    <xf numFmtId="0" fontId="2" fillId="0" borderId="7" xfId="0" applyFont="1" applyBorder="1" applyAlignment="1">
      <alignment vertical="top" shrinkToFit="1"/>
    </xf>
    <xf numFmtId="0" fontId="0" fillId="2" borderId="9" xfId="0" applyFill="1" applyBorder="1" applyAlignment="1">
      <alignment vertical="top"/>
    </xf>
    <xf numFmtId="0" fontId="0" fillId="2" borderId="9" xfId="0" applyNumberFormat="1" applyFill="1" applyBorder="1" applyAlignment="1">
      <alignment vertical="top"/>
    </xf>
    <xf numFmtId="0" fontId="0" fillId="2" borderId="10" xfId="0" applyNumberFormat="1" applyFill="1" applyBorder="1" applyAlignment="1">
      <alignment horizontal="left" vertical="top" wrapText="1"/>
    </xf>
    <xf numFmtId="0" fontId="0" fillId="2" borderId="10" xfId="0" applyFill="1" applyBorder="1" applyAlignment="1">
      <alignment vertical="top" shrinkToFit="1"/>
    </xf>
    <xf numFmtId="164" fontId="0" fillId="2" borderId="10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0" fillId="2" borderId="9" xfId="0" applyFill="1" applyBorder="1" applyAlignment="1">
      <alignment vertical="top" shrinkToFit="1"/>
    </xf>
    <xf numFmtId="0" fontId="2" fillId="0" borderId="9" xfId="0" applyFont="1" applyBorder="1" applyAlignment="1">
      <alignment vertical="top"/>
    </xf>
    <xf numFmtId="0" fontId="2" fillId="0" borderId="9" xfId="0" applyNumberFormat="1" applyFont="1" applyBorder="1" applyAlignment="1">
      <alignment vertical="top"/>
    </xf>
    <xf numFmtId="0" fontId="2" fillId="0" borderId="10" xfId="0" applyNumberFormat="1" applyFont="1" applyBorder="1" applyAlignment="1">
      <alignment horizontal="left" vertical="top" wrapText="1"/>
    </xf>
    <xf numFmtId="0" fontId="2" fillId="0" borderId="10" xfId="0" applyFont="1" applyBorder="1" applyAlignment="1">
      <alignment vertical="top" shrinkToFit="1"/>
    </xf>
    <xf numFmtId="164" fontId="2" fillId="0" borderId="10" xfId="0" applyNumberFormat="1" applyFont="1" applyBorder="1" applyAlignment="1">
      <alignment vertical="top" shrinkToFit="1"/>
    </xf>
    <xf numFmtId="4" fontId="2" fillId="3" borderId="10" xfId="0" applyNumberFormat="1" applyFont="1" applyFill="1" applyBorder="1" applyAlignment="1" applyProtection="1">
      <alignment vertical="top" shrinkToFit="1"/>
      <protection locked="0"/>
    </xf>
    <xf numFmtId="4" fontId="2" fillId="0" borderId="10" xfId="0" applyNumberFormat="1" applyFont="1" applyBorder="1" applyAlignment="1">
      <alignment vertical="top" shrinkToFit="1"/>
    </xf>
    <xf numFmtId="0" fontId="2" fillId="0" borderId="9" xfId="0" applyFont="1" applyBorder="1" applyAlignment="1">
      <alignment vertical="top" shrinkToFi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 wrapText="1"/>
    </xf>
    <xf numFmtId="0" fontId="4" fillId="2" borderId="6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/>
    </xf>
    <xf numFmtId="4" fontId="4" fillId="2" borderId="3" xfId="0" applyNumberFormat="1" applyFont="1" applyFill="1" applyBorder="1" applyAlignment="1">
      <alignment vertical="top"/>
    </xf>
    <xf numFmtId="0" fontId="5" fillId="0" borderId="0" xfId="0" applyFont="1"/>
    <xf numFmtId="0" fontId="6" fillId="0" borderId="11" xfId="1" applyBorder="1"/>
    <xf numFmtId="0" fontId="6" fillId="0" borderId="0" xfId="1"/>
    <xf numFmtId="0" fontId="6" fillId="0" borderId="15" xfId="1" applyBorder="1"/>
    <xf numFmtId="0" fontId="8" fillId="2" borderId="15" xfId="1" applyFont="1" applyFill="1" applyBorder="1" applyAlignment="1">
      <alignment horizontal="left" vertical="center" indent="1"/>
    </xf>
    <xf numFmtId="49" fontId="9" fillId="2" borderId="0" xfId="1" applyNumberFormat="1" applyFont="1" applyFill="1" applyBorder="1" applyAlignment="1">
      <alignment horizontal="left" vertical="center"/>
    </xf>
    <xf numFmtId="14" fontId="10" fillId="0" borderId="0" xfId="1" applyNumberFormat="1" applyFont="1" applyAlignment="1">
      <alignment horizontal="left"/>
    </xf>
    <xf numFmtId="0" fontId="6" fillId="2" borderId="15" xfId="1" applyFont="1" applyFill="1" applyBorder="1" applyAlignment="1">
      <alignment horizontal="left" vertical="center" indent="1"/>
    </xf>
    <xf numFmtId="0" fontId="11" fillId="2" borderId="0" xfId="1" applyFont="1" applyFill="1" applyBorder="1" applyAlignment="1">
      <alignment horizontal="left" vertical="center"/>
    </xf>
    <xf numFmtId="0" fontId="6" fillId="2" borderId="19" xfId="1" applyFont="1" applyFill="1" applyBorder="1" applyAlignment="1">
      <alignment horizontal="left" vertical="center" indent="1"/>
    </xf>
    <xf numFmtId="0" fontId="6" fillId="2" borderId="20" xfId="1" applyFont="1" applyFill="1" applyBorder="1"/>
    <xf numFmtId="49" fontId="11" fillId="2" borderId="20" xfId="1" applyNumberFormat="1" applyFont="1" applyFill="1" applyBorder="1" applyAlignment="1">
      <alignment horizontal="left" vertical="center"/>
    </xf>
    <xf numFmtId="0" fontId="11" fillId="2" borderId="20" xfId="1" applyFont="1" applyFill="1" applyBorder="1"/>
    <xf numFmtId="0" fontId="11" fillId="2" borderId="20" xfId="1" applyFont="1" applyFill="1" applyBorder="1" applyAlignment="1"/>
    <xf numFmtId="0" fontId="11" fillId="2" borderId="21" xfId="1" applyFont="1" applyFill="1" applyBorder="1" applyAlignment="1"/>
    <xf numFmtId="0" fontId="6" fillId="0" borderId="15" xfId="1" applyFont="1" applyBorder="1" applyAlignment="1">
      <alignment horizontal="left" vertical="center" indent="1"/>
    </xf>
    <xf numFmtId="0" fontId="6" fillId="0" borderId="0" xfId="1" applyBorder="1"/>
    <xf numFmtId="49" fontId="11" fillId="0" borderId="0" xfId="1" applyNumberFormat="1" applyFont="1" applyBorder="1" applyAlignment="1">
      <alignment horizontal="left" vertical="center"/>
    </xf>
    <xf numFmtId="0" fontId="11" fillId="0" borderId="0" xfId="1" applyFont="1" applyBorder="1" applyAlignment="1">
      <alignment vertical="center"/>
    </xf>
    <xf numFmtId="0" fontId="6" fillId="0" borderId="0" xfId="1" applyFont="1" applyBorder="1" applyAlignment="1">
      <alignment horizontal="right" vertical="center"/>
    </xf>
    <xf numFmtId="0" fontId="6" fillId="0" borderId="18" xfId="1" applyBorder="1" applyAlignment="1"/>
    <xf numFmtId="0" fontId="11" fillId="0" borderId="15" xfId="1" applyFont="1" applyBorder="1" applyAlignment="1">
      <alignment horizontal="left" vertical="center" indent="1"/>
    </xf>
    <xf numFmtId="0" fontId="11" fillId="0" borderId="19" xfId="1" applyFont="1" applyBorder="1" applyAlignment="1">
      <alignment horizontal="left" vertical="center" indent="1"/>
    </xf>
    <xf numFmtId="49" fontId="11" fillId="0" borderId="20" xfId="1" applyNumberFormat="1" applyFont="1" applyBorder="1" applyAlignment="1">
      <alignment horizontal="right" vertical="center"/>
    </xf>
    <xf numFmtId="49" fontId="11" fillId="0" borderId="20" xfId="1" applyNumberFormat="1" applyFont="1" applyBorder="1" applyAlignment="1">
      <alignment horizontal="left" vertical="center"/>
    </xf>
    <xf numFmtId="0" fontId="11" fillId="0" borderId="20" xfId="1" applyFont="1" applyBorder="1" applyAlignment="1">
      <alignment vertical="center"/>
    </xf>
    <xf numFmtId="0" fontId="6" fillId="0" borderId="20" xfId="1" applyFont="1" applyBorder="1" applyAlignment="1">
      <alignment vertical="center"/>
    </xf>
    <xf numFmtId="0" fontId="6" fillId="0" borderId="21" xfId="1" applyBorder="1" applyAlignment="1"/>
    <xf numFmtId="0" fontId="11" fillId="0" borderId="0" xfId="1" applyFont="1" applyFill="1" applyBorder="1" applyAlignment="1">
      <alignment horizontal="left" vertical="center"/>
    </xf>
    <xf numFmtId="0" fontId="6" fillId="0" borderId="0" xfId="1" applyBorder="1" applyAlignment="1"/>
    <xf numFmtId="0" fontId="11" fillId="0" borderId="0" xfId="1" applyFont="1" applyBorder="1" applyAlignment="1">
      <alignment horizontal="left" vertical="center"/>
    </xf>
    <xf numFmtId="0" fontId="6" fillId="0" borderId="19" xfId="1" applyBorder="1" applyAlignment="1">
      <alignment horizontal="left" indent="1"/>
    </xf>
    <xf numFmtId="0" fontId="11" fillId="0" borderId="20" xfId="1" applyFont="1" applyBorder="1" applyAlignment="1">
      <alignment horizontal="right" vertical="center"/>
    </xf>
    <xf numFmtId="0" fontId="11" fillId="0" borderId="20" xfId="1" applyFont="1" applyFill="1" applyBorder="1" applyAlignment="1">
      <alignment horizontal="left" vertical="center"/>
    </xf>
    <xf numFmtId="0" fontId="6" fillId="0" borderId="20" xfId="1" applyBorder="1" applyAlignment="1">
      <alignment vertical="center"/>
    </xf>
    <xf numFmtId="0" fontId="6" fillId="0" borderId="20" xfId="1" applyBorder="1" applyAlignment="1"/>
    <xf numFmtId="0" fontId="6" fillId="0" borderId="20" xfId="1" applyBorder="1" applyAlignment="1">
      <alignment horizontal="right"/>
    </xf>
    <xf numFmtId="49" fontId="11" fillId="3" borderId="20" xfId="1" applyNumberFormat="1" applyFont="1" applyFill="1" applyBorder="1" applyAlignment="1" applyProtection="1">
      <alignment horizontal="right" vertical="center"/>
      <protection locked="0"/>
    </xf>
    <xf numFmtId="0" fontId="6" fillId="0" borderId="20" xfId="1" applyFont="1" applyBorder="1" applyAlignment="1">
      <alignment horizontal="right" vertical="center"/>
    </xf>
    <xf numFmtId="0" fontId="6" fillId="0" borderId="22" xfId="1" applyFont="1" applyBorder="1" applyAlignment="1">
      <alignment horizontal="left" vertical="top" indent="1"/>
    </xf>
    <xf numFmtId="0" fontId="6" fillId="0" borderId="16" xfId="1" applyBorder="1" applyAlignment="1">
      <alignment vertical="top"/>
    </xf>
    <xf numFmtId="0" fontId="11" fillId="0" borderId="16" xfId="1" applyFont="1" applyFill="1" applyBorder="1" applyAlignment="1">
      <alignment horizontal="left" vertical="top"/>
    </xf>
    <xf numFmtId="0" fontId="11" fillId="0" borderId="16" xfId="1" applyFont="1" applyBorder="1" applyAlignment="1">
      <alignment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Border="1" applyAlignment="1"/>
    <xf numFmtId="0" fontId="6" fillId="0" borderId="20" xfId="1" applyBorder="1" applyAlignment="1">
      <alignment horizontal="left"/>
    </xf>
    <xf numFmtId="49" fontId="6" fillId="0" borderId="15" xfId="1" applyNumberFormat="1" applyBorder="1"/>
    <xf numFmtId="49" fontId="6" fillId="0" borderId="23" xfId="1" applyNumberFormat="1" applyBorder="1" applyAlignment="1">
      <alignment horizontal="left" vertical="center" indent="1"/>
    </xf>
    <xf numFmtId="0" fontId="6" fillId="0" borderId="2" xfId="1" applyBorder="1" applyAlignment="1">
      <alignment horizontal="left" vertical="center"/>
    </xf>
    <xf numFmtId="0" fontId="6" fillId="0" borderId="2" xfId="1" applyBorder="1"/>
    <xf numFmtId="0" fontId="11" fillId="0" borderId="23" xfId="1" applyFont="1" applyBorder="1" applyAlignment="1">
      <alignment horizontal="left" vertical="center" indent="1"/>
    </xf>
    <xf numFmtId="0" fontId="11" fillId="0" borderId="2" xfId="1" applyFont="1" applyBorder="1" applyAlignment="1">
      <alignment horizontal="left" vertical="center"/>
    </xf>
    <xf numFmtId="0" fontId="11" fillId="0" borderId="2" xfId="1" applyFont="1" applyBorder="1"/>
    <xf numFmtId="0" fontId="6" fillId="0" borderId="23" xfId="1" applyBorder="1" applyAlignment="1">
      <alignment horizontal="left" indent="1"/>
    </xf>
    <xf numFmtId="1" fontId="11" fillId="0" borderId="2" xfId="1" applyNumberFormat="1" applyFont="1" applyBorder="1" applyAlignment="1">
      <alignment horizontal="right" vertical="center"/>
    </xf>
    <xf numFmtId="0" fontId="6" fillId="0" borderId="2" xfId="1" applyBorder="1" applyAlignment="1">
      <alignment horizontal="left" vertical="center" indent="1"/>
    </xf>
    <xf numFmtId="0" fontId="11" fillId="0" borderId="2" xfId="1" applyFont="1" applyBorder="1" applyAlignment="1">
      <alignment vertical="center"/>
    </xf>
    <xf numFmtId="49" fontId="6" fillId="0" borderId="24" xfId="1" applyNumberFormat="1" applyFont="1" applyBorder="1" applyAlignment="1">
      <alignment horizontal="left" vertical="center"/>
    </xf>
    <xf numFmtId="0" fontId="6" fillId="0" borderId="23" xfId="1" applyBorder="1" applyAlignment="1">
      <alignment horizontal="left" vertical="center" indent="1"/>
    </xf>
    <xf numFmtId="1" fontId="11" fillId="0" borderId="6" xfId="1" applyNumberFormat="1" applyFont="1" applyBorder="1" applyAlignment="1">
      <alignment horizontal="right" vertical="center"/>
    </xf>
    <xf numFmtId="0" fontId="6" fillId="0" borderId="19" xfId="1" applyBorder="1" applyAlignment="1">
      <alignment horizontal="left" vertical="center" indent="1"/>
    </xf>
    <xf numFmtId="0" fontId="6" fillId="0" borderId="20" xfId="1" applyBorder="1" applyAlignment="1">
      <alignment horizontal="left" vertical="center"/>
    </xf>
    <xf numFmtId="0" fontId="6" fillId="0" borderId="20" xfId="1" applyBorder="1"/>
    <xf numFmtId="1" fontId="11" fillId="0" borderId="9" xfId="1" applyNumberFormat="1" applyFont="1" applyBorder="1" applyAlignment="1">
      <alignment horizontal="right" vertical="center"/>
    </xf>
    <xf numFmtId="0" fontId="6" fillId="0" borderId="20" xfId="1" applyBorder="1" applyAlignment="1">
      <alignment horizontal="left" vertical="center" indent="1"/>
    </xf>
    <xf numFmtId="49" fontId="6" fillId="0" borderId="21" xfId="1" applyNumberFormat="1" applyFont="1" applyBorder="1" applyAlignment="1">
      <alignment horizontal="left" vertical="center"/>
    </xf>
    <xf numFmtId="0" fontId="6" fillId="0" borderId="15" xfId="1" applyBorder="1" applyAlignment="1">
      <alignment horizontal="left" vertical="center" indent="1"/>
    </xf>
    <xf numFmtId="0" fontId="6" fillId="0" borderId="0" xfId="1" applyBorder="1" applyAlignment="1">
      <alignment horizontal="left" vertical="center"/>
    </xf>
    <xf numFmtId="1" fontId="6" fillId="0" borderId="0" xfId="1" applyNumberFormat="1" applyBorder="1" applyAlignment="1">
      <alignment horizontal="left" vertical="center"/>
    </xf>
    <xf numFmtId="4" fontId="6" fillId="0" borderId="0" xfId="1" applyNumberFormat="1" applyBorder="1" applyAlignment="1">
      <alignment horizontal="left" vertical="center"/>
    </xf>
    <xf numFmtId="49" fontId="6" fillId="0" borderId="18" xfId="1" applyNumberFormat="1" applyFont="1" applyBorder="1" applyAlignment="1">
      <alignment horizontal="left" vertical="center"/>
    </xf>
    <xf numFmtId="0" fontId="1" fillId="2" borderId="25" xfId="1" applyFont="1" applyFill="1" applyBorder="1" applyAlignment="1">
      <alignment horizontal="left" vertical="center" indent="1"/>
    </xf>
    <xf numFmtId="0" fontId="4" fillId="2" borderId="26" xfId="1" applyFont="1" applyFill="1" applyBorder="1" applyAlignment="1">
      <alignment horizontal="left" vertical="center"/>
    </xf>
    <xf numFmtId="0" fontId="6" fillId="2" borderId="26" xfId="1" applyFill="1" applyBorder="1" applyAlignment="1">
      <alignment horizontal="left" vertical="center"/>
    </xf>
    <xf numFmtId="4" fontId="1" fillId="2" borderId="26" xfId="1" applyNumberFormat="1" applyFont="1" applyFill="1" applyBorder="1" applyAlignment="1">
      <alignment horizontal="left" vertical="center"/>
    </xf>
    <xf numFmtId="49" fontId="6" fillId="2" borderId="27" xfId="1" applyNumberFormat="1" applyFill="1" applyBorder="1" applyAlignment="1">
      <alignment horizontal="left" vertical="center"/>
    </xf>
    <xf numFmtId="0" fontId="6" fillId="2" borderId="26" xfId="1" applyFill="1" applyBorder="1"/>
    <xf numFmtId="49" fontId="11" fillId="2" borderId="27" xfId="1" applyNumberFormat="1" applyFont="1" applyFill="1" applyBorder="1" applyAlignment="1">
      <alignment horizontal="left" vertical="center"/>
    </xf>
    <xf numFmtId="0" fontId="6" fillId="0" borderId="18" xfId="1" applyBorder="1" applyAlignment="1">
      <alignment horizontal="right"/>
    </xf>
    <xf numFmtId="0" fontId="6" fillId="0" borderId="15" xfId="1" applyBorder="1" applyAlignment="1">
      <alignment horizontal="right"/>
    </xf>
    <xf numFmtId="0" fontId="6" fillId="0" borderId="0" xfId="1" applyBorder="1" applyAlignment="1">
      <alignment horizontal="center" vertical="center"/>
    </xf>
    <xf numFmtId="0" fontId="11" fillId="0" borderId="20" xfId="1" applyFont="1" applyBorder="1" applyAlignment="1">
      <alignment vertical="top"/>
    </xf>
    <xf numFmtId="14" fontId="11" fillId="0" borderId="20" xfId="1" applyNumberFormat="1" applyFont="1" applyBorder="1" applyAlignment="1">
      <alignment horizontal="center" vertical="top"/>
    </xf>
    <xf numFmtId="0" fontId="11" fillId="0" borderId="15" xfId="1" applyFont="1" applyBorder="1"/>
    <xf numFmtId="0" fontId="11" fillId="0" borderId="0" xfId="1" applyFont="1" applyBorder="1"/>
    <xf numFmtId="0" fontId="11" fillId="0" borderId="18" xfId="1" applyFont="1" applyBorder="1" applyAlignment="1">
      <alignment horizontal="right"/>
    </xf>
    <xf numFmtId="0" fontId="11" fillId="0" borderId="0" xfId="1" applyFont="1"/>
    <xf numFmtId="0" fontId="6" fillId="0" borderId="0" xfId="1" applyBorder="1" applyAlignment="1">
      <alignment horizontal="center"/>
    </xf>
    <xf numFmtId="0" fontId="6" fillId="0" borderId="28" xfId="1" applyBorder="1"/>
    <xf numFmtId="0" fontId="6" fillId="0" borderId="29" xfId="1" applyBorder="1"/>
    <xf numFmtId="0" fontId="6" fillId="0" borderId="29" xfId="1" applyBorder="1" applyAlignment="1"/>
    <xf numFmtId="0" fontId="6" fillId="0" borderId="30" xfId="1" applyBorder="1" applyAlignment="1">
      <alignment horizontal="right"/>
    </xf>
    <xf numFmtId="0" fontId="6" fillId="0" borderId="0" xfId="1" applyAlignment="1"/>
    <xf numFmtId="49" fontId="11" fillId="3" borderId="0" xfId="1" applyNumberFormat="1" applyFont="1" applyFill="1" applyBorder="1" applyAlignment="1" applyProtection="1">
      <alignment horizontal="left" vertical="center"/>
      <protection locked="0"/>
    </xf>
    <xf numFmtId="49" fontId="0" fillId="0" borderId="2" xfId="0" applyNumberFormat="1" applyBorder="1" applyAlignment="1">
      <alignment vertical="center"/>
    </xf>
    <xf numFmtId="0" fontId="2" fillId="0" borderId="0" xfId="0" applyFont="1"/>
    <xf numFmtId="0" fontId="2" fillId="0" borderId="7" xfId="2" applyFont="1" applyBorder="1" applyAlignment="1">
      <alignment vertical="top"/>
    </xf>
    <xf numFmtId="0" fontId="2" fillId="0" borderId="7" xfId="2" applyNumberFormat="1" applyFont="1" applyBorder="1" applyAlignment="1">
      <alignment vertical="top"/>
    </xf>
    <xf numFmtId="0" fontId="2" fillId="0" borderId="8" xfId="2" applyNumberFormat="1" applyFont="1" applyBorder="1" applyAlignment="1">
      <alignment horizontal="left" vertical="top" wrapText="1"/>
    </xf>
    <xf numFmtId="0" fontId="2" fillId="0" borderId="8" xfId="2" applyFont="1" applyBorder="1" applyAlignment="1">
      <alignment vertical="top" shrinkToFit="1"/>
    </xf>
    <xf numFmtId="164" fontId="2" fillId="0" borderId="8" xfId="2" applyNumberFormat="1" applyFont="1" applyBorder="1" applyAlignment="1">
      <alignment vertical="top" shrinkToFit="1"/>
    </xf>
    <xf numFmtId="0" fontId="2" fillId="0" borderId="7" xfId="3" applyFont="1" applyBorder="1" applyAlignment="1">
      <alignment vertical="top"/>
    </xf>
    <xf numFmtId="0" fontId="2" fillId="0" borderId="7" xfId="3" applyNumberFormat="1" applyFont="1" applyBorder="1" applyAlignment="1">
      <alignment vertical="top"/>
    </xf>
    <xf numFmtId="0" fontId="2" fillId="0" borderId="8" xfId="3" applyNumberFormat="1" applyFont="1" applyBorder="1" applyAlignment="1">
      <alignment horizontal="left" vertical="top" wrapText="1"/>
    </xf>
    <xf numFmtId="0" fontId="2" fillId="0" borderId="8" xfId="3" applyFont="1" applyBorder="1" applyAlignment="1">
      <alignment vertical="top" shrinkToFit="1"/>
    </xf>
    <xf numFmtId="164" fontId="2" fillId="0" borderId="8" xfId="3" applyNumberFormat="1" applyFont="1" applyBorder="1" applyAlignment="1">
      <alignment vertical="top" shrinkToFit="1"/>
    </xf>
    <xf numFmtId="0" fontId="16" fillId="0" borderId="0" xfId="0" applyFont="1"/>
    <xf numFmtId="0" fontId="16" fillId="2" borderId="31" xfId="0" applyFont="1" applyFill="1" applyBorder="1" applyAlignment="1">
      <alignment wrapText="1"/>
    </xf>
    <xf numFmtId="0" fontId="16" fillId="2" borderId="4" xfId="0" applyFont="1" applyFill="1" applyBorder="1" applyAlignment="1">
      <alignment wrapText="1"/>
    </xf>
    <xf numFmtId="0" fontId="16" fillId="2" borderId="3" xfId="0" applyFont="1" applyFill="1" applyBorder="1" applyAlignment="1">
      <alignment vertical="top"/>
    </xf>
    <xf numFmtId="0" fontId="16" fillId="2" borderId="1" xfId="0" applyFont="1" applyFill="1" applyBorder="1" applyAlignment="1">
      <alignment vertical="top"/>
    </xf>
    <xf numFmtId="0" fontId="2" fillId="0" borderId="32" xfId="0" applyFont="1" applyBorder="1" applyAlignment="1">
      <alignment vertical="top" shrinkToFit="1"/>
    </xf>
    <xf numFmtId="0" fontId="16" fillId="2" borderId="33" xfId="0" applyFont="1" applyFill="1" applyBorder="1" applyAlignment="1">
      <alignment vertical="top" shrinkToFit="1"/>
    </xf>
    <xf numFmtId="0" fontId="16" fillId="2" borderId="10" xfId="0" applyFont="1" applyFill="1" applyBorder="1" applyAlignment="1">
      <alignment vertical="top" shrinkToFit="1"/>
    </xf>
    <xf numFmtId="0" fontId="17" fillId="0" borderId="32" xfId="0" applyFont="1" applyBorder="1" applyAlignment="1">
      <alignment vertical="top" shrinkToFit="1"/>
    </xf>
    <xf numFmtId="0" fontId="17" fillId="0" borderId="8" xfId="0" applyFont="1" applyBorder="1" applyAlignment="1">
      <alignment vertical="top" shrinkToFit="1"/>
    </xf>
    <xf numFmtId="0" fontId="16" fillId="0" borderId="0" xfId="0" applyFont="1" applyAlignment="1">
      <alignment vertical="top"/>
    </xf>
    <xf numFmtId="0" fontId="6" fillId="0" borderId="16" xfId="1" applyBorder="1" applyAlignment="1">
      <alignment horizontal="center"/>
    </xf>
    <xf numFmtId="4" fontId="13" fillId="0" borderId="9" xfId="1" applyNumberFormat="1" applyFont="1" applyBorder="1" applyAlignment="1">
      <alignment horizontal="right" vertical="center"/>
    </xf>
    <xf numFmtId="4" fontId="13" fillId="0" borderId="20" xfId="1" applyNumberFormat="1" applyFont="1" applyBorder="1" applyAlignment="1">
      <alignment horizontal="right" vertical="center"/>
    </xf>
    <xf numFmtId="4" fontId="13" fillId="0" borderId="16" xfId="1" applyNumberFormat="1" applyFont="1" applyBorder="1" applyAlignment="1">
      <alignment horizontal="right" vertical="center"/>
    </xf>
    <xf numFmtId="2" fontId="14" fillId="2" borderId="26" xfId="1" applyNumberFormat="1" applyFont="1" applyFill="1" applyBorder="1" applyAlignment="1">
      <alignment horizontal="right" vertical="center"/>
    </xf>
    <xf numFmtId="4" fontId="14" fillId="2" borderId="26" xfId="1" applyNumberFormat="1" applyFont="1" applyFill="1" applyBorder="1" applyAlignment="1">
      <alignment horizontal="right" vertical="center"/>
    </xf>
    <xf numFmtId="0" fontId="11" fillId="0" borderId="20" xfId="1" applyFont="1" applyBorder="1" applyAlignment="1">
      <alignment horizontal="center"/>
    </xf>
    <xf numFmtId="4" fontId="13" fillId="0" borderId="6" xfId="1" applyNumberFormat="1" applyFont="1" applyBorder="1" applyAlignment="1">
      <alignment vertical="center"/>
    </xf>
    <xf numFmtId="4" fontId="13" fillId="0" borderId="2" xfId="1" applyNumberFormat="1" applyFont="1" applyBorder="1" applyAlignment="1">
      <alignment vertical="center"/>
    </xf>
    <xf numFmtId="4" fontId="12" fillId="0" borderId="6" xfId="1" applyNumberFormat="1" applyFont="1" applyBorder="1" applyAlignment="1">
      <alignment horizontal="right" vertical="center" indent="1"/>
    </xf>
    <xf numFmtId="4" fontId="12" fillId="0" borderId="3" xfId="1" applyNumberFormat="1" applyFont="1" applyBorder="1" applyAlignment="1">
      <alignment horizontal="right" vertical="center" indent="1"/>
    </xf>
    <xf numFmtId="4" fontId="12" fillId="0" borderId="24" xfId="1" applyNumberFormat="1" applyFont="1" applyBorder="1" applyAlignment="1">
      <alignment horizontal="right" vertical="center" indent="1"/>
    </xf>
    <xf numFmtId="1" fontId="6" fillId="0" borderId="20" xfId="1" applyNumberFormat="1" applyFont="1" applyBorder="1" applyAlignment="1">
      <alignment horizontal="right" indent="1"/>
    </xf>
    <xf numFmtId="0" fontId="6" fillId="0" borderId="20" xfId="1" applyFont="1" applyBorder="1" applyAlignment="1">
      <alignment horizontal="right" indent="1"/>
    </xf>
    <xf numFmtId="0" fontId="6" fillId="0" borderId="21" xfId="1" applyFont="1" applyBorder="1" applyAlignment="1">
      <alignment horizontal="right" indent="1"/>
    </xf>
    <xf numFmtId="4" fontId="13" fillId="0" borderId="6" xfId="1" applyNumberFormat="1" applyFont="1" applyBorder="1" applyAlignment="1">
      <alignment horizontal="right" vertical="center" indent="1"/>
    </xf>
    <xf numFmtId="4" fontId="13" fillId="0" borderId="3" xfId="1" applyNumberFormat="1" applyFont="1" applyBorder="1" applyAlignment="1">
      <alignment horizontal="right" vertical="center" indent="1"/>
    </xf>
    <xf numFmtId="4" fontId="13" fillId="0" borderId="24" xfId="1" applyNumberFormat="1" applyFont="1" applyBorder="1" applyAlignment="1">
      <alignment horizontal="right" vertical="center" indent="1"/>
    </xf>
    <xf numFmtId="4" fontId="13" fillId="0" borderId="6" xfId="1" applyNumberFormat="1" applyFont="1" applyBorder="1" applyAlignment="1">
      <alignment horizontal="right" vertical="center"/>
    </xf>
    <xf numFmtId="4" fontId="13" fillId="0" borderId="2" xfId="1" applyNumberFormat="1" applyFont="1" applyBorder="1" applyAlignment="1">
      <alignment horizontal="right" vertical="center"/>
    </xf>
    <xf numFmtId="49" fontId="11" fillId="3" borderId="20" xfId="1" applyNumberFormat="1" applyFont="1" applyFill="1" applyBorder="1" applyAlignment="1" applyProtection="1">
      <alignment horizontal="left" vertical="center"/>
      <protection locked="0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49" fontId="9" fillId="2" borderId="16" xfId="1" applyNumberFormat="1" applyFont="1" applyFill="1" applyBorder="1" applyAlignment="1">
      <alignment horizontal="center" vertical="center" shrinkToFit="1"/>
    </xf>
    <xf numFmtId="0" fontId="9" fillId="2" borderId="16" xfId="1" applyFont="1" applyFill="1" applyBorder="1" applyAlignment="1">
      <alignment horizontal="center" vertical="center" shrinkToFit="1"/>
    </xf>
    <xf numFmtId="0" fontId="9" fillId="2" borderId="17" xfId="1" applyFont="1" applyFill="1" applyBorder="1" applyAlignment="1">
      <alignment horizontal="center" vertical="center" shrinkToFit="1"/>
    </xf>
    <xf numFmtId="49" fontId="11" fillId="2" borderId="0" xfId="1" applyNumberFormat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49" fontId="11" fillId="3" borderId="16" xfId="1" applyNumberFormat="1" applyFont="1" applyFill="1" applyBorder="1" applyAlignment="1" applyProtection="1">
      <alignment horizontal="left" vertical="center"/>
      <protection locked="0"/>
    </xf>
    <xf numFmtId="49" fontId="11" fillId="3" borderId="0" xfId="1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4" fontId="18" fillId="3" borderId="8" xfId="0" applyNumberFormat="1" applyFont="1" applyFill="1" applyBorder="1" applyAlignment="1" applyProtection="1">
      <alignment vertical="top" shrinkToFit="1"/>
    </xf>
    <xf numFmtId="0" fontId="19" fillId="0" borderId="7" xfId="0" applyFont="1" applyBorder="1" applyAlignment="1" applyProtection="1">
      <alignment vertical="top"/>
    </xf>
    <xf numFmtId="0" fontId="19" fillId="0" borderId="7" xfId="0" applyNumberFormat="1" applyFont="1" applyBorder="1" applyAlignment="1" applyProtection="1">
      <alignment vertical="top"/>
    </xf>
    <xf numFmtId="0" fontId="19" fillId="0" borderId="8" xfId="0" applyNumberFormat="1" applyFont="1" applyBorder="1" applyAlignment="1" applyProtection="1">
      <alignment horizontal="left" vertical="top" wrapText="1"/>
    </xf>
    <xf numFmtId="0" fontId="19" fillId="0" borderId="8" xfId="0" applyFont="1" applyBorder="1" applyAlignment="1" applyProtection="1">
      <alignment vertical="top" shrinkToFit="1"/>
    </xf>
    <xf numFmtId="164" fontId="19" fillId="0" borderId="8" xfId="0" applyNumberFormat="1" applyFont="1" applyBorder="1" applyAlignment="1" applyProtection="1">
      <alignment vertical="top" shrinkToFit="1"/>
    </xf>
    <xf numFmtId="4" fontId="19" fillId="3" borderId="8" xfId="0" applyNumberFormat="1" applyFont="1" applyFill="1" applyBorder="1" applyAlignment="1" applyProtection="1">
      <alignment vertical="top" shrinkToFit="1"/>
    </xf>
    <xf numFmtId="4" fontId="19" fillId="0" borderId="8" xfId="0" applyNumberFormat="1" applyFont="1" applyBorder="1" applyAlignment="1" applyProtection="1">
      <alignment vertical="top" shrinkToFit="1"/>
    </xf>
    <xf numFmtId="0" fontId="18" fillId="0" borderId="7" xfId="0" applyFont="1" applyBorder="1" applyAlignment="1" applyProtection="1">
      <alignment vertical="top"/>
    </xf>
    <xf numFmtId="0" fontId="18" fillId="0" borderId="7" xfId="0" applyNumberFormat="1" applyFont="1" applyBorder="1" applyAlignment="1" applyProtection="1">
      <alignment vertical="top"/>
    </xf>
    <xf numFmtId="0" fontId="18" fillId="0" borderId="8" xfId="0" applyNumberFormat="1" applyFont="1" applyBorder="1" applyAlignment="1" applyProtection="1">
      <alignment horizontal="left" vertical="top" wrapText="1"/>
    </xf>
    <xf numFmtId="0" fontId="18" fillId="0" borderId="8" xfId="0" applyFont="1" applyBorder="1" applyAlignment="1" applyProtection="1">
      <alignment vertical="top" shrinkToFit="1"/>
    </xf>
    <xf numFmtId="164" fontId="18" fillId="0" borderId="8" xfId="0" applyNumberFormat="1" applyFont="1" applyBorder="1" applyAlignment="1" applyProtection="1">
      <alignment vertical="top" shrinkToFit="1"/>
    </xf>
    <xf numFmtId="4" fontId="18" fillId="0" borderId="8" xfId="0" applyNumberFormat="1" applyFont="1" applyBorder="1" applyAlignment="1" applyProtection="1">
      <alignment vertical="top" shrinkToFit="1"/>
    </xf>
    <xf numFmtId="0" fontId="19" fillId="0" borderId="7" xfId="2" applyFont="1" applyBorder="1" applyAlignment="1" applyProtection="1">
      <alignment vertical="top"/>
    </xf>
    <xf numFmtId="0" fontId="19" fillId="0" borderId="7" xfId="2" applyNumberFormat="1" applyFont="1" applyBorder="1" applyAlignment="1" applyProtection="1">
      <alignment vertical="top"/>
    </xf>
    <xf numFmtId="0" fontId="19" fillId="0" borderId="8" xfId="2" applyNumberFormat="1" applyFont="1" applyBorder="1" applyAlignment="1" applyProtection="1">
      <alignment horizontal="left" vertical="top" wrapText="1"/>
    </xf>
    <xf numFmtId="0" fontId="19" fillId="0" borderId="8" xfId="2" applyFont="1" applyBorder="1" applyAlignment="1" applyProtection="1">
      <alignment vertical="top" shrinkToFit="1"/>
    </xf>
    <xf numFmtId="164" fontId="19" fillId="0" borderId="8" xfId="2" applyNumberFormat="1" applyFont="1" applyBorder="1" applyAlignment="1" applyProtection="1">
      <alignment vertical="top" shrinkToFit="1"/>
    </xf>
    <xf numFmtId="0" fontId="19" fillId="0" borderId="7" xfId="3" applyFont="1" applyBorder="1" applyAlignment="1" applyProtection="1">
      <alignment vertical="top"/>
    </xf>
    <xf numFmtId="0" fontId="19" fillId="0" borderId="7" xfId="3" applyNumberFormat="1" applyFont="1" applyBorder="1" applyAlignment="1" applyProtection="1">
      <alignment vertical="top"/>
    </xf>
    <xf numFmtId="0" fontId="19" fillId="0" borderId="8" xfId="3" applyNumberFormat="1" applyFont="1" applyBorder="1" applyAlignment="1" applyProtection="1">
      <alignment horizontal="left" vertical="top" wrapText="1"/>
    </xf>
    <xf numFmtId="0" fontId="19" fillId="0" borderId="8" xfId="3" applyFont="1" applyBorder="1" applyAlignment="1" applyProtection="1">
      <alignment vertical="top" shrinkToFit="1"/>
    </xf>
    <xf numFmtId="164" fontId="19" fillId="0" borderId="8" xfId="3" applyNumberFormat="1" applyFont="1" applyBorder="1" applyAlignment="1" applyProtection="1">
      <alignment vertical="top" shrinkToFit="1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33"/>
  <sheetViews>
    <sheetView showGridLines="0" topLeftCell="B1" zoomScaleNormal="100" zoomScaleSheetLayoutView="75" workbookViewId="0">
      <selection activeCell="H29" sqref="H29"/>
    </sheetView>
  </sheetViews>
  <sheetFormatPr defaultColWidth="9" defaultRowHeight="12.75" x14ac:dyDescent="0.2"/>
  <cols>
    <col min="1" max="1" width="8.42578125" style="51" hidden="1" customWidth="1"/>
    <col min="2" max="2" width="9.140625" style="51" customWidth="1"/>
    <col min="3" max="3" width="7.42578125" style="51" customWidth="1"/>
    <col min="4" max="4" width="13.42578125" style="51" customWidth="1"/>
    <col min="5" max="5" width="12.140625" style="51" customWidth="1"/>
    <col min="6" max="6" width="11.42578125" style="51" customWidth="1"/>
    <col min="7" max="7" width="12.7109375" style="141" customWidth="1"/>
    <col min="8" max="8" width="12.7109375" style="51" customWidth="1"/>
    <col min="9" max="9" width="12.7109375" style="141" customWidth="1"/>
    <col min="10" max="10" width="6.7109375" style="141" customWidth="1"/>
    <col min="11" max="11" width="4.28515625" style="51" customWidth="1"/>
    <col min="12" max="15" width="10.7109375" style="51" customWidth="1"/>
    <col min="16" max="16384" width="9" style="51"/>
  </cols>
  <sheetData>
    <row r="1" spans="1:15" ht="33.75" customHeight="1" x14ac:dyDescent="0.2">
      <c r="A1" s="50" t="s">
        <v>369</v>
      </c>
      <c r="B1" s="187" t="s">
        <v>370</v>
      </c>
      <c r="C1" s="188"/>
      <c r="D1" s="188"/>
      <c r="E1" s="188"/>
      <c r="F1" s="188"/>
      <c r="G1" s="188"/>
      <c r="H1" s="188"/>
      <c r="I1" s="188"/>
      <c r="J1" s="189"/>
    </row>
    <row r="2" spans="1:15" ht="23.25" customHeight="1" x14ac:dyDescent="0.2">
      <c r="A2" s="52"/>
      <c r="B2" s="53" t="s">
        <v>371</v>
      </c>
      <c r="C2" s="54"/>
      <c r="D2" s="190" t="s">
        <v>2</v>
      </c>
      <c r="E2" s="191"/>
      <c r="F2" s="191"/>
      <c r="G2" s="191"/>
      <c r="H2" s="191"/>
      <c r="I2" s="191"/>
      <c r="J2" s="192"/>
      <c r="O2" s="55"/>
    </row>
    <row r="3" spans="1:15" ht="23.25" customHeight="1" x14ac:dyDescent="0.2">
      <c r="A3" s="52"/>
      <c r="B3" s="56" t="s">
        <v>372</v>
      </c>
      <c r="C3" s="57"/>
      <c r="D3" s="193" t="s">
        <v>4</v>
      </c>
      <c r="E3" s="194"/>
      <c r="F3" s="194"/>
      <c r="G3" s="194"/>
      <c r="H3" s="194"/>
      <c r="I3" s="194"/>
      <c r="J3" s="195"/>
    </row>
    <row r="4" spans="1:15" ht="23.25" hidden="1" customHeight="1" x14ac:dyDescent="0.2">
      <c r="A4" s="52"/>
      <c r="B4" s="58" t="s">
        <v>373</v>
      </c>
      <c r="C4" s="59"/>
      <c r="D4" s="60"/>
      <c r="E4" s="60"/>
      <c r="F4" s="61"/>
      <c r="G4" s="62"/>
      <c r="H4" s="61"/>
      <c r="I4" s="62"/>
      <c r="J4" s="63"/>
    </row>
    <row r="5" spans="1:15" ht="24" customHeight="1" x14ac:dyDescent="0.2">
      <c r="A5" s="52"/>
      <c r="B5" s="64" t="s">
        <v>374</v>
      </c>
      <c r="C5" s="65"/>
      <c r="D5" s="66" t="s">
        <v>375</v>
      </c>
      <c r="E5" s="67"/>
      <c r="F5" s="67"/>
      <c r="G5" s="67"/>
      <c r="H5" s="68" t="s">
        <v>376</v>
      </c>
      <c r="I5" s="66" t="s">
        <v>377</v>
      </c>
      <c r="J5" s="69"/>
    </row>
    <row r="6" spans="1:15" ht="15.75" customHeight="1" x14ac:dyDescent="0.2">
      <c r="A6" s="52"/>
      <c r="B6" s="70"/>
      <c r="C6" s="67"/>
      <c r="D6" s="66" t="s">
        <v>378</v>
      </c>
      <c r="E6" s="67"/>
      <c r="F6" s="67"/>
      <c r="G6" s="67"/>
      <c r="H6" s="68" t="s">
        <v>379</v>
      </c>
      <c r="I6" s="66" t="s">
        <v>380</v>
      </c>
      <c r="J6" s="69"/>
    </row>
    <row r="7" spans="1:15" ht="15.75" customHeight="1" x14ac:dyDescent="0.2">
      <c r="A7" s="52"/>
      <c r="B7" s="71"/>
      <c r="C7" s="72" t="s">
        <v>381</v>
      </c>
      <c r="D7" s="73" t="s">
        <v>382</v>
      </c>
      <c r="E7" s="74"/>
      <c r="F7" s="74"/>
      <c r="G7" s="74"/>
      <c r="H7" s="75"/>
      <c r="I7" s="74"/>
      <c r="J7" s="76"/>
    </row>
    <row r="8" spans="1:15" ht="24" hidden="1" customHeight="1" x14ac:dyDescent="0.2">
      <c r="A8" s="52"/>
      <c r="B8" s="64" t="s">
        <v>383</v>
      </c>
      <c r="C8" s="65"/>
      <c r="D8" s="77"/>
      <c r="E8" s="65"/>
      <c r="F8" s="65"/>
      <c r="G8" s="78"/>
      <c r="H8" s="68" t="s">
        <v>376</v>
      </c>
      <c r="I8" s="79"/>
      <c r="J8" s="69"/>
    </row>
    <row r="9" spans="1:15" ht="15.75" hidden="1" customHeight="1" x14ac:dyDescent="0.2">
      <c r="A9" s="52"/>
      <c r="B9" s="52"/>
      <c r="C9" s="65"/>
      <c r="D9" s="77"/>
      <c r="E9" s="65"/>
      <c r="F9" s="65"/>
      <c r="G9" s="78"/>
      <c r="H9" s="68" t="s">
        <v>379</v>
      </c>
      <c r="I9" s="79"/>
      <c r="J9" s="69"/>
    </row>
    <row r="10" spans="1:15" ht="15.75" hidden="1" customHeight="1" x14ac:dyDescent="0.2">
      <c r="A10" s="52"/>
      <c r="B10" s="80"/>
      <c r="C10" s="81"/>
      <c r="D10" s="82"/>
      <c r="E10" s="83"/>
      <c r="F10" s="83"/>
      <c r="G10" s="84"/>
      <c r="H10" s="84"/>
      <c r="I10" s="85"/>
      <c r="J10" s="76"/>
    </row>
    <row r="11" spans="1:15" ht="24" customHeight="1" x14ac:dyDescent="0.2">
      <c r="A11" s="52"/>
      <c r="B11" s="64" t="s">
        <v>384</v>
      </c>
      <c r="C11" s="65"/>
      <c r="D11" s="196"/>
      <c r="E11" s="196"/>
      <c r="F11" s="196"/>
      <c r="G11" s="196"/>
      <c r="H11" s="68" t="s">
        <v>376</v>
      </c>
      <c r="I11" s="142"/>
      <c r="J11" s="69"/>
    </row>
    <row r="12" spans="1:15" ht="15.75" customHeight="1" x14ac:dyDescent="0.2">
      <c r="A12" s="52"/>
      <c r="B12" s="70"/>
      <c r="C12" s="67"/>
      <c r="D12" s="197"/>
      <c r="E12" s="197"/>
      <c r="F12" s="197"/>
      <c r="G12" s="197"/>
      <c r="H12" s="68" t="s">
        <v>379</v>
      </c>
      <c r="I12" s="142"/>
      <c r="J12" s="69"/>
    </row>
    <row r="13" spans="1:15" ht="15.75" customHeight="1" x14ac:dyDescent="0.2">
      <c r="A13" s="52"/>
      <c r="B13" s="71"/>
      <c r="C13" s="86"/>
      <c r="D13" s="186"/>
      <c r="E13" s="186"/>
      <c r="F13" s="186"/>
      <c r="G13" s="186"/>
      <c r="H13" s="87"/>
      <c r="I13" s="74"/>
      <c r="J13" s="76"/>
    </row>
    <row r="14" spans="1:15" ht="24" hidden="1" customHeight="1" x14ac:dyDescent="0.2">
      <c r="A14" s="52"/>
      <c r="B14" s="88" t="s">
        <v>385</v>
      </c>
      <c r="C14" s="89"/>
      <c r="D14" s="90"/>
      <c r="E14" s="91"/>
      <c r="F14" s="91"/>
      <c r="G14" s="91"/>
      <c r="H14" s="92"/>
      <c r="I14" s="91"/>
      <c r="J14" s="93"/>
    </row>
    <row r="15" spans="1:15" ht="32.25" customHeight="1" x14ac:dyDescent="0.2">
      <c r="A15" s="52"/>
      <c r="B15" s="80" t="s">
        <v>386</v>
      </c>
      <c r="C15" s="94"/>
      <c r="D15" s="84"/>
      <c r="E15" s="178"/>
      <c r="F15" s="178"/>
      <c r="G15" s="179"/>
      <c r="H15" s="179"/>
      <c r="I15" s="179" t="s">
        <v>13</v>
      </c>
      <c r="J15" s="180"/>
    </row>
    <row r="16" spans="1:15" ht="23.25" customHeight="1" x14ac:dyDescent="0.2">
      <c r="A16" s="95" t="s">
        <v>387</v>
      </c>
      <c r="B16" s="96" t="s">
        <v>403</v>
      </c>
      <c r="C16" s="97"/>
      <c r="D16" s="98"/>
      <c r="E16" s="175"/>
      <c r="F16" s="176"/>
      <c r="G16" s="175"/>
      <c r="H16" s="176"/>
      <c r="I16" s="175">
        <f>'Výkaz uznatelné náklady'!G186</f>
        <v>0</v>
      </c>
      <c r="J16" s="177"/>
    </row>
    <row r="17" spans="1:10" ht="23.25" customHeight="1" x14ac:dyDescent="0.2">
      <c r="A17" s="95" t="s">
        <v>388</v>
      </c>
      <c r="B17" s="96" t="s">
        <v>404</v>
      </c>
      <c r="C17" s="97"/>
      <c r="D17" s="98"/>
      <c r="E17" s="175"/>
      <c r="F17" s="176"/>
      <c r="G17" s="175"/>
      <c r="H17" s="176"/>
      <c r="I17" s="175">
        <f>'Výkaz neuznatel. náklady'!G186</f>
        <v>0</v>
      </c>
      <c r="J17" s="177"/>
    </row>
    <row r="18" spans="1:10" ht="23.25" customHeight="1" x14ac:dyDescent="0.2">
      <c r="A18" s="52"/>
      <c r="B18" s="99" t="s">
        <v>13</v>
      </c>
      <c r="C18" s="100"/>
      <c r="D18" s="101"/>
      <c r="E18" s="181"/>
      <c r="F18" s="182"/>
      <c r="G18" s="181"/>
      <c r="H18" s="182"/>
      <c r="I18" s="181">
        <f>SUM(I16:J17)</f>
        <v>0</v>
      </c>
      <c r="J18" s="183"/>
    </row>
    <row r="19" spans="1:10" ht="33" customHeight="1" x14ac:dyDescent="0.2">
      <c r="A19" s="52"/>
      <c r="B19" s="102" t="s">
        <v>389</v>
      </c>
      <c r="C19" s="97"/>
      <c r="D19" s="98"/>
      <c r="E19" s="103"/>
      <c r="F19" s="104"/>
      <c r="G19" s="105"/>
      <c r="H19" s="105"/>
      <c r="I19" s="105"/>
      <c r="J19" s="106"/>
    </row>
    <row r="20" spans="1:10" ht="23.25" customHeight="1" x14ac:dyDescent="0.2">
      <c r="A20" s="52"/>
      <c r="B20" s="107" t="s">
        <v>390</v>
      </c>
      <c r="C20" s="97"/>
      <c r="D20" s="98"/>
      <c r="E20" s="108">
        <v>12</v>
      </c>
      <c r="F20" s="104" t="s">
        <v>391</v>
      </c>
      <c r="G20" s="173"/>
      <c r="H20" s="174"/>
      <c r="I20" s="174"/>
      <c r="J20" s="106" t="str">
        <f t="shared" ref="J20:J25" si="0">Mena</f>
        <v>CZK</v>
      </c>
    </row>
    <row r="21" spans="1:10" ht="23.25" customHeight="1" x14ac:dyDescent="0.2">
      <c r="A21" s="52"/>
      <c r="B21" s="107" t="s">
        <v>392</v>
      </c>
      <c r="C21" s="97"/>
      <c r="D21" s="98"/>
      <c r="E21" s="108">
        <f>SazbaDPH1</f>
        <v>12</v>
      </c>
      <c r="F21" s="104" t="s">
        <v>391</v>
      </c>
      <c r="G21" s="184"/>
      <c r="H21" s="185"/>
      <c r="I21" s="185"/>
      <c r="J21" s="106" t="str">
        <f t="shared" si="0"/>
        <v>CZK</v>
      </c>
    </row>
    <row r="22" spans="1:10" ht="23.25" customHeight="1" x14ac:dyDescent="0.2">
      <c r="A22" s="52"/>
      <c r="B22" s="107" t="s">
        <v>393</v>
      </c>
      <c r="C22" s="97"/>
      <c r="D22" s="98"/>
      <c r="E22" s="108">
        <v>21</v>
      </c>
      <c r="F22" s="104" t="s">
        <v>391</v>
      </c>
      <c r="G22" s="173">
        <f>I18</f>
        <v>0</v>
      </c>
      <c r="H22" s="174"/>
      <c r="I22" s="174"/>
      <c r="J22" s="106" t="str">
        <f t="shared" si="0"/>
        <v>CZK</v>
      </c>
    </row>
    <row r="23" spans="1:10" ht="23.25" customHeight="1" x14ac:dyDescent="0.2">
      <c r="A23" s="52"/>
      <c r="B23" s="109" t="s">
        <v>394</v>
      </c>
      <c r="C23" s="110"/>
      <c r="D23" s="111"/>
      <c r="E23" s="112">
        <f>SazbaDPH2</f>
        <v>21</v>
      </c>
      <c r="F23" s="113" t="s">
        <v>391</v>
      </c>
      <c r="G23" s="167">
        <f>ZakladDPHZakl*SazbaDPH2/100</f>
        <v>0</v>
      </c>
      <c r="H23" s="168"/>
      <c r="I23" s="168"/>
      <c r="J23" s="114" t="str">
        <f t="shared" si="0"/>
        <v>CZK</v>
      </c>
    </row>
    <row r="24" spans="1:10" ht="23.25" customHeight="1" thickBot="1" x14ac:dyDescent="0.25">
      <c r="A24" s="52"/>
      <c r="B24" s="115" t="s">
        <v>395</v>
      </c>
      <c r="C24" s="116"/>
      <c r="D24" s="117"/>
      <c r="E24" s="116"/>
      <c r="F24" s="118"/>
      <c r="G24" s="169">
        <f>0</f>
        <v>0</v>
      </c>
      <c r="H24" s="169"/>
      <c r="I24" s="169"/>
      <c r="J24" s="119" t="str">
        <f t="shared" si="0"/>
        <v>CZK</v>
      </c>
    </row>
    <row r="25" spans="1:10" ht="27.75" hidden="1" customHeight="1" thickBot="1" x14ac:dyDescent="0.25">
      <c r="A25" s="52"/>
      <c r="B25" s="120" t="s">
        <v>396</v>
      </c>
      <c r="C25" s="121"/>
      <c r="D25" s="121"/>
      <c r="E25" s="122"/>
      <c r="F25" s="123"/>
      <c r="G25" s="170" t="e">
        <f>ZakladDPHSniVypocet+ZakladDPHZaklVypocet</f>
        <v>#REF!</v>
      </c>
      <c r="H25" s="170"/>
      <c r="I25" s="170"/>
      <c r="J25" s="124" t="str">
        <f t="shared" si="0"/>
        <v>CZK</v>
      </c>
    </row>
    <row r="26" spans="1:10" ht="27.75" customHeight="1" thickBot="1" x14ac:dyDescent="0.25">
      <c r="A26" s="52"/>
      <c r="B26" s="120" t="s">
        <v>397</v>
      </c>
      <c r="C26" s="125"/>
      <c r="D26" s="125"/>
      <c r="E26" s="125"/>
      <c r="F26" s="125"/>
      <c r="G26" s="171">
        <f>ZakladDPHSni+DPHSni+ZakladDPHZakl+DPHZakl+Zaokrouhleni</f>
        <v>0</v>
      </c>
      <c r="H26" s="171"/>
      <c r="I26" s="171"/>
      <c r="J26" s="126" t="s">
        <v>398</v>
      </c>
    </row>
    <row r="27" spans="1:10" ht="12.75" customHeight="1" x14ac:dyDescent="0.2">
      <c r="A27" s="52"/>
      <c r="B27" s="52"/>
      <c r="C27" s="65"/>
      <c r="D27" s="65"/>
      <c r="E27" s="65"/>
      <c r="F27" s="65"/>
      <c r="G27" s="78"/>
      <c r="H27" s="65"/>
      <c r="I27" s="78"/>
      <c r="J27" s="127"/>
    </row>
    <row r="28" spans="1:10" ht="30" customHeight="1" x14ac:dyDescent="0.2">
      <c r="A28" s="52"/>
      <c r="B28" s="52"/>
      <c r="C28" s="65"/>
      <c r="D28" s="65"/>
      <c r="E28" s="65"/>
      <c r="F28" s="65"/>
      <c r="G28" s="78"/>
      <c r="H28" s="65"/>
      <c r="I28" s="78"/>
      <c r="J28" s="127"/>
    </row>
    <row r="29" spans="1:10" ht="18.75" customHeight="1" x14ac:dyDescent="0.2">
      <c r="A29" s="52"/>
      <c r="B29" s="128"/>
      <c r="C29" s="129" t="s">
        <v>399</v>
      </c>
      <c r="D29" s="130"/>
      <c r="E29" s="130"/>
      <c r="F29" s="129" t="s">
        <v>400</v>
      </c>
      <c r="G29" s="130"/>
      <c r="H29" s="131">
        <f ca="1">TODAY()</f>
        <v>45399</v>
      </c>
      <c r="I29" s="130"/>
      <c r="J29" s="127"/>
    </row>
    <row r="30" spans="1:10" ht="47.25" customHeight="1" x14ac:dyDescent="0.2">
      <c r="A30" s="52"/>
      <c r="B30" s="52"/>
      <c r="C30" s="65"/>
      <c r="D30" s="65"/>
      <c r="E30" s="65"/>
      <c r="F30" s="65"/>
      <c r="G30" s="78"/>
      <c r="H30" s="65"/>
      <c r="I30" s="78"/>
      <c r="J30" s="127"/>
    </row>
    <row r="31" spans="1:10" s="135" customFormat="1" ht="18.75" customHeight="1" x14ac:dyDescent="0.2">
      <c r="A31" s="132"/>
      <c r="B31" s="132"/>
      <c r="C31" s="133"/>
      <c r="D31" s="172"/>
      <c r="E31" s="172"/>
      <c r="F31" s="133"/>
      <c r="G31" s="172"/>
      <c r="H31" s="172"/>
      <c r="I31" s="172"/>
      <c r="J31" s="134"/>
    </row>
    <row r="32" spans="1:10" ht="12.75" customHeight="1" x14ac:dyDescent="0.2">
      <c r="A32" s="52"/>
      <c r="B32" s="52"/>
      <c r="C32" s="65"/>
      <c r="D32" s="166" t="s">
        <v>401</v>
      </c>
      <c r="E32" s="166"/>
      <c r="F32" s="65"/>
      <c r="G32" s="78"/>
      <c r="H32" s="136" t="s">
        <v>402</v>
      </c>
      <c r="I32" s="78"/>
      <c r="J32" s="127"/>
    </row>
    <row r="33" spans="1:10" ht="13.5" customHeight="1" thickBot="1" x14ac:dyDescent="0.25">
      <c r="A33" s="137"/>
      <c r="B33" s="137"/>
      <c r="C33" s="138"/>
      <c r="D33" s="138"/>
      <c r="E33" s="138"/>
      <c r="F33" s="138"/>
      <c r="G33" s="139"/>
      <c r="H33" s="138"/>
      <c r="I33" s="139"/>
      <c r="J33" s="140"/>
    </row>
  </sheetData>
  <sheetProtection algorithmName="SHA-512" hashValue="cc9DPdBlAJG4tCiTNmWSxGidBugoq5DfB6xsfzE3NMuE1LqJd7LRiB3i7DcRWAi7Xp0WUHVGJ71HWWT639brUw==" saltValue="911PvlPUC/1cuzRfj5u0+A==" spinCount="100000" sheet="1" objects="1" scenarios="1"/>
  <mergeCells count="28">
    <mergeCell ref="D13:G13"/>
    <mergeCell ref="B1:J1"/>
    <mergeCell ref="D2:J2"/>
    <mergeCell ref="D3:J3"/>
    <mergeCell ref="D11:G11"/>
    <mergeCell ref="D12:G12"/>
    <mergeCell ref="G22:I22"/>
    <mergeCell ref="E17:F17"/>
    <mergeCell ref="G17:H17"/>
    <mergeCell ref="I17:J17"/>
    <mergeCell ref="E15:F15"/>
    <mergeCell ref="G15:H15"/>
    <mergeCell ref="I15:J15"/>
    <mergeCell ref="E16:F16"/>
    <mergeCell ref="G16:H16"/>
    <mergeCell ref="I16:J16"/>
    <mergeCell ref="E18:F18"/>
    <mergeCell ref="G18:H18"/>
    <mergeCell ref="I18:J18"/>
    <mergeCell ref="G20:I20"/>
    <mergeCell ref="G21:I21"/>
    <mergeCell ref="D32:E32"/>
    <mergeCell ref="G23:I23"/>
    <mergeCell ref="G24:I24"/>
    <mergeCell ref="G25:I25"/>
    <mergeCell ref="G26:I26"/>
    <mergeCell ref="D31:E31"/>
    <mergeCell ref="G31:I3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V187"/>
  <sheetViews>
    <sheetView zoomScaleNormal="100" workbookViewId="0">
      <pane ySplit="7" topLeftCell="A143" activePane="bottomLeft" state="frozen"/>
      <selection pane="bottomLeft" activeCell="F170" sqref="F170"/>
    </sheetView>
  </sheetViews>
  <sheetFormatPr defaultRowHeight="15" x14ac:dyDescent="0.25"/>
  <cols>
    <col min="1" max="1" width="4.140625" bestFit="1" customWidth="1"/>
    <col min="2" max="2" width="14.7109375" customWidth="1"/>
    <col min="3" max="3" width="47" customWidth="1"/>
    <col min="4" max="4" width="6" bestFit="1" customWidth="1"/>
    <col min="5" max="5" width="11.5703125" customWidth="1"/>
    <col min="6" max="6" width="10.85546875" customWidth="1"/>
    <col min="7" max="7" width="14.140625" customWidth="1"/>
    <col min="8" max="21" width="0" hidden="1" customWidth="1"/>
    <col min="22" max="22" width="3.5703125" customWidth="1"/>
  </cols>
  <sheetData>
    <row r="1" spans="1:22" ht="15.75" x14ac:dyDescent="0.25">
      <c r="A1" s="198" t="s">
        <v>0</v>
      </c>
      <c r="B1" s="198"/>
      <c r="C1" s="198"/>
      <c r="D1" s="198"/>
      <c r="E1" s="198"/>
      <c r="F1" s="198"/>
      <c r="G1" s="198"/>
    </row>
    <row r="2" spans="1:22" x14ac:dyDescent="0.25">
      <c r="A2" s="1" t="s">
        <v>1</v>
      </c>
      <c r="B2" s="143"/>
      <c r="C2" s="199" t="s">
        <v>2</v>
      </c>
      <c r="D2" s="200"/>
      <c r="E2" s="200"/>
      <c r="F2" s="200"/>
      <c r="G2" s="201"/>
    </row>
    <row r="3" spans="1:22" x14ac:dyDescent="0.25">
      <c r="A3" s="1" t="s">
        <v>3</v>
      </c>
      <c r="B3" s="143"/>
      <c r="C3" s="199" t="s">
        <v>4</v>
      </c>
      <c r="D3" s="200"/>
      <c r="E3" s="200"/>
      <c r="F3" s="200"/>
      <c r="G3" s="201"/>
    </row>
    <row r="4" spans="1:22" ht="15" customHeight="1" x14ac:dyDescent="0.25">
      <c r="A4" s="1" t="s">
        <v>5</v>
      </c>
      <c r="B4" s="143"/>
      <c r="C4" s="199"/>
      <c r="D4" s="200"/>
      <c r="E4" s="200"/>
      <c r="F4" s="200"/>
      <c r="G4" s="201"/>
    </row>
    <row r="5" spans="1:22" ht="15" customHeight="1" x14ac:dyDescent="0.25">
      <c r="A5" s="2" t="s">
        <v>6</v>
      </c>
      <c r="B5" s="3"/>
      <c r="C5" s="4"/>
      <c r="D5" s="5"/>
      <c r="E5" s="5"/>
      <c r="F5" s="5"/>
      <c r="G5" s="6"/>
    </row>
    <row r="6" spans="1:22" x14ac:dyDescent="0.25">
      <c r="B6" s="7"/>
      <c r="C6" s="7"/>
    </row>
    <row r="7" spans="1:22" ht="18" customHeight="1" x14ac:dyDescent="0.25">
      <c r="A7" s="8" t="s">
        <v>7</v>
      </c>
      <c r="B7" s="9" t="s">
        <v>8</v>
      </c>
      <c r="C7" s="9" t="s">
        <v>9</v>
      </c>
      <c r="D7" s="8" t="s">
        <v>10</v>
      </c>
      <c r="E7" s="8" t="s">
        <v>11</v>
      </c>
      <c r="F7" s="10" t="s">
        <v>12</v>
      </c>
      <c r="G7" s="8" t="s">
        <v>13</v>
      </c>
      <c r="H7" s="11" t="s">
        <v>14</v>
      </c>
      <c r="I7" s="11" t="s">
        <v>15</v>
      </c>
      <c r="J7" s="11" t="s">
        <v>16</v>
      </c>
      <c r="K7" s="11" t="s">
        <v>17</v>
      </c>
      <c r="L7" s="11" t="s">
        <v>18</v>
      </c>
      <c r="M7" s="11" t="s">
        <v>19</v>
      </c>
      <c r="N7" s="11" t="s">
        <v>20</v>
      </c>
      <c r="O7" s="11" t="s">
        <v>21</v>
      </c>
      <c r="P7" s="11" t="s">
        <v>22</v>
      </c>
      <c r="Q7" s="11" t="s">
        <v>23</v>
      </c>
      <c r="R7" s="11" t="s">
        <v>24</v>
      </c>
      <c r="S7" s="11" t="s">
        <v>25</v>
      </c>
      <c r="T7" s="11" t="s">
        <v>26</v>
      </c>
      <c r="U7" s="11" t="s">
        <v>27</v>
      </c>
    </row>
    <row r="8" spans="1:22" x14ac:dyDescent="0.25">
      <c r="A8" s="12" t="s">
        <v>28</v>
      </c>
      <c r="B8" s="13" t="s">
        <v>29</v>
      </c>
      <c r="C8" s="14" t="s">
        <v>30</v>
      </c>
      <c r="D8" s="15"/>
      <c r="E8" s="16"/>
      <c r="F8" s="17"/>
      <c r="G8" s="17">
        <f>SUMIF(AB9:AB20,"&lt;&gt;NOR",G9:G20)</f>
        <v>0</v>
      </c>
      <c r="H8" s="17"/>
      <c r="I8" s="17">
        <f>SUM(I9:I20)</f>
        <v>0</v>
      </c>
      <c r="J8" s="17"/>
      <c r="K8" s="17">
        <f>SUM(K9:K20)</f>
        <v>0</v>
      </c>
      <c r="L8" s="17"/>
      <c r="M8" s="17">
        <f>SUM(M9:M20)</f>
        <v>0</v>
      </c>
      <c r="N8" s="15"/>
      <c r="O8" s="15">
        <f>SUM(O9:O20)</f>
        <v>3.48482</v>
      </c>
      <c r="P8" s="15"/>
      <c r="Q8" s="15">
        <f>SUM(Q9:Q20)</f>
        <v>0</v>
      </c>
      <c r="R8" s="15"/>
      <c r="S8" s="15"/>
      <c r="T8" s="12"/>
      <c r="U8" s="15">
        <f>SUM(U9:U20)</f>
        <v>103.23</v>
      </c>
    </row>
    <row r="9" spans="1:22" ht="22.5" x14ac:dyDescent="0.25">
      <c r="A9" s="18">
        <v>1</v>
      </c>
      <c r="B9" s="19" t="s">
        <v>31</v>
      </c>
      <c r="C9" s="20" t="s">
        <v>32</v>
      </c>
      <c r="D9" s="21" t="s">
        <v>33</v>
      </c>
      <c r="E9" s="22">
        <v>3.6074999999999996E-2</v>
      </c>
      <c r="F9" s="23"/>
      <c r="G9" s="24">
        <f t="shared" ref="G9:G20" si="0">ROUND(E9*F9,2)</f>
        <v>0</v>
      </c>
      <c r="H9" s="24"/>
      <c r="I9" s="24">
        <f t="shared" ref="I9:I20" si="1">ROUND(E9*H9,2)</f>
        <v>0</v>
      </c>
      <c r="J9" s="24"/>
      <c r="K9" s="24">
        <f t="shared" ref="K9:K20" si="2">ROUND(E9*J9,2)</f>
        <v>0</v>
      </c>
      <c r="L9" s="24">
        <v>21</v>
      </c>
      <c r="M9" s="24">
        <f t="shared" ref="M9:M20" si="3">G9*(1+L9/100)</f>
        <v>0</v>
      </c>
      <c r="N9" s="21">
        <v>1.0900000000000001</v>
      </c>
      <c r="O9" s="21">
        <f t="shared" ref="O9:O20" si="4">ROUND(E9*N9,5)</f>
        <v>3.9320000000000001E-2</v>
      </c>
      <c r="P9" s="21">
        <v>0</v>
      </c>
      <c r="Q9" s="21">
        <f t="shared" ref="Q9:Q20" si="5">ROUND(E9*P9,5)</f>
        <v>0</v>
      </c>
      <c r="R9" s="21"/>
      <c r="S9" s="21"/>
      <c r="T9" s="25">
        <v>20.6</v>
      </c>
      <c r="U9" s="21">
        <f t="shared" ref="U9:U20" si="6">ROUND(E9*T9,2)</f>
        <v>0.74</v>
      </c>
      <c r="V9" s="144"/>
    </row>
    <row r="10" spans="1:22" ht="22.5" x14ac:dyDescent="0.25">
      <c r="A10" s="18">
        <v>2</v>
      </c>
      <c r="B10" s="19" t="s">
        <v>34</v>
      </c>
      <c r="C10" s="20" t="s">
        <v>35</v>
      </c>
      <c r="D10" s="21" t="s">
        <v>36</v>
      </c>
      <c r="E10" s="22">
        <v>0.78</v>
      </c>
      <c r="F10" s="23"/>
      <c r="G10" s="24">
        <f t="shared" si="0"/>
        <v>0</v>
      </c>
      <c r="H10" s="24"/>
      <c r="I10" s="24">
        <f t="shared" si="1"/>
        <v>0</v>
      </c>
      <c r="J10" s="24"/>
      <c r="K10" s="24">
        <f t="shared" si="2"/>
        <v>0</v>
      </c>
      <c r="L10" s="24">
        <v>21</v>
      </c>
      <c r="M10" s="24">
        <f t="shared" si="3"/>
        <v>0</v>
      </c>
      <c r="N10" s="21">
        <v>0.15679999999999999</v>
      </c>
      <c r="O10" s="21">
        <f t="shared" si="4"/>
        <v>0.12230000000000001</v>
      </c>
      <c r="P10" s="21">
        <v>0</v>
      </c>
      <c r="Q10" s="21">
        <f t="shared" si="5"/>
        <v>0</v>
      </c>
      <c r="R10" s="21"/>
      <c r="S10" s="21"/>
      <c r="T10" s="25">
        <v>1.2225999999999999</v>
      </c>
      <c r="U10" s="21">
        <f t="shared" si="6"/>
        <v>0.95</v>
      </c>
      <c r="V10" s="144"/>
    </row>
    <row r="11" spans="1:22" x14ac:dyDescent="0.25">
      <c r="A11" s="18">
        <v>3</v>
      </c>
      <c r="B11" s="19" t="s">
        <v>37</v>
      </c>
      <c r="C11" s="20" t="s">
        <v>38</v>
      </c>
      <c r="D11" s="21" t="s">
        <v>39</v>
      </c>
      <c r="E11" s="22">
        <v>0.20604</v>
      </c>
      <c r="F11" s="23"/>
      <c r="G11" s="24">
        <f t="shared" si="0"/>
        <v>0</v>
      </c>
      <c r="H11" s="24"/>
      <c r="I11" s="24">
        <f t="shared" si="1"/>
        <v>0</v>
      </c>
      <c r="J11" s="24"/>
      <c r="K11" s="24">
        <f t="shared" si="2"/>
        <v>0</v>
      </c>
      <c r="L11" s="24">
        <v>21</v>
      </c>
      <c r="M11" s="24">
        <f t="shared" si="3"/>
        <v>0</v>
      </c>
      <c r="N11" s="21">
        <v>0.76605000000000001</v>
      </c>
      <c r="O11" s="21">
        <f t="shared" si="4"/>
        <v>0.15784000000000001</v>
      </c>
      <c r="P11" s="21">
        <v>0</v>
      </c>
      <c r="Q11" s="21">
        <f t="shared" si="5"/>
        <v>0</v>
      </c>
      <c r="R11" s="21"/>
      <c r="S11" s="21"/>
      <c r="T11" s="25">
        <v>3.3231899999999999</v>
      </c>
      <c r="U11" s="21">
        <f t="shared" si="6"/>
        <v>0.68</v>
      </c>
      <c r="V11" s="144"/>
    </row>
    <row r="12" spans="1:22" ht="22.5" x14ac:dyDescent="0.25">
      <c r="A12" s="210">
        <v>4</v>
      </c>
      <c r="B12" s="211" t="s">
        <v>40</v>
      </c>
      <c r="C12" s="212" t="s">
        <v>41</v>
      </c>
      <c r="D12" s="213" t="s">
        <v>36</v>
      </c>
      <c r="E12" s="214"/>
      <c r="F12" s="202"/>
      <c r="G12" s="215">
        <f>ROUND(E12*F12,2)</f>
        <v>0</v>
      </c>
      <c r="H12" s="24"/>
      <c r="I12" s="24">
        <f t="shared" si="1"/>
        <v>0</v>
      </c>
      <c r="J12" s="24"/>
      <c r="K12" s="24">
        <f t="shared" si="2"/>
        <v>0</v>
      </c>
      <c r="L12" s="24">
        <v>21</v>
      </c>
      <c r="M12" s="24">
        <f t="shared" si="3"/>
        <v>0</v>
      </c>
      <c r="N12" s="21">
        <v>2.5420000000000002E-2</v>
      </c>
      <c r="O12" s="21">
        <f t="shared" si="4"/>
        <v>0</v>
      </c>
      <c r="P12" s="21">
        <v>0</v>
      </c>
      <c r="Q12" s="21">
        <f t="shared" si="5"/>
        <v>0</v>
      </c>
      <c r="R12" s="21"/>
      <c r="S12" s="21"/>
      <c r="T12" s="25">
        <v>1.2250000000000001</v>
      </c>
      <c r="U12" s="21">
        <f t="shared" si="6"/>
        <v>0</v>
      </c>
      <c r="V12" s="144"/>
    </row>
    <row r="13" spans="1:22" ht="22.5" x14ac:dyDescent="0.25">
      <c r="A13" s="18">
        <v>5</v>
      </c>
      <c r="B13" s="19" t="s">
        <v>42</v>
      </c>
      <c r="C13" s="20" t="s">
        <v>43</v>
      </c>
      <c r="D13" s="21" t="s">
        <v>36</v>
      </c>
      <c r="E13" s="22">
        <v>14.147</v>
      </c>
      <c r="F13" s="23"/>
      <c r="G13" s="24">
        <f t="shared" si="0"/>
        <v>0</v>
      </c>
      <c r="H13" s="24"/>
      <c r="I13" s="24">
        <f t="shared" si="1"/>
        <v>0</v>
      </c>
      <c r="J13" s="24"/>
      <c r="K13" s="24">
        <f t="shared" si="2"/>
        <v>0</v>
      </c>
      <c r="L13" s="24">
        <v>21</v>
      </c>
      <c r="M13" s="24">
        <f t="shared" si="3"/>
        <v>0</v>
      </c>
      <c r="N13" s="21">
        <v>2.4479999999999998E-2</v>
      </c>
      <c r="O13" s="21">
        <f t="shared" si="4"/>
        <v>0.34632000000000002</v>
      </c>
      <c r="P13" s="21">
        <v>0</v>
      </c>
      <c r="Q13" s="21">
        <f t="shared" si="5"/>
        <v>0</v>
      </c>
      <c r="R13" s="21"/>
      <c r="S13" s="21"/>
      <c r="T13" s="25">
        <v>1.252</v>
      </c>
      <c r="U13" s="21">
        <f t="shared" si="6"/>
        <v>17.71</v>
      </c>
      <c r="V13" s="144"/>
    </row>
    <row r="14" spans="1:22" ht="22.5" x14ac:dyDescent="0.25">
      <c r="A14" s="18">
        <v>6</v>
      </c>
      <c r="B14" s="19" t="s">
        <v>44</v>
      </c>
      <c r="C14" s="20" t="s">
        <v>45</v>
      </c>
      <c r="D14" s="21" t="s">
        <v>36</v>
      </c>
      <c r="E14" s="22">
        <v>45.515349999999998</v>
      </c>
      <c r="F14" s="23"/>
      <c r="G14" s="24">
        <f t="shared" si="0"/>
        <v>0</v>
      </c>
      <c r="H14" s="24"/>
      <c r="I14" s="24">
        <f t="shared" si="1"/>
        <v>0</v>
      </c>
      <c r="J14" s="24"/>
      <c r="K14" s="24">
        <f t="shared" si="2"/>
        <v>0</v>
      </c>
      <c r="L14" s="24">
        <v>21</v>
      </c>
      <c r="M14" s="24">
        <f t="shared" si="3"/>
        <v>0</v>
      </c>
      <c r="N14" s="21">
        <v>4.4119999999999999E-2</v>
      </c>
      <c r="O14" s="21">
        <f t="shared" si="4"/>
        <v>2.00814</v>
      </c>
      <c r="P14" s="21">
        <v>0</v>
      </c>
      <c r="Q14" s="21">
        <f t="shared" si="5"/>
        <v>0</v>
      </c>
      <c r="R14" s="21"/>
      <c r="S14" s="21"/>
      <c r="T14" s="25">
        <v>1.452</v>
      </c>
      <c r="U14" s="21">
        <f t="shared" si="6"/>
        <v>66.09</v>
      </c>
      <c r="V14" s="144"/>
    </row>
    <row r="15" spans="1:22" ht="22.5" x14ac:dyDescent="0.25">
      <c r="A15" s="203">
        <v>7</v>
      </c>
      <c r="B15" s="204" t="s">
        <v>46</v>
      </c>
      <c r="C15" s="205" t="s">
        <v>47</v>
      </c>
      <c r="D15" s="206" t="s">
        <v>48</v>
      </c>
      <c r="E15" s="207"/>
      <c r="F15" s="208"/>
      <c r="G15" s="209">
        <f t="shared" si="0"/>
        <v>0</v>
      </c>
      <c r="H15" s="24"/>
      <c r="I15" s="24">
        <f t="shared" si="1"/>
        <v>0</v>
      </c>
      <c r="J15" s="24"/>
      <c r="K15" s="24">
        <f t="shared" si="2"/>
        <v>0</v>
      </c>
      <c r="L15" s="24">
        <v>21</v>
      </c>
      <c r="M15" s="24">
        <f t="shared" si="3"/>
        <v>0</v>
      </c>
      <c r="N15" s="21">
        <v>5.6899999999999997E-3</v>
      </c>
      <c r="O15" s="21">
        <f t="shared" si="4"/>
        <v>0</v>
      </c>
      <c r="P15" s="21">
        <v>0</v>
      </c>
      <c r="Q15" s="21">
        <f t="shared" si="5"/>
        <v>0</v>
      </c>
      <c r="R15" s="21"/>
      <c r="S15" s="21"/>
      <c r="T15" s="25">
        <v>0.66</v>
      </c>
      <c r="U15" s="21">
        <f t="shared" si="6"/>
        <v>0</v>
      </c>
      <c r="V15" s="144"/>
    </row>
    <row r="16" spans="1:22" ht="22.5" x14ac:dyDescent="0.25">
      <c r="A16" s="18">
        <v>8</v>
      </c>
      <c r="B16" s="19" t="s">
        <v>49</v>
      </c>
      <c r="C16" s="20" t="s">
        <v>50</v>
      </c>
      <c r="D16" s="21" t="s">
        <v>48</v>
      </c>
      <c r="E16" s="22">
        <v>3</v>
      </c>
      <c r="F16" s="23"/>
      <c r="G16" s="24">
        <f t="shared" si="0"/>
        <v>0</v>
      </c>
      <c r="H16" s="24"/>
      <c r="I16" s="24">
        <f t="shared" si="1"/>
        <v>0</v>
      </c>
      <c r="J16" s="24"/>
      <c r="K16" s="24">
        <f t="shared" si="2"/>
        <v>0</v>
      </c>
      <c r="L16" s="24">
        <v>21</v>
      </c>
      <c r="M16" s="24">
        <f t="shared" si="3"/>
        <v>0</v>
      </c>
      <c r="N16" s="21">
        <v>6.3200000000000001E-3</v>
      </c>
      <c r="O16" s="21">
        <f t="shared" si="4"/>
        <v>1.8960000000000001E-2</v>
      </c>
      <c r="P16" s="21">
        <v>0</v>
      </c>
      <c r="Q16" s="21">
        <f t="shared" si="5"/>
        <v>0</v>
      </c>
      <c r="R16" s="21"/>
      <c r="S16" s="21"/>
      <c r="T16" s="25">
        <v>0.95699999999999996</v>
      </c>
      <c r="U16" s="21">
        <f t="shared" si="6"/>
        <v>2.87</v>
      </c>
      <c r="V16" s="144"/>
    </row>
    <row r="17" spans="1:22" ht="22.5" x14ac:dyDescent="0.25">
      <c r="A17" s="203">
        <v>9</v>
      </c>
      <c r="B17" s="204" t="s">
        <v>51</v>
      </c>
      <c r="C17" s="205" t="s">
        <v>52</v>
      </c>
      <c r="D17" s="206" t="s">
        <v>36</v>
      </c>
      <c r="E17" s="207"/>
      <c r="F17" s="208"/>
      <c r="G17" s="209">
        <f t="shared" si="0"/>
        <v>0</v>
      </c>
      <c r="H17" s="24"/>
      <c r="I17" s="24">
        <f t="shared" si="1"/>
        <v>0</v>
      </c>
      <c r="J17" s="24"/>
      <c r="K17" s="24">
        <f t="shared" si="2"/>
        <v>0</v>
      </c>
      <c r="L17" s="24">
        <v>21</v>
      </c>
      <c r="M17" s="24">
        <f t="shared" si="3"/>
        <v>0</v>
      </c>
      <c r="N17" s="21">
        <v>2.265E-2</v>
      </c>
      <c r="O17" s="21">
        <f t="shared" si="4"/>
        <v>0</v>
      </c>
      <c r="P17" s="21">
        <v>0</v>
      </c>
      <c r="Q17" s="21">
        <f t="shared" si="5"/>
        <v>0</v>
      </c>
      <c r="R17" s="21"/>
      <c r="S17" s="21"/>
      <c r="T17" s="25">
        <v>0.83848999999999996</v>
      </c>
      <c r="U17" s="21">
        <f t="shared" si="6"/>
        <v>0</v>
      </c>
      <c r="V17" s="144"/>
    </row>
    <row r="18" spans="1:22" x14ac:dyDescent="0.25">
      <c r="A18" s="203">
        <v>10</v>
      </c>
      <c r="B18" s="204" t="s">
        <v>53</v>
      </c>
      <c r="C18" s="205" t="s">
        <v>54</v>
      </c>
      <c r="D18" s="206" t="s">
        <v>36</v>
      </c>
      <c r="E18" s="207"/>
      <c r="F18" s="208"/>
      <c r="G18" s="209">
        <f t="shared" si="0"/>
        <v>0</v>
      </c>
      <c r="H18" s="24"/>
      <c r="I18" s="24">
        <f t="shared" si="1"/>
        <v>0</v>
      </c>
      <c r="J18" s="24"/>
      <c r="K18" s="24">
        <f t="shared" si="2"/>
        <v>0</v>
      </c>
      <c r="L18" s="24">
        <v>21</v>
      </c>
      <c r="M18" s="24">
        <f t="shared" si="3"/>
        <v>0</v>
      </c>
      <c r="N18" s="21">
        <v>0</v>
      </c>
      <c r="O18" s="21">
        <f t="shared" si="4"/>
        <v>0</v>
      </c>
      <c r="P18" s="21">
        <v>0</v>
      </c>
      <c r="Q18" s="21">
        <f t="shared" si="5"/>
        <v>0</v>
      </c>
      <c r="R18" s="21"/>
      <c r="S18" s="21"/>
      <c r="T18" s="25">
        <v>0.31</v>
      </c>
      <c r="U18" s="21">
        <f t="shared" si="6"/>
        <v>0</v>
      </c>
      <c r="V18" s="144"/>
    </row>
    <row r="19" spans="1:22" ht="22.5" x14ac:dyDescent="0.25">
      <c r="A19" s="18">
        <v>11</v>
      </c>
      <c r="B19" s="19" t="s">
        <v>55</v>
      </c>
      <c r="C19" s="20" t="s">
        <v>56</v>
      </c>
      <c r="D19" s="21" t="s">
        <v>36</v>
      </c>
      <c r="E19" s="22">
        <v>13.653499999999999</v>
      </c>
      <c r="F19" s="23"/>
      <c r="G19" s="24">
        <f t="shared" si="0"/>
        <v>0</v>
      </c>
      <c r="H19" s="24"/>
      <c r="I19" s="24">
        <f t="shared" si="1"/>
        <v>0</v>
      </c>
      <c r="J19" s="24"/>
      <c r="K19" s="24">
        <f t="shared" si="2"/>
        <v>0</v>
      </c>
      <c r="L19" s="24">
        <v>21</v>
      </c>
      <c r="M19" s="24">
        <f t="shared" si="3"/>
        <v>0</v>
      </c>
      <c r="N19" s="21">
        <v>2.2100000000000002E-2</v>
      </c>
      <c r="O19" s="21">
        <f t="shared" si="4"/>
        <v>0.30174000000000001</v>
      </c>
      <c r="P19" s="21">
        <v>0</v>
      </c>
      <c r="Q19" s="21">
        <f t="shared" si="5"/>
        <v>0</v>
      </c>
      <c r="R19" s="21"/>
      <c r="S19" s="21"/>
      <c r="T19" s="25">
        <v>0.83848999999999996</v>
      </c>
      <c r="U19" s="21">
        <f t="shared" si="6"/>
        <v>11.45</v>
      </c>
      <c r="V19" s="144"/>
    </row>
    <row r="20" spans="1:22" x14ac:dyDescent="0.25">
      <c r="A20" s="18">
        <v>12</v>
      </c>
      <c r="B20" s="19" t="s">
        <v>57</v>
      </c>
      <c r="C20" s="20" t="s">
        <v>58</v>
      </c>
      <c r="D20" s="21" t="s">
        <v>36</v>
      </c>
      <c r="E20" s="22">
        <v>4.4000000000000004</v>
      </c>
      <c r="F20" s="23"/>
      <c r="G20" s="24">
        <f t="shared" si="0"/>
        <v>0</v>
      </c>
      <c r="H20" s="24"/>
      <c r="I20" s="24">
        <f t="shared" si="1"/>
        <v>0</v>
      </c>
      <c r="J20" s="24"/>
      <c r="K20" s="24">
        <f t="shared" si="2"/>
        <v>0</v>
      </c>
      <c r="L20" s="24">
        <v>21</v>
      </c>
      <c r="M20" s="24">
        <f t="shared" si="3"/>
        <v>0</v>
      </c>
      <c r="N20" s="21">
        <v>0.11141</v>
      </c>
      <c r="O20" s="21">
        <f t="shared" si="4"/>
        <v>0.49020000000000002</v>
      </c>
      <c r="P20" s="21">
        <v>0</v>
      </c>
      <c r="Q20" s="21">
        <f t="shared" si="5"/>
        <v>0</v>
      </c>
      <c r="R20" s="21"/>
      <c r="S20" s="21"/>
      <c r="T20" s="25">
        <v>0.62324999999999997</v>
      </c>
      <c r="U20" s="21">
        <f t="shared" si="6"/>
        <v>2.74</v>
      </c>
      <c r="V20" s="144"/>
    </row>
    <row r="21" spans="1:22" x14ac:dyDescent="0.25">
      <c r="A21" s="26" t="s">
        <v>28</v>
      </c>
      <c r="B21" s="27" t="s">
        <v>59</v>
      </c>
      <c r="C21" s="28" t="s">
        <v>60</v>
      </c>
      <c r="D21" s="29"/>
      <c r="E21" s="30"/>
      <c r="F21" s="31"/>
      <c r="G21" s="31">
        <f>SUMIF(AB22:AB27,"&lt;&gt;NOR",G22:G27)</f>
        <v>0</v>
      </c>
      <c r="H21" s="31"/>
      <c r="I21" s="31">
        <f>SUM(I22:I27)</f>
        <v>0</v>
      </c>
      <c r="J21" s="31"/>
      <c r="K21" s="31">
        <f>SUM(K22:K27)</f>
        <v>0</v>
      </c>
      <c r="L21" s="31"/>
      <c r="M21" s="31">
        <f>SUM(M22:M27)</f>
        <v>0</v>
      </c>
      <c r="N21" s="29"/>
      <c r="O21" s="29">
        <f>SUM(O22:O27)</f>
        <v>3.6308699999999998</v>
      </c>
      <c r="P21" s="29"/>
      <c r="Q21" s="29">
        <f>SUM(Q22:Q27)</f>
        <v>0</v>
      </c>
      <c r="R21" s="29"/>
      <c r="S21" s="29"/>
      <c r="T21" s="32"/>
      <c r="U21" s="29">
        <f>SUM(U22:U27)</f>
        <v>260.45</v>
      </c>
    </row>
    <row r="22" spans="1:22" x14ac:dyDescent="0.25">
      <c r="A22" s="18">
        <v>14</v>
      </c>
      <c r="B22" s="19" t="s">
        <v>61</v>
      </c>
      <c r="C22" s="20" t="s">
        <v>62</v>
      </c>
      <c r="D22" s="21" t="s">
        <v>36</v>
      </c>
      <c r="E22" s="22">
        <v>153.12999999999997</v>
      </c>
      <c r="F22" s="23"/>
      <c r="G22" s="24">
        <f t="shared" ref="G22:G27" si="7">ROUND(E22*F22,2)</f>
        <v>0</v>
      </c>
      <c r="H22" s="24"/>
      <c r="I22" s="24">
        <f t="shared" ref="I22:I27" si="8">ROUND(E22*H22,2)</f>
        <v>0</v>
      </c>
      <c r="J22" s="24"/>
      <c r="K22" s="24">
        <f t="shared" ref="K22:K27" si="9">ROUND(E22*J22,2)</f>
        <v>0</v>
      </c>
      <c r="L22" s="24">
        <v>21</v>
      </c>
      <c r="M22" s="24">
        <f t="shared" ref="M22:M27" si="10">G22*(1+L22/100)</f>
        <v>0</v>
      </c>
      <c r="N22" s="21">
        <v>1.1900000000000001E-2</v>
      </c>
      <c r="O22" s="21">
        <f t="shared" ref="O22:O27" si="11">ROUND(E22*N22,5)</f>
        <v>1.8222499999999999</v>
      </c>
      <c r="P22" s="21">
        <v>0</v>
      </c>
      <c r="Q22" s="21">
        <f t="shared" ref="Q22:Q27" si="12">ROUND(E22*P22,5)</f>
        <v>0</v>
      </c>
      <c r="R22" s="21"/>
      <c r="S22" s="21"/>
      <c r="T22" s="25">
        <v>0.95</v>
      </c>
      <c r="U22" s="21">
        <f t="shared" ref="U22:U27" si="13">ROUND(E22*T22,2)</f>
        <v>145.47</v>
      </c>
      <c r="V22" s="144"/>
    </row>
    <row r="23" spans="1:22" x14ac:dyDescent="0.25">
      <c r="A23" s="18">
        <v>15</v>
      </c>
      <c r="B23" s="19" t="s">
        <v>63</v>
      </c>
      <c r="C23" s="20" t="s">
        <v>64</v>
      </c>
      <c r="D23" s="21" t="s">
        <v>36</v>
      </c>
      <c r="E23" s="22">
        <v>110.6</v>
      </c>
      <c r="F23" s="23"/>
      <c r="G23" s="24">
        <f t="shared" si="7"/>
        <v>0</v>
      </c>
      <c r="H23" s="24"/>
      <c r="I23" s="24">
        <f t="shared" si="8"/>
        <v>0</v>
      </c>
      <c r="J23" s="24"/>
      <c r="K23" s="24">
        <f t="shared" si="9"/>
        <v>0</v>
      </c>
      <c r="L23" s="24">
        <v>21</v>
      </c>
      <c r="M23" s="24">
        <f t="shared" si="10"/>
        <v>0</v>
      </c>
      <c r="N23" s="21">
        <v>1.201E-2</v>
      </c>
      <c r="O23" s="21">
        <f t="shared" si="11"/>
        <v>1.3283100000000001</v>
      </c>
      <c r="P23" s="21">
        <v>0</v>
      </c>
      <c r="Q23" s="21">
        <f t="shared" si="12"/>
        <v>0</v>
      </c>
      <c r="R23" s="21"/>
      <c r="S23" s="21"/>
      <c r="T23" s="25">
        <v>0.95</v>
      </c>
      <c r="U23" s="21">
        <f t="shared" si="13"/>
        <v>105.07</v>
      </c>
      <c r="V23" s="144"/>
    </row>
    <row r="24" spans="1:22" x14ac:dyDescent="0.25">
      <c r="A24" s="203">
        <v>16</v>
      </c>
      <c r="B24" s="204" t="s">
        <v>65</v>
      </c>
      <c r="C24" s="205" t="s">
        <v>66</v>
      </c>
      <c r="D24" s="206" t="s">
        <v>36</v>
      </c>
      <c r="E24" s="207"/>
      <c r="F24" s="208"/>
      <c r="G24" s="209">
        <f t="shared" si="7"/>
        <v>0</v>
      </c>
      <c r="H24" s="24"/>
      <c r="I24" s="24">
        <f t="shared" si="8"/>
        <v>0</v>
      </c>
      <c r="J24" s="24"/>
      <c r="K24" s="24">
        <f t="shared" si="9"/>
        <v>0</v>
      </c>
      <c r="L24" s="24">
        <v>21</v>
      </c>
      <c r="M24" s="24">
        <f t="shared" si="10"/>
        <v>0</v>
      </c>
      <c r="N24" s="21">
        <v>0</v>
      </c>
      <c r="O24" s="21">
        <f t="shared" si="11"/>
        <v>0</v>
      </c>
      <c r="P24" s="21">
        <v>0</v>
      </c>
      <c r="Q24" s="21">
        <f t="shared" si="12"/>
        <v>0</v>
      </c>
      <c r="R24" s="21"/>
      <c r="S24" s="21"/>
      <c r="T24" s="25">
        <v>0.57999999999999996</v>
      </c>
      <c r="U24" s="21">
        <f t="shared" si="13"/>
        <v>0</v>
      </c>
      <c r="V24" s="144"/>
    </row>
    <row r="25" spans="1:22" x14ac:dyDescent="0.25">
      <c r="A25" s="203">
        <v>17</v>
      </c>
      <c r="B25" s="204" t="s">
        <v>67</v>
      </c>
      <c r="C25" s="205" t="s">
        <v>68</v>
      </c>
      <c r="D25" s="206" t="s">
        <v>36</v>
      </c>
      <c r="E25" s="207"/>
      <c r="F25" s="208"/>
      <c r="G25" s="209">
        <f t="shared" si="7"/>
        <v>0</v>
      </c>
      <c r="H25" s="24"/>
      <c r="I25" s="24">
        <f t="shared" si="8"/>
        <v>0</v>
      </c>
      <c r="J25" s="24"/>
      <c r="K25" s="24">
        <f t="shared" si="9"/>
        <v>0</v>
      </c>
      <c r="L25" s="24">
        <v>21</v>
      </c>
      <c r="M25" s="24">
        <f t="shared" si="10"/>
        <v>0</v>
      </c>
      <c r="N25" s="21">
        <v>0</v>
      </c>
      <c r="O25" s="21">
        <f t="shared" si="11"/>
        <v>0</v>
      </c>
      <c r="P25" s="21">
        <v>0</v>
      </c>
      <c r="Q25" s="21">
        <f t="shared" si="12"/>
        <v>0</v>
      </c>
      <c r="R25" s="21"/>
      <c r="S25" s="21"/>
      <c r="T25" s="25">
        <v>0.43</v>
      </c>
      <c r="U25" s="21">
        <f t="shared" si="13"/>
        <v>0</v>
      </c>
      <c r="V25" s="144"/>
    </row>
    <row r="26" spans="1:22" x14ac:dyDescent="0.25">
      <c r="A26" s="18">
        <v>18</v>
      </c>
      <c r="B26" s="19" t="s">
        <v>69</v>
      </c>
      <c r="C26" s="20" t="s">
        <v>70</v>
      </c>
      <c r="D26" s="21" t="s">
        <v>36</v>
      </c>
      <c r="E26" s="22">
        <v>17.29</v>
      </c>
      <c r="F26" s="23"/>
      <c r="G26" s="24">
        <f t="shared" si="7"/>
        <v>0</v>
      </c>
      <c r="H26" s="24"/>
      <c r="I26" s="24">
        <f t="shared" si="8"/>
        <v>0</v>
      </c>
      <c r="J26" s="24"/>
      <c r="K26" s="24">
        <f t="shared" si="9"/>
        <v>0</v>
      </c>
      <c r="L26" s="24">
        <v>21</v>
      </c>
      <c r="M26" s="24">
        <f t="shared" si="10"/>
        <v>0</v>
      </c>
      <c r="N26" s="21">
        <v>0</v>
      </c>
      <c r="O26" s="21">
        <f t="shared" si="11"/>
        <v>0</v>
      </c>
      <c r="P26" s="21">
        <v>0</v>
      </c>
      <c r="Q26" s="21">
        <f t="shared" si="12"/>
        <v>0</v>
      </c>
      <c r="R26" s="21"/>
      <c r="S26" s="21"/>
      <c r="T26" s="25">
        <v>0.28000000000000003</v>
      </c>
      <c r="U26" s="21">
        <f t="shared" si="13"/>
        <v>4.84</v>
      </c>
      <c r="V26" s="144"/>
    </row>
    <row r="27" spans="1:22" x14ac:dyDescent="0.25">
      <c r="A27" s="18">
        <v>19</v>
      </c>
      <c r="B27" s="19" t="s">
        <v>71</v>
      </c>
      <c r="C27" s="20" t="s">
        <v>72</v>
      </c>
      <c r="D27" s="21" t="s">
        <v>73</v>
      </c>
      <c r="E27" s="22">
        <v>4.3</v>
      </c>
      <c r="F27" s="23"/>
      <c r="G27" s="24">
        <f t="shared" si="7"/>
        <v>0</v>
      </c>
      <c r="H27" s="24"/>
      <c r="I27" s="24">
        <f t="shared" si="8"/>
        <v>0</v>
      </c>
      <c r="J27" s="24"/>
      <c r="K27" s="24">
        <f t="shared" si="9"/>
        <v>0</v>
      </c>
      <c r="L27" s="24">
        <v>21</v>
      </c>
      <c r="M27" s="24">
        <f t="shared" si="10"/>
        <v>0</v>
      </c>
      <c r="N27" s="21">
        <v>0.11169999999999999</v>
      </c>
      <c r="O27" s="21">
        <f t="shared" si="11"/>
        <v>0.48031000000000001</v>
      </c>
      <c r="P27" s="21">
        <v>0</v>
      </c>
      <c r="Q27" s="21">
        <f t="shared" si="12"/>
        <v>0</v>
      </c>
      <c r="R27" s="21"/>
      <c r="S27" s="21"/>
      <c r="T27" s="25">
        <v>1.1797200000000001</v>
      </c>
      <c r="U27" s="21">
        <f t="shared" si="13"/>
        <v>5.07</v>
      </c>
      <c r="V27" s="144"/>
    </row>
    <row r="28" spans="1:22" x14ac:dyDescent="0.25">
      <c r="A28" s="26" t="s">
        <v>28</v>
      </c>
      <c r="B28" s="27" t="s">
        <v>74</v>
      </c>
      <c r="C28" s="28" t="s">
        <v>75</v>
      </c>
      <c r="D28" s="29"/>
      <c r="E28" s="30"/>
      <c r="F28" s="31"/>
      <c r="G28" s="31">
        <f>SUMIF(AB29:AB30,"&lt;&gt;NOR",G29:G30)</f>
        <v>0</v>
      </c>
      <c r="H28" s="31"/>
      <c r="I28" s="31">
        <f>SUM(I29:I30)</f>
        <v>0</v>
      </c>
      <c r="J28" s="31"/>
      <c r="K28" s="31">
        <f>SUM(K29:K30)</f>
        <v>0</v>
      </c>
      <c r="L28" s="31"/>
      <c r="M28" s="31">
        <f>SUM(M29:M30)</f>
        <v>0</v>
      </c>
      <c r="N28" s="29"/>
      <c r="O28" s="29">
        <f>SUM(O29:O30)</f>
        <v>5.5462100000000003</v>
      </c>
      <c r="P28" s="29"/>
      <c r="Q28" s="29">
        <f>SUM(Q29:Q30)</f>
        <v>0</v>
      </c>
      <c r="R28" s="29"/>
      <c r="S28" s="29"/>
      <c r="T28" s="32"/>
      <c r="U28" s="29">
        <f>SUM(U29:U30)</f>
        <v>79.37</v>
      </c>
    </row>
    <row r="29" spans="1:22" x14ac:dyDescent="0.25">
      <c r="A29" s="18">
        <v>20</v>
      </c>
      <c r="B29" s="19" t="s">
        <v>76</v>
      </c>
      <c r="C29" s="20" t="s">
        <v>413</v>
      </c>
      <c r="D29" s="21" t="s">
        <v>36</v>
      </c>
      <c r="E29" s="22">
        <v>137.79400000000001</v>
      </c>
      <c r="F29" s="23"/>
      <c r="G29" s="24">
        <f>ROUND(E29*F29,2)</f>
        <v>0</v>
      </c>
      <c r="H29" s="24"/>
      <c r="I29" s="24">
        <f>ROUND(E29*H29,2)</f>
        <v>0</v>
      </c>
      <c r="J29" s="24"/>
      <c r="K29" s="24">
        <f>ROUND(E29*J29,2)</f>
        <v>0</v>
      </c>
      <c r="L29" s="24">
        <v>21</v>
      </c>
      <c r="M29" s="24">
        <f>G29*(1+L29/100)</f>
        <v>0</v>
      </c>
      <c r="N29" s="21">
        <v>5.2500000000000003E-3</v>
      </c>
      <c r="O29" s="21">
        <f>ROUND(E29*N29,5)</f>
        <v>0.72341999999999995</v>
      </c>
      <c r="P29" s="21">
        <v>0</v>
      </c>
      <c r="Q29" s="21">
        <f>ROUND(E29*P29,5)</f>
        <v>0</v>
      </c>
      <c r="R29" s="21"/>
      <c r="S29" s="21"/>
      <c r="T29" s="25">
        <v>9.6000000000000002E-2</v>
      </c>
      <c r="U29" s="21">
        <f>ROUND(E29*T29,2)</f>
        <v>13.23</v>
      </c>
      <c r="V29" s="144"/>
    </row>
    <row r="30" spans="1:22" x14ac:dyDescent="0.25">
      <c r="A30" s="18">
        <v>21</v>
      </c>
      <c r="B30" s="19" t="s">
        <v>77</v>
      </c>
      <c r="C30" s="20" t="s">
        <v>414</v>
      </c>
      <c r="D30" s="21" t="s">
        <v>36</v>
      </c>
      <c r="E30" s="22">
        <v>137.79400000000001</v>
      </c>
      <c r="F30" s="23"/>
      <c r="G30" s="24">
        <f>ROUND(E30*F30,2)</f>
        <v>0</v>
      </c>
      <c r="H30" s="24"/>
      <c r="I30" s="24">
        <f>ROUND(E30*H30,2)</f>
        <v>0</v>
      </c>
      <c r="J30" s="24"/>
      <c r="K30" s="24">
        <f>ROUND(E30*J30,2)</f>
        <v>0</v>
      </c>
      <c r="L30" s="24">
        <v>21</v>
      </c>
      <c r="M30" s="24">
        <f>G30*(1+L30/100)</f>
        <v>0</v>
      </c>
      <c r="N30" s="21">
        <v>3.5000000000000003E-2</v>
      </c>
      <c r="O30" s="21">
        <f>ROUND(E30*N30,5)</f>
        <v>4.8227900000000004</v>
      </c>
      <c r="P30" s="21">
        <v>0</v>
      </c>
      <c r="Q30" s="21">
        <f>ROUND(E30*P30,5)</f>
        <v>0</v>
      </c>
      <c r="R30" s="21"/>
      <c r="S30" s="21"/>
      <c r="T30" s="25">
        <v>0.48</v>
      </c>
      <c r="U30" s="21">
        <f>ROUND(E30*T30,2)</f>
        <v>66.14</v>
      </c>
      <c r="V30" s="144"/>
    </row>
    <row r="31" spans="1:22" x14ac:dyDescent="0.25">
      <c r="A31" s="26" t="s">
        <v>28</v>
      </c>
      <c r="B31" s="27" t="s">
        <v>78</v>
      </c>
      <c r="C31" s="28" t="s">
        <v>79</v>
      </c>
      <c r="D31" s="29"/>
      <c r="E31" s="30"/>
      <c r="F31" s="31"/>
      <c r="G31" s="31">
        <f>SUMIF(AB32:AB37,"&lt;&gt;NOR",G32:G37)</f>
        <v>0</v>
      </c>
      <c r="H31" s="31"/>
      <c r="I31" s="31">
        <f>SUM(I32:I37)</f>
        <v>0</v>
      </c>
      <c r="J31" s="31"/>
      <c r="K31" s="31">
        <f>SUM(K32:K37)</f>
        <v>0</v>
      </c>
      <c r="L31" s="31"/>
      <c r="M31" s="31">
        <f>SUM(M32:M37)</f>
        <v>0</v>
      </c>
      <c r="N31" s="29"/>
      <c r="O31" s="29">
        <f>SUM(O32:O37)</f>
        <v>9.38626</v>
      </c>
      <c r="P31" s="29"/>
      <c r="Q31" s="29">
        <f>SUM(Q32:Q37)</f>
        <v>0</v>
      </c>
      <c r="R31" s="29"/>
      <c r="S31" s="29"/>
      <c r="T31" s="32"/>
      <c r="U31" s="29">
        <f>SUM(U32:U37)</f>
        <v>436.53</v>
      </c>
    </row>
    <row r="32" spans="1:22" x14ac:dyDescent="0.25">
      <c r="A32" s="18">
        <v>22</v>
      </c>
      <c r="B32" s="19" t="s">
        <v>80</v>
      </c>
      <c r="C32" s="20" t="s">
        <v>81</v>
      </c>
      <c r="D32" s="21" t="s">
        <v>36</v>
      </c>
      <c r="E32" s="22">
        <v>301.84540000000004</v>
      </c>
      <c r="F32" s="23"/>
      <c r="G32" s="24">
        <f t="shared" ref="G32:G37" si="14">ROUND(E32*F32,2)</f>
        <v>0</v>
      </c>
      <c r="H32" s="24"/>
      <c r="I32" s="24">
        <f t="shared" ref="I32:I37" si="15">ROUND(E32*H32,2)</f>
        <v>0</v>
      </c>
      <c r="J32" s="24"/>
      <c r="K32" s="24">
        <f t="shared" ref="K32:K37" si="16">ROUND(E32*J32,2)</f>
        <v>0</v>
      </c>
      <c r="L32" s="24">
        <v>21</v>
      </c>
      <c r="M32" s="24">
        <f t="shared" ref="M32:M37" si="17">G32*(1+L32/100)</f>
        <v>0</v>
      </c>
      <c r="N32" s="21">
        <v>1.244E-2</v>
      </c>
      <c r="O32" s="21">
        <f t="shared" ref="O32:O37" si="18">ROUND(E32*N32,5)</f>
        <v>3.7549600000000001</v>
      </c>
      <c r="P32" s="21">
        <v>0</v>
      </c>
      <c r="Q32" s="21">
        <f t="shared" ref="Q32:Q37" si="19">ROUND(E32*P32,5)</f>
        <v>0</v>
      </c>
      <c r="R32" s="21"/>
      <c r="S32" s="21"/>
      <c r="T32" s="25">
        <v>0.38551000000000002</v>
      </c>
      <c r="U32" s="21">
        <f t="shared" ref="U32:U37" si="20">ROUND(E32*T32,2)</f>
        <v>116.36</v>
      </c>
      <c r="V32" s="144"/>
    </row>
    <row r="33" spans="1:22" x14ac:dyDescent="0.25">
      <c r="A33" s="18">
        <v>23</v>
      </c>
      <c r="B33" s="19" t="s">
        <v>82</v>
      </c>
      <c r="C33" s="20" t="s">
        <v>83</v>
      </c>
      <c r="D33" s="21" t="s">
        <v>36</v>
      </c>
      <c r="E33" s="22">
        <v>301.84540000000004</v>
      </c>
      <c r="F33" s="23"/>
      <c r="G33" s="24">
        <f t="shared" si="14"/>
        <v>0</v>
      </c>
      <c r="H33" s="24"/>
      <c r="I33" s="24">
        <f t="shared" si="15"/>
        <v>0</v>
      </c>
      <c r="J33" s="24"/>
      <c r="K33" s="24">
        <f t="shared" si="16"/>
        <v>0</v>
      </c>
      <c r="L33" s="24">
        <v>21</v>
      </c>
      <c r="M33" s="24">
        <f t="shared" si="17"/>
        <v>0</v>
      </c>
      <c r="N33" s="21">
        <v>7.2399999999999999E-3</v>
      </c>
      <c r="O33" s="21">
        <f t="shared" si="18"/>
        <v>2.1853600000000002</v>
      </c>
      <c r="P33" s="21">
        <v>0</v>
      </c>
      <c r="Q33" s="21">
        <f t="shared" si="19"/>
        <v>0</v>
      </c>
      <c r="R33" s="21"/>
      <c r="S33" s="21"/>
      <c r="T33" s="25">
        <v>6.5629999999999994E-2</v>
      </c>
      <c r="U33" s="21">
        <f t="shared" si="20"/>
        <v>19.809999999999999</v>
      </c>
      <c r="V33" s="144"/>
    </row>
    <row r="34" spans="1:22" x14ac:dyDescent="0.25">
      <c r="A34" s="18">
        <v>24</v>
      </c>
      <c r="B34" s="19" t="s">
        <v>84</v>
      </c>
      <c r="C34" s="20" t="s">
        <v>85</v>
      </c>
      <c r="D34" s="21" t="s">
        <v>36</v>
      </c>
      <c r="E34" s="22">
        <v>504.57849999999996</v>
      </c>
      <c r="F34" s="23"/>
      <c r="G34" s="24">
        <f t="shared" si="14"/>
        <v>0</v>
      </c>
      <c r="H34" s="24"/>
      <c r="I34" s="24">
        <f t="shared" si="15"/>
        <v>0</v>
      </c>
      <c r="J34" s="24"/>
      <c r="K34" s="24">
        <f t="shared" si="16"/>
        <v>0</v>
      </c>
      <c r="L34" s="24">
        <v>21</v>
      </c>
      <c r="M34" s="24">
        <f t="shared" si="17"/>
        <v>0</v>
      </c>
      <c r="N34" s="21">
        <v>3.2000000000000003E-4</v>
      </c>
      <c r="O34" s="21">
        <f t="shared" si="18"/>
        <v>0.16147</v>
      </c>
      <c r="P34" s="21">
        <v>0</v>
      </c>
      <c r="Q34" s="21">
        <f t="shared" si="19"/>
        <v>0</v>
      </c>
      <c r="R34" s="21"/>
      <c r="S34" s="21"/>
      <c r="T34" s="25">
        <v>7.0000000000000007E-2</v>
      </c>
      <c r="U34" s="21">
        <f t="shared" si="20"/>
        <v>35.32</v>
      </c>
      <c r="V34" s="144"/>
    </row>
    <row r="35" spans="1:22" ht="22.5" x14ac:dyDescent="0.25">
      <c r="A35" s="18">
        <v>25</v>
      </c>
      <c r="B35" s="19" t="s">
        <v>86</v>
      </c>
      <c r="C35" s="20" t="s">
        <v>87</v>
      </c>
      <c r="D35" s="21" t="s">
        <v>36</v>
      </c>
      <c r="E35" s="22">
        <v>504.57849999999996</v>
      </c>
      <c r="F35" s="23"/>
      <c r="G35" s="24">
        <f t="shared" si="14"/>
        <v>0</v>
      </c>
      <c r="H35" s="24"/>
      <c r="I35" s="24">
        <f t="shared" si="15"/>
        <v>0</v>
      </c>
      <c r="J35" s="24"/>
      <c r="K35" s="24">
        <f t="shared" si="16"/>
        <v>0</v>
      </c>
      <c r="L35" s="24">
        <v>21</v>
      </c>
      <c r="M35" s="24">
        <f t="shared" si="17"/>
        <v>0</v>
      </c>
      <c r="N35" s="21">
        <v>3.6099999999999999E-3</v>
      </c>
      <c r="O35" s="21">
        <f t="shared" si="18"/>
        <v>1.8215300000000001</v>
      </c>
      <c r="P35" s="21">
        <v>0</v>
      </c>
      <c r="Q35" s="21">
        <f t="shared" si="19"/>
        <v>0</v>
      </c>
      <c r="R35" s="21"/>
      <c r="S35" s="21"/>
      <c r="T35" s="25">
        <v>0.36199999999999999</v>
      </c>
      <c r="U35" s="21">
        <f t="shared" si="20"/>
        <v>182.66</v>
      </c>
      <c r="V35" s="144"/>
    </row>
    <row r="36" spans="1:22" ht="22.5" x14ac:dyDescent="0.25">
      <c r="A36" s="18">
        <v>26</v>
      </c>
      <c r="B36" s="19" t="s">
        <v>88</v>
      </c>
      <c r="C36" s="20" t="s">
        <v>89</v>
      </c>
      <c r="D36" s="21" t="s">
        <v>36</v>
      </c>
      <c r="E36" s="22">
        <v>328.01400000000001</v>
      </c>
      <c r="F36" s="23"/>
      <c r="G36" s="24">
        <f t="shared" si="14"/>
        <v>0</v>
      </c>
      <c r="H36" s="24"/>
      <c r="I36" s="24">
        <f t="shared" si="15"/>
        <v>0</v>
      </c>
      <c r="J36" s="24"/>
      <c r="K36" s="24">
        <f t="shared" si="16"/>
        <v>0</v>
      </c>
      <c r="L36" s="24">
        <v>21</v>
      </c>
      <c r="M36" s="24">
        <f t="shared" si="17"/>
        <v>0</v>
      </c>
      <c r="N36" s="21">
        <v>4.4600000000000004E-3</v>
      </c>
      <c r="O36" s="21">
        <f t="shared" si="18"/>
        <v>1.4629399999999999</v>
      </c>
      <c r="P36" s="21">
        <v>0</v>
      </c>
      <c r="Q36" s="21">
        <f t="shared" si="19"/>
        <v>0</v>
      </c>
      <c r="R36" s="21"/>
      <c r="S36" s="21"/>
      <c r="T36" s="25">
        <v>0.25115999999999999</v>
      </c>
      <c r="U36" s="21">
        <f t="shared" si="20"/>
        <v>82.38</v>
      </c>
      <c r="V36" s="144"/>
    </row>
    <row r="37" spans="1:22" ht="22.5" x14ac:dyDescent="0.25">
      <c r="A37" s="203">
        <v>27</v>
      </c>
      <c r="B37" s="204" t="s">
        <v>90</v>
      </c>
      <c r="C37" s="205" t="s">
        <v>91</v>
      </c>
      <c r="D37" s="206" t="s">
        <v>36</v>
      </c>
      <c r="E37" s="207"/>
      <c r="F37" s="208"/>
      <c r="G37" s="209">
        <f t="shared" si="14"/>
        <v>0</v>
      </c>
      <c r="H37" s="24"/>
      <c r="I37" s="24">
        <f t="shared" si="15"/>
        <v>0</v>
      </c>
      <c r="J37" s="24"/>
      <c r="K37" s="24">
        <f t="shared" si="16"/>
        <v>0</v>
      </c>
      <c r="L37" s="24">
        <v>21</v>
      </c>
      <c r="M37" s="24">
        <f t="shared" si="17"/>
        <v>0</v>
      </c>
      <c r="N37" s="21">
        <v>5.1619999999999999E-2</v>
      </c>
      <c r="O37" s="21">
        <f t="shared" si="18"/>
        <v>0</v>
      </c>
      <c r="P37" s="21">
        <v>0.05</v>
      </c>
      <c r="Q37" s="21">
        <f t="shared" si="19"/>
        <v>0</v>
      </c>
      <c r="R37" s="21"/>
      <c r="S37" s="21"/>
      <c r="T37" s="25">
        <v>1.61107</v>
      </c>
      <c r="U37" s="21">
        <f t="shared" si="20"/>
        <v>0</v>
      </c>
      <c r="V37" s="144"/>
    </row>
    <row r="38" spans="1:22" x14ac:dyDescent="0.25">
      <c r="A38" s="26" t="s">
        <v>28</v>
      </c>
      <c r="B38" s="27" t="s">
        <v>92</v>
      </c>
      <c r="C38" s="28" t="s">
        <v>93</v>
      </c>
      <c r="D38" s="29"/>
      <c r="E38" s="30"/>
      <c r="F38" s="31"/>
      <c r="G38" s="31">
        <f>SUMIF(AB39:AB41,"&lt;&gt;NOR",G39:G41)</f>
        <v>0</v>
      </c>
      <c r="H38" s="31"/>
      <c r="I38" s="31">
        <f>SUM(I39:I41)</f>
        <v>0</v>
      </c>
      <c r="J38" s="31"/>
      <c r="K38" s="31">
        <f>SUM(K39:K41)</f>
        <v>0</v>
      </c>
      <c r="L38" s="31"/>
      <c r="M38" s="31">
        <f>SUM(M39:M41)</f>
        <v>0</v>
      </c>
      <c r="N38" s="29"/>
      <c r="O38" s="29">
        <f>SUM(O39:O41)</f>
        <v>29.415130000000001</v>
      </c>
      <c r="P38" s="29"/>
      <c r="Q38" s="29">
        <f>SUM(Q39:Q41)</f>
        <v>0</v>
      </c>
      <c r="R38" s="29"/>
      <c r="S38" s="29"/>
      <c r="T38" s="32"/>
      <c r="U38" s="29">
        <f>SUM(U39:U41)</f>
        <v>137.43</v>
      </c>
    </row>
    <row r="39" spans="1:22" x14ac:dyDescent="0.25">
      <c r="A39" s="18">
        <v>28</v>
      </c>
      <c r="B39" s="19" t="s">
        <v>94</v>
      </c>
      <c r="C39" s="20" t="s">
        <v>95</v>
      </c>
      <c r="D39" s="21" t="s">
        <v>36</v>
      </c>
      <c r="E39" s="22">
        <v>263.72999999999996</v>
      </c>
      <c r="F39" s="23"/>
      <c r="G39" s="24">
        <f>ROUND(E39*F39,2)</f>
        <v>0</v>
      </c>
      <c r="H39" s="24"/>
      <c r="I39" s="24">
        <f>ROUND(E39*H39,2)</f>
        <v>0</v>
      </c>
      <c r="J39" s="24"/>
      <c r="K39" s="24">
        <f>ROUND(E39*J39,2)</f>
        <v>0</v>
      </c>
      <c r="L39" s="24">
        <v>21</v>
      </c>
      <c r="M39" s="24">
        <f>G39*(1+L39/100)</f>
        <v>0</v>
      </c>
      <c r="N39" s="21">
        <v>2.5999999999999998E-4</v>
      </c>
      <c r="O39" s="21">
        <f>ROUND(E39*N39,5)</f>
        <v>6.8570000000000006E-2</v>
      </c>
      <c r="P39" s="21">
        <v>0</v>
      </c>
      <c r="Q39" s="21">
        <f>ROUND(E39*P39,5)</f>
        <v>0</v>
      </c>
      <c r="R39" s="21"/>
      <c r="S39" s="21"/>
      <c r="T39" s="25">
        <v>0.09</v>
      </c>
      <c r="U39" s="21">
        <f>ROUND(E39*T39,2)</f>
        <v>23.74</v>
      </c>
      <c r="V39" s="144"/>
    </row>
    <row r="40" spans="1:22" x14ac:dyDescent="0.25">
      <c r="A40" s="18">
        <v>29</v>
      </c>
      <c r="B40" s="19" t="s">
        <v>96</v>
      </c>
      <c r="C40" s="20" t="s">
        <v>97</v>
      </c>
      <c r="D40" s="21" t="s">
        <v>36</v>
      </c>
      <c r="E40" s="22">
        <v>263.72999999999996</v>
      </c>
      <c r="F40" s="23"/>
      <c r="G40" s="24">
        <f>ROUND(E40*F40,2)</f>
        <v>0</v>
      </c>
      <c r="H40" s="24"/>
      <c r="I40" s="24">
        <f>ROUND(E40*H40,2)</f>
        <v>0</v>
      </c>
      <c r="J40" s="24"/>
      <c r="K40" s="24">
        <f>ROUND(E40*J40,2)</f>
        <v>0</v>
      </c>
      <c r="L40" s="24">
        <v>21</v>
      </c>
      <c r="M40" s="24">
        <f>G40*(1+L40/100)</f>
        <v>0</v>
      </c>
      <c r="N40" s="21">
        <v>1.7850000000000001E-2</v>
      </c>
      <c r="O40" s="21">
        <f>ROUND(E40*N40,5)</f>
        <v>4.7075800000000001</v>
      </c>
      <c r="P40" s="21">
        <v>0</v>
      </c>
      <c r="Q40" s="21">
        <f>ROUND(E40*P40,5)</f>
        <v>0</v>
      </c>
      <c r="R40" s="21"/>
      <c r="S40" s="21"/>
      <c r="T40" s="25">
        <v>0.28199999999999997</v>
      </c>
      <c r="U40" s="21">
        <f>ROUND(E40*T40,2)</f>
        <v>74.37</v>
      </c>
      <c r="V40" s="144"/>
    </row>
    <row r="41" spans="1:22" x14ac:dyDescent="0.25">
      <c r="A41" s="18">
        <v>30</v>
      </c>
      <c r="B41" s="19" t="s">
        <v>98</v>
      </c>
      <c r="C41" s="20" t="s">
        <v>99</v>
      </c>
      <c r="D41" s="21" t="s">
        <v>39</v>
      </c>
      <c r="E41" s="22">
        <v>13.186499999999999</v>
      </c>
      <c r="F41" s="23"/>
      <c r="G41" s="24">
        <f>ROUND(E41*F41,2)</f>
        <v>0</v>
      </c>
      <c r="H41" s="24"/>
      <c r="I41" s="24">
        <f>ROUND(E41*H41,2)</f>
        <v>0</v>
      </c>
      <c r="J41" s="24"/>
      <c r="K41" s="24">
        <f>ROUND(E41*J41,2)</f>
        <v>0</v>
      </c>
      <c r="L41" s="24">
        <v>21</v>
      </c>
      <c r="M41" s="24">
        <f>G41*(1+L41/100)</f>
        <v>0</v>
      </c>
      <c r="N41" s="21">
        <v>1.8685</v>
      </c>
      <c r="O41" s="21">
        <f>ROUND(E41*N41,5)</f>
        <v>24.63898</v>
      </c>
      <c r="P41" s="21">
        <v>0</v>
      </c>
      <c r="Q41" s="21">
        <f>ROUND(E41*P41,5)</f>
        <v>0</v>
      </c>
      <c r="R41" s="21"/>
      <c r="S41" s="21"/>
      <c r="T41" s="25">
        <v>2.9820000000000002</v>
      </c>
      <c r="U41" s="21">
        <f>ROUND(E41*T41,2)</f>
        <v>39.32</v>
      </c>
      <c r="V41" s="144"/>
    </row>
    <row r="42" spans="1:22" x14ac:dyDescent="0.25">
      <c r="A42" s="26" t="s">
        <v>28</v>
      </c>
      <c r="B42" s="27" t="s">
        <v>100</v>
      </c>
      <c r="C42" s="28" t="s">
        <v>101</v>
      </c>
      <c r="D42" s="29"/>
      <c r="E42" s="30"/>
      <c r="F42" s="31"/>
      <c r="G42" s="31">
        <f>SUMIF(AB43:AB47,"&lt;&gt;NOR",G43:G47)</f>
        <v>0</v>
      </c>
      <c r="H42" s="31"/>
      <c r="I42" s="31">
        <f>SUM(I43:I47)</f>
        <v>0</v>
      </c>
      <c r="J42" s="31"/>
      <c r="K42" s="31">
        <f>SUM(K43:K47)</f>
        <v>0</v>
      </c>
      <c r="L42" s="31"/>
      <c r="M42" s="31">
        <f>SUM(M43:M47)</f>
        <v>0</v>
      </c>
      <c r="N42" s="29"/>
      <c r="O42" s="29">
        <f>SUM(O43:O47)</f>
        <v>0.93995999999999991</v>
      </c>
      <c r="P42" s="29"/>
      <c r="Q42" s="29">
        <f>SUM(Q43:Q47)</f>
        <v>0</v>
      </c>
      <c r="R42" s="29"/>
      <c r="S42" s="29"/>
      <c r="T42" s="32"/>
      <c r="U42" s="29">
        <f>SUM(U43:U47)</f>
        <v>25.58</v>
      </c>
    </row>
    <row r="43" spans="1:22" ht="22.5" x14ac:dyDescent="0.25">
      <c r="A43" s="203">
        <v>31</v>
      </c>
      <c r="B43" s="204" t="s">
        <v>102</v>
      </c>
      <c r="C43" s="205" t="s">
        <v>103</v>
      </c>
      <c r="D43" s="206" t="s">
        <v>48</v>
      </c>
      <c r="E43" s="207"/>
      <c r="F43" s="208"/>
      <c r="G43" s="209">
        <f>ROUND(E43*F43,2)</f>
        <v>0</v>
      </c>
      <c r="H43" s="24"/>
      <c r="I43" s="24">
        <f>ROUND(E43*H43,2)</f>
        <v>0</v>
      </c>
      <c r="J43" s="24"/>
      <c r="K43" s="24">
        <f>ROUND(E43*J43,2)</f>
        <v>0</v>
      </c>
      <c r="L43" s="24">
        <v>21</v>
      </c>
      <c r="M43" s="24">
        <f>G43*(1+L43/100)</f>
        <v>0</v>
      </c>
      <c r="N43" s="21">
        <v>0.17760999999999999</v>
      </c>
      <c r="O43" s="21">
        <f>ROUND(E43*N43,5)</f>
        <v>0</v>
      </c>
      <c r="P43" s="21">
        <v>0</v>
      </c>
      <c r="Q43" s="21">
        <f>ROUND(E43*P43,5)</f>
        <v>0</v>
      </c>
      <c r="R43" s="21"/>
      <c r="S43" s="21"/>
      <c r="T43" s="25">
        <v>4.6395799999999996</v>
      </c>
      <c r="U43" s="21">
        <f>ROUND(E43*T43,2)</f>
        <v>0</v>
      </c>
      <c r="V43" s="144"/>
    </row>
    <row r="44" spans="1:22" ht="22.5" x14ac:dyDescent="0.25">
      <c r="A44" s="18">
        <v>32</v>
      </c>
      <c r="B44" s="19" t="s">
        <v>104</v>
      </c>
      <c r="C44" s="20" t="s">
        <v>105</v>
      </c>
      <c r="D44" s="21" t="s">
        <v>48</v>
      </c>
      <c r="E44" s="22">
        <v>2</v>
      </c>
      <c r="F44" s="23"/>
      <c r="G44" s="24">
        <f>ROUND(E44*F44,2)</f>
        <v>0</v>
      </c>
      <c r="H44" s="24"/>
      <c r="I44" s="24">
        <f>ROUND(E44*H44,2)</f>
        <v>0</v>
      </c>
      <c r="J44" s="24"/>
      <c r="K44" s="24">
        <f>ROUND(E44*J44,2)</f>
        <v>0</v>
      </c>
      <c r="L44" s="24">
        <v>21</v>
      </c>
      <c r="M44" s="24">
        <f>G44*(1+L44/100)</f>
        <v>0</v>
      </c>
      <c r="N44" s="21">
        <v>0.17843999999999999</v>
      </c>
      <c r="O44" s="21">
        <f>ROUND(E44*N44,5)</f>
        <v>0.35687999999999998</v>
      </c>
      <c r="P44" s="21">
        <v>0</v>
      </c>
      <c r="Q44" s="21">
        <f>ROUND(E44*P44,5)</f>
        <v>0</v>
      </c>
      <c r="R44" s="21"/>
      <c r="S44" s="21"/>
      <c r="T44" s="25">
        <v>4.6398299999999999</v>
      </c>
      <c r="U44" s="21">
        <f>ROUND(E44*T44,2)</f>
        <v>9.2799999999999994</v>
      </c>
      <c r="V44" s="144"/>
    </row>
    <row r="45" spans="1:22" ht="22.5" x14ac:dyDescent="0.25">
      <c r="A45" s="18">
        <v>33</v>
      </c>
      <c r="B45" s="19" t="s">
        <v>106</v>
      </c>
      <c r="C45" s="20" t="s">
        <v>107</v>
      </c>
      <c r="D45" s="21" t="s">
        <v>48</v>
      </c>
      <c r="E45" s="22">
        <v>1</v>
      </c>
      <c r="F45" s="23"/>
      <c r="G45" s="24">
        <f>ROUND(E45*F45,2)</f>
        <v>0</v>
      </c>
      <c r="H45" s="24"/>
      <c r="I45" s="24">
        <f>ROUND(E45*H45,2)</f>
        <v>0</v>
      </c>
      <c r="J45" s="24"/>
      <c r="K45" s="24">
        <f>ROUND(E45*J45,2)</f>
        <v>0</v>
      </c>
      <c r="L45" s="24">
        <v>21</v>
      </c>
      <c r="M45" s="24">
        <f>G45*(1+L45/100)</f>
        <v>0</v>
      </c>
      <c r="N45" s="21">
        <v>0.18028</v>
      </c>
      <c r="O45" s="21">
        <f>ROUND(E45*N45,5)</f>
        <v>0.18028</v>
      </c>
      <c r="P45" s="21">
        <v>0</v>
      </c>
      <c r="Q45" s="21">
        <f>ROUND(E45*P45,5)</f>
        <v>0</v>
      </c>
      <c r="R45" s="21"/>
      <c r="S45" s="21"/>
      <c r="T45" s="25">
        <v>4.6903899999999998</v>
      </c>
      <c r="U45" s="21">
        <f>ROUND(E45*T45,2)</f>
        <v>4.6900000000000004</v>
      </c>
      <c r="V45" s="144"/>
    </row>
    <row r="46" spans="1:22" ht="22.5" x14ac:dyDescent="0.25">
      <c r="A46" s="18">
        <v>34</v>
      </c>
      <c r="B46" s="19" t="s">
        <v>108</v>
      </c>
      <c r="C46" s="20" t="s">
        <v>109</v>
      </c>
      <c r="D46" s="21" t="s">
        <v>48</v>
      </c>
      <c r="E46" s="22">
        <v>2</v>
      </c>
      <c r="F46" s="23"/>
      <c r="G46" s="24">
        <f>ROUND(E46*F46,2)</f>
        <v>0</v>
      </c>
      <c r="H46" s="24"/>
      <c r="I46" s="24">
        <f>ROUND(E46*H46,2)</f>
        <v>0</v>
      </c>
      <c r="J46" s="24"/>
      <c r="K46" s="24">
        <f>ROUND(E46*J46,2)</f>
        <v>0</v>
      </c>
      <c r="L46" s="24">
        <v>21</v>
      </c>
      <c r="M46" s="24">
        <f>G46*(1+L46/100)</f>
        <v>0</v>
      </c>
      <c r="N46" s="21">
        <v>0.2014</v>
      </c>
      <c r="O46" s="21">
        <f>ROUND(E46*N46,5)</f>
        <v>0.40279999999999999</v>
      </c>
      <c r="P46" s="21">
        <v>0</v>
      </c>
      <c r="Q46" s="21">
        <f>ROUND(E46*P46,5)</f>
        <v>0</v>
      </c>
      <c r="R46" s="21"/>
      <c r="S46" s="21"/>
      <c r="T46" s="25">
        <v>5.8068799999999996</v>
      </c>
      <c r="U46" s="21">
        <f>ROUND(E46*T46,2)</f>
        <v>11.61</v>
      </c>
      <c r="V46" s="144"/>
    </row>
    <row r="47" spans="1:22" ht="22.5" x14ac:dyDescent="0.25">
      <c r="A47" s="203">
        <v>35</v>
      </c>
      <c r="B47" s="204" t="s">
        <v>110</v>
      </c>
      <c r="C47" s="205" t="s">
        <v>111</v>
      </c>
      <c r="D47" s="206" t="s">
        <v>48</v>
      </c>
      <c r="E47" s="207"/>
      <c r="F47" s="208"/>
      <c r="G47" s="209">
        <f>ROUND(E47*F47,2)</f>
        <v>0</v>
      </c>
      <c r="H47" s="24"/>
      <c r="I47" s="24">
        <f>ROUND(E47*H47,2)</f>
        <v>0</v>
      </c>
      <c r="J47" s="24"/>
      <c r="K47" s="24">
        <f>ROUND(E47*J47,2)</f>
        <v>0</v>
      </c>
      <c r="L47" s="24">
        <v>21</v>
      </c>
      <c r="M47" s="24">
        <f>G47*(1+L47/100)</f>
        <v>0</v>
      </c>
      <c r="N47" s="21">
        <v>0.2014</v>
      </c>
      <c r="O47" s="21">
        <f>ROUND(E47*N47,5)</f>
        <v>0</v>
      </c>
      <c r="P47" s="21">
        <v>0</v>
      </c>
      <c r="Q47" s="21">
        <f>ROUND(E47*P47,5)</f>
        <v>0</v>
      </c>
      <c r="R47" s="21"/>
      <c r="S47" s="21"/>
      <c r="T47" s="25">
        <v>5.8068799999999996</v>
      </c>
      <c r="U47" s="21">
        <f>ROUND(E47*T47,2)</f>
        <v>0</v>
      </c>
      <c r="V47" s="144"/>
    </row>
    <row r="48" spans="1:22" x14ac:dyDescent="0.25">
      <c r="A48" s="26" t="s">
        <v>28</v>
      </c>
      <c r="B48" s="27" t="s">
        <v>112</v>
      </c>
      <c r="C48" s="28" t="s">
        <v>113</v>
      </c>
      <c r="D48" s="29"/>
      <c r="E48" s="30"/>
      <c r="F48" s="31"/>
      <c r="G48" s="31">
        <f>SUMIF(AB49:AB49,"&lt;&gt;NOR",G49:G49)</f>
        <v>0</v>
      </c>
      <c r="H48" s="31"/>
      <c r="I48" s="31">
        <f>SUM(I49:I49)</f>
        <v>0</v>
      </c>
      <c r="J48" s="31"/>
      <c r="K48" s="31">
        <f>SUM(K49:K49)</f>
        <v>0</v>
      </c>
      <c r="L48" s="31"/>
      <c r="M48" s="31">
        <f>SUM(M49:M49)</f>
        <v>0</v>
      </c>
      <c r="N48" s="29"/>
      <c r="O48" s="29">
        <f>SUM(O49:O49)</f>
        <v>0.41669</v>
      </c>
      <c r="P48" s="29"/>
      <c r="Q48" s="29">
        <f>SUM(Q49:Q49)</f>
        <v>0</v>
      </c>
      <c r="R48" s="29"/>
      <c r="S48" s="29"/>
      <c r="T48" s="32"/>
      <c r="U48" s="29">
        <f>SUM(U49:U49)</f>
        <v>56.44</v>
      </c>
    </row>
    <row r="49" spans="1:22" x14ac:dyDescent="0.25">
      <c r="A49" s="18">
        <v>36</v>
      </c>
      <c r="B49" s="19" t="s">
        <v>114</v>
      </c>
      <c r="C49" s="20" t="s">
        <v>115</v>
      </c>
      <c r="D49" s="21" t="s">
        <v>36</v>
      </c>
      <c r="E49" s="22">
        <v>263.72999999999996</v>
      </c>
      <c r="F49" s="23"/>
      <c r="G49" s="24">
        <f>ROUND(E49*F49,2)</f>
        <v>0</v>
      </c>
      <c r="H49" s="24"/>
      <c r="I49" s="24">
        <f>ROUND(E49*H49,2)</f>
        <v>0</v>
      </c>
      <c r="J49" s="24"/>
      <c r="K49" s="24">
        <f>ROUND(E49*J49,2)</f>
        <v>0</v>
      </c>
      <c r="L49" s="24">
        <v>21</v>
      </c>
      <c r="M49" s="24">
        <f>G49*(1+L49/100)</f>
        <v>0</v>
      </c>
      <c r="N49" s="21">
        <v>1.58E-3</v>
      </c>
      <c r="O49" s="21">
        <f>ROUND(E49*N49,5)</f>
        <v>0.41669</v>
      </c>
      <c r="P49" s="21">
        <v>0</v>
      </c>
      <c r="Q49" s="21">
        <f>ROUND(E49*P49,5)</f>
        <v>0</v>
      </c>
      <c r="R49" s="21"/>
      <c r="S49" s="21"/>
      <c r="T49" s="25">
        <v>0.214</v>
      </c>
      <c r="U49" s="21">
        <f>ROUND(E49*T49,2)</f>
        <v>56.44</v>
      </c>
      <c r="V49" s="144"/>
    </row>
    <row r="50" spans="1:22" x14ac:dyDescent="0.25">
      <c r="A50" s="26" t="s">
        <v>28</v>
      </c>
      <c r="B50" s="27" t="s">
        <v>116</v>
      </c>
      <c r="C50" s="28" t="s">
        <v>117</v>
      </c>
      <c r="D50" s="29"/>
      <c r="E50" s="30"/>
      <c r="F50" s="31"/>
      <c r="G50" s="31">
        <f>SUMIF(AB51:AB56,"&lt;&gt;NOR",G51:G56)</f>
        <v>0</v>
      </c>
      <c r="H50" s="31"/>
      <c r="I50" s="31">
        <f>SUM(I51:I56)</f>
        <v>0</v>
      </c>
      <c r="J50" s="31"/>
      <c r="K50" s="31">
        <f>SUM(K51:K56)</f>
        <v>0</v>
      </c>
      <c r="L50" s="31"/>
      <c r="M50" s="31">
        <f>SUM(M51:M56)</f>
        <v>0</v>
      </c>
      <c r="N50" s="29"/>
      <c r="O50" s="29">
        <f>SUM(O51:O56)</f>
        <v>0.19633</v>
      </c>
      <c r="P50" s="29"/>
      <c r="Q50" s="29">
        <f>SUM(Q51:Q56)</f>
        <v>0</v>
      </c>
      <c r="R50" s="29"/>
      <c r="S50" s="29"/>
      <c r="T50" s="32"/>
      <c r="U50" s="29">
        <f>SUM(U51:U56)</f>
        <v>93.01</v>
      </c>
    </row>
    <row r="51" spans="1:22" x14ac:dyDescent="0.25">
      <c r="A51" s="18">
        <v>37</v>
      </c>
      <c r="B51" s="19" t="s">
        <v>118</v>
      </c>
      <c r="C51" s="20" t="s">
        <v>119</v>
      </c>
      <c r="D51" s="21" t="s">
        <v>36</v>
      </c>
      <c r="E51" s="22">
        <v>263.72999999999996</v>
      </c>
      <c r="F51" s="23"/>
      <c r="G51" s="24">
        <f t="shared" ref="G51:G56" si="21">ROUND(E51*F51,2)</f>
        <v>0</v>
      </c>
      <c r="H51" s="24"/>
      <c r="I51" s="24">
        <f t="shared" ref="I51:I56" si="22">ROUND(E51*H51,2)</f>
        <v>0</v>
      </c>
      <c r="J51" s="24"/>
      <c r="K51" s="24">
        <f t="shared" ref="K51:K56" si="23">ROUND(E51*J51,2)</f>
        <v>0</v>
      </c>
      <c r="L51" s="24">
        <v>21</v>
      </c>
      <c r="M51" s="24">
        <f t="shared" ref="M51:M56" si="24">G51*(1+L51/100)</f>
        <v>0</v>
      </c>
      <c r="N51" s="21">
        <v>0</v>
      </c>
      <c r="O51" s="21">
        <f t="shared" ref="O51:O56" si="25">ROUND(E51*N51,5)</f>
        <v>0</v>
      </c>
      <c r="P51" s="21">
        <v>0</v>
      </c>
      <c r="Q51" s="21">
        <f t="shared" ref="Q51:Q56" si="26">ROUND(E51*P51,5)</f>
        <v>0</v>
      </c>
      <c r="R51" s="21"/>
      <c r="S51" s="21"/>
      <c r="T51" s="25">
        <v>1.4999999999999999E-2</v>
      </c>
      <c r="U51" s="21">
        <f t="shared" ref="U51:U56" si="27">ROUND(E51*T51,2)</f>
        <v>3.96</v>
      </c>
      <c r="V51" s="144"/>
    </row>
    <row r="52" spans="1:22" x14ac:dyDescent="0.25">
      <c r="A52" s="18">
        <v>38</v>
      </c>
      <c r="B52" s="19" t="s">
        <v>120</v>
      </c>
      <c r="C52" s="20" t="s">
        <v>121</v>
      </c>
      <c r="D52" s="21" t="s">
        <v>48</v>
      </c>
      <c r="E52" s="22">
        <v>27</v>
      </c>
      <c r="F52" s="23"/>
      <c r="G52" s="24">
        <f t="shared" si="21"/>
        <v>0</v>
      </c>
      <c r="H52" s="24"/>
      <c r="I52" s="24">
        <f t="shared" si="22"/>
        <v>0</v>
      </c>
      <c r="J52" s="24"/>
      <c r="K52" s="24">
        <f t="shared" si="23"/>
        <v>0</v>
      </c>
      <c r="L52" s="24">
        <v>21</v>
      </c>
      <c r="M52" s="24">
        <f t="shared" si="24"/>
        <v>0</v>
      </c>
      <c r="N52" s="21">
        <v>4.6800000000000001E-3</v>
      </c>
      <c r="O52" s="21">
        <f t="shared" si="25"/>
        <v>0.12636</v>
      </c>
      <c r="P52" s="21">
        <v>0</v>
      </c>
      <c r="Q52" s="21">
        <f t="shared" si="26"/>
        <v>0</v>
      </c>
      <c r="R52" s="21"/>
      <c r="S52" s="21"/>
      <c r="T52" s="25">
        <v>0.25</v>
      </c>
      <c r="U52" s="21">
        <f t="shared" si="27"/>
        <v>6.75</v>
      </c>
      <c r="V52" s="144"/>
    </row>
    <row r="53" spans="1:22" x14ac:dyDescent="0.25">
      <c r="A53" s="18">
        <v>39</v>
      </c>
      <c r="B53" s="19" t="s">
        <v>122</v>
      </c>
      <c r="C53" s="20" t="s">
        <v>123</v>
      </c>
      <c r="D53" s="21" t="s">
        <v>73</v>
      </c>
      <c r="E53" s="22">
        <v>67.5</v>
      </c>
      <c r="F53" s="23"/>
      <c r="G53" s="24">
        <f t="shared" si="21"/>
        <v>0</v>
      </c>
      <c r="H53" s="24"/>
      <c r="I53" s="24">
        <f t="shared" si="22"/>
        <v>0</v>
      </c>
      <c r="J53" s="24"/>
      <c r="K53" s="24">
        <f t="shared" si="23"/>
        <v>0</v>
      </c>
      <c r="L53" s="24">
        <v>21</v>
      </c>
      <c r="M53" s="24">
        <f t="shared" si="24"/>
        <v>0</v>
      </c>
      <c r="N53" s="21">
        <v>1E-4</v>
      </c>
      <c r="O53" s="21">
        <f t="shared" si="25"/>
        <v>6.7499999999999999E-3</v>
      </c>
      <c r="P53" s="21">
        <v>0</v>
      </c>
      <c r="Q53" s="21">
        <f t="shared" si="26"/>
        <v>0</v>
      </c>
      <c r="R53" s="21"/>
      <c r="S53" s="21"/>
      <c r="T53" s="25">
        <v>0</v>
      </c>
      <c r="U53" s="21">
        <f t="shared" si="27"/>
        <v>0</v>
      </c>
      <c r="V53" s="144"/>
    </row>
    <row r="54" spans="1:22" x14ac:dyDescent="0.25">
      <c r="A54" s="18">
        <v>40</v>
      </c>
      <c r="B54" s="19" t="s">
        <v>124</v>
      </c>
      <c r="C54" s="20" t="s">
        <v>125</v>
      </c>
      <c r="D54" s="21" t="s">
        <v>48</v>
      </c>
      <c r="E54" s="22">
        <v>1</v>
      </c>
      <c r="F54" s="23"/>
      <c r="G54" s="24">
        <f t="shared" si="21"/>
        <v>0</v>
      </c>
      <c r="H54" s="24"/>
      <c r="I54" s="24">
        <f t="shared" si="22"/>
        <v>0</v>
      </c>
      <c r="J54" s="24"/>
      <c r="K54" s="24">
        <f t="shared" si="23"/>
        <v>0</v>
      </c>
      <c r="L54" s="24">
        <v>21</v>
      </c>
      <c r="M54" s="24">
        <f t="shared" si="24"/>
        <v>0</v>
      </c>
      <c r="N54" s="21">
        <v>4.8669999999999998E-2</v>
      </c>
      <c r="O54" s="21">
        <f t="shared" si="25"/>
        <v>4.8669999999999998E-2</v>
      </c>
      <c r="P54" s="21">
        <v>0</v>
      </c>
      <c r="Q54" s="21">
        <f t="shared" si="26"/>
        <v>0</v>
      </c>
      <c r="R54" s="21"/>
      <c r="S54" s="21"/>
      <c r="T54" s="25">
        <v>1.07</v>
      </c>
      <c r="U54" s="21">
        <f t="shared" si="27"/>
        <v>1.07</v>
      </c>
      <c r="V54" s="144"/>
    </row>
    <row r="55" spans="1:22" x14ac:dyDescent="0.25">
      <c r="A55" s="18">
        <v>41</v>
      </c>
      <c r="B55" s="19" t="s">
        <v>126</v>
      </c>
      <c r="C55" s="20" t="s">
        <v>127</v>
      </c>
      <c r="D55" s="21" t="s">
        <v>48</v>
      </c>
      <c r="E55" s="22">
        <v>1</v>
      </c>
      <c r="F55" s="23"/>
      <c r="G55" s="24">
        <f t="shared" si="21"/>
        <v>0</v>
      </c>
      <c r="H55" s="24"/>
      <c r="I55" s="24">
        <f t="shared" si="22"/>
        <v>0</v>
      </c>
      <c r="J55" s="24"/>
      <c r="K55" s="24">
        <f t="shared" si="23"/>
        <v>0</v>
      </c>
      <c r="L55" s="24">
        <v>21</v>
      </c>
      <c r="M55" s="24">
        <f t="shared" si="24"/>
        <v>0</v>
      </c>
      <c r="N55" s="21">
        <v>4.0000000000000001E-3</v>
      </c>
      <c r="O55" s="21">
        <f t="shared" si="25"/>
        <v>4.0000000000000001E-3</v>
      </c>
      <c r="P55" s="21">
        <v>0</v>
      </c>
      <c r="Q55" s="21">
        <f t="shared" si="26"/>
        <v>0</v>
      </c>
      <c r="R55" s="21"/>
      <c r="S55" s="21"/>
      <c r="T55" s="25">
        <v>0</v>
      </c>
      <c r="U55" s="21">
        <f t="shared" si="27"/>
        <v>0</v>
      </c>
      <c r="V55" s="144"/>
    </row>
    <row r="56" spans="1:22" x14ac:dyDescent="0.25">
      <c r="A56" s="18">
        <v>42</v>
      </c>
      <c r="B56" s="19" t="s">
        <v>128</v>
      </c>
      <c r="C56" s="20" t="s">
        <v>129</v>
      </c>
      <c r="D56" s="21" t="s">
        <v>36</v>
      </c>
      <c r="E56" s="22">
        <v>263.72999999999996</v>
      </c>
      <c r="F56" s="23"/>
      <c r="G56" s="24">
        <f t="shared" si="21"/>
        <v>0</v>
      </c>
      <c r="H56" s="24"/>
      <c r="I56" s="24">
        <f t="shared" si="22"/>
        <v>0</v>
      </c>
      <c r="J56" s="24"/>
      <c r="K56" s="24">
        <f t="shared" si="23"/>
        <v>0</v>
      </c>
      <c r="L56" s="24">
        <v>21</v>
      </c>
      <c r="M56" s="24">
        <f t="shared" si="24"/>
        <v>0</v>
      </c>
      <c r="N56" s="21">
        <v>4.0000000000000003E-5</v>
      </c>
      <c r="O56" s="21">
        <f t="shared" si="25"/>
        <v>1.055E-2</v>
      </c>
      <c r="P56" s="21">
        <v>0</v>
      </c>
      <c r="Q56" s="21">
        <f t="shared" si="26"/>
        <v>0</v>
      </c>
      <c r="R56" s="21"/>
      <c r="S56" s="21"/>
      <c r="T56" s="25">
        <v>0.308</v>
      </c>
      <c r="U56" s="21">
        <f t="shared" si="27"/>
        <v>81.23</v>
      </c>
      <c r="V56" s="144"/>
    </row>
    <row r="57" spans="1:22" x14ac:dyDescent="0.25">
      <c r="A57" s="26" t="s">
        <v>28</v>
      </c>
      <c r="B57" s="27" t="s">
        <v>130</v>
      </c>
      <c r="C57" s="28" t="s">
        <v>131</v>
      </c>
      <c r="D57" s="29"/>
      <c r="E57" s="30"/>
      <c r="F57" s="31"/>
      <c r="G57" s="31">
        <f>SUMIF(AB58:AB65,"&lt;&gt;NOR",G58:G65)</f>
        <v>0</v>
      </c>
      <c r="H57" s="31"/>
      <c r="I57" s="31">
        <f>SUM(I58:I65)</f>
        <v>0</v>
      </c>
      <c r="J57" s="31"/>
      <c r="K57" s="31">
        <f>SUM(K58:K65)</f>
        <v>0</v>
      </c>
      <c r="L57" s="31"/>
      <c r="M57" s="31">
        <f>SUM(M58:M65)</f>
        <v>0</v>
      </c>
      <c r="N57" s="29"/>
      <c r="O57" s="29">
        <f>SUM(O58:O65)</f>
        <v>2.6370000000000001E-2</v>
      </c>
      <c r="P57" s="29"/>
      <c r="Q57" s="29">
        <f>SUM(Q58:Q65)</f>
        <v>19.701899999999998</v>
      </c>
      <c r="R57" s="29"/>
      <c r="S57" s="29"/>
      <c r="T57" s="32"/>
      <c r="U57" s="29">
        <f>SUM(U58:U65)</f>
        <v>195.22</v>
      </c>
    </row>
    <row r="58" spans="1:22" x14ac:dyDescent="0.25">
      <c r="A58" s="18">
        <v>43</v>
      </c>
      <c r="B58" s="19" t="s">
        <v>132</v>
      </c>
      <c r="C58" s="20" t="s">
        <v>133</v>
      </c>
      <c r="D58" s="21" t="s">
        <v>36</v>
      </c>
      <c r="E58" s="22">
        <v>185.83999999999997</v>
      </c>
      <c r="F58" s="23"/>
      <c r="G58" s="24">
        <f t="shared" ref="G58:G65" si="28">ROUND(E58*F58,2)</f>
        <v>0</v>
      </c>
      <c r="H58" s="24"/>
      <c r="I58" s="24">
        <f t="shared" ref="I58:I65" si="29">ROUND(E58*H58,2)</f>
        <v>0</v>
      </c>
      <c r="J58" s="24"/>
      <c r="K58" s="24">
        <f t="shared" ref="K58:K65" si="30">ROUND(E58*J58,2)</f>
        <v>0</v>
      </c>
      <c r="L58" s="24">
        <v>21</v>
      </c>
      <c r="M58" s="24">
        <f t="shared" ref="M58:M65" si="31">G58*(1+L58/100)</f>
        <v>0</v>
      </c>
      <c r="N58" s="21">
        <v>0</v>
      </c>
      <c r="O58" s="21">
        <f t="shared" ref="O58:O65" si="32">ROUND(E58*N58,5)</f>
        <v>0</v>
      </c>
      <c r="P58" s="21">
        <v>0.02</v>
      </c>
      <c r="Q58" s="21">
        <f t="shared" ref="Q58:Q65" si="33">ROUND(E58*P58,5)</f>
        <v>3.7168000000000001</v>
      </c>
      <c r="R58" s="21"/>
      <c r="S58" s="21"/>
      <c r="T58" s="25">
        <v>0.14699999999999999</v>
      </c>
      <c r="U58" s="21">
        <f t="shared" ref="U58:U65" si="34">ROUND(E58*T58,2)</f>
        <v>27.32</v>
      </c>
      <c r="V58" s="144"/>
    </row>
    <row r="59" spans="1:22" x14ac:dyDescent="0.25">
      <c r="A59" s="18">
        <v>44</v>
      </c>
      <c r="B59" s="19" t="s">
        <v>134</v>
      </c>
      <c r="C59" s="20" t="s">
        <v>135</v>
      </c>
      <c r="D59" s="21" t="s">
        <v>36</v>
      </c>
      <c r="E59" s="22">
        <v>249.10999999999999</v>
      </c>
      <c r="F59" s="23"/>
      <c r="G59" s="24">
        <f t="shared" si="28"/>
        <v>0</v>
      </c>
      <c r="H59" s="24"/>
      <c r="I59" s="24">
        <f t="shared" si="29"/>
        <v>0</v>
      </c>
      <c r="J59" s="24"/>
      <c r="K59" s="24">
        <f t="shared" si="30"/>
        <v>0</v>
      </c>
      <c r="L59" s="24">
        <v>21</v>
      </c>
      <c r="M59" s="24">
        <f t="shared" si="31"/>
        <v>0</v>
      </c>
      <c r="N59" s="21">
        <v>0</v>
      </c>
      <c r="O59" s="21">
        <f t="shared" si="32"/>
        <v>0</v>
      </c>
      <c r="P59" s="21">
        <v>1.26E-2</v>
      </c>
      <c r="Q59" s="21">
        <f t="shared" si="33"/>
        <v>3.1387900000000002</v>
      </c>
      <c r="R59" s="21"/>
      <c r="S59" s="21"/>
      <c r="T59" s="25">
        <v>0.33</v>
      </c>
      <c r="U59" s="21">
        <f t="shared" si="34"/>
        <v>82.21</v>
      </c>
      <c r="V59" s="144"/>
    </row>
    <row r="60" spans="1:22" x14ac:dyDescent="0.25">
      <c r="A60" s="18">
        <v>45</v>
      </c>
      <c r="B60" s="19" t="s">
        <v>136</v>
      </c>
      <c r="C60" s="20" t="s">
        <v>137</v>
      </c>
      <c r="D60" s="21" t="s">
        <v>36</v>
      </c>
      <c r="E60" s="22">
        <v>1245.55</v>
      </c>
      <c r="F60" s="23"/>
      <c r="G60" s="24">
        <f t="shared" si="28"/>
        <v>0</v>
      </c>
      <c r="H60" s="24"/>
      <c r="I60" s="24">
        <f t="shared" si="29"/>
        <v>0</v>
      </c>
      <c r="J60" s="24"/>
      <c r="K60" s="24">
        <f t="shared" si="30"/>
        <v>0</v>
      </c>
      <c r="L60" s="24">
        <v>21</v>
      </c>
      <c r="M60" s="24">
        <f t="shared" si="31"/>
        <v>0</v>
      </c>
      <c r="N60" s="21">
        <v>0</v>
      </c>
      <c r="O60" s="21">
        <f t="shared" si="32"/>
        <v>0</v>
      </c>
      <c r="P60" s="21">
        <v>2.5200000000000001E-3</v>
      </c>
      <c r="Q60" s="21">
        <f t="shared" si="33"/>
        <v>3.1387900000000002</v>
      </c>
      <c r="R60" s="21"/>
      <c r="S60" s="21"/>
      <c r="T60" s="25">
        <v>5.7000000000000002E-2</v>
      </c>
      <c r="U60" s="21">
        <f t="shared" si="34"/>
        <v>71</v>
      </c>
      <c r="V60" s="144"/>
    </row>
    <row r="61" spans="1:22" x14ac:dyDescent="0.25">
      <c r="A61" s="18">
        <v>46</v>
      </c>
      <c r="B61" s="19" t="s">
        <v>138</v>
      </c>
      <c r="C61" s="20" t="s">
        <v>139</v>
      </c>
      <c r="D61" s="21" t="s">
        <v>36</v>
      </c>
      <c r="E61" s="22">
        <v>29.042750000000002</v>
      </c>
      <c r="F61" s="23"/>
      <c r="G61" s="24">
        <f t="shared" si="28"/>
        <v>0</v>
      </c>
      <c r="H61" s="24"/>
      <c r="I61" s="24">
        <f t="shared" si="29"/>
        <v>0</v>
      </c>
      <c r="J61" s="24"/>
      <c r="K61" s="24">
        <f t="shared" si="30"/>
        <v>0</v>
      </c>
      <c r="L61" s="24">
        <v>21</v>
      </c>
      <c r="M61" s="24">
        <f t="shared" si="31"/>
        <v>0</v>
      </c>
      <c r="N61" s="21">
        <v>6.7000000000000002E-4</v>
      </c>
      <c r="O61" s="21">
        <f t="shared" si="32"/>
        <v>1.9460000000000002E-2</v>
      </c>
      <c r="P61" s="21">
        <v>0.31900000000000001</v>
      </c>
      <c r="Q61" s="21">
        <f t="shared" si="33"/>
        <v>9.26464</v>
      </c>
      <c r="R61" s="21"/>
      <c r="S61" s="21"/>
      <c r="T61" s="25">
        <v>0.317</v>
      </c>
      <c r="U61" s="21">
        <f t="shared" si="34"/>
        <v>9.2100000000000009</v>
      </c>
      <c r="V61" s="144"/>
    </row>
    <row r="62" spans="1:22" x14ac:dyDescent="0.25">
      <c r="A62" s="18">
        <v>47</v>
      </c>
      <c r="B62" s="19" t="s">
        <v>140</v>
      </c>
      <c r="C62" s="20" t="s">
        <v>141</v>
      </c>
      <c r="D62" s="21" t="s">
        <v>48</v>
      </c>
      <c r="E62" s="22">
        <v>4</v>
      </c>
      <c r="F62" s="23"/>
      <c r="G62" s="24">
        <f t="shared" si="28"/>
        <v>0</v>
      </c>
      <c r="H62" s="24"/>
      <c r="I62" s="24">
        <f t="shared" si="29"/>
        <v>0</v>
      </c>
      <c r="J62" s="24"/>
      <c r="K62" s="24">
        <f t="shared" si="30"/>
        <v>0</v>
      </c>
      <c r="L62" s="24">
        <v>21</v>
      </c>
      <c r="M62" s="24">
        <f t="shared" si="31"/>
        <v>0</v>
      </c>
      <c r="N62" s="21">
        <v>0</v>
      </c>
      <c r="O62" s="21">
        <f t="shared" si="32"/>
        <v>0</v>
      </c>
      <c r="P62" s="21">
        <v>0</v>
      </c>
      <c r="Q62" s="21">
        <f t="shared" si="33"/>
        <v>0</v>
      </c>
      <c r="R62" s="21"/>
      <c r="S62" s="21"/>
      <c r="T62" s="25">
        <v>0.05</v>
      </c>
      <c r="U62" s="21">
        <f t="shared" si="34"/>
        <v>0.2</v>
      </c>
      <c r="V62" s="144"/>
    </row>
    <row r="63" spans="1:22" x14ac:dyDescent="0.25">
      <c r="A63" s="18">
        <v>48</v>
      </c>
      <c r="B63" s="19" t="s">
        <v>142</v>
      </c>
      <c r="C63" s="20" t="s">
        <v>143</v>
      </c>
      <c r="D63" s="21" t="s">
        <v>36</v>
      </c>
      <c r="E63" s="22">
        <v>3.2320000000000002</v>
      </c>
      <c r="F63" s="23"/>
      <c r="G63" s="24">
        <f t="shared" si="28"/>
        <v>0</v>
      </c>
      <c r="H63" s="24"/>
      <c r="I63" s="24">
        <f t="shared" si="29"/>
        <v>0</v>
      </c>
      <c r="J63" s="24"/>
      <c r="K63" s="24">
        <f t="shared" si="30"/>
        <v>0</v>
      </c>
      <c r="L63" s="24">
        <v>21</v>
      </c>
      <c r="M63" s="24">
        <f t="shared" si="31"/>
        <v>0</v>
      </c>
      <c r="N63" s="21">
        <v>1.17E-3</v>
      </c>
      <c r="O63" s="21">
        <f t="shared" si="32"/>
        <v>3.7799999999999999E-3</v>
      </c>
      <c r="P63" s="21">
        <v>7.5999999999999998E-2</v>
      </c>
      <c r="Q63" s="21">
        <f t="shared" si="33"/>
        <v>0.24562999999999999</v>
      </c>
      <c r="R63" s="21"/>
      <c r="S63" s="21"/>
      <c r="T63" s="25">
        <v>0.93899999999999995</v>
      </c>
      <c r="U63" s="21">
        <f t="shared" si="34"/>
        <v>3.03</v>
      </c>
      <c r="V63" s="144"/>
    </row>
    <row r="64" spans="1:22" x14ac:dyDescent="0.25">
      <c r="A64" s="18">
        <v>49</v>
      </c>
      <c r="B64" s="19" t="s">
        <v>144</v>
      </c>
      <c r="C64" s="20" t="s">
        <v>145</v>
      </c>
      <c r="D64" s="21" t="s">
        <v>36</v>
      </c>
      <c r="E64" s="22">
        <v>3.1309999999999998</v>
      </c>
      <c r="F64" s="23"/>
      <c r="G64" s="24">
        <f t="shared" si="28"/>
        <v>0</v>
      </c>
      <c r="H64" s="24"/>
      <c r="I64" s="24">
        <f t="shared" si="29"/>
        <v>0</v>
      </c>
      <c r="J64" s="24"/>
      <c r="K64" s="24">
        <f t="shared" si="30"/>
        <v>0</v>
      </c>
      <c r="L64" s="24">
        <v>21</v>
      </c>
      <c r="M64" s="24">
        <f t="shared" si="31"/>
        <v>0</v>
      </c>
      <c r="N64" s="21">
        <v>1E-3</v>
      </c>
      <c r="O64" s="21">
        <f t="shared" si="32"/>
        <v>3.13E-3</v>
      </c>
      <c r="P64" s="21">
        <v>6.3E-2</v>
      </c>
      <c r="Q64" s="21">
        <f t="shared" si="33"/>
        <v>0.19725000000000001</v>
      </c>
      <c r="R64" s="21"/>
      <c r="S64" s="21"/>
      <c r="T64" s="25">
        <v>0.71799999999999997</v>
      </c>
      <c r="U64" s="21">
        <f t="shared" si="34"/>
        <v>2.25</v>
      </c>
      <c r="V64" s="144"/>
    </row>
    <row r="65" spans="1:22" x14ac:dyDescent="0.25">
      <c r="A65" s="203">
        <v>50</v>
      </c>
      <c r="B65" s="204" t="s">
        <v>146</v>
      </c>
      <c r="C65" s="205" t="s">
        <v>147</v>
      </c>
      <c r="D65" s="206" t="s">
        <v>36</v>
      </c>
      <c r="E65" s="207"/>
      <c r="F65" s="208"/>
      <c r="G65" s="209">
        <f t="shared" si="28"/>
        <v>0</v>
      </c>
      <c r="H65" s="24"/>
      <c r="I65" s="24">
        <f t="shared" si="29"/>
        <v>0</v>
      </c>
      <c r="J65" s="24"/>
      <c r="K65" s="24">
        <f t="shared" si="30"/>
        <v>0</v>
      </c>
      <c r="L65" s="24">
        <v>21</v>
      </c>
      <c r="M65" s="24">
        <f t="shared" si="31"/>
        <v>0</v>
      </c>
      <c r="N65" s="21">
        <v>3.4000000000000002E-4</v>
      </c>
      <c r="O65" s="21">
        <f t="shared" si="32"/>
        <v>0</v>
      </c>
      <c r="P65" s="21">
        <v>0.27500000000000002</v>
      </c>
      <c r="Q65" s="21">
        <f t="shared" si="33"/>
        <v>0</v>
      </c>
      <c r="R65" s="21"/>
      <c r="S65" s="21"/>
      <c r="T65" s="25">
        <v>1.0529999999999999</v>
      </c>
      <c r="U65" s="21">
        <f t="shared" si="34"/>
        <v>0</v>
      </c>
      <c r="V65" s="144"/>
    </row>
    <row r="66" spans="1:22" x14ac:dyDescent="0.25">
      <c r="A66" s="26" t="s">
        <v>28</v>
      </c>
      <c r="B66" s="27" t="s">
        <v>148</v>
      </c>
      <c r="C66" s="28" t="s">
        <v>149</v>
      </c>
      <c r="D66" s="29"/>
      <c r="E66" s="30"/>
      <c r="F66" s="31"/>
      <c r="G66" s="31">
        <f>SUMIF(AB67:AB71,"&lt;&gt;NOR",G67:G71)</f>
        <v>0</v>
      </c>
      <c r="H66" s="31"/>
      <c r="I66" s="31">
        <f>SUM(I67:I71)</f>
        <v>0</v>
      </c>
      <c r="J66" s="31"/>
      <c r="K66" s="31">
        <f>SUM(K67:K71)</f>
        <v>0</v>
      </c>
      <c r="L66" s="31"/>
      <c r="M66" s="31">
        <f>SUM(M67:M71)</f>
        <v>0</v>
      </c>
      <c r="N66" s="29"/>
      <c r="O66" s="29">
        <f>SUM(O67:O71)</f>
        <v>4.3699999999999998E-3</v>
      </c>
      <c r="P66" s="29"/>
      <c r="Q66" s="29">
        <f>SUM(Q67:Q71)</f>
        <v>13.866959999999999</v>
      </c>
      <c r="R66" s="29"/>
      <c r="S66" s="29"/>
      <c r="T66" s="32"/>
      <c r="U66" s="29">
        <f>SUM(U67:U71)</f>
        <v>69.070000000000007</v>
      </c>
    </row>
    <row r="67" spans="1:22" x14ac:dyDescent="0.25">
      <c r="A67" s="18">
        <v>51</v>
      </c>
      <c r="B67" s="19" t="s">
        <v>150</v>
      </c>
      <c r="C67" s="20" t="s">
        <v>151</v>
      </c>
      <c r="D67" s="21" t="s">
        <v>36</v>
      </c>
      <c r="E67" s="22">
        <v>137.79400000000001</v>
      </c>
      <c r="F67" s="23"/>
      <c r="G67" s="24">
        <f>ROUND(E67*F67,2)</f>
        <v>0</v>
      </c>
      <c r="H67" s="24"/>
      <c r="I67" s="24">
        <f>ROUND(E67*H67,2)</f>
        <v>0</v>
      </c>
      <c r="J67" s="24"/>
      <c r="K67" s="24">
        <f>ROUND(E67*J67,2)</f>
        <v>0</v>
      </c>
      <c r="L67" s="24">
        <v>21</v>
      </c>
      <c r="M67" s="24">
        <f>G67*(1+L67/100)</f>
        <v>0</v>
      </c>
      <c r="N67" s="21">
        <v>0</v>
      </c>
      <c r="O67" s="21">
        <f>ROUND(E67*N67,5)</f>
        <v>0</v>
      </c>
      <c r="P67" s="21">
        <v>6.8000000000000005E-2</v>
      </c>
      <c r="Q67" s="21">
        <f>ROUND(E67*P67,5)</f>
        <v>9.3699899999999996</v>
      </c>
      <c r="R67" s="21"/>
      <c r="S67" s="21"/>
      <c r="T67" s="25">
        <v>0.3</v>
      </c>
      <c r="U67" s="21">
        <f>ROUND(E67*T67,2)</f>
        <v>41.34</v>
      </c>
      <c r="V67" s="144"/>
    </row>
    <row r="68" spans="1:22" x14ac:dyDescent="0.25">
      <c r="A68" s="18">
        <v>52</v>
      </c>
      <c r="B68" s="19" t="s">
        <v>152</v>
      </c>
      <c r="C68" s="20" t="s">
        <v>153</v>
      </c>
      <c r="D68" s="21" t="s">
        <v>36</v>
      </c>
      <c r="E68" s="22">
        <v>301.84540000000004</v>
      </c>
      <c r="F68" s="23"/>
      <c r="G68" s="24">
        <f>ROUND(E68*F68,2)</f>
        <v>0</v>
      </c>
      <c r="H68" s="24"/>
      <c r="I68" s="24">
        <f>ROUND(E68*H68,2)</f>
        <v>0</v>
      </c>
      <c r="J68" s="24"/>
      <c r="K68" s="24">
        <f>ROUND(E68*J68,2)</f>
        <v>0</v>
      </c>
      <c r="L68" s="24">
        <v>21</v>
      </c>
      <c r="M68" s="24">
        <f>G68*(1+L68/100)</f>
        <v>0</v>
      </c>
      <c r="N68" s="21">
        <v>0</v>
      </c>
      <c r="O68" s="21">
        <f>ROUND(E68*N68,5)</f>
        <v>0</v>
      </c>
      <c r="P68" s="21">
        <v>0.01</v>
      </c>
      <c r="Q68" s="21">
        <f>ROUND(E68*P68,5)</f>
        <v>3.0184500000000001</v>
      </c>
      <c r="R68" s="21"/>
      <c r="S68" s="21"/>
      <c r="T68" s="25">
        <v>0.08</v>
      </c>
      <c r="U68" s="21">
        <f>ROUND(E68*T68,2)</f>
        <v>24.15</v>
      </c>
      <c r="V68" s="144"/>
    </row>
    <row r="69" spans="1:22" x14ac:dyDescent="0.25">
      <c r="A69" s="18">
        <v>53</v>
      </c>
      <c r="B69" s="19" t="s">
        <v>154</v>
      </c>
      <c r="C69" s="20" t="s">
        <v>155</v>
      </c>
      <c r="D69" s="21" t="s">
        <v>36</v>
      </c>
      <c r="E69" s="22">
        <v>5.1509999999999998</v>
      </c>
      <c r="F69" s="23"/>
      <c r="G69" s="24">
        <f>ROUND(E69*F69,2)</f>
        <v>0</v>
      </c>
      <c r="H69" s="24"/>
      <c r="I69" s="24">
        <f>ROUND(E69*H69,2)</f>
        <v>0</v>
      </c>
      <c r="J69" s="24"/>
      <c r="K69" s="24">
        <f>ROUND(E69*J69,2)</f>
        <v>0</v>
      </c>
      <c r="L69" s="24">
        <v>21</v>
      </c>
      <c r="M69" s="24">
        <f>G69*(1+L69/100)</f>
        <v>0</v>
      </c>
      <c r="N69" s="21">
        <v>5.4000000000000001E-4</v>
      </c>
      <c r="O69" s="21">
        <f>ROUND(E69*N69,5)</f>
        <v>2.7799999999999999E-3</v>
      </c>
      <c r="P69" s="21">
        <v>0.27</v>
      </c>
      <c r="Q69" s="21">
        <f>ROUND(E69*P69,5)</f>
        <v>1.3907700000000001</v>
      </c>
      <c r="R69" s="21"/>
      <c r="S69" s="21"/>
      <c r="T69" s="25">
        <v>0.43</v>
      </c>
      <c r="U69" s="21">
        <f>ROUND(E69*T69,2)</f>
        <v>2.21</v>
      </c>
      <c r="V69" s="144"/>
    </row>
    <row r="70" spans="1:22" ht="22.5" x14ac:dyDescent="0.25">
      <c r="A70" s="18">
        <v>54</v>
      </c>
      <c r="B70" s="19" t="s">
        <v>156</v>
      </c>
      <c r="C70" s="20" t="s">
        <v>157</v>
      </c>
      <c r="D70" s="21" t="s">
        <v>73</v>
      </c>
      <c r="E70" s="22">
        <v>3.25</v>
      </c>
      <c r="F70" s="23"/>
      <c r="G70" s="24">
        <f>ROUND(E70*F70,2)</f>
        <v>0</v>
      </c>
      <c r="H70" s="24"/>
      <c r="I70" s="24">
        <f>ROUND(E70*H70,2)</f>
        <v>0</v>
      </c>
      <c r="J70" s="24"/>
      <c r="K70" s="24">
        <f>ROUND(E70*J70,2)</f>
        <v>0</v>
      </c>
      <c r="L70" s="24">
        <v>21</v>
      </c>
      <c r="M70" s="24">
        <f>G70*(1+L70/100)</f>
        <v>0</v>
      </c>
      <c r="N70" s="21">
        <v>4.8999999999999998E-4</v>
      </c>
      <c r="O70" s="21">
        <f>ROUND(E70*N70,5)</f>
        <v>1.5900000000000001E-3</v>
      </c>
      <c r="P70" s="21">
        <v>2.7E-2</v>
      </c>
      <c r="Q70" s="21">
        <f>ROUND(E70*P70,5)</f>
        <v>8.7749999999999995E-2</v>
      </c>
      <c r="R70" s="21"/>
      <c r="S70" s="21"/>
      <c r="T70" s="25">
        <v>0.42199999999999999</v>
      </c>
      <c r="U70" s="21">
        <f>ROUND(E70*T70,2)</f>
        <v>1.37</v>
      </c>
      <c r="V70" s="144"/>
    </row>
    <row r="71" spans="1:22" ht="22.5" x14ac:dyDescent="0.25">
      <c r="A71" s="203">
        <v>55</v>
      </c>
      <c r="B71" s="204" t="s">
        <v>158</v>
      </c>
      <c r="C71" s="205" t="s">
        <v>159</v>
      </c>
      <c r="D71" s="206" t="s">
        <v>73</v>
      </c>
      <c r="E71" s="207"/>
      <c r="F71" s="208"/>
      <c r="G71" s="209">
        <f>ROUND(E71*F71,2)</f>
        <v>0</v>
      </c>
      <c r="H71" s="24"/>
      <c r="I71" s="24">
        <f>ROUND(E71*H71,2)</f>
        <v>0</v>
      </c>
      <c r="J71" s="24"/>
      <c r="K71" s="24">
        <f>ROUND(E71*J71,2)</f>
        <v>0</v>
      </c>
      <c r="L71" s="24">
        <v>21</v>
      </c>
      <c r="M71" s="24">
        <f>G71*(1+L71/100)</f>
        <v>0</v>
      </c>
      <c r="N71" s="21">
        <v>4.8999999999999998E-4</v>
      </c>
      <c r="O71" s="21">
        <f>ROUND(E71*N71,5)</f>
        <v>0</v>
      </c>
      <c r="P71" s="21">
        <v>3.3000000000000002E-2</v>
      </c>
      <c r="Q71" s="21">
        <f>ROUND(E71*P71,5)</f>
        <v>0</v>
      </c>
      <c r="R71" s="21"/>
      <c r="S71" s="21"/>
      <c r="T71" s="25">
        <v>1.5429999999999999</v>
      </c>
      <c r="U71" s="21">
        <f>ROUND(E71*T71,2)</f>
        <v>0</v>
      </c>
      <c r="V71" s="144"/>
    </row>
    <row r="72" spans="1:22" x14ac:dyDescent="0.25">
      <c r="A72" s="26" t="s">
        <v>28</v>
      </c>
      <c r="B72" s="27" t="s">
        <v>160</v>
      </c>
      <c r="C72" s="28" t="s">
        <v>161</v>
      </c>
      <c r="D72" s="29"/>
      <c r="E72" s="30"/>
      <c r="F72" s="31"/>
      <c r="G72" s="31">
        <f>SUMIF(AB73:AB73,"&lt;&gt;NOR",G73:G73)</f>
        <v>0</v>
      </c>
      <c r="H72" s="31"/>
      <c r="I72" s="31">
        <f>SUM(I73:I73)</f>
        <v>0</v>
      </c>
      <c r="J72" s="31"/>
      <c r="K72" s="31">
        <f>SUM(K73:K73)</f>
        <v>0</v>
      </c>
      <c r="L72" s="31"/>
      <c r="M72" s="31">
        <f>SUM(M73:M73)</f>
        <v>0</v>
      </c>
      <c r="N72" s="29"/>
      <c r="O72" s="29">
        <f>SUM(O73:O73)</f>
        <v>0</v>
      </c>
      <c r="P72" s="29"/>
      <c r="Q72" s="29">
        <f>SUM(Q73:Q73)</f>
        <v>0</v>
      </c>
      <c r="R72" s="29"/>
      <c r="S72" s="29"/>
      <c r="T72" s="32"/>
      <c r="U72" s="29">
        <f>SUM(U73:U73)</f>
        <v>53.75</v>
      </c>
    </row>
    <row r="73" spans="1:22" x14ac:dyDescent="0.25">
      <c r="A73" s="18">
        <v>56</v>
      </c>
      <c r="B73" s="19" t="s">
        <v>162</v>
      </c>
      <c r="C73" s="20" t="s">
        <v>163</v>
      </c>
      <c r="D73" s="21" t="s">
        <v>33</v>
      </c>
      <c r="E73" s="22">
        <v>28.40803</v>
      </c>
      <c r="F73" s="23"/>
      <c r="G73" s="24">
        <f>ROUND(E73*F73,2)</f>
        <v>0</v>
      </c>
      <c r="H73" s="24"/>
      <c r="I73" s="24">
        <f>ROUND(E73*H73,2)</f>
        <v>0</v>
      </c>
      <c r="J73" s="24"/>
      <c r="K73" s="24">
        <f>ROUND(E73*J73,2)</f>
        <v>0</v>
      </c>
      <c r="L73" s="24">
        <v>21</v>
      </c>
      <c r="M73" s="24">
        <f>G73*(1+L73/100)</f>
        <v>0</v>
      </c>
      <c r="N73" s="21">
        <v>0</v>
      </c>
      <c r="O73" s="21">
        <f>ROUND(E73*N73,5)</f>
        <v>0</v>
      </c>
      <c r="P73" s="21">
        <v>0</v>
      </c>
      <c r="Q73" s="21">
        <f>ROUND(E73*P73,5)</f>
        <v>0</v>
      </c>
      <c r="R73" s="21"/>
      <c r="S73" s="21"/>
      <c r="T73" s="25">
        <v>1.8919999999999999</v>
      </c>
      <c r="U73" s="21">
        <f>ROUND(E73*T73,2)</f>
        <v>53.75</v>
      </c>
      <c r="V73" s="144"/>
    </row>
    <row r="74" spans="1:22" x14ac:dyDescent="0.25">
      <c r="A74" s="26" t="s">
        <v>28</v>
      </c>
      <c r="B74" s="27" t="s">
        <v>164</v>
      </c>
      <c r="C74" s="28" t="s">
        <v>165</v>
      </c>
      <c r="D74" s="29"/>
      <c r="E74" s="30"/>
      <c r="F74" s="31"/>
      <c r="G74" s="31">
        <f>SUMIF(AB75:AB76,"&lt;&gt;NOR",G75:G76)</f>
        <v>0</v>
      </c>
      <c r="H74" s="31"/>
      <c r="I74" s="31">
        <f>SUM(I75:I76)</f>
        <v>0</v>
      </c>
      <c r="J74" s="31"/>
      <c r="K74" s="31">
        <f>SUM(K75:K76)</f>
        <v>0</v>
      </c>
      <c r="L74" s="31"/>
      <c r="M74" s="31">
        <f>SUM(M75:M76)</f>
        <v>0</v>
      </c>
      <c r="N74" s="29"/>
      <c r="O74" s="29">
        <f>SUM(O75:O76)</f>
        <v>0.66603999999999997</v>
      </c>
      <c r="P74" s="29"/>
      <c r="Q74" s="29">
        <f>SUM(Q75:Q76)</f>
        <v>0</v>
      </c>
      <c r="R74" s="29"/>
      <c r="S74" s="29"/>
      <c r="T74" s="32"/>
      <c r="U74" s="29">
        <f>SUM(U75:U76)</f>
        <v>75.77</v>
      </c>
    </row>
    <row r="75" spans="1:22" x14ac:dyDescent="0.25">
      <c r="A75" s="18">
        <v>57</v>
      </c>
      <c r="B75" s="19" t="s">
        <v>166</v>
      </c>
      <c r="C75" s="20" t="s">
        <v>167</v>
      </c>
      <c r="D75" s="21" t="s">
        <v>36</v>
      </c>
      <c r="E75" s="22">
        <v>176.2</v>
      </c>
      <c r="F75" s="23"/>
      <c r="G75" s="24">
        <f>ROUND(E75*F75,2)</f>
        <v>0</v>
      </c>
      <c r="H75" s="24"/>
      <c r="I75" s="24">
        <f>ROUND(E75*H75,2)</f>
        <v>0</v>
      </c>
      <c r="J75" s="24"/>
      <c r="K75" s="24">
        <f>ROUND(E75*J75,2)</f>
        <v>0</v>
      </c>
      <c r="L75" s="24">
        <v>21</v>
      </c>
      <c r="M75" s="24">
        <f>G75*(1+L75/100)</f>
        <v>0</v>
      </c>
      <c r="N75" s="21">
        <v>3.7799999999999999E-3</v>
      </c>
      <c r="O75" s="21">
        <f>ROUND(E75*N75,5)</f>
        <v>0.66603999999999997</v>
      </c>
      <c r="P75" s="21">
        <v>0</v>
      </c>
      <c r="Q75" s="21">
        <f>ROUND(E75*P75,5)</f>
        <v>0</v>
      </c>
      <c r="R75" s="21"/>
      <c r="S75" s="21"/>
      <c r="T75" s="25">
        <v>0.42403000000000002</v>
      </c>
      <c r="U75" s="21">
        <f>ROUND(E75*T75,2)</f>
        <v>74.709999999999994</v>
      </c>
      <c r="V75" s="144"/>
    </row>
    <row r="76" spans="1:22" x14ac:dyDescent="0.25">
      <c r="A76" s="18">
        <v>58</v>
      </c>
      <c r="B76" s="19" t="s">
        <v>168</v>
      </c>
      <c r="C76" s="20" t="s">
        <v>169</v>
      </c>
      <c r="D76" s="21" t="s">
        <v>33</v>
      </c>
      <c r="E76" s="22">
        <v>0.66603999999999997</v>
      </c>
      <c r="F76" s="23"/>
      <c r="G76" s="24">
        <f>ROUND(E76*F76,2)</f>
        <v>0</v>
      </c>
      <c r="H76" s="24"/>
      <c r="I76" s="24">
        <f>ROUND(E76*H76,2)</f>
        <v>0</v>
      </c>
      <c r="J76" s="24"/>
      <c r="K76" s="24">
        <f>ROUND(E76*J76,2)</f>
        <v>0</v>
      </c>
      <c r="L76" s="24">
        <v>21</v>
      </c>
      <c r="M76" s="24">
        <f>G76*(1+L76/100)</f>
        <v>0</v>
      </c>
      <c r="N76" s="21">
        <v>0</v>
      </c>
      <c r="O76" s="21">
        <f>ROUND(E76*N76,5)</f>
        <v>0</v>
      </c>
      <c r="P76" s="21">
        <v>0</v>
      </c>
      <c r="Q76" s="21">
        <f>ROUND(E76*P76,5)</f>
        <v>0</v>
      </c>
      <c r="R76" s="21"/>
      <c r="S76" s="21"/>
      <c r="T76" s="25">
        <v>1.5980000000000001</v>
      </c>
      <c r="U76" s="21">
        <f>ROUND(E76*T76,2)</f>
        <v>1.06</v>
      </c>
      <c r="V76" s="144"/>
    </row>
    <row r="77" spans="1:22" x14ac:dyDescent="0.25">
      <c r="A77" s="26" t="s">
        <v>28</v>
      </c>
      <c r="B77" s="27" t="s">
        <v>170</v>
      </c>
      <c r="C77" s="28" t="s">
        <v>171</v>
      </c>
      <c r="D77" s="29"/>
      <c r="E77" s="30"/>
      <c r="F77" s="31"/>
      <c r="G77" s="31">
        <f>SUMIF(AB78:AB79,"&lt;&gt;NOR",G78:G79)</f>
        <v>0</v>
      </c>
      <c r="H77" s="31"/>
      <c r="I77" s="31">
        <f>SUM(I78:I79)</f>
        <v>0</v>
      </c>
      <c r="J77" s="31"/>
      <c r="K77" s="31">
        <f>SUM(K78:K79)</f>
        <v>0</v>
      </c>
      <c r="L77" s="31"/>
      <c r="M77" s="31">
        <f>SUM(M78:M79)</f>
        <v>0</v>
      </c>
      <c r="N77" s="29"/>
      <c r="O77" s="29">
        <f>SUM(O78:O79)</f>
        <v>4.7469999999999998E-2</v>
      </c>
      <c r="P77" s="29"/>
      <c r="Q77" s="29">
        <f>SUM(Q78:Q79)</f>
        <v>0</v>
      </c>
      <c r="R77" s="29"/>
      <c r="S77" s="29"/>
      <c r="T77" s="32"/>
      <c r="U77" s="29">
        <f>SUM(U78:U79)</f>
        <v>42.290000000000006</v>
      </c>
    </row>
    <row r="78" spans="1:22" ht="22.5" x14ac:dyDescent="0.25">
      <c r="A78" s="18">
        <v>59</v>
      </c>
      <c r="B78" s="19" t="s">
        <v>172</v>
      </c>
      <c r="C78" s="20" t="s">
        <v>173</v>
      </c>
      <c r="D78" s="21" t="s">
        <v>36</v>
      </c>
      <c r="E78" s="22">
        <v>263.72999999999996</v>
      </c>
      <c r="F78" s="23"/>
      <c r="G78" s="24">
        <f>ROUND(E78*F78,2)</f>
        <v>0</v>
      </c>
      <c r="H78" s="24"/>
      <c r="I78" s="24">
        <f>ROUND(E78*H78,2)</f>
        <v>0</v>
      </c>
      <c r="J78" s="24"/>
      <c r="K78" s="24">
        <f>ROUND(E78*J78,2)</f>
        <v>0</v>
      </c>
      <c r="L78" s="24">
        <v>21</v>
      </c>
      <c r="M78" s="24">
        <f>G78*(1+L78/100)</f>
        <v>0</v>
      </c>
      <c r="N78" s="21">
        <v>1.8000000000000001E-4</v>
      </c>
      <c r="O78" s="21">
        <f>ROUND(E78*N78,5)</f>
        <v>4.7469999999999998E-2</v>
      </c>
      <c r="P78" s="21">
        <v>0</v>
      </c>
      <c r="Q78" s="21">
        <f>ROUND(E78*P78,5)</f>
        <v>0</v>
      </c>
      <c r="R78" s="21"/>
      <c r="S78" s="21"/>
      <c r="T78" s="25">
        <v>0.16</v>
      </c>
      <c r="U78" s="21">
        <f>ROUND(E78*T78,2)</f>
        <v>42.2</v>
      </c>
      <c r="V78" s="144"/>
    </row>
    <row r="79" spans="1:22" x14ac:dyDescent="0.25">
      <c r="A79" s="18">
        <v>60</v>
      </c>
      <c r="B79" s="19" t="s">
        <v>174</v>
      </c>
      <c r="C79" s="20" t="s">
        <v>175</v>
      </c>
      <c r="D79" s="21" t="s">
        <v>33</v>
      </c>
      <c r="E79" s="22">
        <v>4.7469999999999998E-2</v>
      </c>
      <c r="F79" s="23"/>
      <c r="G79" s="24">
        <f>ROUND(E79*F79,2)</f>
        <v>0</v>
      </c>
      <c r="H79" s="24"/>
      <c r="I79" s="24">
        <f>ROUND(E79*H79,2)</f>
        <v>0</v>
      </c>
      <c r="J79" s="24"/>
      <c r="K79" s="24">
        <f>ROUND(E79*J79,2)</f>
        <v>0</v>
      </c>
      <c r="L79" s="24">
        <v>21</v>
      </c>
      <c r="M79" s="24">
        <f>G79*(1+L79/100)</f>
        <v>0</v>
      </c>
      <c r="N79" s="21">
        <v>0</v>
      </c>
      <c r="O79" s="21">
        <f>ROUND(E79*N79,5)</f>
        <v>0</v>
      </c>
      <c r="P79" s="21">
        <v>0</v>
      </c>
      <c r="Q79" s="21">
        <f>ROUND(E79*P79,5)</f>
        <v>0</v>
      </c>
      <c r="R79" s="21"/>
      <c r="S79" s="21"/>
      <c r="T79" s="25">
        <v>1.831</v>
      </c>
      <c r="U79" s="21">
        <f>ROUND(E79*T79,2)</f>
        <v>0.09</v>
      </c>
      <c r="V79" s="144"/>
    </row>
    <row r="80" spans="1:22" x14ac:dyDescent="0.25">
      <c r="A80" s="26" t="s">
        <v>28</v>
      </c>
      <c r="B80" s="27" t="s">
        <v>176</v>
      </c>
      <c r="C80" s="28" t="s">
        <v>177</v>
      </c>
      <c r="D80" s="29"/>
      <c r="E80" s="30"/>
      <c r="F80" s="31"/>
      <c r="G80" s="31">
        <f>SUMIF(AB81:AB92,"&lt;&gt;NOR",G81:G92)</f>
        <v>0</v>
      </c>
      <c r="H80" s="31"/>
      <c r="I80" s="31">
        <f>SUM(I81:I92)</f>
        <v>0</v>
      </c>
      <c r="J80" s="31"/>
      <c r="K80" s="31">
        <f>SUM(K81:K92)</f>
        <v>0</v>
      </c>
      <c r="L80" s="31"/>
      <c r="M80" s="31">
        <f>SUM(M81:M92)</f>
        <v>0</v>
      </c>
      <c r="N80" s="29"/>
      <c r="O80" s="29">
        <f>SUM(O81:O92)</f>
        <v>0.16014</v>
      </c>
      <c r="P80" s="29"/>
      <c r="Q80" s="29">
        <f>SUM(Q81:Q92)</f>
        <v>0.95313999999999999</v>
      </c>
      <c r="R80" s="29"/>
      <c r="S80" s="29"/>
      <c r="T80" s="32"/>
      <c r="U80" s="29">
        <f>SUM(U81:U92)</f>
        <v>135.27000000000001</v>
      </c>
    </row>
    <row r="81" spans="1:22" x14ac:dyDescent="0.25">
      <c r="A81" s="18">
        <v>61</v>
      </c>
      <c r="B81" s="19" t="s">
        <v>178</v>
      </c>
      <c r="C81" s="20" t="s">
        <v>179</v>
      </c>
      <c r="D81" s="21" t="s">
        <v>48</v>
      </c>
      <c r="E81" s="22">
        <v>4</v>
      </c>
      <c r="F81" s="23"/>
      <c r="G81" s="24">
        <f t="shared" ref="G81:G88" si="35">ROUND(E81*F81,2)</f>
        <v>0</v>
      </c>
      <c r="H81" s="24"/>
      <c r="I81" s="24">
        <f t="shared" ref="I81:I88" si="36">ROUND(E81*H81,2)</f>
        <v>0</v>
      </c>
      <c r="J81" s="24"/>
      <c r="K81" s="24">
        <f t="shared" ref="K81:K88" si="37">ROUND(E81*J81,2)</f>
        <v>0</v>
      </c>
      <c r="L81" s="24">
        <v>21</v>
      </c>
      <c r="M81" s="24">
        <f t="shared" ref="M81:M88" si="38">G81*(1+L81/100)</f>
        <v>0</v>
      </c>
      <c r="N81" s="21">
        <v>0</v>
      </c>
      <c r="O81" s="21">
        <f t="shared" ref="O81:O88" si="39">ROUND(E81*N81,5)</f>
        <v>0</v>
      </c>
      <c r="P81" s="21">
        <v>2.9610000000000001E-2</v>
      </c>
      <c r="Q81" s="21">
        <f t="shared" ref="Q81:Q88" si="40">ROUND(E81*P81,5)</f>
        <v>0.11844</v>
      </c>
      <c r="R81" s="21"/>
      <c r="S81" s="21"/>
      <c r="T81" s="25">
        <v>0.50700000000000001</v>
      </c>
      <c r="U81" s="21">
        <f t="shared" ref="U81:U88" si="41">ROUND(E81*T81,2)</f>
        <v>2.0299999999999998</v>
      </c>
      <c r="V81" s="144"/>
    </row>
    <row r="82" spans="1:22" x14ac:dyDescent="0.25">
      <c r="A82" s="145">
        <v>61</v>
      </c>
      <c r="B82" s="146" t="s">
        <v>180</v>
      </c>
      <c r="C82" s="147" t="s">
        <v>181</v>
      </c>
      <c r="D82" s="148" t="s">
        <v>48</v>
      </c>
      <c r="E82" s="149">
        <v>3</v>
      </c>
      <c r="F82" s="23"/>
      <c r="G82" s="24">
        <f t="shared" si="35"/>
        <v>0</v>
      </c>
      <c r="H82" s="24"/>
      <c r="I82" s="24">
        <f t="shared" si="36"/>
        <v>0</v>
      </c>
      <c r="J82" s="24"/>
      <c r="K82" s="24">
        <f t="shared" si="37"/>
        <v>0</v>
      </c>
      <c r="L82" s="24">
        <v>21</v>
      </c>
      <c r="M82" s="24">
        <f t="shared" si="38"/>
        <v>0</v>
      </c>
      <c r="N82" s="21">
        <v>1.5499999999999999E-3</v>
      </c>
      <c r="O82" s="21">
        <f t="shared" si="39"/>
        <v>4.6499999999999996E-3</v>
      </c>
      <c r="P82" s="21">
        <v>0</v>
      </c>
      <c r="Q82" s="21">
        <f t="shared" si="40"/>
        <v>0</v>
      </c>
      <c r="R82" s="21"/>
      <c r="S82" s="21"/>
      <c r="T82" s="25">
        <v>0.154</v>
      </c>
      <c r="U82" s="21">
        <f t="shared" si="41"/>
        <v>0.46</v>
      </c>
      <c r="V82" s="144"/>
    </row>
    <row r="83" spans="1:22" x14ac:dyDescent="0.25">
      <c r="A83" s="145">
        <v>62</v>
      </c>
      <c r="B83" s="146" t="s">
        <v>182</v>
      </c>
      <c r="C83" s="147" t="s">
        <v>405</v>
      </c>
      <c r="D83" s="148" t="s">
        <v>48</v>
      </c>
      <c r="E83" s="149">
        <v>3</v>
      </c>
      <c r="F83" s="23"/>
      <c r="G83" s="24">
        <f t="shared" si="35"/>
        <v>0</v>
      </c>
      <c r="H83" s="24"/>
      <c r="I83" s="24">
        <f t="shared" si="36"/>
        <v>0</v>
      </c>
      <c r="J83" s="24"/>
      <c r="K83" s="24">
        <f t="shared" si="37"/>
        <v>0</v>
      </c>
      <c r="L83" s="24">
        <v>21</v>
      </c>
      <c r="M83" s="24">
        <f t="shared" si="38"/>
        <v>0</v>
      </c>
      <c r="N83" s="21">
        <v>1.5499999999999999E-3</v>
      </c>
      <c r="O83" s="21">
        <f t="shared" si="39"/>
        <v>4.6499999999999996E-3</v>
      </c>
      <c r="P83" s="21">
        <v>0</v>
      </c>
      <c r="Q83" s="21">
        <f t="shared" si="40"/>
        <v>0</v>
      </c>
      <c r="R83" s="21"/>
      <c r="S83" s="21"/>
      <c r="T83" s="25">
        <v>0.154</v>
      </c>
      <c r="U83" s="21">
        <f t="shared" si="41"/>
        <v>0.46</v>
      </c>
      <c r="V83" s="144"/>
    </row>
    <row r="84" spans="1:22" x14ac:dyDescent="0.25">
      <c r="A84" s="145">
        <v>63</v>
      </c>
      <c r="B84" s="146" t="s">
        <v>406</v>
      </c>
      <c r="C84" s="147" t="s">
        <v>407</v>
      </c>
      <c r="D84" s="148" t="s">
        <v>48</v>
      </c>
      <c r="E84" s="149">
        <v>1</v>
      </c>
      <c r="F84" s="23"/>
      <c r="G84" s="24">
        <f t="shared" si="35"/>
        <v>0</v>
      </c>
      <c r="H84" s="24"/>
      <c r="I84" s="24">
        <f t="shared" si="36"/>
        <v>0</v>
      </c>
      <c r="J84" s="24"/>
      <c r="K84" s="24">
        <f t="shared" si="37"/>
        <v>0</v>
      </c>
      <c r="L84" s="24">
        <v>21</v>
      </c>
      <c r="M84" s="24">
        <f t="shared" si="38"/>
        <v>0</v>
      </c>
      <c r="N84" s="21">
        <v>1.5499999999999999E-3</v>
      </c>
      <c r="O84" s="21">
        <f t="shared" si="39"/>
        <v>1.5499999999999999E-3</v>
      </c>
      <c r="P84" s="21">
        <v>0</v>
      </c>
      <c r="Q84" s="21">
        <f t="shared" si="40"/>
        <v>0</v>
      </c>
      <c r="R84" s="21"/>
      <c r="S84" s="21"/>
      <c r="T84" s="25">
        <v>0.154</v>
      </c>
      <c r="U84" s="21">
        <f t="shared" si="41"/>
        <v>0.15</v>
      </c>
      <c r="V84" s="144"/>
    </row>
    <row r="85" spans="1:22" x14ac:dyDescent="0.25">
      <c r="A85" s="145">
        <v>64</v>
      </c>
      <c r="B85" s="146" t="s">
        <v>406</v>
      </c>
      <c r="C85" s="147" t="s">
        <v>408</v>
      </c>
      <c r="D85" s="148" t="s">
        <v>48</v>
      </c>
      <c r="E85" s="149">
        <v>1</v>
      </c>
      <c r="F85" s="23"/>
      <c r="G85" s="24">
        <f t="shared" si="35"/>
        <v>0</v>
      </c>
      <c r="H85" s="24"/>
      <c r="I85" s="24">
        <f t="shared" si="36"/>
        <v>0</v>
      </c>
      <c r="J85" s="24"/>
      <c r="K85" s="24">
        <f t="shared" si="37"/>
        <v>0</v>
      </c>
      <c r="L85" s="24">
        <v>21</v>
      </c>
      <c r="M85" s="24">
        <f t="shared" si="38"/>
        <v>0</v>
      </c>
      <c r="N85" s="21">
        <v>1.5499999999999999E-3</v>
      </c>
      <c r="O85" s="21">
        <f t="shared" si="39"/>
        <v>1.5499999999999999E-3</v>
      </c>
      <c r="P85" s="21">
        <v>0</v>
      </c>
      <c r="Q85" s="21">
        <f t="shared" si="40"/>
        <v>0</v>
      </c>
      <c r="R85" s="21"/>
      <c r="S85" s="21"/>
      <c r="T85" s="25">
        <v>0.154</v>
      </c>
      <c r="U85" s="21">
        <f t="shared" si="41"/>
        <v>0.15</v>
      </c>
      <c r="V85" s="144"/>
    </row>
    <row r="86" spans="1:22" x14ac:dyDescent="0.25">
      <c r="A86" s="145">
        <v>65</v>
      </c>
      <c r="B86" s="146" t="s">
        <v>406</v>
      </c>
      <c r="C86" s="147" t="s">
        <v>409</v>
      </c>
      <c r="D86" s="148" t="s">
        <v>48</v>
      </c>
      <c r="E86" s="149">
        <v>2</v>
      </c>
      <c r="F86" s="23"/>
      <c r="G86" s="24">
        <f t="shared" si="35"/>
        <v>0</v>
      </c>
      <c r="H86" s="24"/>
      <c r="I86" s="24">
        <f t="shared" si="36"/>
        <v>0</v>
      </c>
      <c r="J86" s="24"/>
      <c r="K86" s="24">
        <f t="shared" si="37"/>
        <v>0</v>
      </c>
      <c r="L86" s="24">
        <v>21</v>
      </c>
      <c r="M86" s="24">
        <f t="shared" si="38"/>
        <v>0</v>
      </c>
      <c r="N86" s="21">
        <v>1.5499999999999999E-3</v>
      </c>
      <c r="O86" s="21">
        <f t="shared" si="39"/>
        <v>3.0999999999999999E-3</v>
      </c>
      <c r="P86" s="21">
        <v>0</v>
      </c>
      <c r="Q86" s="21">
        <f t="shared" si="40"/>
        <v>0</v>
      </c>
      <c r="R86" s="21"/>
      <c r="S86" s="21"/>
      <c r="T86" s="25">
        <v>0.154</v>
      </c>
      <c r="U86" s="21">
        <f t="shared" si="41"/>
        <v>0.31</v>
      </c>
      <c r="V86" s="144"/>
    </row>
    <row r="87" spans="1:22" x14ac:dyDescent="0.25">
      <c r="A87" s="18">
        <v>63</v>
      </c>
      <c r="B87" s="19" t="s">
        <v>182</v>
      </c>
      <c r="C87" s="20" t="s">
        <v>183</v>
      </c>
      <c r="D87" s="21" t="s">
        <v>48</v>
      </c>
      <c r="E87" s="22">
        <v>1</v>
      </c>
      <c r="F87" s="23"/>
      <c r="G87" s="24">
        <f t="shared" si="35"/>
        <v>0</v>
      </c>
      <c r="H87" s="24"/>
      <c r="I87" s="24">
        <f t="shared" si="36"/>
        <v>0</v>
      </c>
      <c r="J87" s="24"/>
      <c r="K87" s="24">
        <f t="shared" si="37"/>
        <v>0</v>
      </c>
      <c r="L87" s="24">
        <v>21</v>
      </c>
      <c r="M87" s="24">
        <f t="shared" si="38"/>
        <v>0</v>
      </c>
      <c r="N87" s="21">
        <v>1.5499999999999999E-3</v>
      </c>
      <c r="O87" s="21">
        <f t="shared" si="39"/>
        <v>1.5499999999999999E-3</v>
      </c>
      <c r="P87" s="21">
        <v>0</v>
      </c>
      <c r="Q87" s="21">
        <f t="shared" si="40"/>
        <v>0</v>
      </c>
      <c r="R87" s="21"/>
      <c r="S87" s="21"/>
      <c r="T87" s="25">
        <v>0.154</v>
      </c>
      <c r="U87" s="21">
        <f t="shared" si="41"/>
        <v>0.15</v>
      </c>
      <c r="V87" s="144"/>
    </row>
    <row r="88" spans="1:22" x14ac:dyDescent="0.25">
      <c r="A88" s="18">
        <v>65</v>
      </c>
      <c r="B88" s="19" t="s">
        <v>184</v>
      </c>
      <c r="C88" s="20" t="s">
        <v>185</v>
      </c>
      <c r="D88" s="21" t="s">
        <v>73</v>
      </c>
      <c r="E88" s="22">
        <v>30.93</v>
      </c>
      <c r="F88" s="23"/>
      <c r="G88" s="24">
        <f t="shared" si="35"/>
        <v>0</v>
      </c>
      <c r="H88" s="24"/>
      <c r="I88" s="24">
        <f t="shared" si="36"/>
        <v>0</v>
      </c>
      <c r="J88" s="24"/>
      <c r="K88" s="24">
        <f t="shared" si="37"/>
        <v>0</v>
      </c>
      <c r="L88" s="24">
        <v>21</v>
      </c>
      <c r="M88" s="24">
        <f t="shared" si="38"/>
        <v>0</v>
      </c>
      <c r="N88" s="21">
        <v>4.6999999999999999E-4</v>
      </c>
      <c r="O88" s="21">
        <f t="shared" si="39"/>
        <v>1.4540000000000001E-2</v>
      </c>
      <c r="P88" s="21">
        <v>0</v>
      </c>
      <c r="Q88" s="21">
        <f t="shared" si="40"/>
        <v>0</v>
      </c>
      <c r="R88" s="21"/>
      <c r="S88" s="21"/>
      <c r="T88" s="25">
        <v>0.35899999999999999</v>
      </c>
      <c r="U88" s="21">
        <f t="shared" si="41"/>
        <v>11.1</v>
      </c>
      <c r="V88" s="144"/>
    </row>
    <row r="89" spans="1:22" x14ac:dyDescent="0.25">
      <c r="A89" s="18">
        <v>66</v>
      </c>
      <c r="B89" s="19" t="s">
        <v>186</v>
      </c>
      <c r="C89" s="20" t="s">
        <v>187</v>
      </c>
      <c r="D89" s="21" t="s">
        <v>73</v>
      </c>
      <c r="E89" s="22">
        <v>17.95</v>
      </c>
      <c r="F89" s="23"/>
      <c r="G89" s="24">
        <f>ROUND(E89*F89,2)</f>
        <v>0</v>
      </c>
      <c r="H89" s="24"/>
      <c r="I89" s="24">
        <f>ROUND(E89*H89,2)</f>
        <v>0</v>
      </c>
      <c r="J89" s="24"/>
      <c r="K89" s="24">
        <f>ROUND(E89*J89,2)</f>
        <v>0</v>
      </c>
      <c r="L89" s="24">
        <v>21</v>
      </c>
      <c r="M89" s="24">
        <f>G89*(1+L89/100)</f>
        <v>0</v>
      </c>
      <c r="N89" s="21">
        <v>6.9999999999999999E-4</v>
      </c>
      <c r="O89" s="21">
        <f>ROUND(E89*N89,5)</f>
        <v>1.257E-2</v>
      </c>
      <c r="P89" s="21">
        <v>0</v>
      </c>
      <c r="Q89" s="21">
        <f>ROUND(E89*P89,5)</f>
        <v>0</v>
      </c>
      <c r="R89" s="21"/>
      <c r="S89" s="21"/>
      <c r="T89" s="25">
        <v>0.45200000000000001</v>
      </c>
      <c r="U89" s="21">
        <f>ROUND(E89*T89,2)</f>
        <v>8.11</v>
      </c>
      <c r="V89" s="144"/>
    </row>
    <row r="90" spans="1:22" x14ac:dyDescent="0.25">
      <c r="A90" s="18">
        <v>67</v>
      </c>
      <c r="B90" s="19" t="s">
        <v>188</v>
      </c>
      <c r="C90" s="20" t="s">
        <v>189</v>
      </c>
      <c r="D90" s="21" t="s">
        <v>73</v>
      </c>
      <c r="E90" s="22">
        <v>76.3</v>
      </c>
      <c r="F90" s="23"/>
      <c r="G90" s="24">
        <f>ROUND(E90*F90,2)</f>
        <v>0</v>
      </c>
      <c r="H90" s="24"/>
      <c r="I90" s="24">
        <f>ROUND(E90*H90,2)</f>
        <v>0</v>
      </c>
      <c r="J90" s="24"/>
      <c r="K90" s="24">
        <f>ROUND(E90*J90,2)</f>
        <v>0</v>
      </c>
      <c r="L90" s="24">
        <v>21</v>
      </c>
      <c r="M90" s="24">
        <f>G90*(1+L90/100)</f>
        <v>0</v>
      </c>
      <c r="N90" s="21">
        <v>1.5200000000000001E-3</v>
      </c>
      <c r="O90" s="21">
        <f>ROUND(E90*N90,5)</f>
        <v>0.11598</v>
      </c>
      <c r="P90" s="21">
        <v>0</v>
      </c>
      <c r="Q90" s="21">
        <f>ROUND(E90*P90,5)</f>
        <v>0</v>
      </c>
      <c r="R90" s="21"/>
      <c r="S90" s="21"/>
      <c r="T90" s="25">
        <v>1.173</v>
      </c>
      <c r="U90" s="21">
        <f>ROUND(E90*T90,2)</f>
        <v>89.5</v>
      </c>
      <c r="V90" s="144"/>
    </row>
    <row r="91" spans="1:22" x14ac:dyDescent="0.25">
      <c r="A91" s="18">
        <v>68</v>
      </c>
      <c r="B91" s="19" t="s">
        <v>190</v>
      </c>
      <c r="C91" s="20" t="s">
        <v>191</v>
      </c>
      <c r="D91" s="21" t="s">
        <v>73</v>
      </c>
      <c r="E91" s="22">
        <v>85</v>
      </c>
      <c r="F91" s="23"/>
      <c r="G91" s="24">
        <f>ROUND(E91*F91,2)</f>
        <v>0</v>
      </c>
      <c r="H91" s="24"/>
      <c r="I91" s="24">
        <f>ROUND(E91*H91,2)</f>
        <v>0</v>
      </c>
      <c r="J91" s="24"/>
      <c r="K91" s="24">
        <f>ROUND(E91*J91,2)</f>
        <v>0</v>
      </c>
      <c r="L91" s="24">
        <v>21</v>
      </c>
      <c r="M91" s="24">
        <f>G91*(1+L91/100)</f>
        <v>0</v>
      </c>
      <c r="N91" s="21">
        <v>0</v>
      </c>
      <c r="O91" s="21">
        <f>ROUND(E91*N91,5)</f>
        <v>0</v>
      </c>
      <c r="P91" s="21">
        <v>9.8200000000000006E-3</v>
      </c>
      <c r="Q91" s="21">
        <f>ROUND(E91*P91,5)</f>
        <v>0.8347</v>
      </c>
      <c r="R91" s="21"/>
      <c r="S91" s="21"/>
      <c r="T91" s="25">
        <v>0.26600000000000001</v>
      </c>
      <c r="U91" s="21">
        <f>ROUND(E91*T91,2)</f>
        <v>22.61</v>
      </c>
      <c r="V91" s="144"/>
    </row>
    <row r="92" spans="1:22" x14ac:dyDescent="0.25">
      <c r="A92" s="18">
        <v>69</v>
      </c>
      <c r="B92" s="19" t="s">
        <v>192</v>
      </c>
      <c r="C92" s="20" t="s">
        <v>193</v>
      </c>
      <c r="D92" s="21" t="s">
        <v>33</v>
      </c>
      <c r="E92" s="22">
        <v>0.16014</v>
      </c>
      <c r="F92" s="23"/>
      <c r="G92" s="24">
        <f>ROUND(E92*F92,2)</f>
        <v>0</v>
      </c>
      <c r="H92" s="24"/>
      <c r="I92" s="24">
        <f>ROUND(E92*H92,2)</f>
        <v>0</v>
      </c>
      <c r="J92" s="24"/>
      <c r="K92" s="24">
        <f>ROUND(E92*J92,2)</f>
        <v>0</v>
      </c>
      <c r="L92" s="24">
        <v>21</v>
      </c>
      <c r="M92" s="24">
        <f>G92*(1+L92/100)</f>
        <v>0</v>
      </c>
      <c r="N92" s="21">
        <v>0</v>
      </c>
      <c r="O92" s="21">
        <f>ROUND(E92*N92,5)</f>
        <v>0</v>
      </c>
      <c r="P92" s="21">
        <v>0</v>
      </c>
      <c r="Q92" s="21">
        <f>ROUND(E92*P92,5)</f>
        <v>0</v>
      </c>
      <c r="R92" s="21"/>
      <c r="S92" s="21"/>
      <c r="T92" s="25">
        <v>1.5229999999999999</v>
      </c>
      <c r="U92" s="21">
        <f>ROUND(E92*T92,2)</f>
        <v>0.24</v>
      </c>
      <c r="V92" s="144"/>
    </row>
    <row r="93" spans="1:22" x14ac:dyDescent="0.25">
      <c r="A93" s="26" t="s">
        <v>28</v>
      </c>
      <c r="B93" s="27" t="s">
        <v>194</v>
      </c>
      <c r="C93" s="28" t="s">
        <v>195</v>
      </c>
      <c r="D93" s="29"/>
      <c r="E93" s="30"/>
      <c r="F93" s="31"/>
      <c r="G93" s="31">
        <f>SUMIF(AB94:AB101,"&lt;&gt;NOR",G94:G101)</f>
        <v>0</v>
      </c>
      <c r="H93" s="31"/>
      <c r="I93" s="31">
        <f>SUM(I94:I101)</f>
        <v>0</v>
      </c>
      <c r="J93" s="31"/>
      <c r="K93" s="31">
        <f>SUM(K94:K101)</f>
        <v>0</v>
      </c>
      <c r="L93" s="31"/>
      <c r="M93" s="31">
        <f>SUM(M94:M101)</f>
        <v>0</v>
      </c>
      <c r="N93" s="29"/>
      <c r="O93" s="29">
        <f>SUM(O94:O101)</f>
        <v>1.0994600000000001</v>
      </c>
      <c r="P93" s="29"/>
      <c r="Q93" s="29">
        <f>SUM(Q94:Q101)</f>
        <v>1.1431</v>
      </c>
      <c r="R93" s="29"/>
      <c r="S93" s="29"/>
      <c r="T93" s="32"/>
      <c r="U93" s="29">
        <f>SUM(U94:U101)</f>
        <v>214.17000000000002</v>
      </c>
    </row>
    <row r="94" spans="1:22" ht="22.5" x14ac:dyDescent="0.25">
      <c r="A94" s="18">
        <v>70</v>
      </c>
      <c r="B94" s="19" t="s">
        <v>196</v>
      </c>
      <c r="C94" s="20" t="s">
        <v>197</v>
      </c>
      <c r="D94" s="21" t="s">
        <v>73</v>
      </c>
      <c r="E94" s="22">
        <v>64.875</v>
      </c>
      <c r="F94" s="23"/>
      <c r="G94" s="24">
        <f t="shared" ref="G94:G101" si="42">ROUND(E94*F94,2)</f>
        <v>0</v>
      </c>
      <c r="H94" s="24"/>
      <c r="I94" s="24">
        <f t="shared" ref="I94:I101" si="43">ROUND(E94*H94,2)</f>
        <v>0</v>
      </c>
      <c r="J94" s="24"/>
      <c r="K94" s="24">
        <f t="shared" ref="K94:K101" si="44">ROUND(E94*J94,2)</f>
        <v>0</v>
      </c>
      <c r="L94" s="24">
        <v>21</v>
      </c>
      <c r="M94" s="24">
        <f t="shared" ref="M94:M101" si="45">G94*(1+L94/100)</f>
        <v>0</v>
      </c>
      <c r="N94" s="21">
        <v>3.9899999999999996E-3</v>
      </c>
      <c r="O94" s="21">
        <f t="shared" ref="O94:O101" si="46">ROUND(E94*N94,5)</f>
        <v>0.25885000000000002</v>
      </c>
      <c r="P94" s="21">
        <v>0</v>
      </c>
      <c r="Q94" s="21">
        <f t="shared" ref="Q94:Q101" si="47">ROUND(E94*P94,5)</f>
        <v>0</v>
      </c>
      <c r="R94" s="21"/>
      <c r="S94" s="21"/>
      <c r="T94" s="25">
        <v>0.54290000000000005</v>
      </c>
      <c r="U94" s="21">
        <f t="shared" ref="U94:U101" si="48">ROUND(E94*T94,2)</f>
        <v>35.22</v>
      </c>
      <c r="V94" s="144"/>
    </row>
    <row r="95" spans="1:22" ht="22.5" x14ac:dyDescent="0.25">
      <c r="A95" s="18">
        <v>71</v>
      </c>
      <c r="B95" s="19" t="s">
        <v>198</v>
      </c>
      <c r="C95" s="20" t="s">
        <v>199</v>
      </c>
      <c r="D95" s="21" t="s">
        <v>73</v>
      </c>
      <c r="E95" s="22">
        <v>160.02500000000001</v>
      </c>
      <c r="F95" s="23"/>
      <c r="G95" s="24">
        <f t="shared" si="42"/>
        <v>0</v>
      </c>
      <c r="H95" s="24"/>
      <c r="I95" s="24">
        <f t="shared" si="43"/>
        <v>0</v>
      </c>
      <c r="J95" s="24"/>
      <c r="K95" s="24">
        <f t="shared" si="44"/>
        <v>0</v>
      </c>
      <c r="L95" s="24">
        <v>21</v>
      </c>
      <c r="M95" s="24">
        <f t="shared" si="45"/>
        <v>0</v>
      </c>
      <c r="N95" s="21">
        <v>5.1799999999999997E-3</v>
      </c>
      <c r="O95" s="21">
        <f t="shared" si="46"/>
        <v>0.82892999999999994</v>
      </c>
      <c r="P95" s="21">
        <v>0</v>
      </c>
      <c r="Q95" s="21">
        <f t="shared" si="47"/>
        <v>0</v>
      </c>
      <c r="R95" s="21"/>
      <c r="S95" s="21"/>
      <c r="T95" s="25">
        <v>0.63429999999999997</v>
      </c>
      <c r="U95" s="21">
        <f t="shared" si="48"/>
        <v>101.5</v>
      </c>
      <c r="V95" s="144"/>
    </row>
    <row r="96" spans="1:22" ht="33.75" x14ac:dyDescent="0.25">
      <c r="A96" s="18">
        <v>72</v>
      </c>
      <c r="B96" s="19" t="s">
        <v>200</v>
      </c>
      <c r="C96" s="20" t="s">
        <v>415</v>
      </c>
      <c r="D96" s="21" t="s">
        <v>73</v>
      </c>
      <c r="E96" s="22">
        <v>25.875</v>
      </c>
      <c r="F96" s="23"/>
      <c r="G96" s="24">
        <f t="shared" si="42"/>
        <v>0</v>
      </c>
      <c r="H96" s="24"/>
      <c r="I96" s="24">
        <f t="shared" si="43"/>
        <v>0</v>
      </c>
      <c r="J96" s="24"/>
      <c r="K96" s="24">
        <f t="shared" si="44"/>
        <v>0</v>
      </c>
      <c r="L96" s="24">
        <v>21</v>
      </c>
      <c r="M96" s="24">
        <f t="shared" si="45"/>
        <v>0</v>
      </c>
      <c r="N96" s="21">
        <v>2.0000000000000002E-5</v>
      </c>
      <c r="O96" s="21">
        <f t="shared" si="46"/>
        <v>5.1999999999999995E-4</v>
      </c>
      <c r="P96" s="21">
        <v>0</v>
      </c>
      <c r="Q96" s="21">
        <f t="shared" si="47"/>
        <v>0</v>
      </c>
      <c r="R96" s="21"/>
      <c r="S96" s="21"/>
      <c r="T96" s="25">
        <v>0.129</v>
      </c>
      <c r="U96" s="21">
        <f t="shared" si="48"/>
        <v>3.34</v>
      </c>
      <c r="V96" s="144"/>
    </row>
    <row r="97" spans="1:22" ht="33.75" x14ac:dyDescent="0.25">
      <c r="A97" s="18">
        <v>73</v>
      </c>
      <c r="B97" s="19" t="s">
        <v>201</v>
      </c>
      <c r="C97" s="20" t="s">
        <v>416</v>
      </c>
      <c r="D97" s="21" t="s">
        <v>73</v>
      </c>
      <c r="E97" s="22">
        <v>55.875</v>
      </c>
      <c r="F97" s="23"/>
      <c r="G97" s="24">
        <f t="shared" si="42"/>
        <v>0</v>
      </c>
      <c r="H97" s="24"/>
      <c r="I97" s="24">
        <f t="shared" si="43"/>
        <v>0</v>
      </c>
      <c r="J97" s="24"/>
      <c r="K97" s="24">
        <f t="shared" si="44"/>
        <v>0</v>
      </c>
      <c r="L97" s="24">
        <v>21</v>
      </c>
      <c r="M97" s="24">
        <f t="shared" si="45"/>
        <v>0</v>
      </c>
      <c r="N97" s="21">
        <v>6.0000000000000002E-5</v>
      </c>
      <c r="O97" s="21">
        <f t="shared" si="46"/>
        <v>3.3500000000000001E-3</v>
      </c>
      <c r="P97" s="21">
        <v>0</v>
      </c>
      <c r="Q97" s="21">
        <f t="shared" si="47"/>
        <v>0</v>
      </c>
      <c r="R97" s="21"/>
      <c r="S97" s="21"/>
      <c r="T97" s="25">
        <v>0.129</v>
      </c>
      <c r="U97" s="21">
        <f t="shared" si="48"/>
        <v>7.21</v>
      </c>
      <c r="V97" s="144"/>
    </row>
    <row r="98" spans="1:22" ht="33.75" x14ac:dyDescent="0.25">
      <c r="A98" s="18">
        <v>74</v>
      </c>
      <c r="B98" s="19" t="s">
        <v>202</v>
      </c>
      <c r="C98" s="20" t="s">
        <v>417</v>
      </c>
      <c r="D98" s="21" t="s">
        <v>73</v>
      </c>
      <c r="E98" s="22">
        <v>39</v>
      </c>
      <c r="F98" s="23"/>
      <c r="G98" s="24">
        <f t="shared" si="42"/>
        <v>0</v>
      </c>
      <c r="H98" s="24"/>
      <c r="I98" s="24">
        <f t="shared" si="43"/>
        <v>0</v>
      </c>
      <c r="J98" s="24"/>
      <c r="K98" s="24">
        <f t="shared" si="44"/>
        <v>0</v>
      </c>
      <c r="L98" s="24">
        <v>21</v>
      </c>
      <c r="M98" s="24">
        <f t="shared" si="45"/>
        <v>0</v>
      </c>
      <c r="N98" s="21">
        <v>4.0000000000000003E-5</v>
      </c>
      <c r="O98" s="21">
        <f t="shared" si="46"/>
        <v>1.56E-3</v>
      </c>
      <c r="P98" s="21">
        <v>0</v>
      </c>
      <c r="Q98" s="21">
        <f t="shared" si="47"/>
        <v>0</v>
      </c>
      <c r="R98" s="21"/>
      <c r="S98" s="21"/>
      <c r="T98" s="25">
        <v>0.129</v>
      </c>
      <c r="U98" s="21">
        <f t="shared" si="48"/>
        <v>5.03</v>
      </c>
      <c r="V98" s="144"/>
    </row>
    <row r="99" spans="1:22" ht="33.75" x14ac:dyDescent="0.25">
      <c r="A99" s="18">
        <v>75</v>
      </c>
      <c r="B99" s="19" t="s">
        <v>203</v>
      </c>
      <c r="C99" s="20" t="s">
        <v>418</v>
      </c>
      <c r="D99" s="21" t="s">
        <v>73</v>
      </c>
      <c r="E99" s="22">
        <v>104.15</v>
      </c>
      <c r="F99" s="23"/>
      <c r="G99" s="24">
        <f t="shared" si="42"/>
        <v>0</v>
      </c>
      <c r="H99" s="24"/>
      <c r="I99" s="24">
        <f t="shared" si="43"/>
        <v>0</v>
      </c>
      <c r="J99" s="24"/>
      <c r="K99" s="24">
        <f t="shared" si="44"/>
        <v>0</v>
      </c>
      <c r="L99" s="24">
        <v>21</v>
      </c>
      <c r="M99" s="24">
        <f t="shared" si="45"/>
        <v>0</v>
      </c>
      <c r="N99" s="21">
        <v>6.0000000000000002E-5</v>
      </c>
      <c r="O99" s="21">
        <f t="shared" si="46"/>
        <v>6.2500000000000003E-3</v>
      </c>
      <c r="P99" s="21">
        <v>0</v>
      </c>
      <c r="Q99" s="21">
        <f t="shared" si="47"/>
        <v>0</v>
      </c>
      <c r="R99" s="21"/>
      <c r="S99" s="21"/>
      <c r="T99" s="25">
        <v>0.129</v>
      </c>
      <c r="U99" s="21">
        <f t="shared" si="48"/>
        <v>13.44</v>
      </c>
      <c r="V99" s="144"/>
    </row>
    <row r="100" spans="1:22" ht="22.5" x14ac:dyDescent="0.25">
      <c r="A100" s="18">
        <v>76</v>
      </c>
      <c r="B100" s="19" t="s">
        <v>204</v>
      </c>
      <c r="C100" s="20" t="s">
        <v>205</v>
      </c>
      <c r="D100" s="21" t="s">
        <v>73</v>
      </c>
      <c r="E100" s="22">
        <v>230</v>
      </c>
      <c r="F100" s="23"/>
      <c r="G100" s="24">
        <f t="shared" si="42"/>
        <v>0</v>
      </c>
      <c r="H100" s="24"/>
      <c r="I100" s="24">
        <f t="shared" si="43"/>
        <v>0</v>
      </c>
      <c r="J100" s="24"/>
      <c r="K100" s="24">
        <f t="shared" si="44"/>
        <v>0</v>
      </c>
      <c r="L100" s="24">
        <v>21</v>
      </c>
      <c r="M100" s="24">
        <f t="shared" si="45"/>
        <v>0</v>
      </c>
      <c r="N100" s="21">
        <v>0</v>
      </c>
      <c r="O100" s="21">
        <f t="shared" si="46"/>
        <v>0</v>
      </c>
      <c r="P100" s="21">
        <v>4.9699999999999996E-3</v>
      </c>
      <c r="Q100" s="21">
        <f t="shared" si="47"/>
        <v>1.1431</v>
      </c>
      <c r="R100" s="21"/>
      <c r="S100" s="21"/>
      <c r="T100" s="25">
        <v>0.20399999999999999</v>
      </c>
      <c r="U100" s="21">
        <f t="shared" si="48"/>
        <v>46.92</v>
      </c>
      <c r="V100" s="144"/>
    </row>
    <row r="101" spans="1:22" x14ac:dyDescent="0.25">
      <c r="A101" s="18">
        <v>77</v>
      </c>
      <c r="B101" s="19" t="s">
        <v>206</v>
      </c>
      <c r="C101" s="20" t="s">
        <v>207</v>
      </c>
      <c r="D101" s="21" t="s">
        <v>33</v>
      </c>
      <c r="E101" s="22">
        <v>1.0994600000000001</v>
      </c>
      <c r="F101" s="23"/>
      <c r="G101" s="24">
        <f t="shared" si="42"/>
        <v>0</v>
      </c>
      <c r="H101" s="24"/>
      <c r="I101" s="24">
        <f t="shared" si="43"/>
        <v>0</v>
      </c>
      <c r="J101" s="24"/>
      <c r="K101" s="24">
        <f t="shared" si="44"/>
        <v>0</v>
      </c>
      <c r="L101" s="24">
        <v>21</v>
      </c>
      <c r="M101" s="24">
        <f t="shared" si="45"/>
        <v>0</v>
      </c>
      <c r="N101" s="21">
        <v>0</v>
      </c>
      <c r="O101" s="21">
        <f t="shared" si="46"/>
        <v>0</v>
      </c>
      <c r="P101" s="21">
        <v>0</v>
      </c>
      <c r="Q101" s="21">
        <f t="shared" si="47"/>
        <v>0</v>
      </c>
      <c r="R101" s="21"/>
      <c r="S101" s="21"/>
      <c r="T101" s="25">
        <v>1.3740000000000001</v>
      </c>
      <c r="U101" s="21">
        <f t="shared" si="48"/>
        <v>1.51</v>
      </c>
      <c r="V101" s="144"/>
    </row>
    <row r="102" spans="1:22" x14ac:dyDescent="0.25">
      <c r="A102" s="26" t="s">
        <v>28</v>
      </c>
      <c r="B102" s="27" t="s">
        <v>208</v>
      </c>
      <c r="C102" s="28" t="s">
        <v>209</v>
      </c>
      <c r="D102" s="29"/>
      <c r="E102" s="30"/>
      <c r="F102" s="31"/>
      <c r="G102" s="31">
        <f>SUMIF(AB103:AB116,"&lt;&gt;NOR",G103:G116)</f>
        <v>0</v>
      </c>
      <c r="H102" s="31"/>
      <c r="I102" s="31">
        <f>SUM(I103:I116)</f>
        <v>0</v>
      </c>
      <c r="J102" s="31"/>
      <c r="K102" s="31">
        <f>SUM(K103:K116)</f>
        <v>0</v>
      </c>
      <c r="L102" s="31"/>
      <c r="M102" s="31">
        <f>SUM(M103:M116)</f>
        <v>0</v>
      </c>
      <c r="N102" s="29"/>
      <c r="O102" s="29">
        <f>SUM(O103:O116)</f>
        <v>2.7300000000000001E-2</v>
      </c>
      <c r="P102" s="29"/>
      <c r="Q102" s="29">
        <f>SUM(Q103:Q116)</f>
        <v>0.10127</v>
      </c>
      <c r="R102" s="29"/>
      <c r="S102" s="29"/>
      <c r="T102" s="32"/>
      <c r="U102" s="29">
        <f>SUM(U103:U116)</f>
        <v>5.6</v>
      </c>
    </row>
    <row r="103" spans="1:22" x14ac:dyDescent="0.25">
      <c r="A103" s="203">
        <v>78</v>
      </c>
      <c r="B103" s="204" t="s">
        <v>210</v>
      </c>
      <c r="C103" s="205" t="s">
        <v>211</v>
      </c>
      <c r="D103" s="206" t="s">
        <v>48</v>
      </c>
      <c r="E103" s="207"/>
      <c r="F103" s="208"/>
      <c r="G103" s="209">
        <f t="shared" ref="G103:G109" si="49">ROUND(E103*F103,2)</f>
        <v>0</v>
      </c>
      <c r="H103" s="24"/>
      <c r="I103" s="24">
        <f t="shared" ref="I103:I109" si="50">ROUND(E103*H103,2)</f>
        <v>0</v>
      </c>
      <c r="J103" s="24"/>
      <c r="K103" s="24">
        <f t="shared" ref="K103:K109" si="51">ROUND(E103*J103,2)</f>
        <v>0</v>
      </c>
      <c r="L103" s="24">
        <v>21</v>
      </c>
      <c r="M103" s="24">
        <f t="shared" ref="M103:M109" si="52">G103*(1+L103/100)</f>
        <v>0</v>
      </c>
      <c r="N103" s="21">
        <v>0</v>
      </c>
      <c r="O103" s="21">
        <f t="shared" ref="O103:O109" si="53">ROUND(E103*N103,5)</f>
        <v>0</v>
      </c>
      <c r="P103" s="21">
        <v>1.933E-2</v>
      </c>
      <c r="Q103" s="21">
        <f t="shared" ref="Q103:Q109" si="54">ROUND(E103*P103,5)</f>
        <v>0</v>
      </c>
      <c r="R103" s="21"/>
      <c r="S103" s="21"/>
      <c r="T103" s="25">
        <v>0.64383000000000001</v>
      </c>
      <c r="U103" s="21">
        <f t="shared" ref="U103:U109" si="55">ROUND(E103*T103,2)</f>
        <v>0</v>
      </c>
      <c r="V103" s="144"/>
    </row>
    <row r="104" spans="1:22" x14ac:dyDescent="0.25">
      <c r="A104" s="18">
        <v>79</v>
      </c>
      <c r="B104" s="19" t="s">
        <v>212</v>
      </c>
      <c r="C104" s="20" t="s">
        <v>213</v>
      </c>
      <c r="D104" s="21" t="s">
        <v>48</v>
      </c>
      <c r="E104" s="22">
        <v>1</v>
      </c>
      <c r="F104" s="23"/>
      <c r="G104" s="24">
        <f t="shared" si="49"/>
        <v>0</v>
      </c>
      <c r="H104" s="24"/>
      <c r="I104" s="24">
        <f t="shared" si="50"/>
        <v>0</v>
      </c>
      <c r="J104" s="24"/>
      <c r="K104" s="24">
        <f t="shared" si="51"/>
        <v>0</v>
      </c>
      <c r="L104" s="24">
        <v>21</v>
      </c>
      <c r="M104" s="24">
        <f t="shared" si="52"/>
        <v>0</v>
      </c>
      <c r="N104" s="21">
        <v>0</v>
      </c>
      <c r="O104" s="21">
        <f t="shared" si="53"/>
        <v>0</v>
      </c>
      <c r="P104" s="21">
        <v>3.1870000000000002E-2</v>
      </c>
      <c r="Q104" s="21">
        <f t="shared" si="54"/>
        <v>3.1870000000000002E-2</v>
      </c>
      <c r="R104" s="21"/>
      <c r="S104" s="21"/>
      <c r="T104" s="25">
        <v>0.89376</v>
      </c>
      <c r="U104" s="21">
        <f t="shared" si="55"/>
        <v>0.89</v>
      </c>
      <c r="V104" s="144"/>
    </row>
    <row r="105" spans="1:22" x14ac:dyDescent="0.25">
      <c r="A105" s="18">
        <v>80</v>
      </c>
      <c r="B105" s="19" t="s">
        <v>214</v>
      </c>
      <c r="C105" s="20" t="s">
        <v>215</v>
      </c>
      <c r="D105" s="21" t="s">
        <v>216</v>
      </c>
      <c r="E105" s="22">
        <v>2</v>
      </c>
      <c r="F105" s="23"/>
      <c r="G105" s="24">
        <f t="shared" si="49"/>
        <v>0</v>
      </c>
      <c r="H105" s="24"/>
      <c r="I105" s="24">
        <f t="shared" si="50"/>
        <v>0</v>
      </c>
      <c r="J105" s="24"/>
      <c r="K105" s="24">
        <f t="shared" si="51"/>
        <v>0</v>
      </c>
      <c r="L105" s="24">
        <v>21</v>
      </c>
      <c r="M105" s="24">
        <f t="shared" si="52"/>
        <v>0</v>
      </c>
      <c r="N105" s="21">
        <v>0</v>
      </c>
      <c r="O105" s="21">
        <f t="shared" si="53"/>
        <v>0</v>
      </c>
      <c r="P105" s="21">
        <v>3.4700000000000002E-2</v>
      </c>
      <c r="Q105" s="21">
        <f t="shared" si="54"/>
        <v>6.9400000000000003E-2</v>
      </c>
      <c r="R105" s="21"/>
      <c r="S105" s="21"/>
      <c r="T105" s="25">
        <v>0.56899999999999995</v>
      </c>
      <c r="U105" s="21">
        <f t="shared" si="55"/>
        <v>1.1399999999999999</v>
      </c>
      <c r="V105" s="144"/>
    </row>
    <row r="106" spans="1:22" x14ac:dyDescent="0.25">
      <c r="A106" s="203">
        <v>81</v>
      </c>
      <c r="B106" s="204" t="s">
        <v>217</v>
      </c>
      <c r="C106" s="205" t="s">
        <v>218</v>
      </c>
      <c r="D106" s="206" t="s">
        <v>48</v>
      </c>
      <c r="E106" s="207"/>
      <c r="F106" s="208"/>
      <c r="G106" s="209">
        <f t="shared" si="49"/>
        <v>0</v>
      </c>
      <c r="H106" s="24"/>
      <c r="I106" s="24">
        <f t="shared" si="50"/>
        <v>0</v>
      </c>
      <c r="J106" s="24"/>
      <c r="K106" s="24">
        <f t="shared" si="51"/>
        <v>0</v>
      </c>
      <c r="L106" s="24">
        <v>21</v>
      </c>
      <c r="M106" s="24">
        <f t="shared" si="52"/>
        <v>0</v>
      </c>
      <c r="N106" s="21">
        <v>0</v>
      </c>
      <c r="O106" s="21">
        <f t="shared" si="53"/>
        <v>0</v>
      </c>
      <c r="P106" s="21">
        <v>7.62E-3</v>
      </c>
      <c r="Q106" s="21">
        <f t="shared" si="54"/>
        <v>0</v>
      </c>
      <c r="R106" s="21"/>
      <c r="S106" s="21"/>
      <c r="T106" s="25">
        <v>0.54300000000000004</v>
      </c>
      <c r="U106" s="21">
        <f t="shared" si="55"/>
        <v>0</v>
      </c>
      <c r="V106" s="144"/>
    </row>
    <row r="107" spans="1:22" x14ac:dyDescent="0.25">
      <c r="A107" s="203">
        <v>82</v>
      </c>
      <c r="B107" s="204" t="s">
        <v>219</v>
      </c>
      <c r="C107" s="205" t="s">
        <v>220</v>
      </c>
      <c r="D107" s="206" t="s">
        <v>216</v>
      </c>
      <c r="E107" s="207"/>
      <c r="F107" s="208"/>
      <c r="G107" s="209">
        <f t="shared" si="49"/>
        <v>0</v>
      </c>
      <c r="H107" s="24"/>
      <c r="I107" s="24">
        <f t="shared" si="50"/>
        <v>0</v>
      </c>
      <c r="J107" s="24"/>
      <c r="K107" s="24">
        <f t="shared" si="51"/>
        <v>0</v>
      </c>
      <c r="L107" s="24">
        <v>21</v>
      </c>
      <c r="M107" s="24">
        <f t="shared" si="52"/>
        <v>0</v>
      </c>
      <c r="N107" s="21">
        <v>1.8600000000000001E-3</v>
      </c>
      <c r="O107" s="21">
        <f t="shared" si="53"/>
        <v>0</v>
      </c>
      <c r="P107" s="21">
        <v>0</v>
      </c>
      <c r="Q107" s="21">
        <f t="shared" si="54"/>
        <v>0</v>
      </c>
      <c r="R107" s="21"/>
      <c r="S107" s="21"/>
      <c r="T107" s="25">
        <v>1.3340000000000001</v>
      </c>
      <c r="U107" s="21">
        <f t="shared" si="55"/>
        <v>0</v>
      </c>
      <c r="V107" s="144"/>
    </row>
    <row r="108" spans="1:22" x14ac:dyDescent="0.25">
      <c r="A108" s="203">
        <v>83</v>
      </c>
      <c r="B108" s="204" t="s">
        <v>221</v>
      </c>
      <c r="C108" s="205" t="s">
        <v>222</v>
      </c>
      <c r="D108" s="206" t="s">
        <v>216</v>
      </c>
      <c r="E108" s="207"/>
      <c r="F108" s="208"/>
      <c r="G108" s="209">
        <f t="shared" si="49"/>
        <v>0</v>
      </c>
      <c r="H108" s="24"/>
      <c r="I108" s="24">
        <f t="shared" si="50"/>
        <v>0</v>
      </c>
      <c r="J108" s="24"/>
      <c r="K108" s="24">
        <f t="shared" si="51"/>
        <v>0</v>
      </c>
      <c r="L108" s="24">
        <v>21</v>
      </c>
      <c r="M108" s="24">
        <f t="shared" si="52"/>
        <v>0</v>
      </c>
      <c r="N108" s="21">
        <v>1.41E-3</v>
      </c>
      <c r="O108" s="21">
        <f t="shared" si="53"/>
        <v>0</v>
      </c>
      <c r="P108" s="21">
        <v>0</v>
      </c>
      <c r="Q108" s="21">
        <f t="shared" si="54"/>
        <v>0</v>
      </c>
      <c r="R108" s="21"/>
      <c r="S108" s="21"/>
      <c r="T108" s="25">
        <v>1.575</v>
      </c>
      <c r="U108" s="21">
        <f t="shared" si="55"/>
        <v>0</v>
      </c>
      <c r="V108" s="144"/>
    </row>
    <row r="109" spans="1:22" x14ac:dyDescent="0.25">
      <c r="A109" s="203">
        <v>84</v>
      </c>
      <c r="B109" s="204" t="s">
        <v>223</v>
      </c>
      <c r="C109" s="205" t="s">
        <v>224</v>
      </c>
      <c r="D109" s="206" t="s">
        <v>48</v>
      </c>
      <c r="E109" s="207"/>
      <c r="F109" s="208"/>
      <c r="G109" s="209">
        <f t="shared" si="49"/>
        <v>0</v>
      </c>
      <c r="H109" s="24"/>
      <c r="I109" s="24">
        <f t="shared" si="50"/>
        <v>0</v>
      </c>
      <c r="J109" s="24"/>
      <c r="K109" s="24">
        <f t="shared" si="51"/>
        <v>0</v>
      </c>
      <c r="L109" s="24">
        <v>21</v>
      </c>
      <c r="M109" s="24">
        <f t="shared" si="52"/>
        <v>0</v>
      </c>
      <c r="N109" s="21">
        <v>3.0899999999999999E-3</v>
      </c>
      <c r="O109" s="21">
        <f t="shared" si="53"/>
        <v>0</v>
      </c>
      <c r="P109" s="21">
        <v>0</v>
      </c>
      <c r="Q109" s="21">
        <f t="shared" si="54"/>
        <v>0</v>
      </c>
      <c r="R109" s="21"/>
      <c r="S109" s="21"/>
      <c r="T109" s="25">
        <v>1.25</v>
      </c>
      <c r="U109" s="21">
        <f t="shared" si="55"/>
        <v>0</v>
      </c>
      <c r="V109" s="144"/>
    </row>
    <row r="110" spans="1:22" x14ac:dyDescent="0.25">
      <c r="A110" s="203">
        <v>85</v>
      </c>
      <c r="B110" s="204" t="s">
        <v>225</v>
      </c>
      <c r="C110" s="205" t="s">
        <v>226</v>
      </c>
      <c r="D110" s="206" t="s">
        <v>216</v>
      </c>
      <c r="E110" s="207"/>
      <c r="F110" s="208"/>
      <c r="G110" s="209">
        <f t="shared" ref="G110:G116" si="56">ROUND(E110*F110,2)</f>
        <v>0</v>
      </c>
      <c r="H110" s="24"/>
      <c r="I110" s="24">
        <f t="shared" ref="I110:I116" si="57">ROUND(E110*H110,2)</f>
        <v>0</v>
      </c>
      <c r="J110" s="24"/>
      <c r="K110" s="24">
        <f t="shared" ref="K110:K116" si="58">ROUND(E110*J110,2)</f>
        <v>0</v>
      </c>
      <c r="L110" s="24">
        <v>21</v>
      </c>
      <c r="M110" s="24">
        <f t="shared" ref="M110:M116" si="59">G110*(1+L110/100)</f>
        <v>0</v>
      </c>
      <c r="N110" s="21">
        <v>1.772E-2</v>
      </c>
      <c r="O110" s="21">
        <f t="shared" ref="O110:O116" si="60">ROUND(E110*N110,5)</f>
        <v>0</v>
      </c>
      <c r="P110" s="21">
        <v>0</v>
      </c>
      <c r="Q110" s="21">
        <f t="shared" ref="Q110:Q116" si="61">ROUND(E110*P110,5)</f>
        <v>0</v>
      </c>
      <c r="R110" s="21"/>
      <c r="S110" s="21"/>
      <c r="T110" s="25">
        <v>0.97299999999999998</v>
      </c>
      <c r="U110" s="21">
        <f t="shared" ref="U110:U116" si="62">ROUND(E110*T110,2)</f>
        <v>0</v>
      </c>
      <c r="V110" s="144"/>
    </row>
    <row r="111" spans="1:22" x14ac:dyDescent="0.25">
      <c r="A111" s="203">
        <v>86</v>
      </c>
      <c r="B111" s="204" t="s">
        <v>227</v>
      </c>
      <c r="C111" s="205" t="s">
        <v>228</v>
      </c>
      <c r="D111" s="206" t="s">
        <v>48</v>
      </c>
      <c r="E111" s="207"/>
      <c r="F111" s="208"/>
      <c r="G111" s="209">
        <f t="shared" si="56"/>
        <v>0</v>
      </c>
      <c r="H111" s="24"/>
      <c r="I111" s="24">
        <f t="shared" si="57"/>
        <v>0</v>
      </c>
      <c r="J111" s="24"/>
      <c r="K111" s="24">
        <f t="shared" si="58"/>
        <v>0</v>
      </c>
      <c r="L111" s="24">
        <v>21</v>
      </c>
      <c r="M111" s="24">
        <f t="shared" si="59"/>
        <v>0</v>
      </c>
      <c r="N111" s="21">
        <v>1.8669999999999999E-2</v>
      </c>
      <c r="O111" s="21">
        <f t="shared" si="60"/>
        <v>0</v>
      </c>
      <c r="P111" s="21">
        <v>0</v>
      </c>
      <c r="Q111" s="21">
        <f t="shared" si="61"/>
        <v>0</v>
      </c>
      <c r="R111" s="21"/>
      <c r="S111" s="21"/>
      <c r="T111" s="25">
        <v>2.92136</v>
      </c>
      <c r="U111" s="21">
        <f t="shared" si="62"/>
        <v>0</v>
      </c>
      <c r="V111" s="144"/>
    </row>
    <row r="112" spans="1:22" x14ac:dyDescent="0.25">
      <c r="A112" s="203">
        <v>87</v>
      </c>
      <c r="B112" s="204" t="s">
        <v>229</v>
      </c>
      <c r="C112" s="205" t="s">
        <v>230</v>
      </c>
      <c r="D112" s="206" t="s">
        <v>216</v>
      </c>
      <c r="E112" s="207"/>
      <c r="F112" s="208"/>
      <c r="G112" s="209">
        <f t="shared" si="56"/>
        <v>0</v>
      </c>
      <c r="H112" s="24"/>
      <c r="I112" s="24">
        <f t="shared" si="57"/>
        <v>0</v>
      </c>
      <c r="J112" s="24"/>
      <c r="K112" s="24">
        <f t="shared" si="58"/>
        <v>0</v>
      </c>
      <c r="L112" s="24">
        <v>21</v>
      </c>
      <c r="M112" s="24">
        <f t="shared" si="59"/>
        <v>0</v>
      </c>
      <c r="N112" s="21">
        <v>1.09E-2</v>
      </c>
      <c r="O112" s="21">
        <f t="shared" si="60"/>
        <v>0</v>
      </c>
      <c r="P112" s="21">
        <v>0</v>
      </c>
      <c r="Q112" s="21">
        <f t="shared" si="61"/>
        <v>0</v>
      </c>
      <c r="R112" s="21"/>
      <c r="S112" s="21"/>
      <c r="T112" s="25">
        <v>1.25</v>
      </c>
      <c r="U112" s="21">
        <f t="shared" si="62"/>
        <v>0</v>
      </c>
      <c r="V112" s="144"/>
    </row>
    <row r="113" spans="1:22" x14ac:dyDescent="0.25">
      <c r="A113" s="203">
        <v>88</v>
      </c>
      <c r="B113" s="204" t="s">
        <v>231</v>
      </c>
      <c r="C113" s="205" t="s">
        <v>232</v>
      </c>
      <c r="D113" s="206" t="s">
        <v>48</v>
      </c>
      <c r="E113" s="207"/>
      <c r="F113" s="208"/>
      <c r="G113" s="209">
        <f t="shared" si="56"/>
        <v>0</v>
      </c>
      <c r="H113" s="24"/>
      <c r="I113" s="24">
        <f t="shared" si="57"/>
        <v>0</v>
      </c>
      <c r="J113" s="24"/>
      <c r="K113" s="24">
        <f t="shared" si="58"/>
        <v>0</v>
      </c>
      <c r="L113" s="24">
        <v>21</v>
      </c>
      <c r="M113" s="24">
        <f t="shared" si="59"/>
        <v>0</v>
      </c>
      <c r="N113" s="21">
        <v>8.3000000000000001E-3</v>
      </c>
      <c r="O113" s="21">
        <f t="shared" si="60"/>
        <v>0</v>
      </c>
      <c r="P113" s="21">
        <v>0</v>
      </c>
      <c r="Q113" s="21">
        <f t="shared" si="61"/>
        <v>0</v>
      </c>
      <c r="R113" s="21"/>
      <c r="S113" s="21"/>
      <c r="T113" s="25">
        <v>1.9204600000000001</v>
      </c>
      <c r="U113" s="21">
        <f t="shared" si="62"/>
        <v>0</v>
      </c>
      <c r="V113" s="144"/>
    </row>
    <row r="114" spans="1:22" x14ac:dyDescent="0.25">
      <c r="A114" s="203">
        <v>89</v>
      </c>
      <c r="B114" s="204" t="s">
        <v>233</v>
      </c>
      <c r="C114" s="205" t="s">
        <v>234</v>
      </c>
      <c r="D114" s="206" t="s">
        <v>216</v>
      </c>
      <c r="E114" s="207"/>
      <c r="F114" s="208"/>
      <c r="G114" s="209">
        <f t="shared" si="56"/>
        <v>0</v>
      </c>
      <c r="H114" s="24"/>
      <c r="I114" s="24">
        <f t="shared" si="57"/>
        <v>0</v>
      </c>
      <c r="J114" s="24"/>
      <c r="K114" s="24">
        <f t="shared" si="58"/>
        <v>0</v>
      </c>
      <c r="L114" s="24">
        <v>21</v>
      </c>
      <c r="M114" s="24">
        <f t="shared" si="59"/>
        <v>0</v>
      </c>
      <c r="N114" s="21">
        <v>9.1000000000000004E-3</v>
      </c>
      <c r="O114" s="21">
        <f t="shared" si="60"/>
        <v>0</v>
      </c>
      <c r="P114" s="21">
        <v>0</v>
      </c>
      <c r="Q114" s="21">
        <f t="shared" si="61"/>
        <v>0</v>
      </c>
      <c r="R114" s="21"/>
      <c r="S114" s="21"/>
      <c r="T114" s="25">
        <v>1.1890000000000001</v>
      </c>
      <c r="U114" s="21">
        <f t="shared" si="62"/>
        <v>0</v>
      </c>
      <c r="V114" s="144"/>
    </row>
    <row r="115" spans="1:22" x14ac:dyDescent="0.25">
      <c r="A115" s="150">
        <v>92</v>
      </c>
      <c r="B115" s="151" t="s">
        <v>410</v>
      </c>
      <c r="C115" s="152" t="s">
        <v>411</v>
      </c>
      <c r="D115" s="153" t="s">
        <v>48</v>
      </c>
      <c r="E115" s="154">
        <v>3</v>
      </c>
      <c r="F115" s="23"/>
      <c r="G115" s="24">
        <f t="shared" si="56"/>
        <v>0</v>
      </c>
      <c r="H115" s="24"/>
      <c r="I115" s="24">
        <f t="shared" si="57"/>
        <v>0</v>
      </c>
      <c r="J115" s="24"/>
      <c r="K115" s="24">
        <f t="shared" si="58"/>
        <v>0</v>
      </c>
      <c r="L115" s="24">
        <v>21</v>
      </c>
      <c r="M115" s="24">
        <f t="shared" si="59"/>
        <v>0</v>
      </c>
      <c r="N115" s="21">
        <v>9.1000000000000004E-3</v>
      </c>
      <c r="O115" s="21">
        <f t="shared" si="60"/>
        <v>2.7300000000000001E-2</v>
      </c>
      <c r="P115" s="21">
        <v>0</v>
      </c>
      <c r="Q115" s="21">
        <f t="shared" si="61"/>
        <v>0</v>
      </c>
      <c r="R115" s="21"/>
      <c r="S115" s="21"/>
      <c r="T115" s="25">
        <v>1.1890000000000001</v>
      </c>
      <c r="U115" s="21">
        <f t="shared" si="62"/>
        <v>3.57</v>
      </c>
      <c r="V115" s="144"/>
    </row>
    <row r="116" spans="1:22" x14ac:dyDescent="0.25">
      <c r="A116" s="203">
        <v>90</v>
      </c>
      <c r="B116" s="204" t="s">
        <v>235</v>
      </c>
      <c r="C116" s="205" t="s">
        <v>236</v>
      </c>
      <c r="D116" s="206" t="s">
        <v>33</v>
      </c>
      <c r="E116" s="207"/>
      <c r="F116" s="208"/>
      <c r="G116" s="209">
        <f t="shared" si="56"/>
        <v>0</v>
      </c>
      <c r="H116" s="24"/>
      <c r="I116" s="24">
        <f t="shared" si="57"/>
        <v>0</v>
      </c>
      <c r="J116" s="24"/>
      <c r="K116" s="24">
        <f t="shared" si="58"/>
        <v>0</v>
      </c>
      <c r="L116" s="24">
        <v>21</v>
      </c>
      <c r="M116" s="24">
        <f t="shared" si="59"/>
        <v>0</v>
      </c>
      <c r="N116" s="21">
        <v>0</v>
      </c>
      <c r="O116" s="21">
        <f t="shared" si="60"/>
        <v>0</v>
      </c>
      <c r="P116" s="21">
        <v>0</v>
      </c>
      <c r="Q116" s="21">
        <f t="shared" si="61"/>
        <v>0</v>
      </c>
      <c r="R116" s="21"/>
      <c r="S116" s="21"/>
      <c r="T116" s="25">
        <v>1.573</v>
      </c>
      <c r="U116" s="21">
        <f t="shared" si="62"/>
        <v>0</v>
      </c>
      <c r="V116" s="144"/>
    </row>
    <row r="117" spans="1:22" x14ac:dyDescent="0.25">
      <c r="A117" s="26" t="s">
        <v>28</v>
      </c>
      <c r="B117" s="27" t="s">
        <v>237</v>
      </c>
      <c r="C117" s="28" t="s">
        <v>238</v>
      </c>
      <c r="D117" s="29"/>
      <c r="E117" s="30"/>
      <c r="F117" s="31"/>
      <c r="G117" s="31">
        <f>SUMIF(AB118:AB119,"&lt;&gt;NOR",G118:G119)</f>
        <v>0</v>
      </c>
      <c r="H117" s="31"/>
      <c r="I117" s="31">
        <f>SUM(I118:I119)</f>
        <v>0</v>
      </c>
      <c r="J117" s="31"/>
      <c r="K117" s="31">
        <f>SUM(K118:K119)</f>
        <v>0</v>
      </c>
      <c r="L117" s="31"/>
      <c r="M117" s="31">
        <f>SUM(M118:M119)</f>
        <v>0</v>
      </c>
      <c r="N117" s="29"/>
      <c r="O117" s="29">
        <f>SUM(O118:O119)</f>
        <v>0</v>
      </c>
      <c r="P117" s="29"/>
      <c r="Q117" s="29">
        <f>SUM(Q118:Q119)</f>
        <v>0</v>
      </c>
      <c r="R117" s="29"/>
      <c r="S117" s="29"/>
      <c r="T117" s="32"/>
      <c r="U117" s="29">
        <f>SUM(U118:U119)</f>
        <v>0</v>
      </c>
    </row>
    <row r="118" spans="1:22" x14ac:dyDescent="0.25">
      <c r="A118" s="203">
        <v>91</v>
      </c>
      <c r="B118" s="204" t="s">
        <v>239</v>
      </c>
      <c r="C118" s="205" t="s">
        <v>419</v>
      </c>
      <c r="D118" s="206" t="s">
        <v>216</v>
      </c>
      <c r="E118" s="207"/>
      <c r="F118" s="208"/>
      <c r="G118" s="209">
        <f>ROUND(E118*F118,2)</f>
        <v>0</v>
      </c>
      <c r="H118" s="24"/>
      <c r="I118" s="24">
        <f>ROUND(E118*H118,2)</f>
        <v>0</v>
      </c>
      <c r="J118" s="24"/>
      <c r="K118" s="24">
        <f>ROUND(E118*J118,2)</f>
        <v>0</v>
      </c>
      <c r="L118" s="24">
        <v>21</v>
      </c>
      <c r="M118" s="24">
        <f>G118*(1+L118/100)</f>
        <v>0</v>
      </c>
      <c r="N118" s="21">
        <v>1.7999999999999999E-2</v>
      </c>
      <c r="O118" s="21">
        <f>ROUND(E118*N118,5)</f>
        <v>0</v>
      </c>
      <c r="P118" s="21">
        <v>0</v>
      </c>
      <c r="Q118" s="21">
        <f>ROUND(E118*P118,5)</f>
        <v>0</v>
      </c>
      <c r="R118" s="21"/>
      <c r="S118" s="21"/>
      <c r="T118" s="25">
        <v>1.9</v>
      </c>
      <c r="U118" s="21">
        <f>ROUND(E118*T118,2)</f>
        <v>0</v>
      </c>
      <c r="V118" s="144"/>
    </row>
    <row r="119" spans="1:22" x14ac:dyDescent="0.25">
      <c r="A119" s="203">
        <v>92</v>
      </c>
      <c r="B119" s="204" t="s">
        <v>240</v>
      </c>
      <c r="C119" s="205" t="s">
        <v>241</v>
      </c>
      <c r="D119" s="206" t="s">
        <v>33</v>
      </c>
      <c r="E119" s="207"/>
      <c r="F119" s="208"/>
      <c r="G119" s="209">
        <f>ROUND(E119*F119,2)</f>
        <v>0</v>
      </c>
      <c r="H119" s="24"/>
      <c r="I119" s="24">
        <f>ROUND(E119*H119,2)</f>
        <v>0</v>
      </c>
      <c r="J119" s="24"/>
      <c r="K119" s="24">
        <f>ROUND(E119*J119,2)</f>
        <v>0</v>
      </c>
      <c r="L119" s="24">
        <v>21</v>
      </c>
      <c r="M119" s="24">
        <f>G119*(1+L119/100)</f>
        <v>0</v>
      </c>
      <c r="N119" s="21">
        <v>0</v>
      </c>
      <c r="O119" s="21">
        <f>ROUND(E119*N119,5)</f>
        <v>0</v>
      </c>
      <c r="P119" s="21">
        <v>0</v>
      </c>
      <c r="Q119" s="21">
        <f>ROUND(E119*P119,5)</f>
        <v>0</v>
      </c>
      <c r="R119" s="21"/>
      <c r="S119" s="21"/>
      <c r="T119" s="25">
        <v>1.7230000000000001</v>
      </c>
      <c r="U119" s="21">
        <f>ROUND(E119*T119,2)</f>
        <v>0</v>
      </c>
      <c r="V119" s="144"/>
    </row>
    <row r="120" spans="1:22" x14ac:dyDescent="0.25">
      <c r="A120" s="26" t="s">
        <v>28</v>
      </c>
      <c r="B120" s="27" t="s">
        <v>242</v>
      </c>
      <c r="C120" s="28" t="s">
        <v>243</v>
      </c>
      <c r="D120" s="29"/>
      <c r="E120" s="30"/>
      <c r="F120" s="31"/>
      <c r="G120" s="31">
        <f>SUMIF(AB121:AB131,"&lt;&gt;NOR",G121:G131)</f>
        <v>0</v>
      </c>
      <c r="H120" s="31"/>
      <c r="I120" s="31">
        <f>SUM(I121:I131)</f>
        <v>0</v>
      </c>
      <c r="J120" s="31"/>
      <c r="K120" s="31">
        <f>SUM(K121:K131)</f>
        <v>0</v>
      </c>
      <c r="L120" s="31"/>
      <c r="M120" s="31">
        <f>SUM(M121:M131)</f>
        <v>0</v>
      </c>
      <c r="N120" s="29"/>
      <c r="O120" s="29">
        <f>SUM(O121:O131)</f>
        <v>0</v>
      </c>
      <c r="P120" s="29"/>
      <c r="Q120" s="29">
        <f>SUM(Q121:Q131)</f>
        <v>0</v>
      </c>
      <c r="R120" s="29"/>
      <c r="S120" s="29"/>
      <c r="T120" s="32"/>
      <c r="U120" s="29">
        <f>SUM(U121:U131)</f>
        <v>0</v>
      </c>
    </row>
    <row r="121" spans="1:22" x14ac:dyDescent="0.25">
      <c r="A121" s="203">
        <v>93</v>
      </c>
      <c r="B121" s="204" t="s">
        <v>244</v>
      </c>
      <c r="C121" s="205" t="s">
        <v>245</v>
      </c>
      <c r="D121" s="206" t="s">
        <v>36</v>
      </c>
      <c r="E121" s="207"/>
      <c r="F121" s="208"/>
      <c r="G121" s="209">
        <f>ROUND(E121*F121,2)</f>
        <v>0</v>
      </c>
      <c r="H121" s="24"/>
      <c r="I121" s="24">
        <f>ROUND(E121*H121,2)</f>
        <v>0</v>
      </c>
      <c r="J121" s="24"/>
      <c r="K121" s="24">
        <f>ROUND(E121*J121,2)</f>
        <v>0</v>
      </c>
      <c r="L121" s="24">
        <v>21</v>
      </c>
      <c r="M121" s="24">
        <f>G121*(1+L121/100)</f>
        <v>0</v>
      </c>
      <c r="N121" s="21">
        <v>0</v>
      </c>
      <c r="O121" s="21">
        <f>ROUND(E121*N121,5)</f>
        <v>0</v>
      </c>
      <c r="P121" s="21">
        <v>0</v>
      </c>
      <c r="Q121" s="21">
        <f>ROUND(E121*P121,5)</f>
        <v>0</v>
      </c>
      <c r="R121" s="21"/>
      <c r="S121" s="21"/>
      <c r="T121" s="25">
        <v>5.1999999999999998E-2</v>
      </c>
      <c r="U121" s="21">
        <f>ROUND(E121*T121,2)</f>
        <v>0</v>
      </c>
      <c r="V121" s="144"/>
    </row>
    <row r="122" spans="1:22" x14ac:dyDescent="0.25">
      <c r="A122" s="203">
        <v>94</v>
      </c>
      <c r="B122" s="204" t="s">
        <v>246</v>
      </c>
      <c r="C122" s="205" t="s">
        <v>247</v>
      </c>
      <c r="D122" s="206" t="s">
        <v>48</v>
      </c>
      <c r="E122" s="207"/>
      <c r="F122" s="208"/>
      <c r="G122" s="209">
        <f t="shared" ref="G122:G131" si="63">ROUND(E122*F122,2)</f>
        <v>0</v>
      </c>
      <c r="H122" s="24"/>
      <c r="I122" s="24">
        <f t="shared" ref="I122:I131" si="64">ROUND(E122*H122,2)</f>
        <v>0</v>
      </c>
      <c r="J122" s="24"/>
      <c r="K122" s="24">
        <f t="shared" ref="K122:K131" si="65">ROUND(E122*J122,2)</f>
        <v>0</v>
      </c>
      <c r="L122" s="24">
        <v>21</v>
      </c>
      <c r="M122" s="24">
        <f t="shared" ref="M122:M131" si="66">G122*(1+L122/100)</f>
        <v>0</v>
      </c>
      <c r="N122" s="21">
        <v>8.0000000000000007E-5</v>
      </c>
      <c r="O122" s="21">
        <f t="shared" ref="O122:O131" si="67">ROUND(E122*N122,5)</f>
        <v>0</v>
      </c>
      <c r="P122" s="21">
        <v>2.4930000000000001E-2</v>
      </c>
      <c r="Q122" s="21">
        <f t="shared" ref="Q122:Q131" si="68">ROUND(E122*P122,5)</f>
        <v>0</v>
      </c>
      <c r="R122" s="21"/>
      <c r="S122" s="21"/>
      <c r="T122" s="25">
        <v>0.26800000000000002</v>
      </c>
      <c r="U122" s="21">
        <f t="shared" ref="U122:U131" si="69">ROUND(E122*T122,2)</f>
        <v>0</v>
      </c>
      <c r="V122" s="144"/>
    </row>
    <row r="123" spans="1:22" x14ac:dyDescent="0.25">
      <c r="A123" s="203">
        <v>95</v>
      </c>
      <c r="B123" s="204" t="s">
        <v>248</v>
      </c>
      <c r="C123" s="205" t="s">
        <v>249</v>
      </c>
      <c r="D123" s="206" t="s">
        <v>48</v>
      </c>
      <c r="E123" s="207"/>
      <c r="F123" s="208"/>
      <c r="G123" s="209">
        <f t="shared" si="63"/>
        <v>0</v>
      </c>
      <c r="H123" s="24"/>
      <c r="I123" s="24">
        <f t="shared" si="64"/>
        <v>0</v>
      </c>
      <c r="J123" s="24"/>
      <c r="K123" s="24">
        <f t="shared" si="65"/>
        <v>0</v>
      </c>
      <c r="L123" s="24">
        <v>21</v>
      </c>
      <c r="M123" s="24">
        <f t="shared" si="66"/>
        <v>0</v>
      </c>
      <c r="N123" s="21">
        <v>8.0000000000000007E-5</v>
      </c>
      <c r="O123" s="21">
        <f t="shared" si="67"/>
        <v>0</v>
      </c>
      <c r="P123" s="21">
        <v>4.675E-2</v>
      </c>
      <c r="Q123" s="21">
        <f t="shared" si="68"/>
        <v>0</v>
      </c>
      <c r="R123" s="21"/>
      <c r="S123" s="21"/>
      <c r="T123" s="25">
        <v>0.36099999999999999</v>
      </c>
      <c r="U123" s="21">
        <f t="shared" si="69"/>
        <v>0</v>
      </c>
      <c r="V123" s="144"/>
    </row>
    <row r="124" spans="1:22" x14ac:dyDescent="0.25">
      <c r="A124" s="203">
        <v>95</v>
      </c>
      <c r="B124" s="204" t="s">
        <v>252</v>
      </c>
      <c r="C124" s="205" t="s">
        <v>253</v>
      </c>
      <c r="D124" s="206" t="s">
        <v>48</v>
      </c>
      <c r="E124" s="207"/>
      <c r="F124" s="208"/>
      <c r="G124" s="209">
        <f t="shared" si="63"/>
        <v>0</v>
      </c>
      <c r="H124" s="24"/>
      <c r="I124" s="24">
        <f t="shared" si="64"/>
        <v>0</v>
      </c>
      <c r="J124" s="24"/>
      <c r="K124" s="24">
        <f t="shared" si="65"/>
        <v>0</v>
      </c>
      <c r="L124" s="24">
        <v>21</v>
      </c>
      <c r="M124" s="24">
        <f t="shared" si="66"/>
        <v>0</v>
      </c>
      <c r="N124" s="21">
        <v>1.542E-2</v>
      </c>
      <c r="O124" s="21">
        <f t="shared" si="67"/>
        <v>0</v>
      </c>
      <c r="P124" s="21">
        <v>0</v>
      </c>
      <c r="Q124" s="21">
        <f t="shared" si="68"/>
        <v>0</v>
      </c>
      <c r="R124" s="21"/>
      <c r="S124" s="21"/>
      <c r="T124" s="25">
        <v>0.92900000000000005</v>
      </c>
      <c r="U124" s="21">
        <f t="shared" si="69"/>
        <v>0</v>
      </c>
      <c r="V124" s="144"/>
    </row>
    <row r="125" spans="1:22" x14ac:dyDescent="0.25">
      <c r="A125" s="203">
        <v>96</v>
      </c>
      <c r="B125" s="204" t="s">
        <v>254</v>
      </c>
      <c r="C125" s="205" t="s">
        <v>255</v>
      </c>
      <c r="D125" s="206" t="s">
        <v>48</v>
      </c>
      <c r="E125" s="207"/>
      <c r="F125" s="208"/>
      <c r="G125" s="209">
        <f t="shared" si="63"/>
        <v>0</v>
      </c>
      <c r="H125" s="24"/>
      <c r="I125" s="24">
        <f t="shared" si="64"/>
        <v>0</v>
      </c>
      <c r="J125" s="24"/>
      <c r="K125" s="24">
        <f t="shared" si="65"/>
        <v>0</v>
      </c>
      <c r="L125" s="24">
        <v>21</v>
      </c>
      <c r="M125" s="24">
        <f t="shared" si="66"/>
        <v>0</v>
      </c>
      <c r="N125" s="21">
        <v>2.0559999999999998E-2</v>
      </c>
      <c r="O125" s="21">
        <f t="shared" si="67"/>
        <v>0</v>
      </c>
      <c r="P125" s="21">
        <v>0</v>
      </c>
      <c r="Q125" s="21">
        <f t="shared" si="68"/>
        <v>0</v>
      </c>
      <c r="R125" s="21"/>
      <c r="S125" s="21"/>
      <c r="T125" s="25">
        <v>0.94499999999999995</v>
      </c>
      <c r="U125" s="21">
        <f t="shared" si="69"/>
        <v>0</v>
      </c>
      <c r="V125" s="144"/>
    </row>
    <row r="126" spans="1:22" x14ac:dyDescent="0.25">
      <c r="A126" s="203">
        <v>97</v>
      </c>
      <c r="B126" s="204" t="s">
        <v>256</v>
      </c>
      <c r="C126" s="205" t="s">
        <v>257</v>
      </c>
      <c r="D126" s="206" t="s">
        <v>48</v>
      </c>
      <c r="E126" s="207"/>
      <c r="F126" s="208"/>
      <c r="G126" s="209">
        <f t="shared" si="63"/>
        <v>0</v>
      </c>
      <c r="H126" s="24"/>
      <c r="I126" s="24">
        <f t="shared" si="64"/>
        <v>0</v>
      </c>
      <c r="J126" s="24"/>
      <c r="K126" s="24">
        <f t="shared" si="65"/>
        <v>0</v>
      </c>
      <c r="L126" s="24">
        <v>21</v>
      </c>
      <c r="M126" s="24">
        <f t="shared" si="66"/>
        <v>0</v>
      </c>
      <c r="N126" s="21">
        <v>2.5700000000000001E-2</v>
      </c>
      <c r="O126" s="21">
        <f t="shared" si="67"/>
        <v>0</v>
      </c>
      <c r="P126" s="21">
        <v>0</v>
      </c>
      <c r="Q126" s="21">
        <f t="shared" si="68"/>
        <v>0</v>
      </c>
      <c r="R126" s="21"/>
      <c r="S126" s="21"/>
      <c r="T126" s="25">
        <v>0.95299999999999996</v>
      </c>
      <c r="U126" s="21">
        <f t="shared" si="69"/>
        <v>0</v>
      </c>
      <c r="V126" s="144"/>
    </row>
    <row r="127" spans="1:22" x14ac:dyDescent="0.25">
      <c r="A127" s="203">
        <v>98</v>
      </c>
      <c r="B127" s="204" t="s">
        <v>260</v>
      </c>
      <c r="C127" s="205" t="s">
        <v>261</v>
      </c>
      <c r="D127" s="206" t="s">
        <v>48</v>
      </c>
      <c r="E127" s="207"/>
      <c r="F127" s="208"/>
      <c r="G127" s="209">
        <f t="shared" si="63"/>
        <v>0</v>
      </c>
      <c r="H127" s="24"/>
      <c r="I127" s="24">
        <f t="shared" si="64"/>
        <v>0</v>
      </c>
      <c r="J127" s="24"/>
      <c r="K127" s="24">
        <f t="shared" si="65"/>
        <v>0</v>
      </c>
      <c r="L127" s="24">
        <v>21</v>
      </c>
      <c r="M127" s="24">
        <f t="shared" si="66"/>
        <v>0</v>
      </c>
      <c r="N127" s="21">
        <v>3.0839999999999999E-2</v>
      </c>
      <c r="O127" s="21">
        <f t="shared" si="67"/>
        <v>0</v>
      </c>
      <c r="P127" s="21">
        <v>0</v>
      </c>
      <c r="Q127" s="21">
        <f t="shared" si="68"/>
        <v>0</v>
      </c>
      <c r="R127" s="21"/>
      <c r="S127" s="21"/>
      <c r="T127" s="25">
        <v>1</v>
      </c>
      <c r="U127" s="21">
        <f t="shared" si="69"/>
        <v>0</v>
      </c>
      <c r="V127" s="144"/>
    </row>
    <row r="128" spans="1:22" x14ac:dyDescent="0.25">
      <c r="A128" s="203">
        <v>99</v>
      </c>
      <c r="B128" s="204" t="s">
        <v>258</v>
      </c>
      <c r="C128" s="205" t="s">
        <v>259</v>
      </c>
      <c r="D128" s="206" t="s">
        <v>48</v>
      </c>
      <c r="E128" s="207"/>
      <c r="F128" s="208"/>
      <c r="G128" s="209">
        <f t="shared" si="63"/>
        <v>0</v>
      </c>
      <c r="H128" s="24"/>
      <c r="I128" s="24">
        <f t="shared" si="64"/>
        <v>0</v>
      </c>
      <c r="J128" s="24"/>
      <c r="K128" s="24">
        <f t="shared" si="65"/>
        <v>0</v>
      </c>
      <c r="L128" s="24">
        <v>21</v>
      </c>
      <c r="M128" s="24">
        <f t="shared" si="66"/>
        <v>0</v>
      </c>
      <c r="N128" s="21">
        <v>4.6260000000000003E-2</v>
      </c>
      <c r="O128" s="21">
        <f t="shared" si="67"/>
        <v>0</v>
      </c>
      <c r="P128" s="21">
        <v>0</v>
      </c>
      <c r="Q128" s="21">
        <f t="shared" si="68"/>
        <v>0</v>
      </c>
      <c r="R128" s="21"/>
      <c r="S128" s="21"/>
      <c r="T128" s="25">
        <v>1.1835</v>
      </c>
      <c r="U128" s="21">
        <f t="shared" si="69"/>
        <v>0</v>
      </c>
      <c r="V128" s="144"/>
    </row>
    <row r="129" spans="1:22" x14ac:dyDescent="0.25">
      <c r="A129" s="203">
        <v>100</v>
      </c>
      <c r="B129" s="204" t="s">
        <v>250</v>
      </c>
      <c r="C129" s="205" t="s">
        <v>251</v>
      </c>
      <c r="D129" s="206" t="s">
        <v>48</v>
      </c>
      <c r="E129" s="207"/>
      <c r="F129" s="208"/>
      <c r="G129" s="209">
        <f t="shared" si="63"/>
        <v>0</v>
      </c>
      <c r="H129" s="24"/>
      <c r="I129" s="24">
        <f t="shared" si="64"/>
        <v>0</v>
      </c>
      <c r="J129" s="24"/>
      <c r="K129" s="24">
        <f t="shared" si="65"/>
        <v>0</v>
      </c>
      <c r="L129" s="24">
        <v>21</v>
      </c>
      <c r="M129" s="24">
        <f t="shared" si="66"/>
        <v>0</v>
      </c>
      <c r="N129" s="21">
        <v>5.1400000000000001E-2</v>
      </c>
      <c r="O129" s="21">
        <f t="shared" si="67"/>
        <v>0</v>
      </c>
      <c r="P129" s="21">
        <v>0</v>
      </c>
      <c r="Q129" s="21">
        <f t="shared" si="68"/>
        <v>0</v>
      </c>
      <c r="R129" s="21"/>
      <c r="S129" s="21"/>
      <c r="T129" s="25">
        <v>1.1964999999999999</v>
      </c>
      <c r="U129" s="21">
        <f t="shared" si="69"/>
        <v>0</v>
      </c>
      <c r="V129" s="144"/>
    </row>
    <row r="130" spans="1:22" x14ac:dyDescent="0.25">
      <c r="A130" s="203">
        <v>101</v>
      </c>
      <c r="B130" s="204" t="s">
        <v>367</v>
      </c>
      <c r="C130" s="205" t="s">
        <v>368</v>
      </c>
      <c r="D130" s="206" t="s">
        <v>48</v>
      </c>
      <c r="E130" s="207"/>
      <c r="F130" s="208"/>
      <c r="G130" s="209">
        <f t="shared" si="63"/>
        <v>0</v>
      </c>
      <c r="H130" s="24"/>
      <c r="I130" s="24">
        <f t="shared" si="64"/>
        <v>0</v>
      </c>
      <c r="J130" s="24"/>
      <c r="K130" s="24">
        <f t="shared" si="65"/>
        <v>0</v>
      </c>
      <c r="L130" s="24">
        <v>21</v>
      </c>
      <c r="M130" s="24">
        <f t="shared" si="66"/>
        <v>0</v>
      </c>
      <c r="N130" s="21">
        <v>0</v>
      </c>
      <c r="O130" s="21">
        <f t="shared" si="67"/>
        <v>0</v>
      </c>
      <c r="P130" s="21">
        <v>0</v>
      </c>
      <c r="Q130" s="21">
        <f t="shared" si="68"/>
        <v>0</v>
      </c>
      <c r="R130" s="21"/>
      <c r="S130" s="21"/>
      <c r="T130" s="25">
        <v>2.71</v>
      </c>
      <c r="U130" s="21">
        <f t="shared" si="69"/>
        <v>0</v>
      </c>
      <c r="V130" s="144"/>
    </row>
    <row r="131" spans="1:22" x14ac:dyDescent="0.25">
      <c r="A131" s="203">
        <v>102</v>
      </c>
      <c r="B131" s="204" t="s">
        <v>262</v>
      </c>
      <c r="C131" s="205" t="s">
        <v>263</v>
      </c>
      <c r="D131" s="206" t="s">
        <v>33</v>
      </c>
      <c r="E131" s="207"/>
      <c r="F131" s="208"/>
      <c r="G131" s="209">
        <f t="shared" si="63"/>
        <v>0</v>
      </c>
      <c r="H131" s="24"/>
      <c r="I131" s="24">
        <f t="shared" si="64"/>
        <v>0</v>
      </c>
      <c r="J131" s="24"/>
      <c r="K131" s="24">
        <f t="shared" si="65"/>
        <v>0</v>
      </c>
      <c r="L131" s="24">
        <v>21</v>
      </c>
      <c r="M131" s="24">
        <f t="shared" si="66"/>
        <v>0</v>
      </c>
      <c r="N131" s="21">
        <v>0</v>
      </c>
      <c r="O131" s="21">
        <f t="shared" si="67"/>
        <v>0</v>
      </c>
      <c r="P131" s="21">
        <v>0</v>
      </c>
      <c r="Q131" s="21">
        <f t="shared" si="68"/>
        <v>0</v>
      </c>
      <c r="R131" s="21"/>
      <c r="S131" s="21"/>
      <c r="T131" s="25">
        <v>2.71</v>
      </c>
      <c r="U131" s="21">
        <f t="shared" si="69"/>
        <v>0</v>
      </c>
      <c r="V131" s="144"/>
    </row>
    <row r="132" spans="1:22" x14ac:dyDescent="0.25">
      <c r="A132" s="26" t="s">
        <v>28</v>
      </c>
      <c r="B132" s="27" t="s">
        <v>264</v>
      </c>
      <c r="C132" s="28" t="s">
        <v>265</v>
      </c>
      <c r="D132" s="29"/>
      <c r="E132" s="30"/>
      <c r="F132" s="31"/>
      <c r="G132" s="31">
        <f>SUMIF(AB133:AB135,"&lt;&gt;NOR",G133:G135)</f>
        <v>0</v>
      </c>
      <c r="H132" s="31"/>
      <c r="I132" s="31">
        <f>SUM(I133:I135)</f>
        <v>0</v>
      </c>
      <c r="J132" s="31"/>
      <c r="K132" s="31">
        <f>SUM(K133:K135)</f>
        <v>0</v>
      </c>
      <c r="L132" s="31"/>
      <c r="M132" s="31">
        <f>SUM(M133:M135)</f>
        <v>0</v>
      </c>
      <c r="N132" s="29"/>
      <c r="O132" s="29">
        <f>SUM(O133:O135)</f>
        <v>0</v>
      </c>
      <c r="P132" s="29"/>
      <c r="Q132" s="29">
        <f>SUM(Q133:Q135)</f>
        <v>0</v>
      </c>
      <c r="R132" s="29"/>
      <c r="S132" s="29"/>
      <c r="T132" s="32"/>
      <c r="U132" s="29">
        <f>SUM(U133:U135)</f>
        <v>0</v>
      </c>
    </row>
    <row r="133" spans="1:22" x14ac:dyDescent="0.25">
      <c r="A133" s="203">
        <v>103</v>
      </c>
      <c r="B133" s="204" t="s">
        <v>266</v>
      </c>
      <c r="C133" s="205" t="s">
        <v>267</v>
      </c>
      <c r="D133" s="206" t="s">
        <v>36</v>
      </c>
      <c r="E133" s="207"/>
      <c r="F133" s="208"/>
      <c r="G133" s="209">
        <f>ROUND(E133*F133,2)</f>
        <v>0</v>
      </c>
      <c r="H133" s="24"/>
      <c r="I133" s="24">
        <f>ROUND(E133*H133,2)</f>
        <v>0</v>
      </c>
      <c r="J133" s="24"/>
      <c r="K133" s="24">
        <f>ROUND(E133*J133,2)</f>
        <v>0</v>
      </c>
      <c r="L133" s="24">
        <v>21</v>
      </c>
      <c r="M133" s="24">
        <f>G133*(1+L133/100)</f>
        <v>0</v>
      </c>
      <c r="N133" s="21">
        <v>0</v>
      </c>
      <c r="O133" s="21">
        <f>ROUND(E133*N133,5)</f>
        <v>0</v>
      </c>
      <c r="P133" s="21">
        <v>3.2649999999999998E-2</v>
      </c>
      <c r="Q133" s="21">
        <f>ROUND(E133*P133,5)</f>
        <v>0</v>
      </c>
      <c r="R133" s="21"/>
      <c r="S133" s="21"/>
      <c r="T133" s="25">
        <v>0.39893000000000001</v>
      </c>
      <c r="U133" s="21">
        <f>ROUND(E133*T133,2)</f>
        <v>0</v>
      </c>
      <c r="V133" s="144"/>
    </row>
    <row r="134" spans="1:22" ht="22.5" x14ac:dyDescent="0.25">
      <c r="A134" s="203">
        <v>104</v>
      </c>
      <c r="B134" s="204" t="s">
        <v>268</v>
      </c>
      <c r="C134" s="205" t="s">
        <v>269</v>
      </c>
      <c r="D134" s="206" t="s">
        <v>36</v>
      </c>
      <c r="E134" s="207"/>
      <c r="F134" s="208"/>
      <c r="G134" s="209">
        <f>ROUND(E134*F134,2)</f>
        <v>0</v>
      </c>
      <c r="H134" s="24"/>
      <c r="I134" s="24">
        <f>ROUND(E134*H134,2)</f>
        <v>0</v>
      </c>
      <c r="J134" s="24"/>
      <c r="K134" s="24">
        <f>ROUND(E134*J134,2)</f>
        <v>0</v>
      </c>
      <c r="L134" s="24">
        <v>21</v>
      </c>
      <c r="M134" s="24">
        <f>G134*(1+L134/100)</f>
        <v>0</v>
      </c>
      <c r="N134" s="21">
        <v>1.6800000000000001E-3</v>
      </c>
      <c r="O134" s="21">
        <f>ROUND(E134*N134,5)</f>
        <v>0</v>
      </c>
      <c r="P134" s="21">
        <v>0</v>
      </c>
      <c r="Q134" s="21">
        <f>ROUND(E134*P134,5)</f>
        <v>0</v>
      </c>
      <c r="R134" s="21"/>
      <c r="S134" s="21"/>
      <c r="T134" s="25">
        <v>0.75582000000000005</v>
      </c>
      <c r="U134" s="21">
        <f>ROUND(E134*T134,2)</f>
        <v>0</v>
      </c>
      <c r="V134" s="144"/>
    </row>
    <row r="135" spans="1:22" x14ac:dyDescent="0.25">
      <c r="A135" s="203">
        <v>105</v>
      </c>
      <c r="B135" s="204" t="s">
        <v>270</v>
      </c>
      <c r="C135" s="205" t="s">
        <v>271</v>
      </c>
      <c r="D135" s="206" t="s">
        <v>33</v>
      </c>
      <c r="E135" s="207"/>
      <c r="F135" s="208"/>
      <c r="G135" s="209">
        <f>ROUND(E135*F135,2)</f>
        <v>0</v>
      </c>
      <c r="H135" s="24"/>
      <c r="I135" s="24">
        <f>ROUND(E135*H135,2)</f>
        <v>0</v>
      </c>
      <c r="J135" s="24"/>
      <c r="K135" s="24">
        <f>ROUND(E135*J135,2)</f>
        <v>0</v>
      </c>
      <c r="L135" s="24">
        <v>21</v>
      </c>
      <c r="M135" s="24">
        <f>G135*(1+L135/100)</f>
        <v>0</v>
      </c>
      <c r="N135" s="21">
        <v>0</v>
      </c>
      <c r="O135" s="21">
        <f>ROUND(E135*N135,5)</f>
        <v>0</v>
      </c>
      <c r="P135" s="21">
        <v>0</v>
      </c>
      <c r="Q135" s="21">
        <f>ROUND(E135*P135,5)</f>
        <v>0</v>
      </c>
      <c r="R135" s="21"/>
      <c r="S135" s="21"/>
      <c r="T135" s="25">
        <v>2.4209999999999998</v>
      </c>
      <c r="U135" s="21">
        <f>ROUND(E135*T135,2)</f>
        <v>0</v>
      </c>
      <c r="V135" s="144"/>
    </row>
    <row r="136" spans="1:22" x14ac:dyDescent="0.25">
      <c r="A136" s="26" t="s">
        <v>28</v>
      </c>
      <c r="B136" s="27" t="s">
        <v>272</v>
      </c>
      <c r="C136" s="28" t="s">
        <v>273</v>
      </c>
      <c r="D136" s="29"/>
      <c r="E136" s="30"/>
      <c r="F136" s="31"/>
      <c r="G136" s="31">
        <f>SUMIF(AB137:AB143,"&lt;&gt;NOR",G137:G143)</f>
        <v>0</v>
      </c>
      <c r="H136" s="31"/>
      <c r="I136" s="31">
        <f>SUM(I137:I143)</f>
        <v>0</v>
      </c>
      <c r="J136" s="31"/>
      <c r="K136" s="31">
        <f>SUM(K137:K143)</f>
        <v>0</v>
      </c>
      <c r="L136" s="31"/>
      <c r="M136" s="31">
        <f>SUM(M137:M143)</f>
        <v>0</v>
      </c>
      <c r="N136" s="29"/>
      <c r="O136" s="29">
        <f>SUM(O137:O143)</f>
        <v>6.7049000000000003</v>
      </c>
      <c r="P136" s="29"/>
      <c r="Q136" s="29">
        <f>SUM(Q137:Q143)</f>
        <v>0</v>
      </c>
      <c r="R136" s="29"/>
      <c r="S136" s="29"/>
      <c r="T136" s="32"/>
      <c r="U136" s="29">
        <f>SUM(U137:U143)</f>
        <v>304.21000000000004</v>
      </c>
    </row>
    <row r="137" spans="1:22" x14ac:dyDescent="0.25">
      <c r="A137" s="18">
        <v>106</v>
      </c>
      <c r="B137" s="19" t="s">
        <v>274</v>
      </c>
      <c r="C137" s="20" t="s">
        <v>275</v>
      </c>
      <c r="D137" s="21" t="s">
        <v>36</v>
      </c>
      <c r="E137" s="22">
        <v>264.15499999999997</v>
      </c>
      <c r="F137" s="23"/>
      <c r="G137" s="24">
        <f t="shared" ref="G137:G143" si="70">ROUND(E137*F137,2)</f>
        <v>0</v>
      </c>
      <c r="H137" s="24"/>
      <c r="I137" s="24">
        <f t="shared" ref="I137:I143" si="71">ROUND(E137*H137,2)</f>
        <v>0</v>
      </c>
      <c r="J137" s="24"/>
      <c r="K137" s="24">
        <f t="shared" ref="K137:K143" si="72">ROUND(E137*J137,2)</f>
        <v>0</v>
      </c>
      <c r="L137" s="24">
        <v>21</v>
      </c>
      <c r="M137" s="24">
        <f t="shared" ref="M137:M143" si="73">G137*(1+L137/100)</f>
        <v>0</v>
      </c>
      <c r="N137" s="21">
        <v>2.1000000000000001E-4</v>
      </c>
      <c r="O137" s="21">
        <f t="shared" ref="O137:O143" si="74">ROUND(E137*N137,5)</f>
        <v>5.5469999999999998E-2</v>
      </c>
      <c r="P137" s="21">
        <v>0</v>
      </c>
      <c r="Q137" s="21">
        <f t="shared" ref="Q137:Q143" si="75">ROUND(E137*P137,5)</f>
        <v>0</v>
      </c>
      <c r="R137" s="21"/>
      <c r="S137" s="21"/>
      <c r="T137" s="25">
        <v>0.05</v>
      </c>
      <c r="U137" s="21">
        <f t="shared" ref="U137:U143" si="76">ROUND(E137*T137,2)</f>
        <v>13.21</v>
      </c>
      <c r="V137" s="144"/>
    </row>
    <row r="138" spans="1:22" x14ac:dyDescent="0.25">
      <c r="A138" s="18">
        <v>107</v>
      </c>
      <c r="B138" s="19" t="s">
        <v>276</v>
      </c>
      <c r="C138" s="20" t="s">
        <v>277</v>
      </c>
      <c r="D138" s="21" t="s">
        <v>73</v>
      </c>
      <c r="E138" s="22">
        <v>82.75</v>
      </c>
      <c r="F138" s="23"/>
      <c r="G138" s="24">
        <f t="shared" si="70"/>
        <v>0</v>
      </c>
      <c r="H138" s="24"/>
      <c r="I138" s="24">
        <f t="shared" si="71"/>
        <v>0</v>
      </c>
      <c r="J138" s="24"/>
      <c r="K138" s="24">
        <f t="shared" si="72"/>
        <v>0</v>
      </c>
      <c r="L138" s="24">
        <v>21</v>
      </c>
      <c r="M138" s="24">
        <f t="shared" si="73"/>
        <v>0</v>
      </c>
      <c r="N138" s="21">
        <v>3.2000000000000003E-4</v>
      </c>
      <c r="O138" s="21">
        <f t="shared" si="74"/>
        <v>2.648E-2</v>
      </c>
      <c r="P138" s="21">
        <v>0</v>
      </c>
      <c r="Q138" s="21">
        <f t="shared" si="75"/>
        <v>0</v>
      </c>
      <c r="R138" s="21"/>
      <c r="S138" s="21"/>
      <c r="T138" s="25">
        <v>0.23599999999999999</v>
      </c>
      <c r="U138" s="21">
        <f t="shared" si="76"/>
        <v>19.53</v>
      </c>
      <c r="V138" s="144"/>
    </row>
    <row r="139" spans="1:22" x14ac:dyDescent="0.25">
      <c r="A139" s="18">
        <v>108</v>
      </c>
      <c r="B139" s="19" t="s">
        <v>278</v>
      </c>
      <c r="C139" s="20" t="s">
        <v>279</v>
      </c>
      <c r="D139" s="21" t="s">
        <v>73</v>
      </c>
      <c r="E139" s="22">
        <v>82.75</v>
      </c>
      <c r="F139" s="23"/>
      <c r="G139" s="24">
        <f t="shared" si="70"/>
        <v>0</v>
      </c>
      <c r="H139" s="24"/>
      <c r="I139" s="24">
        <f t="shared" si="71"/>
        <v>0</v>
      </c>
      <c r="J139" s="24"/>
      <c r="K139" s="24">
        <f t="shared" si="72"/>
        <v>0</v>
      </c>
      <c r="L139" s="24">
        <v>21</v>
      </c>
      <c r="M139" s="24">
        <f t="shared" si="73"/>
        <v>0</v>
      </c>
      <c r="N139" s="21">
        <v>0</v>
      </c>
      <c r="O139" s="21">
        <f t="shared" si="74"/>
        <v>0</v>
      </c>
      <c r="P139" s="21">
        <v>0</v>
      </c>
      <c r="Q139" s="21">
        <f t="shared" si="75"/>
        <v>0</v>
      </c>
      <c r="R139" s="21"/>
      <c r="S139" s="21"/>
      <c r="T139" s="25">
        <v>0.154</v>
      </c>
      <c r="U139" s="21">
        <f t="shared" si="76"/>
        <v>12.74</v>
      </c>
      <c r="V139" s="144"/>
    </row>
    <row r="140" spans="1:22" x14ac:dyDescent="0.25">
      <c r="A140" s="18">
        <v>109</v>
      </c>
      <c r="B140" s="19" t="s">
        <v>280</v>
      </c>
      <c r="C140" s="20" t="s">
        <v>281</v>
      </c>
      <c r="D140" s="21" t="s">
        <v>36</v>
      </c>
      <c r="E140" s="22">
        <v>255.87999999999997</v>
      </c>
      <c r="F140" s="23"/>
      <c r="G140" s="24">
        <f t="shared" si="70"/>
        <v>0</v>
      </c>
      <c r="H140" s="24"/>
      <c r="I140" s="24">
        <f t="shared" si="71"/>
        <v>0</v>
      </c>
      <c r="J140" s="24"/>
      <c r="K140" s="24">
        <f t="shared" si="72"/>
        <v>0</v>
      </c>
      <c r="L140" s="24">
        <v>21</v>
      </c>
      <c r="M140" s="24">
        <f t="shared" si="73"/>
        <v>0</v>
      </c>
      <c r="N140" s="21">
        <v>5.0400000000000002E-3</v>
      </c>
      <c r="O140" s="21">
        <f t="shared" si="74"/>
        <v>1.2896399999999999</v>
      </c>
      <c r="P140" s="21">
        <v>0</v>
      </c>
      <c r="Q140" s="21">
        <f t="shared" si="75"/>
        <v>0</v>
      </c>
      <c r="R140" s="21"/>
      <c r="S140" s="21"/>
      <c r="T140" s="25">
        <v>0.97799999999999998</v>
      </c>
      <c r="U140" s="21">
        <f t="shared" si="76"/>
        <v>250.25</v>
      </c>
      <c r="V140" s="144"/>
    </row>
    <row r="141" spans="1:22" x14ac:dyDescent="0.25">
      <c r="A141" s="203">
        <v>110</v>
      </c>
      <c r="B141" s="204" t="s">
        <v>282</v>
      </c>
      <c r="C141" s="205" t="s">
        <v>283</v>
      </c>
      <c r="D141" s="206" t="s">
        <v>36</v>
      </c>
      <c r="E141" s="207"/>
      <c r="F141" s="208"/>
      <c r="G141" s="209">
        <f t="shared" si="70"/>
        <v>0</v>
      </c>
      <c r="H141" s="24"/>
      <c r="I141" s="24">
        <f t="shared" si="71"/>
        <v>0</v>
      </c>
      <c r="J141" s="24"/>
      <c r="K141" s="24">
        <f t="shared" si="72"/>
        <v>0</v>
      </c>
      <c r="L141" s="24">
        <v>21</v>
      </c>
      <c r="M141" s="24">
        <f t="shared" si="73"/>
        <v>0</v>
      </c>
      <c r="N141" s="21">
        <v>0</v>
      </c>
      <c r="O141" s="21">
        <f t="shared" si="74"/>
        <v>0</v>
      </c>
      <c r="P141" s="21">
        <v>0</v>
      </c>
      <c r="Q141" s="21">
        <f t="shared" si="75"/>
        <v>0</v>
      </c>
      <c r="R141" s="21"/>
      <c r="S141" s="21"/>
      <c r="T141" s="25">
        <v>0.03</v>
      </c>
      <c r="U141" s="21">
        <f t="shared" si="76"/>
        <v>0</v>
      </c>
      <c r="V141" s="144"/>
    </row>
    <row r="142" spans="1:22" x14ac:dyDescent="0.25">
      <c r="A142" s="18">
        <v>111</v>
      </c>
      <c r="B142" s="19" t="s">
        <v>284</v>
      </c>
      <c r="C142" s="20" t="s">
        <v>420</v>
      </c>
      <c r="D142" s="21" t="s">
        <v>36</v>
      </c>
      <c r="E142" s="22">
        <v>277.7765</v>
      </c>
      <c r="F142" s="23"/>
      <c r="G142" s="24">
        <f t="shared" si="70"/>
        <v>0</v>
      </c>
      <c r="H142" s="24"/>
      <c r="I142" s="24">
        <f t="shared" si="71"/>
        <v>0</v>
      </c>
      <c r="J142" s="24"/>
      <c r="K142" s="24">
        <f t="shared" si="72"/>
        <v>0</v>
      </c>
      <c r="L142" s="24">
        <v>21</v>
      </c>
      <c r="M142" s="24">
        <f t="shared" si="73"/>
        <v>0</v>
      </c>
      <c r="N142" s="21">
        <v>1.9199999999999998E-2</v>
      </c>
      <c r="O142" s="21">
        <f t="shared" si="74"/>
        <v>5.33331</v>
      </c>
      <c r="P142" s="21">
        <v>0</v>
      </c>
      <c r="Q142" s="21">
        <f t="shared" si="75"/>
        <v>0</v>
      </c>
      <c r="R142" s="21"/>
      <c r="S142" s="21"/>
      <c r="T142" s="25">
        <v>0</v>
      </c>
      <c r="U142" s="21">
        <f t="shared" si="76"/>
        <v>0</v>
      </c>
      <c r="V142" s="144"/>
    </row>
    <row r="143" spans="1:22" x14ac:dyDescent="0.25">
      <c r="A143" s="18">
        <v>112</v>
      </c>
      <c r="B143" s="19" t="s">
        <v>285</v>
      </c>
      <c r="C143" s="20" t="s">
        <v>286</v>
      </c>
      <c r="D143" s="21" t="s">
        <v>33</v>
      </c>
      <c r="E143" s="22">
        <v>6.7049000000000003</v>
      </c>
      <c r="F143" s="23"/>
      <c r="G143" s="24">
        <f t="shared" si="70"/>
        <v>0</v>
      </c>
      <c r="H143" s="24"/>
      <c r="I143" s="24">
        <f t="shared" si="71"/>
        <v>0</v>
      </c>
      <c r="J143" s="24"/>
      <c r="K143" s="24">
        <f t="shared" si="72"/>
        <v>0</v>
      </c>
      <c r="L143" s="24">
        <v>21</v>
      </c>
      <c r="M143" s="24">
        <f t="shared" si="73"/>
        <v>0</v>
      </c>
      <c r="N143" s="21">
        <v>0</v>
      </c>
      <c r="O143" s="21">
        <f t="shared" si="74"/>
        <v>0</v>
      </c>
      <c r="P143" s="21">
        <v>0</v>
      </c>
      <c r="Q143" s="21">
        <f t="shared" si="75"/>
        <v>0</v>
      </c>
      <c r="R143" s="21"/>
      <c r="S143" s="21"/>
      <c r="T143" s="25">
        <v>1.2649999999999999</v>
      </c>
      <c r="U143" s="21">
        <f t="shared" si="76"/>
        <v>8.48</v>
      </c>
      <c r="V143" s="144"/>
    </row>
    <row r="144" spans="1:22" x14ac:dyDescent="0.25">
      <c r="A144" s="26" t="s">
        <v>28</v>
      </c>
      <c r="B144" s="27" t="s">
        <v>287</v>
      </c>
      <c r="C144" s="28" t="s">
        <v>288</v>
      </c>
      <c r="D144" s="29"/>
      <c r="E144" s="30"/>
      <c r="F144" s="31"/>
      <c r="G144" s="31">
        <f>SUMIF(AB145:AB149,"&lt;&gt;NOR",G145:G149)</f>
        <v>0</v>
      </c>
      <c r="H144" s="31"/>
      <c r="I144" s="31">
        <f>SUM(I145:I149)</f>
        <v>0</v>
      </c>
      <c r="J144" s="31"/>
      <c r="K144" s="31">
        <f>SUM(K145:K149)</f>
        <v>0</v>
      </c>
      <c r="L144" s="31"/>
      <c r="M144" s="31">
        <f>SUM(M145:M149)</f>
        <v>0</v>
      </c>
      <c r="N144" s="29"/>
      <c r="O144" s="29">
        <f>SUM(O145:O149)</f>
        <v>7.5200000000000003E-2</v>
      </c>
      <c r="P144" s="29"/>
      <c r="Q144" s="29">
        <f>SUM(Q145:Q149)</f>
        <v>6.3270000000000007E-2</v>
      </c>
      <c r="R144" s="29"/>
      <c r="S144" s="29"/>
      <c r="T144" s="32"/>
      <c r="U144" s="29">
        <f>SUM(U145:U149)</f>
        <v>24.129999999999995</v>
      </c>
    </row>
    <row r="145" spans="1:22" ht="22.5" x14ac:dyDescent="0.25">
      <c r="A145" s="203">
        <v>113</v>
      </c>
      <c r="B145" s="204" t="s">
        <v>289</v>
      </c>
      <c r="C145" s="205" t="s">
        <v>290</v>
      </c>
      <c r="D145" s="206" t="s">
        <v>36</v>
      </c>
      <c r="E145" s="207"/>
      <c r="F145" s="208"/>
      <c r="G145" s="209">
        <f>ROUND(E145*F145,2)</f>
        <v>0</v>
      </c>
      <c r="H145" s="24"/>
      <c r="I145" s="24">
        <f>ROUND(E145*H145,2)</f>
        <v>0</v>
      </c>
      <c r="J145" s="24"/>
      <c r="K145" s="24">
        <f>ROUND(E145*J145,2)</f>
        <v>0</v>
      </c>
      <c r="L145" s="24">
        <v>21</v>
      </c>
      <c r="M145" s="24">
        <f>G145*(1+L145/100)</f>
        <v>0</v>
      </c>
      <c r="N145" s="21">
        <v>0</v>
      </c>
      <c r="O145" s="21">
        <f>ROUND(E145*N145,5)</f>
        <v>0</v>
      </c>
      <c r="P145" s="21">
        <v>1E-3</v>
      </c>
      <c r="Q145" s="21">
        <f>ROUND(E145*P145,5)</f>
        <v>0</v>
      </c>
      <c r="R145" s="21"/>
      <c r="S145" s="21"/>
      <c r="T145" s="25">
        <v>0.28100000000000003</v>
      </c>
      <c r="U145" s="21">
        <f>ROUND(E145*T145,2)</f>
        <v>0</v>
      </c>
      <c r="V145" s="144"/>
    </row>
    <row r="146" spans="1:22" ht="22.5" x14ac:dyDescent="0.25">
      <c r="A146" s="203">
        <v>114</v>
      </c>
      <c r="B146" s="204" t="s">
        <v>291</v>
      </c>
      <c r="C146" s="205" t="s">
        <v>292</v>
      </c>
      <c r="D146" s="206" t="s">
        <v>36</v>
      </c>
      <c r="E146" s="207"/>
      <c r="F146" s="208"/>
      <c r="G146" s="209">
        <f>ROUND(E146*F146,2)</f>
        <v>0</v>
      </c>
      <c r="H146" s="24"/>
      <c r="I146" s="24">
        <f>ROUND(E146*H146,2)</f>
        <v>0</v>
      </c>
      <c r="J146" s="24"/>
      <c r="K146" s="24">
        <f>ROUND(E146*J146,2)</f>
        <v>0</v>
      </c>
      <c r="L146" s="24">
        <v>21</v>
      </c>
      <c r="M146" s="24">
        <f>G146*(1+L146/100)</f>
        <v>0</v>
      </c>
      <c r="N146" s="21">
        <v>0</v>
      </c>
      <c r="O146" s="21">
        <f>ROUND(E146*N146,5)</f>
        <v>0</v>
      </c>
      <c r="P146" s="21">
        <v>1E-3</v>
      </c>
      <c r="Q146" s="21">
        <f>ROUND(E146*P146,5)</f>
        <v>0</v>
      </c>
      <c r="R146" s="21"/>
      <c r="S146" s="21"/>
      <c r="T146" s="25">
        <v>0.26800000000000002</v>
      </c>
      <c r="U146" s="21">
        <f>ROUND(E146*T146,2)</f>
        <v>0</v>
      </c>
      <c r="V146" s="144"/>
    </row>
    <row r="147" spans="1:22" ht="22.5" x14ac:dyDescent="0.25">
      <c r="A147" s="18">
        <v>115</v>
      </c>
      <c r="B147" s="19" t="s">
        <v>293</v>
      </c>
      <c r="C147" s="20" t="s">
        <v>294</v>
      </c>
      <c r="D147" s="21" t="s">
        <v>36</v>
      </c>
      <c r="E147" s="22">
        <v>63.27</v>
      </c>
      <c r="F147" s="23"/>
      <c r="G147" s="24">
        <f>ROUND(E147*F147,2)</f>
        <v>0</v>
      </c>
      <c r="H147" s="24"/>
      <c r="I147" s="24">
        <f>ROUND(E147*H147,2)</f>
        <v>0</v>
      </c>
      <c r="J147" s="24"/>
      <c r="K147" s="24">
        <f>ROUND(E147*J147,2)</f>
        <v>0</v>
      </c>
      <c r="L147" s="24">
        <v>21</v>
      </c>
      <c r="M147" s="24">
        <f>G147*(1+L147/100)</f>
        <v>0</v>
      </c>
      <c r="N147" s="21">
        <v>0</v>
      </c>
      <c r="O147" s="21">
        <f>ROUND(E147*N147,5)</f>
        <v>0</v>
      </c>
      <c r="P147" s="21">
        <v>1E-3</v>
      </c>
      <c r="Q147" s="21">
        <f>ROUND(E147*P147,5)</f>
        <v>6.3270000000000007E-2</v>
      </c>
      <c r="R147" s="21"/>
      <c r="S147" s="21"/>
      <c r="T147" s="25">
        <v>0.255</v>
      </c>
      <c r="U147" s="21">
        <f>ROUND(E147*T147,2)</f>
        <v>16.13</v>
      </c>
      <c r="V147" s="144"/>
    </row>
    <row r="148" spans="1:22" ht="22.5" x14ac:dyDescent="0.25">
      <c r="A148" s="18">
        <v>116</v>
      </c>
      <c r="B148" s="19" t="s">
        <v>295</v>
      </c>
      <c r="C148" s="20" t="s">
        <v>296</v>
      </c>
      <c r="D148" s="21" t="s">
        <v>36</v>
      </c>
      <c r="E148" s="22">
        <v>7.85</v>
      </c>
      <c r="F148" s="23"/>
      <c r="G148" s="24">
        <f>ROUND(E148*F148,2)</f>
        <v>0</v>
      </c>
      <c r="H148" s="24"/>
      <c r="I148" s="24">
        <f>ROUND(E148*H148,2)</f>
        <v>0</v>
      </c>
      <c r="J148" s="24"/>
      <c r="K148" s="24">
        <f>ROUND(E148*J148,2)</f>
        <v>0</v>
      </c>
      <c r="L148" s="24">
        <v>21</v>
      </c>
      <c r="M148" s="24">
        <f>G148*(1+L148/100)</f>
        <v>0</v>
      </c>
      <c r="N148" s="21">
        <v>9.58E-3</v>
      </c>
      <c r="O148" s="21">
        <f>ROUND(E148*N148,5)</f>
        <v>7.5200000000000003E-2</v>
      </c>
      <c r="P148" s="21">
        <v>0</v>
      </c>
      <c r="Q148" s="21">
        <f>ROUND(E148*P148,5)</f>
        <v>0</v>
      </c>
      <c r="R148" s="21"/>
      <c r="S148" s="21"/>
      <c r="T148" s="25">
        <v>1.0089600000000001</v>
      </c>
      <c r="U148" s="21">
        <f>ROUND(E148*T148,2)</f>
        <v>7.92</v>
      </c>
      <c r="V148" s="144"/>
    </row>
    <row r="149" spans="1:22" x14ac:dyDescent="0.25">
      <c r="A149" s="18">
        <v>117</v>
      </c>
      <c r="B149" s="19" t="s">
        <v>297</v>
      </c>
      <c r="C149" s="20" t="s">
        <v>298</v>
      </c>
      <c r="D149" s="21" t="s">
        <v>33</v>
      </c>
      <c r="E149" s="22">
        <v>7.5200000000000003E-2</v>
      </c>
      <c r="F149" s="23"/>
      <c r="G149" s="24">
        <f>ROUND(E149*F149,2)</f>
        <v>0</v>
      </c>
      <c r="H149" s="24"/>
      <c r="I149" s="24">
        <f>ROUND(E149*H149,2)</f>
        <v>0</v>
      </c>
      <c r="J149" s="24"/>
      <c r="K149" s="24">
        <f>ROUND(E149*J149,2)</f>
        <v>0</v>
      </c>
      <c r="L149" s="24">
        <v>21</v>
      </c>
      <c r="M149" s="24">
        <f>G149*(1+L149/100)</f>
        <v>0</v>
      </c>
      <c r="N149" s="21">
        <v>0</v>
      </c>
      <c r="O149" s="21">
        <f>ROUND(E149*N149,5)</f>
        <v>0</v>
      </c>
      <c r="P149" s="21">
        <v>0</v>
      </c>
      <c r="Q149" s="21">
        <f>ROUND(E149*P149,5)</f>
        <v>0</v>
      </c>
      <c r="R149" s="21"/>
      <c r="S149" s="21"/>
      <c r="T149" s="25">
        <v>1.1020000000000001</v>
      </c>
      <c r="U149" s="21">
        <f>ROUND(E149*T149,2)</f>
        <v>0.08</v>
      </c>
      <c r="V149" s="144"/>
    </row>
    <row r="150" spans="1:22" x14ac:dyDescent="0.25">
      <c r="A150" s="26" t="s">
        <v>28</v>
      </c>
      <c r="B150" s="27" t="s">
        <v>299</v>
      </c>
      <c r="C150" s="28" t="s">
        <v>300</v>
      </c>
      <c r="D150" s="29"/>
      <c r="E150" s="30"/>
      <c r="F150" s="31"/>
      <c r="G150" s="31">
        <f>SUMIF(AB151:AB159,"&lt;&gt;NOR",G151:G159)</f>
        <v>0</v>
      </c>
      <c r="H150" s="31"/>
      <c r="I150" s="31">
        <f>SUM(I151:I159)</f>
        <v>0</v>
      </c>
      <c r="J150" s="31"/>
      <c r="K150" s="31">
        <f>SUM(K151:K159)</f>
        <v>0</v>
      </c>
      <c r="L150" s="31"/>
      <c r="M150" s="31">
        <f>SUM(M151:M159)</f>
        <v>0</v>
      </c>
      <c r="N150" s="29"/>
      <c r="O150" s="29">
        <f>SUM(O151:O159)</f>
        <v>7.9658200000000008</v>
      </c>
      <c r="P150" s="29"/>
      <c r="Q150" s="29">
        <f>SUM(Q151:Q159)</f>
        <v>0</v>
      </c>
      <c r="R150" s="29"/>
      <c r="S150" s="29"/>
      <c r="T150" s="32"/>
      <c r="U150" s="29">
        <f>SUM(U151:U159)</f>
        <v>359.45</v>
      </c>
    </row>
    <row r="151" spans="1:22" x14ac:dyDescent="0.25">
      <c r="A151" s="18">
        <v>118</v>
      </c>
      <c r="B151" s="19" t="s">
        <v>301</v>
      </c>
      <c r="C151" s="20" t="s">
        <v>302</v>
      </c>
      <c r="D151" s="21" t="s">
        <v>36</v>
      </c>
      <c r="E151" s="22">
        <v>306.37309999999997</v>
      </c>
      <c r="F151" s="23"/>
      <c r="G151" s="24">
        <f t="shared" ref="G151:G159" si="77">ROUND(E151*F151,2)</f>
        <v>0</v>
      </c>
      <c r="H151" s="24"/>
      <c r="I151" s="24">
        <f t="shared" ref="I151:I159" si="78">ROUND(E151*H151,2)</f>
        <v>0</v>
      </c>
      <c r="J151" s="24"/>
      <c r="K151" s="24">
        <f t="shared" ref="K151:K159" si="79">ROUND(E151*J151,2)</f>
        <v>0</v>
      </c>
      <c r="L151" s="24">
        <v>21</v>
      </c>
      <c r="M151" s="24">
        <f t="shared" ref="M151:M159" si="80">G151*(1+L151/100)</f>
        <v>0</v>
      </c>
      <c r="N151" s="21">
        <v>2.1000000000000001E-4</v>
      </c>
      <c r="O151" s="21">
        <f t="shared" ref="O151:O159" si="81">ROUND(E151*N151,5)</f>
        <v>6.4339999999999994E-2</v>
      </c>
      <c r="P151" s="21">
        <v>0</v>
      </c>
      <c r="Q151" s="21">
        <f t="shared" ref="Q151:Q159" si="82">ROUND(E151*P151,5)</f>
        <v>0</v>
      </c>
      <c r="R151" s="21"/>
      <c r="S151" s="21"/>
      <c r="T151" s="25">
        <v>0.05</v>
      </c>
      <c r="U151" s="21">
        <f t="shared" ref="U151:U159" si="83">ROUND(E151*T151,2)</f>
        <v>15.32</v>
      </c>
      <c r="V151" s="144"/>
    </row>
    <row r="152" spans="1:22" ht="22.5" x14ac:dyDescent="0.25">
      <c r="A152" s="18">
        <v>119</v>
      </c>
      <c r="B152" s="19" t="s">
        <v>303</v>
      </c>
      <c r="C152" s="20" t="s">
        <v>304</v>
      </c>
      <c r="D152" s="21" t="s">
        <v>36</v>
      </c>
      <c r="E152" s="22">
        <v>188.23424999999997</v>
      </c>
      <c r="F152" s="23"/>
      <c r="G152" s="24">
        <f t="shared" si="77"/>
        <v>0</v>
      </c>
      <c r="H152" s="24"/>
      <c r="I152" s="24">
        <f t="shared" si="78"/>
        <v>0</v>
      </c>
      <c r="J152" s="24"/>
      <c r="K152" s="24">
        <f t="shared" si="79"/>
        <v>0</v>
      </c>
      <c r="L152" s="24">
        <v>21</v>
      </c>
      <c r="M152" s="24">
        <f t="shared" si="80"/>
        <v>0</v>
      </c>
      <c r="N152" s="21">
        <v>5.2399999999999999E-3</v>
      </c>
      <c r="O152" s="21">
        <f t="shared" si="81"/>
        <v>0.98634999999999995</v>
      </c>
      <c r="P152" s="21">
        <v>0</v>
      </c>
      <c r="Q152" s="21">
        <f t="shared" si="82"/>
        <v>0</v>
      </c>
      <c r="R152" s="21"/>
      <c r="S152" s="21"/>
      <c r="T152" s="25">
        <v>0.95840000000000003</v>
      </c>
      <c r="U152" s="21">
        <f t="shared" si="83"/>
        <v>180.4</v>
      </c>
      <c r="V152" s="144"/>
    </row>
    <row r="153" spans="1:22" x14ac:dyDescent="0.25">
      <c r="A153" s="18">
        <v>120</v>
      </c>
      <c r="B153" s="19" t="s">
        <v>303</v>
      </c>
      <c r="C153" s="20" t="s">
        <v>305</v>
      </c>
      <c r="D153" s="21" t="s">
        <v>36</v>
      </c>
      <c r="E153" s="22">
        <v>102.79885000000002</v>
      </c>
      <c r="F153" s="23"/>
      <c r="G153" s="24">
        <f t="shared" si="77"/>
        <v>0</v>
      </c>
      <c r="H153" s="24"/>
      <c r="I153" s="24">
        <f t="shared" si="78"/>
        <v>0</v>
      </c>
      <c r="J153" s="24"/>
      <c r="K153" s="24">
        <f t="shared" si="79"/>
        <v>0</v>
      </c>
      <c r="L153" s="24">
        <v>21</v>
      </c>
      <c r="M153" s="24">
        <f t="shared" si="80"/>
        <v>0</v>
      </c>
      <c r="N153" s="21">
        <v>5.2399999999999999E-3</v>
      </c>
      <c r="O153" s="21">
        <f t="shared" si="81"/>
        <v>0.53866999999999998</v>
      </c>
      <c r="P153" s="21">
        <v>0</v>
      </c>
      <c r="Q153" s="21">
        <f t="shared" si="82"/>
        <v>0</v>
      </c>
      <c r="R153" s="21"/>
      <c r="S153" s="21"/>
      <c r="T153" s="25">
        <v>0.95840000000000003</v>
      </c>
      <c r="U153" s="21">
        <f t="shared" si="83"/>
        <v>98.52</v>
      </c>
      <c r="V153" s="144"/>
    </row>
    <row r="154" spans="1:22" x14ac:dyDescent="0.25">
      <c r="A154" s="18">
        <v>121</v>
      </c>
      <c r="B154" s="19" t="s">
        <v>306</v>
      </c>
      <c r="C154" s="20" t="s">
        <v>307</v>
      </c>
      <c r="D154" s="21" t="s">
        <v>73</v>
      </c>
      <c r="E154" s="22">
        <v>76.7</v>
      </c>
      <c r="F154" s="23"/>
      <c r="G154" s="24">
        <f t="shared" si="77"/>
        <v>0</v>
      </c>
      <c r="H154" s="24"/>
      <c r="I154" s="24">
        <f t="shared" si="78"/>
        <v>0</v>
      </c>
      <c r="J154" s="24"/>
      <c r="K154" s="24">
        <f t="shared" si="79"/>
        <v>0</v>
      </c>
      <c r="L154" s="24">
        <v>21</v>
      </c>
      <c r="M154" s="24">
        <f t="shared" si="80"/>
        <v>0</v>
      </c>
      <c r="N154" s="21">
        <v>1.5100000000000001E-3</v>
      </c>
      <c r="O154" s="21">
        <f t="shared" si="81"/>
        <v>0.11582000000000001</v>
      </c>
      <c r="P154" s="21">
        <v>0</v>
      </c>
      <c r="Q154" s="21">
        <f t="shared" si="82"/>
        <v>0</v>
      </c>
      <c r="R154" s="21"/>
      <c r="S154" s="21"/>
      <c r="T154" s="25">
        <v>0.4</v>
      </c>
      <c r="U154" s="21">
        <f t="shared" si="83"/>
        <v>30.68</v>
      </c>
      <c r="V154" s="144"/>
    </row>
    <row r="155" spans="1:22" x14ac:dyDescent="0.25">
      <c r="A155" s="18">
        <v>122</v>
      </c>
      <c r="B155" s="19" t="s">
        <v>308</v>
      </c>
      <c r="C155" s="20" t="s">
        <v>309</v>
      </c>
      <c r="D155" s="21" t="s">
        <v>73</v>
      </c>
      <c r="E155" s="22">
        <v>76.7</v>
      </c>
      <c r="F155" s="23"/>
      <c r="G155" s="24">
        <f t="shared" si="77"/>
        <v>0</v>
      </c>
      <c r="H155" s="24"/>
      <c r="I155" s="24">
        <f t="shared" si="78"/>
        <v>0</v>
      </c>
      <c r="J155" s="24"/>
      <c r="K155" s="24">
        <f t="shared" si="79"/>
        <v>0</v>
      </c>
      <c r="L155" s="24">
        <v>21</v>
      </c>
      <c r="M155" s="24">
        <f t="shared" si="80"/>
        <v>0</v>
      </c>
      <c r="N155" s="21">
        <v>0</v>
      </c>
      <c r="O155" s="21">
        <f t="shared" si="81"/>
        <v>0</v>
      </c>
      <c r="P155" s="21">
        <v>0</v>
      </c>
      <c r="Q155" s="21">
        <f t="shared" si="82"/>
        <v>0</v>
      </c>
      <c r="R155" s="21"/>
      <c r="S155" s="21"/>
      <c r="T155" s="25">
        <v>0.154</v>
      </c>
      <c r="U155" s="21">
        <f t="shared" si="83"/>
        <v>11.81</v>
      </c>
      <c r="V155" s="144"/>
    </row>
    <row r="156" spans="1:22" x14ac:dyDescent="0.25">
      <c r="A156" s="18">
        <v>123</v>
      </c>
      <c r="B156" s="19" t="s">
        <v>310</v>
      </c>
      <c r="C156" s="20" t="s">
        <v>311</v>
      </c>
      <c r="D156" s="21" t="s">
        <v>73</v>
      </c>
      <c r="E156" s="22">
        <v>32.32</v>
      </c>
      <c r="F156" s="23"/>
      <c r="G156" s="24">
        <f t="shared" si="77"/>
        <v>0</v>
      </c>
      <c r="H156" s="24"/>
      <c r="I156" s="24">
        <f t="shared" si="78"/>
        <v>0</v>
      </c>
      <c r="J156" s="24"/>
      <c r="K156" s="24">
        <f t="shared" si="79"/>
        <v>0</v>
      </c>
      <c r="L156" s="24">
        <v>21</v>
      </c>
      <c r="M156" s="24">
        <f t="shared" si="80"/>
        <v>0</v>
      </c>
      <c r="N156" s="21">
        <v>1E-4</v>
      </c>
      <c r="O156" s="21">
        <f t="shared" si="81"/>
        <v>3.2299999999999998E-3</v>
      </c>
      <c r="P156" s="21">
        <v>0</v>
      </c>
      <c r="Q156" s="21">
        <f t="shared" si="82"/>
        <v>0</v>
      </c>
      <c r="R156" s="21"/>
      <c r="S156" s="21"/>
      <c r="T156" s="25">
        <v>0.12</v>
      </c>
      <c r="U156" s="21">
        <f t="shared" si="83"/>
        <v>3.88</v>
      </c>
      <c r="V156" s="144"/>
    </row>
    <row r="157" spans="1:22" x14ac:dyDescent="0.25">
      <c r="A157" s="18">
        <v>124</v>
      </c>
      <c r="B157" s="19" t="s">
        <v>312</v>
      </c>
      <c r="C157" s="20" t="s">
        <v>313</v>
      </c>
      <c r="D157" s="21" t="s">
        <v>73</v>
      </c>
      <c r="E157" s="22">
        <v>73</v>
      </c>
      <c r="F157" s="23"/>
      <c r="G157" s="24">
        <f t="shared" si="77"/>
        <v>0</v>
      </c>
      <c r="H157" s="24"/>
      <c r="I157" s="24">
        <f t="shared" si="78"/>
        <v>0</v>
      </c>
      <c r="J157" s="24"/>
      <c r="K157" s="24">
        <f t="shared" si="79"/>
        <v>0</v>
      </c>
      <c r="L157" s="24">
        <v>21</v>
      </c>
      <c r="M157" s="24">
        <f t="shared" si="80"/>
        <v>0</v>
      </c>
      <c r="N157" s="21">
        <v>1E-4</v>
      </c>
      <c r="O157" s="21">
        <f t="shared" si="81"/>
        <v>7.3000000000000001E-3</v>
      </c>
      <c r="P157" s="21">
        <v>0</v>
      </c>
      <c r="Q157" s="21">
        <f t="shared" si="82"/>
        <v>0</v>
      </c>
      <c r="R157" s="21"/>
      <c r="S157" s="21"/>
      <c r="T157" s="25">
        <v>0.12</v>
      </c>
      <c r="U157" s="21">
        <f t="shared" si="83"/>
        <v>8.76</v>
      </c>
      <c r="V157" s="144"/>
    </row>
    <row r="158" spans="1:22" ht="22.5" x14ac:dyDescent="0.25">
      <c r="A158" s="18">
        <v>125</v>
      </c>
      <c r="B158" s="19" t="s">
        <v>314</v>
      </c>
      <c r="C158" s="20" t="s">
        <v>421</v>
      </c>
      <c r="D158" s="21" t="s">
        <v>36</v>
      </c>
      <c r="E158" s="22">
        <v>325.52675500000004</v>
      </c>
      <c r="F158" s="23"/>
      <c r="G158" s="24">
        <f t="shared" si="77"/>
        <v>0</v>
      </c>
      <c r="H158" s="24"/>
      <c r="I158" s="24">
        <f t="shared" si="78"/>
        <v>0</v>
      </c>
      <c r="J158" s="24"/>
      <c r="K158" s="24">
        <f t="shared" si="79"/>
        <v>0</v>
      </c>
      <c r="L158" s="24">
        <v>21</v>
      </c>
      <c r="M158" s="24">
        <f t="shared" si="80"/>
        <v>0</v>
      </c>
      <c r="N158" s="21">
        <v>1.9199999999999998E-2</v>
      </c>
      <c r="O158" s="21">
        <f t="shared" si="81"/>
        <v>6.2501100000000003</v>
      </c>
      <c r="P158" s="21">
        <v>0</v>
      </c>
      <c r="Q158" s="21">
        <f t="shared" si="82"/>
        <v>0</v>
      </c>
      <c r="R158" s="21"/>
      <c r="S158" s="21"/>
      <c r="T158" s="25">
        <v>0</v>
      </c>
      <c r="U158" s="21">
        <f t="shared" si="83"/>
        <v>0</v>
      </c>
      <c r="V158" s="144"/>
    </row>
    <row r="159" spans="1:22" x14ac:dyDescent="0.25">
      <c r="A159" s="18">
        <v>126</v>
      </c>
      <c r="B159" s="19" t="s">
        <v>315</v>
      </c>
      <c r="C159" s="20" t="s">
        <v>316</v>
      </c>
      <c r="D159" s="21" t="s">
        <v>33</v>
      </c>
      <c r="E159" s="22">
        <v>7.9658200000000008</v>
      </c>
      <c r="F159" s="23"/>
      <c r="G159" s="24">
        <f t="shared" si="77"/>
        <v>0</v>
      </c>
      <c r="H159" s="24"/>
      <c r="I159" s="24">
        <f t="shared" si="78"/>
        <v>0</v>
      </c>
      <c r="J159" s="24"/>
      <c r="K159" s="24">
        <f t="shared" si="79"/>
        <v>0</v>
      </c>
      <c r="L159" s="24">
        <v>21</v>
      </c>
      <c r="M159" s="24">
        <f t="shared" si="80"/>
        <v>0</v>
      </c>
      <c r="N159" s="21">
        <v>0</v>
      </c>
      <c r="O159" s="21">
        <f t="shared" si="81"/>
        <v>0</v>
      </c>
      <c r="P159" s="21">
        <v>0</v>
      </c>
      <c r="Q159" s="21">
        <f t="shared" si="82"/>
        <v>0</v>
      </c>
      <c r="R159" s="21"/>
      <c r="S159" s="21"/>
      <c r="T159" s="25">
        <v>1.2649999999999999</v>
      </c>
      <c r="U159" s="21">
        <f t="shared" si="83"/>
        <v>10.08</v>
      </c>
      <c r="V159" s="144"/>
    </row>
    <row r="160" spans="1:22" x14ac:dyDescent="0.25">
      <c r="A160" s="26" t="s">
        <v>28</v>
      </c>
      <c r="B160" s="27" t="s">
        <v>317</v>
      </c>
      <c r="C160" s="28" t="s">
        <v>318</v>
      </c>
      <c r="D160" s="29"/>
      <c r="E160" s="30"/>
      <c r="F160" s="31"/>
      <c r="G160" s="31">
        <f>SUMIF(AB161:AB161,"&lt;&gt;NOR",G161:G161)</f>
        <v>0</v>
      </c>
      <c r="H160" s="31"/>
      <c r="I160" s="31">
        <f>SUM(I161:I161)</f>
        <v>0</v>
      </c>
      <c r="J160" s="31"/>
      <c r="K160" s="31">
        <f>SUM(K161:K161)</f>
        <v>0</v>
      </c>
      <c r="L160" s="31"/>
      <c r="M160" s="31">
        <f>SUM(M161:M161)</f>
        <v>0</v>
      </c>
      <c r="N160" s="29"/>
      <c r="O160" s="29">
        <f>SUM(O161:O161)</f>
        <v>0</v>
      </c>
      <c r="P160" s="29"/>
      <c r="Q160" s="29">
        <f>SUM(Q161:Q161)</f>
        <v>0</v>
      </c>
      <c r="R160" s="29"/>
      <c r="S160" s="29"/>
      <c r="T160" s="32"/>
      <c r="U160" s="29">
        <f>SUM(U161:U161)</f>
        <v>0</v>
      </c>
    </row>
    <row r="161" spans="1:22" ht="22.5" x14ac:dyDescent="0.25">
      <c r="A161" s="203">
        <v>127</v>
      </c>
      <c r="B161" s="204" t="s">
        <v>319</v>
      </c>
      <c r="C161" s="205" t="s">
        <v>320</v>
      </c>
      <c r="D161" s="206" t="s">
        <v>36</v>
      </c>
      <c r="E161" s="207"/>
      <c r="F161" s="208"/>
      <c r="G161" s="209">
        <f>ROUND(E161*F161,2)</f>
        <v>0</v>
      </c>
      <c r="H161" s="24"/>
      <c r="I161" s="24">
        <f>ROUND(E161*H161,2)</f>
        <v>0</v>
      </c>
      <c r="J161" s="24"/>
      <c r="K161" s="24">
        <f>ROUND(E161*J161,2)</f>
        <v>0</v>
      </c>
      <c r="L161" s="24">
        <v>21</v>
      </c>
      <c r="M161" s="24">
        <f>G161*(1+L161/100)</f>
        <v>0</v>
      </c>
      <c r="N161" s="21">
        <v>2.7E-4</v>
      </c>
      <c r="O161" s="21">
        <f>ROUND(E161*N161,5)</f>
        <v>0</v>
      </c>
      <c r="P161" s="21">
        <v>0</v>
      </c>
      <c r="Q161" s="21">
        <f>ROUND(E161*P161,5)</f>
        <v>0</v>
      </c>
      <c r="R161" s="21"/>
      <c r="S161" s="21"/>
      <c r="T161" s="25">
        <v>0.42299999999999999</v>
      </c>
      <c r="U161" s="21">
        <f>ROUND(E161*T161,2)</f>
        <v>0</v>
      </c>
      <c r="V161" s="144"/>
    </row>
    <row r="162" spans="1:22" x14ac:dyDescent="0.25">
      <c r="A162" s="26" t="s">
        <v>28</v>
      </c>
      <c r="B162" s="27" t="s">
        <v>321</v>
      </c>
      <c r="C162" s="28" t="s">
        <v>322</v>
      </c>
      <c r="D162" s="29"/>
      <c r="E162" s="30"/>
      <c r="F162" s="31"/>
      <c r="G162" s="31">
        <f>SUMIF(AB163:AB167,"&lt;&gt;NOR",G163:G167)</f>
        <v>0</v>
      </c>
      <c r="H162" s="31"/>
      <c r="I162" s="31">
        <f>SUM(I163:I167)</f>
        <v>0</v>
      </c>
      <c r="J162" s="31"/>
      <c r="K162" s="31">
        <f>SUM(K163:K167)</f>
        <v>0</v>
      </c>
      <c r="L162" s="31"/>
      <c r="M162" s="31">
        <f>SUM(M163:M167)</f>
        <v>0</v>
      </c>
      <c r="N162" s="29"/>
      <c r="O162" s="29">
        <f>SUM(O163:O167)</f>
        <v>0.32974000000000003</v>
      </c>
      <c r="P162" s="29"/>
      <c r="Q162" s="29">
        <f>SUM(Q163:Q167)</f>
        <v>0</v>
      </c>
      <c r="R162" s="29"/>
      <c r="S162" s="29"/>
      <c r="T162" s="32"/>
      <c r="U162" s="29">
        <f>SUM(U163:U167)</f>
        <v>107.13999999999999</v>
      </c>
    </row>
    <row r="163" spans="1:22" x14ac:dyDescent="0.25">
      <c r="A163" s="18">
        <v>128</v>
      </c>
      <c r="B163" s="19" t="s">
        <v>323</v>
      </c>
      <c r="C163" s="20" t="s">
        <v>324</v>
      </c>
      <c r="D163" s="21" t="s">
        <v>36</v>
      </c>
      <c r="E163" s="22">
        <v>301.84540000000004</v>
      </c>
      <c r="F163" s="23"/>
      <c r="G163" s="24">
        <f>ROUND(E163*F163,2)</f>
        <v>0</v>
      </c>
      <c r="H163" s="24"/>
      <c r="I163" s="24">
        <f>ROUND(E163*H163,2)</f>
        <v>0</v>
      </c>
      <c r="J163" s="24"/>
      <c r="K163" s="24">
        <f>ROUND(E163*J163,2)</f>
        <v>0</v>
      </c>
      <c r="L163" s="24">
        <v>21</v>
      </c>
      <c r="M163" s="24">
        <f>G163*(1+L163/100)</f>
        <v>0</v>
      </c>
      <c r="N163" s="21">
        <v>0</v>
      </c>
      <c r="O163" s="21">
        <f>ROUND(E163*N163,5)</f>
        <v>0</v>
      </c>
      <c r="P163" s="21">
        <v>0</v>
      </c>
      <c r="Q163" s="21">
        <f>ROUND(E163*P163,5)</f>
        <v>0</v>
      </c>
      <c r="R163" s="21"/>
      <c r="S163" s="21"/>
      <c r="T163" s="25">
        <v>6.9709999999999994E-2</v>
      </c>
      <c r="U163" s="21">
        <f>ROUND(E163*T163,2)</f>
        <v>21.04</v>
      </c>
      <c r="V163" s="144"/>
    </row>
    <row r="164" spans="1:22" ht="22.5" x14ac:dyDescent="0.25">
      <c r="A164" s="18">
        <v>129</v>
      </c>
      <c r="B164" s="19" t="s">
        <v>325</v>
      </c>
      <c r="C164" s="20" t="s">
        <v>326</v>
      </c>
      <c r="D164" s="21" t="s">
        <v>36</v>
      </c>
      <c r="E164" s="22">
        <v>104.059</v>
      </c>
      <c r="F164" s="23"/>
      <c r="G164" s="24">
        <f>ROUND(E164*F164,2)</f>
        <v>0</v>
      </c>
      <c r="H164" s="24"/>
      <c r="I164" s="24">
        <f>ROUND(E164*H164,2)</f>
        <v>0</v>
      </c>
      <c r="J164" s="24"/>
      <c r="K164" s="24">
        <f>ROUND(E164*J164,2)</f>
        <v>0</v>
      </c>
      <c r="L164" s="24">
        <v>21</v>
      </c>
      <c r="M164" s="24">
        <f>G164*(1+L164/100)</f>
        <v>0</v>
      </c>
      <c r="N164" s="21">
        <v>2.0000000000000002E-5</v>
      </c>
      <c r="O164" s="21">
        <f>ROUND(E164*N164,5)</f>
        <v>2.0799999999999998E-3</v>
      </c>
      <c r="P164" s="21">
        <v>0</v>
      </c>
      <c r="Q164" s="21">
        <f>ROUND(E164*P164,5)</f>
        <v>0</v>
      </c>
      <c r="R164" s="21"/>
      <c r="S164" s="21"/>
      <c r="T164" s="25">
        <v>2.9000000000000001E-2</v>
      </c>
      <c r="U164" s="21">
        <f>ROUND(E164*T164,2)</f>
        <v>3.02</v>
      </c>
      <c r="V164" s="144"/>
    </row>
    <row r="165" spans="1:22" x14ac:dyDescent="0.25">
      <c r="A165" s="18">
        <v>130</v>
      </c>
      <c r="B165" s="19" t="s">
        <v>327</v>
      </c>
      <c r="C165" s="20" t="s">
        <v>328</v>
      </c>
      <c r="D165" s="21" t="s">
        <v>36</v>
      </c>
      <c r="E165" s="22">
        <v>263.72999999999996</v>
      </c>
      <c r="F165" s="23"/>
      <c r="G165" s="24">
        <f>ROUND(E165*F165,2)</f>
        <v>0</v>
      </c>
      <c r="H165" s="24"/>
      <c r="I165" s="24">
        <f>ROUND(E165*H165,2)</f>
        <v>0</v>
      </c>
      <c r="J165" s="24"/>
      <c r="K165" s="24">
        <f>ROUND(E165*J165,2)</f>
        <v>0</v>
      </c>
      <c r="L165" s="24">
        <v>21</v>
      </c>
      <c r="M165" s="24">
        <f>G165*(1+L165/100)</f>
        <v>0</v>
      </c>
      <c r="N165" s="21">
        <v>3.5E-4</v>
      </c>
      <c r="O165" s="21">
        <f>ROUND(E165*N165,5)</f>
        <v>9.2310000000000003E-2</v>
      </c>
      <c r="P165" s="21">
        <v>0</v>
      </c>
      <c r="Q165" s="21">
        <f>ROUND(E165*P165,5)</f>
        <v>0</v>
      </c>
      <c r="R165" s="21"/>
      <c r="S165" s="21"/>
      <c r="T165" s="25">
        <v>1.35E-2</v>
      </c>
      <c r="U165" s="21">
        <f>ROUND(E165*T165,2)</f>
        <v>3.56</v>
      </c>
      <c r="V165" s="144"/>
    </row>
    <row r="166" spans="1:22" x14ac:dyDescent="0.25">
      <c r="A166" s="18">
        <v>131</v>
      </c>
      <c r="B166" s="19" t="s">
        <v>329</v>
      </c>
      <c r="C166" s="20" t="s">
        <v>330</v>
      </c>
      <c r="D166" s="21" t="s">
        <v>36</v>
      </c>
      <c r="E166" s="22">
        <v>328.01400000000001</v>
      </c>
      <c r="F166" s="23"/>
      <c r="G166" s="24">
        <f>ROUND(E166*F166,2)</f>
        <v>0</v>
      </c>
      <c r="H166" s="24"/>
      <c r="I166" s="24">
        <f>ROUND(E166*H166,2)</f>
        <v>0</v>
      </c>
      <c r="J166" s="24"/>
      <c r="K166" s="24">
        <f>ROUND(E166*J166,2)</f>
        <v>0</v>
      </c>
      <c r="L166" s="24">
        <v>21</v>
      </c>
      <c r="M166" s="24">
        <f>G166*(1+L166/100)</f>
        <v>0</v>
      </c>
      <c r="N166" s="21">
        <v>4.2000000000000002E-4</v>
      </c>
      <c r="O166" s="21">
        <f>ROUND(E166*N166,5)</f>
        <v>0.13777</v>
      </c>
      <c r="P166" s="21">
        <v>0</v>
      </c>
      <c r="Q166" s="21">
        <f>ROUND(E166*P166,5)</f>
        <v>0</v>
      </c>
      <c r="R166" s="21"/>
      <c r="S166" s="21"/>
      <c r="T166" s="25">
        <v>0.13439000000000001</v>
      </c>
      <c r="U166" s="21">
        <f>ROUND(E166*T166,2)</f>
        <v>44.08</v>
      </c>
      <c r="V166" s="144"/>
    </row>
    <row r="167" spans="1:22" x14ac:dyDescent="0.25">
      <c r="A167" s="18">
        <v>132</v>
      </c>
      <c r="B167" s="19" t="s">
        <v>331</v>
      </c>
      <c r="C167" s="20" t="s">
        <v>332</v>
      </c>
      <c r="D167" s="21" t="s">
        <v>36</v>
      </c>
      <c r="E167" s="22">
        <v>263.72999999999996</v>
      </c>
      <c r="F167" s="23"/>
      <c r="G167" s="24">
        <f>ROUND(E167*F167,2)</f>
        <v>0</v>
      </c>
      <c r="H167" s="24"/>
      <c r="I167" s="24">
        <f>ROUND(E167*H167,2)</f>
        <v>0</v>
      </c>
      <c r="J167" s="24"/>
      <c r="K167" s="24">
        <f>ROUND(E167*J167,2)</f>
        <v>0</v>
      </c>
      <c r="L167" s="24">
        <v>21</v>
      </c>
      <c r="M167" s="24">
        <f>G167*(1+L167/100)</f>
        <v>0</v>
      </c>
      <c r="N167" s="21">
        <v>3.6999999999999999E-4</v>
      </c>
      <c r="O167" s="21">
        <f>ROUND(E167*N167,5)</f>
        <v>9.758E-2</v>
      </c>
      <c r="P167" s="21">
        <v>0</v>
      </c>
      <c r="Q167" s="21">
        <f>ROUND(E167*P167,5)</f>
        <v>0</v>
      </c>
      <c r="R167" s="21"/>
      <c r="S167" s="21"/>
      <c r="T167" s="25">
        <v>0.13439000000000001</v>
      </c>
      <c r="U167" s="21">
        <f>ROUND(E167*T167,2)</f>
        <v>35.44</v>
      </c>
      <c r="V167" s="144"/>
    </row>
    <row r="168" spans="1:22" x14ac:dyDescent="0.25">
      <c r="A168" s="26" t="s">
        <v>28</v>
      </c>
      <c r="B168" s="27" t="s">
        <v>333</v>
      </c>
      <c r="C168" s="28" t="s">
        <v>334</v>
      </c>
      <c r="D168" s="29"/>
      <c r="E168" s="30"/>
      <c r="F168" s="31"/>
      <c r="G168" s="31">
        <f>SUM(G169:G170)</f>
        <v>0</v>
      </c>
      <c r="H168" s="31"/>
      <c r="I168" s="31">
        <f>SUM(I170:I170)</f>
        <v>0</v>
      </c>
      <c r="J168" s="31"/>
      <c r="K168" s="31">
        <f>SUM(K170:K170)</f>
        <v>0</v>
      </c>
      <c r="L168" s="31"/>
      <c r="M168" s="31">
        <f>SUM(M170:M170)</f>
        <v>0</v>
      </c>
      <c r="N168" s="29"/>
      <c r="O168" s="29">
        <f>SUM(O170:O170)</f>
        <v>0</v>
      </c>
      <c r="P168" s="29"/>
      <c r="Q168" s="29">
        <f>SUM(Q170:Q170)</f>
        <v>0</v>
      </c>
      <c r="R168" s="29"/>
      <c r="S168" s="29"/>
      <c r="T168" s="32"/>
      <c r="U168" s="29">
        <f>SUM(U170:U170)</f>
        <v>0</v>
      </c>
    </row>
    <row r="169" spans="1:22" x14ac:dyDescent="0.25">
      <c r="A169" s="18">
        <v>133</v>
      </c>
      <c r="B169" s="19" t="s">
        <v>335</v>
      </c>
      <c r="C169" s="20" t="s">
        <v>422</v>
      </c>
      <c r="D169" s="21" t="s">
        <v>336</v>
      </c>
      <c r="E169" s="22">
        <v>1</v>
      </c>
      <c r="F169" s="23"/>
      <c r="G169" s="24">
        <f>ROUND(E169*F169,2)</f>
        <v>0</v>
      </c>
      <c r="H169" s="24"/>
      <c r="I169" s="24">
        <f>ROUND(E169*H169,2)</f>
        <v>0</v>
      </c>
      <c r="J169" s="24"/>
      <c r="K169" s="24">
        <f>ROUND(E169*J169,2)</f>
        <v>0</v>
      </c>
      <c r="L169" s="24">
        <v>21</v>
      </c>
      <c r="M169" s="24">
        <f>G169*(1+L169/100)</f>
        <v>0</v>
      </c>
      <c r="N169" s="21">
        <v>0</v>
      </c>
      <c r="O169" s="21">
        <f>ROUND(E169*N169,5)</f>
        <v>0</v>
      </c>
      <c r="P169" s="21">
        <v>0</v>
      </c>
      <c r="Q169" s="21">
        <f>ROUND(E169*P169,5)</f>
        <v>0</v>
      </c>
      <c r="R169" s="21"/>
      <c r="S169" s="21"/>
      <c r="T169" s="25">
        <v>0</v>
      </c>
      <c r="U169" s="21">
        <f>ROUND(E169*T169,2)</f>
        <v>0</v>
      </c>
      <c r="V169" s="144"/>
    </row>
    <row r="170" spans="1:22" ht="22.5" x14ac:dyDescent="0.25">
      <c r="A170" s="203">
        <v>134</v>
      </c>
      <c r="B170" s="204" t="s">
        <v>335</v>
      </c>
      <c r="C170" s="205" t="s">
        <v>423</v>
      </c>
      <c r="D170" s="206" t="s">
        <v>336</v>
      </c>
      <c r="E170" s="207"/>
      <c r="F170" s="208"/>
      <c r="G170" s="209">
        <f>ROUND(E170*F170,2)</f>
        <v>0</v>
      </c>
      <c r="H170" s="24"/>
      <c r="I170" s="24">
        <f>ROUND(E170*H170,2)</f>
        <v>0</v>
      </c>
      <c r="J170" s="24"/>
      <c r="K170" s="24">
        <f>ROUND(E170*J170,2)</f>
        <v>0</v>
      </c>
      <c r="L170" s="24">
        <v>21</v>
      </c>
      <c r="M170" s="24">
        <f>G170*(1+L170/100)</f>
        <v>0</v>
      </c>
      <c r="N170" s="21">
        <v>0</v>
      </c>
      <c r="O170" s="21">
        <f>ROUND(E170*N170,5)</f>
        <v>0</v>
      </c>
      <c r="P170" s="21">
        <v>0</v>
      </c>
      <c r="Q170" s="21">
        <f>ROUND(E170*P170,5)</f>
        <v>0</v>
      </c>
      <c r="R170" s="21"/>
      <c r="S170" s="21"/>
      <c r="T170" s="25">
        <v>0</v>
      </c>
      <c r="U170" s="21">
        <f>ROUND(E170*T170,2)</f>
        <v>0</v>
      </c>
      <c r="V170" s="144"/>
    </row>
    <row r="171" spans="1:22" x14ac:dyDescent="0.25">
      <c r="A171" s="26" t="s">
        <v>28</v>
      </c>
      <c r="B171" s="27" t="s">
        <v>337</v>
      </c>
      <c r="C171" s="28" t="s">
        <v>338</v>
      </c>
      <c r="D171" s="29"/>
      <c r="E171" s="30"/>
      <c r="F171" s="31"/>
      <c r="G171" s="31">
        <f>SUMIF(AB172:AB175,"&lt;&gt;NOR",G172:G175)</f>
        <v>0</v>
      </c>
      <c r="H171" s="31"/>
      <c r="I171" s="31">
        <f>SUM(I172:I175)</f>
        <v>0</v>
      </c>
      <c r="J171" s="31"/>
      <c r="K171" s="31">
        <f>SUM(K172:K175)</f>
        <v>0</v>
      </c>
      <c r="L171" s="31"/>
      <c r="M171" s="31">
        <f>SUM(M172:M175)</f>
        <v>0</v>
      </c>
      <c r="N171" s="29"/>
      <c r="O171" s="29">
        <f>SUM(O172:O175)</f>
        <v>0</v>
      </c>
      <c r="P171" s="29"/>
      <c r="Q171" s="29">
        <f>SUM(Q172:Q175)</f>
        <v>0</v>
      </c>
      <c r="R171" s="29"/>
      <c r="S171" s="29"/>
      <c r="T171" s="32"/>
      <c r="U171" s="29">
        <f>SUM(U172:U175)</f>
        <v>107.31</v>
      </c>
    </row>
    <row r="172" spans="1:22" x14ac:dyDescent="0.25">
      <c r="A172" s="18">
        <v>134</v>
      </c>
      <c r="B172" s="19" t="s">
        <v>339</v>
      </c>
      <c r="C172" s="20" t="s">
        <v>340</v>
      </c>
      <c r="D172" s="21" t="s">
        <v>33</v>
      </c>
      <c r="E172" s="22">
        <v>35.829639999999998</v>
      </c>
      <c r="F172" s="23"/>
      <c r="G172" s="24">
        <f>ROUND(E172*F172,2)</f>
        <v>0</v>
      </c>
      <c r="H172" s="24"/>
      <c r="I172" s="24">
        <f>ROUND(E172*H172,2)</f>
        <v>0</v>
      </c>
      <c r="J172" s="24"/>
      <c r="K172" s="24">
        <f>ROUND(E172*J172,2)</f>
        <v>0</v>
      </c>
      <c r="L172" s="24">
        <v>21</v>
      </c>
      <c r="M172" s="24">
        <f>G172*(1+L172/100)</f>
        <v>0</v>
      </c>
      <c r="N172" s="21">
        <v>0</v>
      </c>
      <c r="O172" s="21">
        <f>ROUND(E172*N172,5)</f>
        <v>0</v>
      </c>
      <c r="P172" s="21">
        <v>0</v>
      </c>
      <c r="Q172" s="21">
        <f>ROUND(E172*P172,5)</f>
        <v>0</v>
      </c>
      <c r="R172" s="21"/>
      <c r="S172" s="21"/>
      <c r="T172" s="25">
        <v>2.68</v>
      </c>
      <c r="U172" s="21">
        <f>ROUND(E172*T172,2)</f>
        <v>96.02</v>
      </c>
      <c r="V172" s="144"/>
    </row>
    <row r="173" spans="1:22" x14ac:dyDescent="0.25">
      <c r="A173" s="18">
        <v>135</v>
      </c>
      <c r="B173" s="19" t="s">
        <v>341</v>
      </c>
      <c r="C173" s="20" t="s">
        <v>342</v>
      </c>
      <c r="D173" s="21" t="s">
        <v>33</v>
      </c>
      <c r="E173" s="22">
        <v>107.48891999999999</v>
      </c>
      <c r="F173" s="23"/>
      <c r="G173" s="24">
        <f>ROUND(E173*F173,2)</f>
        <v>0</v>
      </c>
      <c r="H173" s="24"/>
      <c r="I173" s="24">
        <f>ROUND(E173*H173,2)</f>
        <v>0</v>
      </c>
      <c r="J173" s="24"/>
      <c r="K173" s="24">
        <f>ROUND(E173*J173,2)</f>
        <v>0</v>
      </c>
      <c r="L173" s="24">
        <v>21</v>
      </c>
      <c r="M173" s="24">
        <f>G173*(1+L173/100)</f>
        <v>0</v>
      </c>
      <c r="N173" s="21">
        <v>0</v>
      </c>
      <c r="O173" s="21">
        <f>ROUND(E173*N173,5)</f>
        <v>0</v>
      </c>
      <c r="P173" s="21">
        <v>0</v>
      </c>
      <c r="Q173" s="21">
        <f>ROUND(E173*P173,5)</f>
        <v>0</v>
      </c>
      <c r="R173" s="21"/>
      <c r="S173" s="21"/>
      <c r="T173" s="25">
        <v>0.105</v>
      </c>
      <c r="U173" s="21">
        <f>ROUND(E173*T173,2)</f>
        <v>11.29</v>
      </c>
      <c r="V173" s="144"/>
    </row>
    <row r="174" spans="1:22" x14ac:dyDescent="0.25">
      <c r="A174" s="18">
        <v>136</v>
      </c>
      <c r="B174" s="19" t="s">
        <v>343</v>
      </c>
      <c r="C174" s="20" t="s">
        <v>344</v>
      </c>
      <c r="D174" s="21" t="s">
        <v>33</v>
      </c>
      <c r="E174" s="22">
        <v>33.568860000000001</v>
      </c>
      <c r="F174" s="23"/>
      <c r="G174" s="24">
        <f>ROUND(E174*F174,2)</f>
        <v>0</v>
      </c>
      <c r="H174" s="24"/>
      <c r="I174" s="24">
        <f>ROUND(E174*H174,2)</f>
        <v>0</v>
      </c>
      <c r="J174" s="24"/>
      <c r="K174" s="24">
        <f>ROUND(E174*J174,2)</f>
        <v>0</v>
      </c>
      <c r="L174" s="24">
        <v>21</v>
      </c>
      <c r="M174" s="24">
        <f>G174*(1+L174/100)</f>
        <v>0</v>
      </c>
      <c r="N174" s="21">
        <v>0</v>
      </c>
      <c r="O174" s="21">
        <f>ROUND(E174*N174,5)</f>
        <v>0</v>
      </c>
      <c r="P174" s="21">
        <v>0</v>
      </c>
      <c r="Q174" s="21">
        <f>ROUND(E174*P174,5)</f>
        <v>0</v>
      </c>
      <c r="R174" s="21"/>
      <c r="S174" s="21"/>
      <c r="T174" s="25">
        <v>0</v>
      </c>
      <c r="U174" s="21">
        <f>ROUND(E174*T174,2)</f>
        <v>0</v>
      </c>
      <c r="V174" s="144"/>
    </row>
    <row r="175" spans="1:22" x14ac:dyDescent="0.25">
      <c r="A175" s="18">
        <v>137</v>
      </c>
      <c r="B175" s="19" t="s">
        <v>345</v>
      </c>
      <c r="C175" s="20" t="s">
        <v>346</v>
      </c>
      <c r="D175" s="21" t="s">
        <v>33</v>
      </c>
      <c r="E175" s="22">
        <v>2.26078</v>
      </c>
      <c r="F175" s="23"/>
      <c r="G175" s="24">
        <f>ROUND(E175*F175,2)</f>
        <v>0</v>
      </c>
      <c r="H175" s="24"/>
      <c r="I175" s="24">
        <f>ROUND(E175*H175,2)</f>
        <v>0</v>
      </c>
      <c r="J175" s="24"/>
      <c r="K175" s="24">
        <f>ROUND(E175*J175,2)</f>
        <v>0</v>
      </c>
      <c r="L175" s="24">
        <v>21</v>
      </c>
      <c r="M175" s="24">
        <f>G175*(1+L175/100)</f>
        <v>0</v>
      </c>
      <c r="N175" s="21">
        <v>0</v>
      </c>
      <c r="O175" s="21">
        <f>ROUND(E175*N175,5)</f>
        <v>0</v>
      </c>
      <c r="P175" s="21">
        <v>0</v>
      </c>
      <c r="Q175" s="21">
        <f>ROUND(E175*P175,5)</f>
        <v>0</v>
      </c>
      <c r="R175" s="21"/>
      <c r="S175" s="21"/>
      <c r="T175" s="25">
        <v>0</v>
      </c>
      <c r="U175" s="21">
        <f>ROUND(E175*T175,2)</f>
        <v>0</v>
      </c>
      <c r="V175" s="144"/>
    </row>
    <row r="176" spans="1:22" x14ac:dyDescent="0.25">
      <c r="A176" s="26" t="s">
        <v>28</v>
      </c>
      <c r="B176" s="27" t="s">
        <v>347</v>
      </c>
      <c r="C176" s="28" t="s">
        <v>348</v>
      </c>
      <c r="D176" s="29"/>
      <c r="E176" s="30"/>
      <c r="F176" s="31"/>
      <c r="G176" s="31">
        <f>SUMIF(AB177:AB177,"&lt;&gt;NOR",G177:G177)</f>
        <v>0</v>
      </c>
      <c r="H176" s="31"/>
      <c r="I176" s="31">
        <f>SUM(I177:I177)</f>
        <v>0</v>
      </c>
      <c r="J176" s="31"/>
      <c r="K176" s="31">
        <f>SUM(K177:K177)</f>
        <v>0</v>
      </c>
      <c r="L176" s="31"/>
      <c r="M176" s="31">
        <f>SUM(M177:M177)</f>
        <v>0</v>
      </c>
      <c r="N176" s="29"/>
      <c r="O176" s="29">
        <f>SUM(O177:O177)</f>
        <v>0</v>
      </c>
      <c r="P176" s="29"/>
      <c r="Q176" s="29">
        <f>SUM(Q177:Q177)</f>
        <v>0</v>
      </c>
      <c r="R176" s="29"/>
      <c r="S176" s="29"/>
      <c r="T176" s="32"/>
      <c r="U176" s="29">
        <f>SUM(U177:U177)</f>
        <v>0</v>
      </c>
    </row>
    <row r="177" spans="1:22" ht="22.5" x14ac:dyDescent="0.25">
      <c r="A177" s="18">
        <v>138</v>
      </c>
      <c r="B177" s="19" t="s">
        <v>349</v>
      </c>
      <c r="C177" s="20" t="s">
        <v>350</v>
      </c>
      <c r="D177" s="21" t="s">
        <v>336</v>
      </c>
      <c r="E177" s="22">
        <v>1</v>
      </c>
      <c r="F177" s="23"/>
      <c r="G177" s="24">
        <f>ROUND(E177*F177,2)</f>
        <v>0</v>
      </c>
      <c r="H177" s="24"/>
      <c r="I177" s="24">
        <f>ROUND(E177*H177,2)</f>
        <v>0</v>
      </c>
      <c r="J177" s="24"/>
      <c r="K177" s="24">
        <f>ROUND(E177*J177,2)</f>
        <v>0</v>
      </c>
      <c r="L177" s="24">
        <v>21</v>
      </c>
      <c r="M177" s="24">
        <f>G177*(1+L177/100)</f>
        <v>0</v>
      </c>
      <c r="N177" s="21">
        <v>0</v>
      </c>
      <c r="O177" s="21">
        <f>ROUND(E177*N177,5)</f>
        <v>0</v>
      </c>
      <c r="P177" s="21">
        <v>0</v>
      </c>
      <c r="Q177" s="21">
        <f>ROUND(E177*P177,5)</f>
        <v>0</v>
      </c>
      <c r="R177" s="21"/>
      <c r="S177" s="21"/>
      <c r="T177" s="25">
        <v>0</v>
      </c>
      <c r="U177" s="21">
        <f>ROUND(E177*T177,2)</f>
        <v>0</v>
      </c>
      <c r="V177" s="144"/>
    </row>
    <row r="178" spans="1:22" x14ac:dyDescent="0.25">
      <c r="A178" s="26" t="s">
        <v>28</v>
      </c>
      <c r="B178" s="27" t="s">
        <v>351</v>
      </c>
      <c r="C178" s="28" t="s">
        <v>352</v>
      </c>
      <c r="D178" s="29"/>
      <c r="E178" s="30"/>
      <c r="F178" s="31"/>
      <c r="G178" s="31">
        <f>SUMIF(AB179:AB184,"&lt;&gt;NOR",G179:G184)</f>
        <v>0</v>
      </c>
      <c r="H178" s="31"/>
      <c r="I178" s="31">
        <f>SUM(I179:I184)</f>
        <v>0</v>
      </c>
      <c r="J178" s="31"/>
      <c r="K178" s="31">
        <f>SUM(K179:K184)</f>
        <v>0</v>
      </c>
      <c r="L178" s="31"/>
      <c r="M178" s="31">
        <f>SUM(M179:M184)</f>
        <v>0</v>
      </c>
      <c r="N178" s="29"/>
      <c r="O178" s="29">
        <f>SUM(O179:O184)</f>
        <v>0</v>
      </c>
      <c r="P178" s="29"/>
      <c r="Q178" s="29">
        <f>SUM(Q179:Q184)</f>
        <v>0</v>
      </c>
      <c r="R178" s="29"/>
      <c r="S178" s="29"/>
      <c r="T178" s="32"/>
      <c r="U178" s="29">
        <f>SUM(U179:U184)</f>
        <v>0</v>
      </c>
    </row>
    <row r="179" spans="1:22" x14ac:dyDescent="0.25">
      <c r="A179" s="18">
        <v>139</v>
      </c>
      <c r="B179" s="19" t="s">
        <v>353</v>
      </c>
      <c r="C179" s="20" t="s">
        <v>354</v>
      </c>
      <c r="D179" s="21" t="s">
        <v>355</v>
      </c>
      <c r="E179" s="22">
        <v>1</v>
      </c>
      <c r="F179" s="23"/>
      <c r="G179" s="24">
        <f t="shared" ref="G179:G184" si="84">ROUND(E179*F179,2)</f>
        <v>0</v>
      </c>
      <c r="H179" s="24"/>
      <c r="I179" s="24">
        <f t="shared" ref="I179:I184" si="85">ROUND(E179*H179,2)</f>
        <v>0</v>
      </c>
      <c r="J179" s="24"/>
      <c r="K179" s="24">
        <f t="shared" ref="K179:K184" si="86">ROUND(E179*J179,2)</f>
        <v>0</v>
      </c>
      <c r="L179" s="24">
        <v>21</v>
      </c>
      <c r="M179" s="24">
        <f t="shared" ref="M179:M184" si="87">G179*(1+L179/100)</f>
        <v>0</v>
      </c>
      <c r="N179" s="21">
        <v>0</v>
      </c>
      <c r="O179" s="21">
        <f t="shared" ref="O179:O184" si="88">ROUND(E179*N179,5)</f>
        <v>0</v>
      </c>
      <c r="P179" s="21">
        <v>0</v>
      </c>
      <c r="Q179" s="21">
        <f t="shared" ref="Q179:Q184" si="89">ROUND(E179*P179,5)</f>
        <v>0</v>
      </c>
      <c r="R179" s="21"/>
      <c r="S179" s="21"/>
      <c r="T179" s="25">
        <v>0</v>
      </c>
      <c r="U179" s="21">
        <f t="shared" ref="U179:U184" si="90">ROUND(E179*T179,2)</f>
        <v>0</v>
      </c>
      <c r="V179" s="144"/>
    </row>
    <row r="180" spans="1:22" x14ac:dyDescent="0.25">
      <c r="A180" s="18">
        <v>140</v>
      </c>
      <c r="B180" s="19" t="s">
        <v>356</v>
      </c>
      <c r="C180" s="20" t="s">
        <v>357</v>
      </c>
      <c r="D180" s="21" t="s">
        <v>355</v>
      </c>
      <c r="E180" s="22">
        <v>1</v>
      </c>
      <c r="F180" s="23"/>
      <c r="G180" s="24">
        <f t="shared" si="84"/>
        <v>0</v>
      </c>
      <c r="H180" s="24"/>
      <c r="I180" s="24">
        <f t="shared" si="85"/>
        <v>0</v>
      </c>
      <c r="J180" s="24"/>
      <c r="K180" s="24">
        <f t="shared" si="86"/>
        <v>0</v>
      </c>
      <c r="L180" s="24">
        <v>21</v>
      </c>
      <c r="M180" s="24">
        <f t="shared" si="87"/>
        <v>0</v>
      </c>
      <c r="N180" s="21">
        <v>0</v>
      </c>
      <c r="O180" s="21">
        <f t="shared" si="88"/>
        <v>0</v>
      </c>
      <c r="P180" s="21">
        <v>0</v>
      </c>
      <c r="Q180" s="21">
        <f t="shared" si="89"/>
        <v>0</v>
      </c>
      <c r="R180" s="21"/>
      <c r="S180" s="21"/>
      <c r="T180" s="25">
        <v>0</v>
      </c>
      <c r="U180" s="21">
        <f t="shared" si="90"/>
        <v>0</v>
      </c>
      <c r="V180" s="144"/>
    </row>
    <row r="181" spans="1:22" x14ac:dyDescent="0.25">
      <c r="A181" s="18">
        <v>141</v>
      </c>
      <c r="B181" s="19" t="s">
        <v>358</v>
      </c>
      <c r="C181" s="20" t="s">
        <v>359</v>
      </c>
      <c r="D181" s="21" t="s">
        <v>355</v>
      </c>
      <c r="E181" s="22">
        <v>1</v>
      </c>
      <c r="F181" s="23"/>
      <c r="G181" s="24">
        <f t="shared" si="84"/>
        <v>0</v>
      </c>
      <c r="H181" s="24"/>
      <c r="I181" s="24">
        <f t="shared" si="85"/>
        <v>0</v>
      </c>
      <c r="J181" s="24"/>
      <c r="K181" s="24">
        <f t="shared" si="86"/>
        <v>0</v>
      </c>
      <c r="L181" s="24">
        <v>21</v>
      </c>
      <c r="M181" s="24">
        <f t="shared" si="87"/>
        <v>0</v>
      </c>
      <c r="N181" s="21">
        <v>0</v>
      </c>
      <c r="O181" s="21">
        <f t="shared" si="88"/>
        <v>0</v>
      </c>
      <c r="P181" s="21">
        <v>0</v>
      </c>
      <c r="Q181" s="21">
        <f t="shared" si="89"/>
        <v>0</v>
      </c>
      <c r="R181" s="21"/>
      <c r="S181" s="21"/>
      <c r="T181" s="25">
        <v>0</v>
      </c>
      <c r="U181" s="21">
        <f t="shared" si="90"/>
        <v>0</v>
      </c>
      <c r="V181" s="144"/>
    </row>
    <row r="182" spans="1:22" x14ac:dyDescent="0.25">
      <c r="A182" s="18">
        <v>142</v>
      </c>
      <c r="B182" s="19" t="s">
        <v>360</v>
      </c>
      <c r="C182" s="20" t="s">
        <v>361</v>
      </c>
      <c r="D182" s="21" t="s">
        <v>355</v>
      </c>
      <c r="E182" s="22">
        <v>1</v>
      </c>
      <c r="F182" s="23"/>
      <c r="G182" s="24">
        <f t="shared" si="84"/>
        <v>0</v>
      </c>
      <c r="H182" s="24"/>
      <c r="I182" s="24">
        <f t="shared" si="85"/>
        <v>0</v>
      </c>
      <c r="J182" s="24"/>
      <c r="K182" s="24">
        <f t="shared" si="86"/>
        <v>0</v>
      </c>
      <c r="L182" s="24">
        <v>21</v>
      </c>
      <c r="M182" s="24">
        <f t="shared" si="87"/>
        <v>0</v>
      </c>
      <c r="N182" s="21">
        <v>0</v>
      </c>
      <c r="O182" s="21">
        <f t="shared" si="88"/>
        <v>0</v>
      </c>
      <c r="P182" s="21">
        <v>0</v>
      </c>
      <c r="Q182" s="21">
        <f t="shared" si="89"/>
        <v>0</v>
      </c>
      <c r="R182" s="21"/>
      <c r="S182" s="21"/>
      <c r="T182" s="25">
        <v>0</v>
      </c>
      <c r="U182" s="21">
        <f t="shared" si="90"/>
        <v>0</v>
      </c>
      <c r="V182" s="144"/>
    </row>
    <row r="183" spans="1:22" x14ac:dyDescent="0.25">
      <c r="A183" s="18">
        <v>143</v>
      </c>
      <c r="B183" s="19" t="s">
        <v>362</v>
      </c>
      <c r="C183" s="20" t="s">
        <v>363</v>
      </c>
      <c r="D183" s="21" t="s">
        <v>355</v>
      </c>
      <c r="E183" s="22">
        <v>1</v>
      </c>
      <c r="F183" s="23"/>
      <c r="G183" s="24">
        <f t="shared" si="84"/>
        <v>0</v>
      </c>
      <c r="H183" s="24"/>
      <c r="I183" s="24">
        <f t="shared" si="85"/>
        <v>0</v>
      </c>
      <c r="J183" s="24"/>
      <c r="K183" s="24">
        <f t="shared" si="86"/>
        <v>0</v>
      </c>
      <c r="L183" s="24">
        <v>21</v>
      </c>
      <c r="M183" s="24">
        <f t="shared" si="87"/>
        <v>0</v>
      </c>
      <c r="N183" s="21">
        <v>0</v>
      </c>
      <c r="O183" s="21">
        <f t="shared" si="88"/>
        <v>0</v>
      </c>
      <c r="P183" s="21">
        <v>0</v>
      </c>
      <c r="Q183" s="21">
        <f t="shared" si="89"/>
        <v>0</v>
      </c>
      <c r="R183" s="21"/>
      <c r="S183" s="21"/>
      <c r="T183" s="25">
        <v>0</v>
      </c>
      <c r="U183" s="21">
        <f t="shared" si="90"/>
        <v>0</v>
      </c>
      <c r="V183" s="144"/>
    </row>
    <row r="184" spans="1:22" x14ac:dyDescent="0.25">
      <c r="A184" s="33">
        <v>144</v>
      </c>
      <c r="B184" s="34" t="s">
        <v>364</v>
      </c>
      <c r="C184" s="35" t="s">
        <v>365</v>
      </c>
      <c r="D184" s="36" t="s">
        <v>355</v>
      </c>
      <c r="E184" s="37">
        <v>1</v>
      </c>
      <c r="F184" s="38"/>
      <c r="G184" s="39">
        <f t="shared" si="84"/>
        <v>0</v>
      </c>
      <c r="H184" s="39"/>
      <c r="I184" s="39">
        <f t="shared" si="85"/>
        <v>0</v>
      </c>
      <c r="J184" s="39"/>
      <c r="K184" s="39">
        <f t="shared" si="86"/>
        <v>0</v>
      </c>
      <c r="L184" s="39">
        <v>21</v>
      </c>
      <c r="M184" s="39">
        <f t="shared" si="87"/>
        <v>0</v>
      </c>
      <c r="N184" s="36">
        <v>0</v>
      </c>
      <c r="O184" s="36">
        <f t="shared" si="88"/>
        <v>0</v>
      </c>
      <c r="P184" s="36">
        <v>0</v>
      </c>
      <c r="Q184" s="36">
        <f t="shared" si="89"/>
        <v>0</v>
      </c>
      <c r="R184" s="36"/>
      <c r="S184" s="36"/>
      <c r="T184" s="40">
        <v>0</v>
      </c>
      <c r="U184" s="36">
        <f t="shared" si="90"/>
        <v>0</v>
      </c>
      <c r="V184" s="144"/>
    </row>
    <row r="185" spans="1:22" x14ac:dyDescent="0.25">
      <c r="A185" s="41"/>
      <c r="B185" s="42" t="s">
        <v>366</v>
      </c>
      <c r="C185" s="43" t="s">
        <v>366</v>
      </c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</row>
    <row r="186" spans="1:22" x14ac:dyDescent="0.25">
      <c r="A186" s="44"/>
      <c r="B186" s="45" t="s">
        <v>13</v>
      </c>
      <c r="C186" s="46" t="s">
        <v>366</v>
      </c>
      <c r="D186" s="47"/>
      <c r="E186" s="47"/>
      <c r="F186" s="47"/>
      <c r="G186" s="48">
        <f>G8+G21+G28+G31+G38+G42+G48+G50+G57+G66+G72+G74+G77+G80+G93+G102+G117+G120+G132+G136+G144+G150+G160+G162+G168+G171+G176+G178</f>
        <v>0</v>
      </c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</row>
    <row r="187" spans="1:22" x14ac:dyDescent="0.25">
      <c r="G187" s="49" t="s">
        <v>412</v>
      </c>
    </row>
  </sheetData>
  <sheetProtection password="EF63" sheet="1" objects="1" scenarios="1"/>
  <autoFilter ref="B1:B187"/>
  <mergeCells count="4">
    <mergeCell ref="A1:G1"/>
    <mergeCell ref="C2:G2"/>
    <mergeCell ref="C3:G3"/>
    <mergeCell ref="C4:G4"/>
  </mergeCells>
  <pageMargins left="0.25" right="0.25" top="0.75" bottom="0.75" header="0.3" footer="0.3"/>
  <pageSetup paperSize="9" scale="60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W187"/>
  <sheetViews>
    <sheetView tabSelected="1" zoomScaleNormal="100" workbookViewId="0">
      <pane ySplit="7" topLeftCell="A160" activePane="bottomLeft" state="frozen"/>
      <selection pane="bottomLeft" activeCell="F177" sqref="F177"/>
    </sheetView>
  </sheetViews>
  <sheetFormatPr defaultRowHeight="15" x14ac:dyDescent="0.25"/>
  <cols>
    <col min="1" max="1" width="4.140625" bestFit="1" customWidth="1"/>
    <col min="2" max="2" width="14.7109375" customWidth="1"/>
    <col min="3" max="3" width="47" customWidth="1"/>
    <col min="4" max="4" width="6" bestFit="1" customWidth="1"/>
    <col min="5" max="5" width="11.5703125" customWidth="1"/>
    <col min="6" max="6" width="10.85546875" customWidth="1"/>
    <col min="7" max="7" width="14.140625" customWidth="1"/>
    <col min="8" max="23" width="0" hidden="1" customWidth="1"/>
  </cols>
  <sheetData>
    <row r="1" spans="1:23" ht="15.75" x14ac:dyDescent="0.25">
      <c r="A1" s="198" t="s">
        <v>0</v>
      </c>
      <c r="B1" s="198"/>
      <c r="C1" s="198"/>
      <c r="D1" s="198"/>
      <c r="E1" s="198"/>
      <c r="F1" s="198"/>
      <c r="G1" s="198"/>
      <c r="V1" s="155"/>
      <c r="W1" s="155"/>
    </row>
    <row r="2" spans="1:23" x14ac:dyDescent="0.25">
      <c r="A2" s="1" t="s">
        <v>1</v>
      </c>
      <c r="B2" s="143"/>
      <c r="C2" s="199" t="s">
        <v>2</v>
      </c>
      <c r="D2" s="200"/>
      <c r="E2" s="200"/>
      <c r="F2" s="200"/>
      <c r="G2" s="201"/>
      <c r="V2" s="155"/>
      <c r="W2" s="155"/>
    </row>
    <row r="3" spans="1:23" x14ac:dyDescent="0.25">
      <c r="A3" s="1" t="s">
        <v>3</v>
      </c>
      <c r="B3" s="143"/>
      <c r="C3" s="199" t="s">
        <v>4</v>
      </c>
      <c r="D3" s="200"/>
      <c r="E3" s="200"/>
      <c r="F3" s="200"/>
      <c r="G3" s="201"/>
      <c r="V3" s="155"/>
      <c r="W3" s="155"/>
    </row>
    <row r="4" spans="1:23" ht="15" customHeight="1" x14ac:dyDescent="0.25">
      <c r="A4" s="1" t="s">
        <v>5</v>
      </c>
      <c r="B4" s="143"/>
      <c r="C4" s="199"/>
      <c r="D4" s="200"/>
      <c r="E4" s="200"/>
      <c r="F4" s="200"/>
      <c r="G4" s="201"/>
      <c r="V4" s="155"/>
      <c r="W4" s="155"/>
    </row>
    <row r="5" spans="1:23" ht="15" customHeight="1" x14ac:dyDescent="0.25">
      <c r="A5" s="2" t="s">
        <v>6</v>
      </c>
      <c r="B5" s="3"/>
      <c r="C5" s="4"/>
      <c r="D5" s="5"/>
      <c r="E5" s="5"/>
      <c r="F5" s="5"/>
      <c r="G5" s="6"/>
    </row>
    <row r="6" spans="1:23" x14ac:dyDescent="0.25">
      <c r="B6" s="7"/>
      <c r="C6" s="7"/>
      <c r="V6" s="155"/>
      <c r="W6" s="155"/>
    </row>
    <row r="7" spans="1:23" ht="18" customHeight="1" x14ac:dyDescent="0.25">
      <c r="A7" s="8" t="s">
        <v>7</v>
      </c>
      <c r="B7" s="9" t="s">
        <v>8</v>
      </c>
      <c r="C7" s="9" t="s">
        <v>9</v>
      </c>
      <c r="D7" s="8" t="s">
        <v>10</v>
      </c>
      <c r="E7" s="8" t="s">
        <v>11</v>
      </c>
      <c r="F7" s="10" t="s">
        <v>12</v>
      </c>
      <c r="G7" s="8" t="s">
        <v>13</v>
      </c>
      <c r="H7" s="11" t="s">
        <v>14</v>
      </c>
      <c r="I7" s="11" t="s">
        <v>15</v>
      </c>
      <c r="J7" s="11" t="s">
        <v>16</v>
      </c>
      <c r="K7" s="11" t="s">
        <v>17</v>
      </c>
      <c r="L7" s="11" t="s">
        <v>18</v>
      </c>
      <c r="M7" s="11" t="s">
        <v>19</v>
      </c>
      <c r="N7" s="11" t="s">
        <v>20</v>
      </c>
      <c r="O7" s="11" t="s">
        <v>21</v>
      </c>
      <c r="P7" s="11" t="s">
        <v>22</v>
      </c>
      <c r="Q7" s="11" t="s">
        <v>23</v>
      </c>
      <c r="R7" s="11" t="s">
        <v>24</v>
      </c>
      <c r="S7" s="11" t="s">
        <v>25</v>
      </c>
      <c r="T7" s="11" t="s">
        <v>26</v>
      </c>
      <c r="U7" s="11" t="s">
        <v>27</v>
      </c>
      <c r="V7" s="156" t="s">
        <v>21</v>
      </c>
      <c r="W7" s="157" t="s">
        <v>23</v>
      </c>
    </row>
    <row r="8" spans="1:23" x14ac:dyDescent="0.25">
      <c r="A8" s="12" t="s">
        <v>28</v>
      </c>
      <c r="B8" s="13" t="s">
        <v>29</v>
      </c>
      <c r="C8" s="14" t="s">
        <v>30</v>
      </c>
      <c r="D8" s="15"/>
      <c r="E8" s="16"/>
      <c r="F8" s="17"/>
      <c r="G8" s="17">
        <f>SUMIF(AC9:AC20,"&lt;&gt;NOR",G9:G20)</f>
        <v>0</v>
      </c>
      <c r="H8" s="17"/>
      <c r="I8" s="17">
        <f>SUM(I9:I20)</f>
        <v>0</v>
      </c>
      <c r="J8" s="17"/>
      <c r="K8" s="17">
        <f>SUM(K9:K20)</f>
        <v>0</v>
      </c>
      <c r="L8" s="17"/>
      <c r="M8" s="17">
        <f>SUM(M9:M20)</f>
        <v>0</v>
      </c>
      <c r="N8" s="15"/>
      <c r="O8" s="15">
        <f>SUM(O9:O20)</f>
        <v>2.7037200000000001</v>
      </c>
      <c r="P8" s="15"/>
      <c r="Q8" s="15">
        <f>SUM(Q9:Q20)</f>
        <v>0</v>
      </c>
      <c r="R8" s="15"/>
      <c r="S8" s="15"/>
      <c r="T8" s="12"/>
      <c r="U8" s="15">
        <f>SUM(U9:U20)</f>
        <v>43.629999999999995</v>
      </c>
      <c r="V8" s="158">
        <f>SUM(V9:V20)</f>
        <v>3.48482</v>
      </c>
      <c r="W8" s="159">
        <f>SUM(W9:W20)</f>
        <v>0</v>
      </c>
    </row>
    <row r="9" spans="1:23" ht="22.5" x14ac:dyDescent="0.25">
      <c r="A9" s="18">
        <v>1</v>
      </c>
      <c r="B9" s="19" t="s">
        <v>31</v>
      </c>
      <c r="C9" s="20" t="s">
        <v>32</v>
      </c>
      <c r="D9" s="21" t="s">
        <v>33</v>
      </c>
      <c r="E9" s="22">
        <v>0.11766000000000001</v>
      </c>
      <c r="F9" s="23"/>
      <c r="G9" s="24">
        <f t="shared" ref="G9:G20" si="0">ROUND(E9*F9,2)</f>
        <v>0</v>
      </c>
      <c r="H9" s="24"/>
      <c r="I9" s="24">
        <f t="shared" ref="I9:I20" si="1">ROUND(E9*H9,2)</f>
        <v>0</v>
      </c>
      <c r="J9" s="24"/>
      <c r="K9" s="24">
        <f t="shared" ref="K9:K20" si="2">ROUND(E9*J9,2)</f>
        <v>0</v>
      </c>
      <c r="L9" s="24">
        <v>21</v>
      </c>
      <c r="M9" s="24">
        <f t="shared" ref="M9:M20" si="3">G9*(1+L9/100)</f>
        <v>0</v>
      </c>
      <c r="N9" s="21">
        <v>1.0900000000000001</v>
      </c>
      <c r="O9" s="21">
        <f t="shared" ref="O9:O20" si="4">ROUND(E9*N9,5)</f>
        <v>0.12825</v>
      </c>
      <c r="P9" s="21">
        <v>0</v>
      </c>
      <c r="Q9" s="21">
        <f t="shared" ref="Q9:Q20" si="5">ROUND(E9*P9,5)</f>
        <v>0</v>
      </c>
      <c r="R9" s="21"/>
      <c r="S9" s="21"/>
      <c r="T9" s="25">
        <v>20.6</v>
      </c>
      <c r="U9" s="21">
        <f t="shared" ref="U9:U20" si="6">ROUND(E9*T9,2)</f>
        <v>2.42</v>
      </c>
      <c r="V9" s="160">
        <v>3.9320000000000001E-2</v>
      </c>
      <c r="W9" s="21">
        <v>0</v>
      </c>
    </row>
    <row r="10" spans="1:23" ht="22.5" x14ac:dyDescent="0.25">
      <c r="A10" s="18">
        <v>2</v>
      </c>
      <c r="B10" s="19" t="s">
        <v>34</v>
      </c>
      <c r="C10" s="20" t="s">
        <v>35</v>
      </c>
      <c r="D10" s="21" t="s">
        <v>36</v>
      </c>
      <c r="E10" s="22">
        <v>2.5439999999999996</v>
      </c>
      <c r="F10" s="23"/>
      <c r="G10" s="24">
        <f t="shared" si="0"/>
        <v>0</v>
      </c>
      <c r="H10" s="24"/>
      <c r="I10" s="24">
        <f t="shared" si="1"/>
        <v>0</v>
      </c>
      <c r="J10" s="24"/>
      <c r="K10" s="24">
        <f t="shared" si="2"/>
        <v>0</v>
      </c>
      <c r="L10" s="24">
        <v>21</v>
      </c>
      <c r="M10" s="24">
        <f t="shared" si="3"/>
        <v>0</v>
      </c>
      <c r="N10" s="21">
        <v>0.15679999999999999</v>
      </c>
      <c r="O10" s="21">
        <f t="shared" si="4"/>
        <v>0.39889999999999998</v>
      </c>
      <c r="P10" s="21">
        <v>0</v>
      </c>
      <c r="Q10" s="21">
        <f t="shared" si="5"/>
        <v>0</v>
      </c>
      <c r="R10" s="21"/>
      <c r="S10" s="21"/>
      <c r="T10" s="25">
        <v>1.2225999999999999</v>
      </c>
      <c r="U10" s="21">
        <f t="shared" si="6"/>
        <v>3.11</v>
      </c>
      <c r="V10" s="160">
        <v>0.12230000000000001</v>
      </c>
      <c r="W10" s="21">
        <v>0</v>
      </c>
    </row>
    <row r="11" spans="1:23" x14ac:dyDescent="0.25">
      <c r="A11" s="18">
        <v>3</v>
      </c>
      <c r="B11" s="19" t="s">
        <v>37</v>
      </c>
      <c r="C11" s="20" t="s">
        <v>38</v>
      </c>
      <c r="D11" s="21" t="s">
        <v>39</v>
      </c>
      <c r="E11" s="22">
        <v>1.8422400000000001</v>
      </c>
      <c r="F11" s="23"/>
      <c r="G11" s="24">
        <f t="shared" si="0"/>
        <v>0</v>
      </c>
      <c r="H11" s="24"/>
      <c r="I11" s="24">
        <f t="shared" si="1"/>
        <v>0</v>
      </c>
      <c r="J11" s="24"/>
      <c r="K11" s="24">
        <f t="shared" si="2"/>
        <v>0</v>
      </c>
      <c r="L11" s="24">
        <v>21</v>
      </c>
      <c r="M11" s="24">
        <f t="shared" si="3"/>
        <v>0</v>
      </c>
      <c r="N11" s="21">
        <v>0.76605000000000001</v>
      </c>
      <c r="O11" s="21">
        <f t="shared" si="4"/>
        <v>1.4112499999999999</v>
      </c>
      <c r="P11" s="21">
        <v>0</v>
      </c>
      <c r="Q11" s="21">
        <f t="shared" si="5"/>
        <v>0</v>
      </c>
      <c r="R11" s="21"/>
      <c r="S11" s="21"/>
      <c r="T11" s="25">
        <v>3.3231899999999999</v>
      </c>
      <c r="U11" s="21">
        <f t="shared" si="6"/>
        <v>6.12</v>
      </c>
      <c r="V11" s="160">
        <v>0.15784000000000001</v>
      </c>
      <c r="W11" s="21">
        <v>0</v>
      </c>
    </row>
    <row r="12" spans="1:23" ht="22.5" x14ac:dyDescent="0.25">
      <c r="A12" s="18">
        <v>4</v>
      </c>
      <c r="B12" s="19" t="s">
        <v>40</v>
      </c>
      <c r="C12" s="20" t="s">
        <v>41</v>
      </c>
      <c r="D12" s="21" t="s">
        <v>36</v>
      </c>
      <c r="E12" s="22">
        <v>12.2639</v>
      </c>
      <c r="F12" s="23"/>
      <c r="G12" s="24">
        <f t="shared" si="0"/>
        <v>0</v>
      </c>
      <c r="H12" s="24"/>
      <c r="I12" s="24">
        <f t="shared" si="1"/>
        <v>0</v>
      </c>
      <c r="J12" s="24"/>
      <c r="K12" s="24">
        <f t="shared" si="2"/>
        <v>0</v>
      </c>
      <c r="L12" s="24">
        <v>21</v>
      </c>
      <c r="M12" s="24">
        <f t="shared" si="3"/>
        <v>0</v>
      </c>
      <c r="N12" s="21">
        <v>2.5420000000000002E-2</v>
      </c>
      <c r="O12" s="21">
        <f t="shared" si="4"/>
        <v>0.31175000000000003</v>
      </c>
      <c r="P12" s="21">
        <v>0</v>
      </c>
      <c r="Q12" s="21">
        <f t="shared" si="5"/>
        <v>0</v>
      </c>
      <c r="R12" s="21"/>
      <c r="S12" s="21"/>
      <c r="T12" s="25">
        <v>1.2250000000000001</v>
      </c>
      <c r="U12" s="21">
        <f t="shared" si="6"/>
        <v>15.02</v>
      </c>
      <c r="V12" s="160">
        <v>0</v>
      </c>
      <c r="W12" s="21">
        <v>0</v>
      </c>
    </row>
    <row r="13" spans="1:23" ht="22.5" x14ac:dyDescent="0.25">
      <c r="A13" s="203">
        <v>5</v>
      </c>
      <c r="B13" s="204" t="s">
        <v>42</v>
      </c>
      <c r="C13" s="205" t="s">
        <v>43</v>
      </c>
      <c r="D13" s="206" t="s">
        <v>36</v>
      </c>
      <c r="E13" s="207"/>
      <c r="F13" s="208"/>
      <c r="G13" s="209">
        <f t="shared" si="0"/>
        <v>0</v>
      </c>
      <c r="H13" s="24"/>
      <c r="I13" s="24">
        <f t="shared" si="1"/>
        <v>0</v>
      </c>
      <c r="J13" s="24"/>
      <c r="K13" s="24">
        <f t="shared" si="2"/>
        <v>0</v>
      </c>
      <c r="L13" s="24">
        <v>21</v>
      </c>
      <c r="M13" s="24">
        <f t="shared" si="3"/>
        <v>0</v>
      </c>
      <c r="N13" s="21">
        <v>2.4479999999999998E-2</v>
      </c>
      <c r="O13" s="21">
        <f t="shared" si="4"/>
        <v>0</v>
      </c>
      <c r="P13" s="21">
        <v>0</v>
      </c>
      <c r="Q13" s="21">
        <f t="shared" si="5"/>
        <v>0</v>
      </c>
      <c r="R13" s="21"/>
      <c r="S13" s="21"/>
      <c r="T13" s="25">
        <v>1.252</v>
      </c>
      <c r="U13" s="21">
        <f t="shared" si="6"/>
        <v>0</v>
      </c>
      <c r="V13" s="160">
        <v>0.34632000000000002</v>
      </c>
      <c r="W13" s="21">
        <v>0</v>
      </c>
    </row>
    <row r="14" spans="1:23" ht="22.5" x14ac:dyDescent="0.25">
      <c r="A14" s="18">
        <v>6</v>
      </c>
      <c r="B14" s="19" t="s">
        <v>44</v>
      </c>
      <c r="C14" s="20" t="s">
        <v>45</v>
      </c>
      <c r="D14" s="21" t="s">
        <v>36</v>
      </c>
      <c r="E14" s="22">
        <v>8.6362500000000004</v>
      </c>
      <c r="F14" s="23"/>
      <c r="G14" s="24">
        <f t="shared" si="0"/>
        <v>0</v>
      </c>
      <c r="H14" s="24"/>
      <c r="I14" s="24">
        <f t="shared" si="1"/>
        <v>0</v>
      </c>
      <c r="J14" s="24"/>
      <c r="K14" s="24">
        <f t="shared" si="2"/>
        <v>0</v>
      </c>
      <c r="L14" s="24">
        <v>21</v>
      </c>
      <c r="M14" s="24">
        <f t="shared" si="3"/>
        <v>0</v>
      </c>
      <c r="N14" s="21">
        <v>4.4119999999999999E-2</v>
      </c>
      <c r="O14" s="21">
        <f t="shared" si="4"/>
        <v>0.38102999999999998</v>
      </c>
      <c r="P14" s="21">
        <v>0</v>
      </c>
      <c r="Q14" s="21">
        <f t="shared" si="5"/>
        <v>0</v>
      </c>
      <c r="R14" s="21"/>
      <c r="S14" s="21"/>
      <c r="T14" s="25">
        <v>1.452</v>
      </c>
      <c r="U14" s="21">
        <f t="shared" si="6"/>
        <v>12.54</v>
      </c>
      <c r="V14" s="160">
        <v>2.00814</v>
      </c>
      <c r="W14" s="21">
        <v>0</v>
      </c>
    </row>
    <row r="15" spans="1:23" ht="22.5" x14ac:dyDescent="0.25">
      <c r="A15" s="18">
        <v>7</v>
      </c>
      <c r="B15" s="19" t="s">
        <v>46</v>
      </c>
      <c r="C15" s="20" t="s">
        <v>47</v>
      </c>
      <c r="D15" s="21" t="s">
        <v>48</v>
      </c>
      <c r="E15" s="22">
        <v>2</v>
      </c>
      <c r="F15" s="23"/>
      <c r="G15" s="24">
        <f t="shared" si="0"/>
        <v>0</v>
      </c>
      <c r="H15" s="24"/>
      <c r="I15" s="24">
        <f t="shared" si="1"/>
        <v>0</v>
      </c>
      <c r="J15" s="24"/>
      <c r="K15" s="24">
        <f t="shared" si="2"/>
        <v>0</v>
      </c>
      <c r="L15" s="24">
        <v>21</v>
      </c>
      <c r="M15" s="24">
        <f t="shared" si="3"/>
        <v>0</v>
      </c>
      <c r="N15" s="21">
        <v>5.6899999999999997E-3</v>
      </c>
      <c r="O15" s="21">
        <f t="shared" si="4"/>
        <v>1.1379999999999999E-2</v>
      </c>
      <c r="P15" s="21">
        <v>0</v>
      </c>
      <c r="Q15" s="21">
        <f t="shared" si="5"/>
        <v>0</v>
      </c>
      <c r="R15" s="21"/>
      <c r="S15" s="21"/>
      <c r="T15" s="25">
        <v>0.66</v>
      </c>
      <c r="U15" s="21">
        <f t="shared" si="6"/>
        <v>1.32</v>
      </c>
      <c r="V15" s="160">
        <v>0</v>
      </c>
      <c r="W15" s="21">
        <v>0</v>
      </c>
    </row>
    <row r="16" spans="1:23" ht="22.5" x14ac:dyDescent="0.25">
      <c r="A16" s="203">
        <v>8</v>
      </c>
      <c r="B16" s="204" t="s">
        <v>49</v>
      </c>
      <c r="C16" s="205" t="s">
        <v>50</v>
      </c>
      <c r="D16" s="206" t="s">
        <v>48</v>
      </c>
      <c r="E16" s="207"/>
      <c r="F16" s="208"/>
      <c r="G16" s="209">
        <f t="shared" si="0"/>
        <v>0</v>
      </c>
      <c r="H16" s="24"/>
      <c r="I16" s="24">
        <f t="shared" si="1"/>
        <v>0</v>
      </c>
      <c r="J16" s="24"/>
      <c r="K16" s="24">
        <f t="shared" si="2"/>
        <v>0</v>
      </c>
      <c r="L16" s="24">
        <v>21</v>
      </c>
      <c r="M16" s="24">
        <f t="shared" si="3"/>
        <v>0</v>
      </c>
      <c r="N16" s="21">
        <v>6.3200000000000001E-3</v>
      </c>
      <c r="O16" s="21">
        <f t="shared" si="4"/>
        <v>0</v>
      </c>
      <c r="P16" s="21">
        <v>0</v>
      </c>
      <c r="Q16" s="21">
        <f t="shared" si="5"/>
        <v>0</v>
      </c>
      <c r="R16" s="21"/>
      <c r="S16" s="21"/>
      <c r="T16" s="25">
        <v>0.95699999999999996</v>
      </c>
      <c r="U16" s="21">
        <f t="shared" si="6"/>
        <v>0</v>
      </c>
      <c r="V16" s="160">
        <v>1.8960000000000001E-2</v>
      </c>
      <c r="W16" s="21">
        <v>0</v>
      </c>
    </row>
    <row r="17" spans="1:23" ht="22.5" x14ac:dyDescent="0.25">
      <c r="A17" s="18">
        <v>9</v>
      </c>
      <c r="B17" s="19" t="s">
        <v>51</v>
      </c>
      <c r="C17" s="20" t="s">
        <v>52</v>
      </c>
      <c r="D17" s="21" t="s">
        <v>36</v>
      </c>
      <c r="E17" s="22">
        <v>2.7</v>
      </c>
      <c r="F17" s="23"/>
      <c r="G17" s="24">
        <f t="shared" si="0"/>
        <v>0</v>
      </c>
      <c r="H17" s="24"/>
      <c r="I17" s="24">
        <f t="shared" si="1"/>
        <v>0</v>
      </c>
      <c r="J17" s="24"/>
      <c r="K17" s="24">
        <f t="shared" si="2"/>
        <v>0</v>
      </c>
      <c r="L17" s="24">
        <v>21</v>
      </c>
      <c r="M17" s="24">
        <f t="shared" si="3"/>
        <v>0</v>
      </c>
      <c r="N17" s="21">
        <v>2.265E-2</v>
      </c>
      <c r="O17" s="21">
        <f t="shared" si="4"/>
        <v>6.1159999999999999E-2</v>
      </c>
      <c r="P17" s="21">
        <v>0</v>
      </c>
      <c r="Q17" s="21">
        <f t="shared" si="5"/>
        <v>0</v>
      </c>
      <c r="R17" s="21"/>
      <c r="S17" s="21"/>
      <c r="T17" s="25">
        <v>0.83848999999999996</v>
      </c>
      <c r="U17" s="21">
        <f t="shared" si="6"/>
        <v>2.2599999999999998</v>
      </c>
      <c r="V17" s="160">
        <v>0</v>
      </c>
      <c r="W17" s="21">
        <v>0</v>
      </c>
    </row>
    <row r="18" spans="1:23" x14ac:dyDescent="0.25">
      <c r="A18" s="18">
        <v>10</v>
      </c>
      <c r="B18" s="19" t="s">
        <v>53</v>
      </c>
      <c r="C18" s="20" t="s">
        <v>54</v>
      </c>
      <c r="D18" s="21" t="s">
        <v>36</v>
      </c>
      <c r="E18" s="22">
        <v>2.7</v>
      </c>
      <c r="F18" s="23"/>
      <c r="G18" s="24">
        <f t="shared" si="0"/>
        <v>0</v>
      </c>
      <c r="H18" s="24"/>
      <c r="I18" s="24">
        <f t="shared" si="1"/>
        <v>0</v>
      </c>
      <c r="J18" s="24"/>
      <c r="K18" s="24">
        <f t="shared" si="2"/>
        <v>0</v>
      </c>
      <c r="L18" s="24">
        <v>21</v>
      </c>
      <c r="M18" s="24">
        <f t="shared" si="3"/>
        <v>0</v>
      </c>
      <c r="N18" s="21">
        <v>0</v>
      </c>
      <c r="O18" s="21">
        <f t="shared" si="4"/>
        <v>0</v>
      </c>
      <c r="P18" s="21">
        <v>0</v>
      </c>
      <c r="Q18" s="21">
        <f t="shared" si="5"/>
        <v>0</v>
      </c>
      <c r="R18" s="21"/>
      <c r="S18" s="21"/>
      <c r="T18" s="25">
        <v>0.31</v>
      </c>
      <c r="U18" s="21">
        <f t="shared" si="6"/>
        <v>0.84</v>
      </c>
      <c r="V18" s="160">
        <v>0</v>
      </c>
      <c r="W18" s="21">
        <v>0</v>
      </c>
    </row>
    <row r="19" spans="1:23" ht="22.5" x14ac:dyDescent="0.25">
      <c r="A19" s="203">
        <v>11</v>
      </c>
      <c r="B19" s="204" t="s">
        <v>55</v>
      </c>
      <c r="C19" s="205" t="s">
        <v>56</v>
      </c>
      <c r="D19" s="206" t="s">
        <v>36</v>
      </c>
      <c r="E19" s="207"/>
      <c r="F19" s="208"/>
      <c r="G19" s="209">
        <f t="shared" si="0"/>
        <v>0</v>
      </c>
      <c r="H19" s="24"/>
      <c r="I19" s="24">
        <f t="shared" si="1"/>
        <v>0</v>
      </c>
      <c r="J19" s="24"/>
      <c r="K19" s="24">
        <f t="shared" si="2"/>
        <v>0</v>
      </c>
      <c r="L19" s="24">
        <v>21</v>
      </c>
      <c r="M19" s="24">
        <f t="shared" si="3"/>
        <v>0</v>
      </c>
      <c r="N19" s="21">
        <v>2.2100000000000002E-2</v>
      </c>
      <c r="O19" s="21">
        <f t="shared" si="4"/>
        <v>0</v>
      </c>
      <c r="P19" s="21">
        <v>0</v>
      </c>
      <c r="Q19" s="21">
        <f t="shared" si="5"/>
        <v>0</v>
      </c>
      <c r="R19" s="21"/>
      <c r="S19" s="21"/>
      <c r="T19" s="25">
        <v>0.83848999999999996</v>
      </c>
      <c r="U19" s="21">
        <f t="shared" si="6"/>
        <v>0</v>
      </c>
      <c r="V19" s="160">
        <v>0.30174000000000001</v>
      </c>
      <c r="W19" s="21">
        <v>0</v>
      </c>
    </row>
    <row r="20" spans="1:23" x14ac:dyDescent="0.25">
      <c r="A20" s="203">
        <v>12</v>
      </c>
      <c r="B20" s="204" t="s">
        <v>57</v>
      </c>
      <c r="C20" s="205" t="s">
        <v>58</v>
      </c>
      <c r="D20" s="206" t="s">
        <v>36</v>
      </c>
      <c r="E20" s="207"/>
      <c r="F20" s="208"/>
      <c r="G20" s="209">
        <f t="shared" si="0"/>
        <v>0</v>
      </c>
      <c r="H20" s="24"/>
      <c r="I20" s="24">
        <f t="shared" si="1"/>
        <v>0</v>
      </c>
      <c r="J20" s="24"/>
      <c r="K20" s="24">
        <f t="shared" si="2"/>
        <v>0</v>
      </c>
      <c r="L20" s="24">
        <v>21</v>
      </c>
      <c r="M20" s="24">
        <f t="shared" si="3"/>
        <v>0</v>
      </c>
      <c r="N20" s="21">
        <v>0.11141</v>
      </c>
      <c r="O20" s="21">
        <f t="shared" si="4"/>
        <v>0</v>
      </c>
      <c r="P20" s="21">
        <v>0</v>
      </c>
      <c r="Q20" s="21">
        <f t="shared" si="5"/>
        <v>0</v>
      </c>
      <c r="R20" s="21"/>
      <c r="S20" s="21"/>
      <c r="T20" s="25">
        <v>0.62324999999999997</v>
      </c>
      <c r="U20" s="21">
        <f t="shared" si="6"/>
        <v>0</v>
      </c>
      <c r="V20" s="160">
        <v>0.49020000000000002</v>
      </c>
      <c r="W20" s="21">
        <v>0</v>
      </c>
    </row>
    <row r="21" spans="1:23" x14ac:dyDescent="0.25">
      <c r="A21" s="26" t="s">
        <v>28</v>
      </c>
      <c r="B21" s="27" t="s">
        <v>59</v>
      </c>
      <c r="C21" s="28" t="s">
        <v>60</v>
      </c>
      <c r="D21" s="29"/>
      <c r="E21" s="30"/>
      <c r="F21" s="31"/>
      <c r="G21" s="31">
        <f>SUMIF(AC22:AC27,"&lt;&gt;NOR",G22:G27)</f>
        <v>0</v>
      </c>
      <c r="H21" s="31"/>
      <c r="I21" s="31">
        <f>SUM(I22:I27)</f>
        <v>0</v>
      </c>
      <c r="J21" s="31"/>
      <c r="K21" s="31">
        <f>SUM(K22:K27)</f>
        <v>0</v>
      </c>
      <c r="L21" s="31"/>
      <c r="M21" s="31">
        <f>SUM(M22:M27)</f>
        <v>0</v>
      </c>
      <c r="N21" s="29"/>
      <c r="O21" s="29">
        <f>SUM(O22:O27)</f>
        <v>2.20811</v>
      </c>
      <c r="P21" s="29"/>
      <c r="Q21" s="29">
        <f>SUM(Q22:Q27)</f>
        <v>0</v>
      </c>
      <c r="R21" s="29"/>
      <c r="S21" s="29"/>
      <c r="T21" s="32"/>
      <c r="U21" s="29">
        <f>SUM(U22:U27)</f>
        <v>191.21000000000004</v>
      </c>
      <c r="V21" s="161">
        <v>3.6308699999999998</v>
      </c>
      <c r="W21" s="162">
        <v>0</v>
      </c>
    </row>
    <row r="22" spans="1:23" x14ac:dyDescent="0.25">
      <c r="A22" s="18">
        <v>14</v>
      </c>
      <c r="B22" s="19" t="s">
        <v>61</v>
      </c>
      <c r="C22" s="20" t="s">
        <v>62</v>
      </c>
      <c r="D22" s="21" t="s">
        <v>36</v>
      </c>
      <c r="E22" s="22">
        <v>160.91000000000003</v>
      </c>
      <c r="F22" s="23"/>
      <c r="G22" s="24">
        <f t="shared" ref="G22:G27" si="7">ROUND(E22*F22,2)</f>
        <v>0</v>
      </c>
      <c r="H22" s="24"/>
      <c r="I22" s="24">
        <f t="shared" ref="I22:I27" si="8">ROUND(E22*H22,2)</f>
        <v>0</v>
      </c>
      <c r="J22" s="24"/>
      <c r="K22" s="24">
        <f t="shared" ref="K22:K27" si="9">ROUND(E22*J22,2)</f>
        <v>0</v>
      </c>
      <c r="L22" s="24">
        <v>21</v>
      </c>
      <c r="M22" s="24">
        <f t="shared" ref="M22:M27" si="10">G22*(1+L22/100)</f>
        <v>0</v>
      </c>
      <c r="N22" s="21">
        <v>1.1900000000000001E-2</v>
      </c>
      <c r="O22" s="21">
        <f t="shared" ref="O22:O27" si="11">ROUND(E22*N22,5)</f>
        <v>1.91483</v>
      </c>
      <c r="P22" s="21">
        <v>0</v>
      </c>
      <c r="Q22" s="21">
        <f t="shared" ref="Q22:Q27" si="12">ROUND(E22*P22,5)</f>
        <v>0</v>
      </c>
      <c r="R22" s="21"/>
      <c r="S22" s="21"/>
      <c r="T22" s="25">
        <v>0.95</v>
      </c>
      <c r="U22" s="21">
        <f t="shared" ref="U22:U27" si="13">ROUND(E22*T22,2)</f>
        <v>152.86000000000001</v>
      </c>
      <c r="V22" s="160">
        <v>1.8222499999999999</v>
      </c>
      <c r="W22" s="21">
        <v>0</v>
      </c>
    </row>
    <row r="23" spans="1:23" x14ac:dyDescent="0.25">
      <c r="A23" s="18">
        <v>15</v>
      </c>
      <c r="B23" s="19" t="s">
        <v>63</v>
      </c>
      <c r="C23" s="20" t="s">
        <v>64</v>
      </c>
      <c r="D23" s="21" t="s">
        <v>36</v>
      </c>
      <c r="E23" s="22">
        <v>24.420000000000016</v>
      </c>
      <c r="F23" s="23"/>
      <c r="G23" s="24">
        <f t="shared" si="7"/>
        <v>0</v>
      </c>
      <c r="H23" s="24"/>
      <c r="I23" s="24">
        <f t="shared" si="8"/>
        <v>0</v>
      </c>
      <c r="J23" s="24"/>
      <c r="K23" s="24">
        <f t="shared" si="9"/>
        <v>0</v>
      </c>
      <c r="L23" s="24">
        <v>21</v>
      </c>
      <c r="M23" s="24">
        <f t="shared" si="10"/>
        <v>0</v>
      </c>
      <c r="N23" s="21">
        <v>1.201E-2</v>
      </c>
      <c r="O23" s="21">
        <f t="shared" si="11"/>
        <v>0.29327999999999999</v>
      </c>
      <c r="P23" s="21">
        <v>0</v>
      </c>
      <c r="Q23" s="21">
        <f t="shared" si="12"/>
        <v>0</v>
      </c>
      <c r="R23" s="21"/>
      <c r="S23" s="21"/>
      <c r="T23" s="25">
        <v>0.95</v>
      </c>
      <c r="U23" s="21">
        <f t="shared" si="13"/>
        <v>23.2</v>
      </c>
      <c r="V23" s="160">
        <v>1.3283100000000001</v>
      </c>
      <c r="W23" s="21">
        <v>0</v>
      </c>
    </row>
    <row r="24" spans="1:23" x14ac:dyDescent="0.25">
      <c r="A24" s="18">
        <v>16</v>
      </c>
      <c r="B24" s="19" t="s">
        <v>65</v>
      </c>
      <c r="C24" s="20" t="s">
        <v>66</v>
      </c>
      <c r="D24" s="21" t="s">
        <v>36</v>
      </c>
      <c r="E24" s="22">
        <v>5.58</v>
      </c>
      <c r="F24" s="23"/>
      <c r="G24" s="24">
        <f t="shared" si="7"/>
        <v>0</v>
      </c>
      <c r="H24" s="24"/>
      <c r="I24" s="24">
        <f t="shared" si="8"/>
        <v>0</v>
      </c>
      <c r="J24" s="24"/>
      <c r="K24" s="24">
        <f t="shared" si="9"/>
        <v>0</v>
      </c>
      <c r="L24" s="24">
        <v>21</v>
      </c>
      <c r="M24" s="24">
        <f t="shared" si="10"/>
        <v>0</v>
      </c>
      <c r="N24" s="21">
        <v>0</v>
      </c>
      <c r="O24" s="21">
        <f t="shared" si="11"/>
        <v>0</v>
      </c>
      <c r="P24" s="21">
        <v>0</v>
      </c>
      <c r="Q24" s="21">
        <f t="shared" si="12"/>
        <v>0</v>
      </c>
      <c r="R24" s="21"/>
      <c r="S24" s="21"/>
      <c r="T24" s="25">
        <v>0.57999999999999996</v>
      </c>
      <c r="U24" s="21">
        <f t="shared" si="13"/>
        <v>3.24</v>
      </c>
      <c r="V24" s="160">
        <v>0</v>
      </c>
      <c r="W24" s="21">
        <v>0</v>
      </c>
    </row>
    <row r="25" spans="1:23" x14ac:dyDescent="0.25">
      <c r="A25" s="18">
        <v>17</v>
      </c>
      <c r="B25" s="19" t="s">
        <v>67</v>
      </c>
      <c r="C25" s="20" t="s">
        <v>68</v>
      </c>
      <c r="D25" s="21" t="s">
        <v>36</v>
      </c>
      <c r="E25" s="22">
        <v>3.6</v>
      </c>
      <c r="F25" s="23"/>
      <c r="G25" s="24">
        <f t="shared" si="7"/>
        <v>0</v>
      </c>
      <c r="H25" s="24"/>
      <c r="I25" s="24">
        <f t="shared" si="8"/>
        <v>0</v>
      </c>
      <c r="J25" s="24"/>
      <c r="K25" s="24">
        <f t="shared" si="9"/>
        <v>0</v>
      </c>
      <c r="L25" s="24">
        <v>21</v>
      </c>
      <c r="M25" s="24">
        <f t="shared" si="10"/>
        <v>0</v>
      </c>
      <c r="N25" s="21">
        <v>0</v>
      </c>
      <c r="O25" s="21">
        <f t="shared" si="11"/>
        <v>0</v>
      </c>
      <c r="P25" s="21">
        <v>0</v>
      </c>
      <c r="Q25" s="21">
        <f t="shared" si="12"/>
        <v>0</v>
      </c>
      <c r="R25" s="21"/>
      <c r="S25" s="21"/>
      <c r="T25" s="25">
        <v>0.43</v>
      </c>
      <c r="U25" s="21">
        <f t="shared" si="13"/>
        <v>1.55</v>
      </c>
      <c r="V25" s="160">
        <v>0</v>
      </c>
      <c r="W25" s="21">
        <v>0</v>
      </c>
    </row>
    <row r="26" spans="1:23" x14ac:dyDescent="0.25">
      <c r="A26" s="18">
        <v>18</v>
      </c>
      <c r="B26" s="19" t="s">
        <v>69</v>
      </c>
      <c r="C26" s="20" t="s">
        <v>70</v>
      </c>
      <c r="D26" s="21" t="s">
        <v>36</v>
      </c>
      <c r="E26" s="22">
        <v>37</v>
      </c>
      <c r="F26" s="23"/>
      <c r="G26" s="24">
        <f t="shared" si="7"/>
        <v>0</v>
      </c>
      <c r="H26" s="24"/>
      <c r="I26" s="24">
        <f t="shared" si="8"/>
        <v>0</v>
      </c>
      <c r="J26" s="24"/>
      <c r="K26" s="24">
        <f t="shared" si="9"/>
        <v>0</v>
      </c>
      <c r="L26" s="24">
        <v>21</v>
      </c>
      <c r="M26" s="24">
        <f t="shared" si="10"/>
        <v>0</v>
      </c>
      <c r="N26" s="21">
        <v>0</v>
      </c>
      <c r="O26" s="21">
        <f t="shared" si="11"/>
        <v>0</v>
      </c>
      <c r="P26" s="21">
        <v>0</v>
      </c>
      <c r="Q26" s="21">
        <f t="shared" si="12"/>
        <v>0</v>
      </c>
      <c r="R26" s="21"/>
      <c r="S26" s="21"/>
      <c r="T26" s="25">
        <v>0.28000000000000003</v>
      </c>
      <c r="U26" s="21">
        <f t="shared" si="13"/>
        <v>10.36</v>
      </c>
      <c r="V26" s="160">
        <v>0</v>
      </c>
      <c r="W26" s="21">
        <v>0</v>
      </c>
    </row>
    <row r="27" spans="1:23" x14ac:dyDescent="0.25">
      <c r="A27" s="203">
        <v>19</v>
      </c>
      <c r="B27" s="204" t="s">
        <v>71</v>
      </c>
      <c r="C27" s="205" t="s">
        <v>72</v>
      </c>
      <c r="D27" s="206" t="s">
        <v>73</v>
      </c>
      <c r="E27" s="207"/>
      <c r="F27" s="208"/>
      <c r="G27" s="209">
        <f t="shared" si="7"/>
        <v>0</v>
      </c>
      <c r="H27" s="24"/>
      <c r="I27" s="24">
        <f t="shared" si="8"/>
        <v>0</v>
      </c>
      <c r="J27" s="24"/>
      <c r="K27" s="24">
        <f t="shared" si="9"/>
        <v>0</v>
      </c>
      <c r="L27" s="24">
        <v>21</v>
      </c>
      <c r="M27" s="24">
        <f t="shared" si="10"/>
        <v>0</v>
      </c>
      <c r="N27" s="21">
        <v>0.11169999999999999</v>
      </c>
      <c r="O27" s="21">
        <f t="shared" si="11"/>
        <v>0</v>
      </c>
      <c r="P27" s="21">
        <v>0</v>
      </c>
      <c r="Q27" s="21">
        <f t="shared" si="12"/>
        <v>0</v>
      </c>
      <c r="R27" s="21"/>
      <c r="S27" s="21"/>
      <c r="T27" s="25">
        <v>1.1797200000000001</v>
      </c>
      <c r="U27" s="21">
        <f t="shared" si="13"/>
        <v>0</v>
      </c>
      <c r="V27" s="160">
        <v>0.48031000000000001</v>
      </c>
      <c r="W27" s="21">
        <v>0</v>
      </c>
    </row>
    <row r="28" spans="1:23" x14ac:dyDescent="0.25">
      <c r="A28" s="26" t="s">
        <v>28</v>
      </c>
      <c r="B28" s="27" t="s">
        <v>74</v>
      </c>
      <c r="C28" s="28" t="s">
        <v>75</v>
      </c>
      <c r="D28" s="29"/>
      <c r="E28" s="30"/>
      <c r="F28" s="31"/>
      <c r="G28" s="31">
        <f>SUMIF(AC29:AC30,"&lt;&gt;NOR",G29:G30)</f>
        <v>0</v>
      </c>
      <c r="H28" s="31"/>
      <c r="I28" s="31">
        <f>SUM(I29:I30)</f>
        <v>0</v>
      </c>
      <c r="J28" s="31"/>
      <c r="K28" s="31">
        <f>SUM(K29:K30)</f>
        <v>0</v>
      </c>
      <c r="L28" s="31"/>
      <c r="M28" s="31">
        <f>SUM(M29:M30)</f>
        <v>0</v>
      </c>
      <c r="N28" s="29"/>
      <c r="O28" s="29">
        <f>SUM(O29:O30)</f>
        <v>3.5947299999999998</v>
      </c>
      <c r="P28" s="29"/>
      <c r="Q28" s="29">
        <f>SUM(Q29:Q30)</f>
        <v>0</v>
      </c>
      <c r="R28" s="29"/>
      <c r="S28" s="29"/>
      <c r="T28" s="32"/>
      <c r="U28" s="29">
        <f>SUM(U29:U30)</f>
        <v>51.44</v>
      </c>
      <c r="V28" s="161">
        <v>5.5462100000000003</v>
      </c>
      <c r="W28" s="162">
        <v>0</v>
      </c>
    </row>
    <row r="29" spans="1:23" x14ac:dyDescent="0.25">
      <c r="A29" s="18">
        <v>20</v>
      </c>
      <c r="B29" s="19" t="s">
        <v>76</v>
      </c>
      <c r="C29" s="20" t="s">
        <v>413</v>
      </c>
      <c r="D29" s="21" t="s">
        <v>36</v>
      </c>
      <c r="E29" s="22">
        <v>89.31</v>
      </c>
      <c r="F29" s="23"/>
      <c r="G29" s="24">
        <f>ROUND(E29*F29,2)</f>
        <v>0</v>
      </c>
      <c r="H29" s="24"/>
      <c r="I29" s="24">
        <f>ROUND(E29*H29,2)</f>
        <v>0</v>
      </c>
      <c r="J29" s="24"/>
      <c r="K29" s="24">
        <f>ROUND(E29*J29,2)</f>
        <v>0</v>
      </c>
      <c r="L29" s="24">
        <v>21</v>
      </c>
      <c r="M29" s="24">
        <f>G29*(1+L29/100)</f>
        <v>0</v>
      </c>
      <c r="N29" s="21">
        <v>5.2500000000000003E-3</v>
      </c>
      <c r="O29" s="21">
        <f>ROUND(E29*N29,5)</f>
        <v>0.46888000000000002</v>
      </c>
      <c r="P29" s="21">
        <v>0</v>
      </c>
      <c r="Q29" s="21">
        <f>ROUND(E29*P29,5)</f>
        <v>0</v>
      </c>
      <c r="R29" s="21"/>
      <c r="S29" s="21"/>
      <c r="T29" s="25">
        <v>9.6000000000000002E-2</v>
      </c>
      <c r="U29" s="21">
        <f>ROUND(E29*T29,2)</f>
        <v>8.57</v>
      </c>
      <c r="V29" s="160">
        <v>0.72341999999999995</v>
      </c>
      <c r="W29" s="21">
        <v>0</v>
      </c>
    </row>
    <row r="30" spans="1:23" x14ac:dyDescent="0.25">
      <c r="A30" s="18">
        <v>21</v>
      </c>
      <c r="B30" s="19" t="s">
        <v>77</v>
      </c>
      <c r="C30" s="20" t="s">
        <v>414</v>
      </c>
      <c r="D30" s="21" t="s">
        <v>36</v>
      </c>
      <c r="E30" s="22">
        <v>89.31</v>
      </c>
      <c r="F30" s="23"/>
      <c r="G30" s="24">
        <f>ROUND(E30*F30,2)</f>
        <v>0</v>
      </c>
      <c r="H30" s="24"/>
      <c r="I30" s="24">
        <f>ROUND(E30*H30,2)</f>
        <v>0</v>
      </c>
      <c r="J30" s="24"/>
      <c r="K30" s="24">
        <f>ROUND(E30*J30,2)</f>
        <v>0</v>
      </c>
      <c r="L30" s="24">
        <v>21</v>
      </c>
      <c r="M30" s="24">
        <f>G30*(1+L30/100)</f>
        <v>0</v>
      </c>
      <c r="N30" s="21">
        <v>3.5000000000000003E-2</v>
      </c>
      <c r="O30" s="21">
        <f>ROUND(E30*N30,5)</f>
        <v>3.1258499999999998</v>
      </c>
      <c r="P30" s="21">
        <v>0</v>
      </c>
      <c r="Q30" s="21">
        <f>ROUND(E30*P30,5)</f>
        <v>0</v>
      </c>
      <c r="R30" s="21"/>
      <c r="S30" s="21"/>
      <c r="T30" s="25">
        <v>0.48</v>
      </c>
      <c r="U30" s="21">
        <f>ROUND(E30*T30,2)</f>
        <v>42.87</v>
      </c>
      <c r="V30" s="160">
        <v>4.8227900000000004</v>
      </c>
      <c r="W30" s="21">
        <v>0</v>
      </c>
    </row>
    <row r="31" spans="1:23" x14ac:dyDescent="0.25">
      <c r="A31" s="26" t="s">
        <v>28</v>
      </c>
      <c r="B31" s="27" t="s">
        <v>78</v>
      </c>
      <c r="C31" s="28" t="s">
        <v>79</v>
      </c>
      <c r="D31" s="29"/>
      <c r="E31" s="30"/>
      <c r="F31" s="31"/>
      <c r="G31" s="31">
        <f>SUMIF(AC32:AC37,"&lt;&gt;NOR",G32:G37)</f>
        <v>0</v>
      </c>
      <c r="H31" s="31"/>
      <c r="I31" s="31">
        <f>SUM(I32:I37)</f>
        <v>0</v>
      </c>
      <c r="J31" s="31"/>
      <c r="K31" s="31">
        <f>SUM(K32:K37)</f>
        <v>0</v>
      </c>
      <c r="L31" s="31"/>
      <c r="M31" s="31">
        <f>SUM(M32:M37)</f>
        <v>0</v>
      </c>
      <c r="N31" s="29"/>
      <c r="O31" s="29">
        <f>SUM(O32:O37)</f>
        <v>16.749479999999998</v>
      </c>
      <c r="P31" s="29"/>
      <c r="Q31" s="29">
        <f>SUM(Q32:Q37)</f>
        <v>0.67949999999999999</v>
      </c>
      <c r="R31" s="29"/>
      <c r="S31" s="29"/>
      <c r="T31" s="32"/>
      <c r="U31" s="29">
        <f>SUM(U32:U37)</f>
        <v>659.59</v>
      </c>
      <c r="V31" s="161">
        <v>9.38626</v>
      </c>
      <c r="W31" s="162">
        <v>0</v>
      </c>
    </row>
    <row r="32" spans="1:23" x14ac:dyDescent="0.25">
      <c r="A32" s="18">
        <v>22</v>
      </c>
      <c r="B32" s="19" t="s">
        <v>80</v>
      </c>
      <c r="C32" s="20" t="s">
        <v>81</v>
      </c>
      <c r="D32" s="21" t="s">
        <v>36</v>
      </c>
      <c r="E32" s="22">
        <v>615.06759999999997</v>
      </c>
      <c r="F32" s="23"/>
      <c r="G32" s="24">
        <f t="shared" ref="G32:G37" si="14">ROUND(E32*F32,2)</f>
        <v>0</v>
      </c>
      <c r="H32" s="24"/>
      <c r="I32" s="24">
        <f t="shared" ref="I32:I37" si="15">ROUND(E32*H32,2)</f>
        <v>0</v>
      </c>
      <c r="J32" s="24"/>
      <c r="K32" s="24">
        <f t="shared" ref="K32:K37" si="16">ROUND(E32*J32,2)</f>
        <v>0</v>
      </c>
      <c r="L32" s="24">
        <v>21</v>
      </c>
      <c r="M32" s="24">
        <f t="shared" ref="M32:M37" si="17">G32*(1+L32/100)</f>
        <v>0</v>
      </c>
      <c r="N32" s="21">
        <v>1.244E-2</v>
      </c>
      <c r="O32" s="21">
        <f t="shared" ref="O32:O37" si="18">ROUND(E32*N32,5)</f>
        <v>7.65144</v>
      </c>
      <c r="P32" s="21">
        <v>0</v>
      </c>
      <c r="Q32" s="21">
        <f t="shared" ref="Q32:Q37" si="19">ROUND(E32*P32,5)</f>
        <v>0</v>
      </c>
      <c r="R32" s="21"/>
      <c r="S32" s="21"/>
      <c r="T32" s="25">
        <v>0.38551000000000002</v>
      </c>
      <c r="U32" s="21">
        <f t="shared" ref="U32:U37" si="20">ROUND(E32*T32,2)</f>
        <v>237.11</v>
      </c>
      <c r="V32" s="160">
        <v>3.7549600000000001</v>
      </c>
      <c r="W32" s="21">
        <v>0</v>
      </c>
    </row>
    <row r="33" spans="1:23" x14ac:dyDescent="0.25">
      <c r="A33" s="18">
        <v>23</v>
      </c>
      <c r="B33" s="19" t="s">
        <v>82</v>
      </c>
      <c r="C33" s="20" t="s">
        <v>83</v>
      </c>
      <c r="D33" s="21" t="s">
        <v>36</v>
      </c>
      <c r="E33" s="22">
        <v>615.06759999999997</v>
      </c>
      <c r="F33" s="23"/>
      <c r="G33" s="24">
        <f t="shared" si="14"/>
        <v>0</v>
      </c>
      <c r="H33" s="24"/>
      <c r="I33" s="24">
        <f t="shared" si="15"/>
        <v>0</v>
      </c>
      <c r="J33" s="24"/>
      <c r="K33" s="24">
        <f t="shared" si="16"/>
        <v>0</v>
      </c>
      <c r="L33" s="24">
        <v>21</v>
      </c>
      <c r="M33" s="24">
        <f t="shared" si="17"/>
        <v>0</v>
      </c>
      <c r="N33" s="21">
        <v>7.2399999999999999E-3</v>
      </c>
      <c r="O33" s="21">
        <f t="shared" si="18"/>
        <v>4.4530900000000004</v>
      </c>
      <c r="P33" s="21">
        <v>0</v>
      </c>
      <c r="Q33" s="21">
        <f t="shared" si="19"/>
        <v>0</v>
      </c>
      <c r="R33" s="21"/>
      <c r="S33" s="21"/>
      <c r="T33" s="25">
        <v>6.5629999999999994E-2</v>
      </c>
      <c r="U33" s="21">
        <f t="shared" si="20"/>
        <v>40.369999999999997</v>
      </c>
      <c r="V33" s="160">
        <v>2.1853600000000002</v>
      </c>
      <c r="W33" s="21">
        <v>0</v>
      </c>
    </row>
    <row r="34" spans="1:23" x14ac:dyDescent="0.25">
      <c r="A34" s="18">
        <v>24</v>
      </c>
      <c r="B34" s="19" t="s">
        <v>84</v>
      </c>
      <c r="C34" s="20" t="s">
        <v>85</v>
      </c>
      <c r="D34" s="21" t="s">
        <v>36</v>
      </c>
      <c r="E34" s="22">
        <v>655.69365000000005</v>
      </c>
      <c r="F34" s="23"/>
      <c r="G34" s="24">
        <f t="shared" si="14"/>
        <v>0</v>
      </c>
      <c r="H34" s="24"/>
      <c r="I34" s="24">
        <f t="shared" si="15"/>
        <v>0</v>
      </c>
      <c r="J34" s="24"/>
      <c r="K34" s="24">
        <f t="shared" si="16"/>
        <v>0</v>
      </c>
      <c r="L34" s="24">
        <v>21</v>
      </c>
      <c r="M34" s="24">
        <f t="shared" si="17"/>
        <v>0</v>
      </c>
      <c r="N34" s="21">
        <v>3.2000000000000003E-4</v>
      </c>
      <c r="O34" s="21">
        <f t="shared" si="18"/>
        <v>0.20982000000000001</v>
      </c>
      <c r="P34" s="21">
        <v>0</v>
      </c>
      <c r="Q34" s="21">
        <f t="shared" si="19"/>
        <v>0</v>
      </c>
      <c r="R34" s="21"/>
      <c r="S34" s="21"/>
      <c r="T34" s="25">
        <v>7.0000000000000007E-2</v>
      </c>
      <c r="U34" s="21">
        <f t="shared" si="20"/>
        <v>45.9</v>
      </c>
      <c r="V34" s="160">
        <v>0.16147</v>
      </c>
      <c r="W34" s="21">
        <v>0</v>
      </c>
    </row>
    <row r="35" spans="1:23" ht="22.5" x14ac:dyDescent="0.25">
      <c r="A35" s="18">
        <v>25</v>
      </c>
      <c r="B35" s="19" t="s">
        <v>86</v>
      </c>
      <c r="C35" s="20" t="s">
        <v>87</v>
      </c>
      <c r="D35" s="21" t="s">
        <v>36</v>
      </c>
      <c r="E35" s="22">
        <v>655.69365000000005</v>
      </c>
      <c r="F35" s="23"/>
      <c r="G35" s="24">
        <f t="shared" si="14"/>
        <v>0</v>
      </c>
      <c r="H35" s="24"/>
      <c r="I35" s="24">
        <f t="shared" si="15"/>
        <v>0</v>
      </c>
      <c r="J35" s="24"/>
      <c r="K35" s="24">
        <f t="shared" si="16"/>
        <v>0</v>
      </c>
      <c r="L35" s="24">
        <v>21</v>
      </c>
      <c r="M35" s="24">
        <f t="shared" si="17"/>
        <v>0</v>
      </c>
      <c r="N35" s="21">
        <v>3.6099999999999999E-3</v>
      </c>
      <c r="O35" s="21">
        <f t="shared" si="18"/>
        <v>2.3670499999999999</v>
      </c>
      <c r="P35" s="21">
        <v>0</v>
      </c>
      <c r="Q35" s="21">
        <f t="shared" si="19"/>
        <v>0</v>
      </c>
      <c r="R35" s="21"/>
      <c r="S35" s="21"/>
      <c r="T35" s="25">
        <v>0.36199999999999999</v>
      </c>
      <c r="U35" s="21">
        <f t="shared" si="20"/>
        <v>237.36</v>
      </c>
      <c r="V35" s="160">
        <v>1.8215300000000001</v>
      </c>
      <c r="W35" s="21">
        <v>0</v>
      </c>
    </row>
    <row r="36" spans="1:23" ht="22.5" x14ac:dyDescent="0.25">
      <c r="A36" s="18">
        <v>26</v>
      </c>
      <c r="B36" s="19" t="s">
        <v>88</v>
      </c>
      <c r="C36" s="20" t="s">
        <v>89</v>
      </c>
      <c r="D36" s="21" t="s">
        <v>36</v>
      </c>
      <c r="E36" s="22">
        <v>306.40464999999995</v>
      </c>
      <c r="F36" s="23"/>
      <c r="G36" s="24">
        <f t="shared" si="14"/>
        <v>0</v>
      </c>
      <c r="H36" s="24"/>
      <c r="I36" s="24">
        <f t="shared" si="15"/>
        <v>0</v>
      </c>
      <c r="J36" s="24"/>
      <c r="K36" s="24">
        <f t="shared" si="16"/>
        <v>0</v>
      </c>
      <c r="L36" s="24">
        <v>21</v>
      </c>
      <c r="M36" s="24">
        <f t="shared" si="17"/>
        <v>0</v>
      </c>
      <c r="N36" s="21">
        <v>4.4600000000000004E-3</v>
      </c>
      <c r="O36" s="21">
        <f t="shared" si="18"/>
        <v>1.36656</v>
      </c>
      <c r="P36" s="21">
        <v>0</v>
      </c>
      <c r="Q36" s="21">
        <f t="shared" si="19"/>
        <v>0</v>
      </c>
      <c r="R36" s="21"/>
      <c r="S36" s="21"/>
      <c r="T36" s="25">
        <v>0.25115999999999999</v>
      </c>
      <c r="U36" s="21">
        <f t="shared" si="20"/>
        <v>76.959999999999994</v>
      </c>
      <c r="V36" s="160">
        <v>1.4629399999999999</v>
      </c>
      <c r="W36" s="21">
        <v>0</v>
      </c>
    </row>
    <row r="37" spans="1:23" ht="22.5" x14ac:dyDescent="0.25">
      <c r="A37" s="18">
        <v>27</v>
      </c>
      <c r="B37" s="19" t="s">
        <v>90</v>
      </c>
      <c r="C37" s="20" t="s">
        <v>91</v>
      </c>
      <c r="D37" s="21" t="s">
        <v>36</v>
      </c>
      <c r="E37" s="22">
        <v>13.59</v>
      </c>
      <c r="F37" s="23"/>
      <c r="G37" s="24">
        <f t="shared" si="14"/>
        <v>0</v>
      </c>
      <c r="H37" s="24"/>
      <c r="I37" s="24">
        <f t="shared" si="15"/>
        <v>0</v>
      </c>
      <c r="J37" s="24"/>
      <c r="K37" s="24">
        <f t="shared" si="16"/>
        <v>0</v>
      </c>
      <c r="L37" s="24">
        <v>21</v>
      </c>
      <c r="M37" s="24">
        <f t="shared" si="17"/>
        <v>0</v>
      </c>
      <c r="N37" s="21">
        <v>5.1619999999999999E-2</v>
      </c>
      <c r="O37" s="21">
        <f t="shared" si="18"/>
        <v>0.70152000000000003</v>
      </c>
      <c r="P37" s="21">
        <v>0.05</v>
      </c>
      <c r="Q37" s="21">
        <f t="shared" si="19"/>
        <v>0.67949999999999999</v>
      </c>
      <c r="R37" s="21"/>
      <c r="S37" s="21"/>
      <c r="T37" s="25">
        <v>1.61107</v>
      </c>
      <c r="U37" s="21">
        <f t="shared" si="20"/>
        <v>21.89</v>
      </c>
      <c r="V37" s="160">
        <v>0</v>
      </c>
      <c r="W37" s="21">
        <v>0</v>
      </c>
    </row>
    <row r="38" spans="1:23" x14ac:dyDescent="0.25">
      <c r="A38" s="26" t="s">
        <v>28</v>
      </c>
      <c r="B38" s="27" t="s">
        <v>92</v>
      </c>
      <c r="C38" s="28" t="s">
        <v>93</v>
      </c>
      <c r="D38" s="29"/>
      <c r="E38" s="30"/>
      <c r="F38" s="31"/>
      <c r="G38" s="31">
        <f>SUMIF(AC39:AC41,"&lt;&gt;NOR",G39:G41)</f>
        <v>0</v>
      </c>
      <c r="H38" s="31"/>
      <c r="I38" s="31">
        <f>SUM(I39:I41)</f>
        <v>0</v>
      </c>
      <c r="J38" s="31"/>
      <c r="K38" s="31">
        <f>SUM(K39:K41)</f>
        <v>0</v>
      </c>
      <c r="L38" s="31"/>
      <c r="M38" s="31">
        <f>SUM(M39:M41)</f>
        <v>0</v>
      </c>
      <c r="N38" s="29"/>
      <c r="O38" s="29">
        <f>SUM(O39:O41)</f>
        <v>22.186360000000001</v>
      </c>
      <c r="P38" s="29"/>
      <c r="Q38" s="29">
        <f>SUM(Q39:Q41)</f>
        <v>0</v>
      </c>
      <c r="R38" s="29"/>
      <c r="S38" s="29"/>
      <c r="T38" s="32"/>
      <c r="U38" s="29">
        <f>SUM(U39:U41)</f>
        <v>103.65</v>
      </c>
      <c r="V38" s="161">
        <v>29.415130000000001</v>
      </c>
      <c r="W38" s="162">
        <v>0</v>
      </c>
    </row>
    <row r="39" spans="1:23" x14ac:dyDescent="0.25">
      <c r="A39" s="18">
        <v>28</v>
      </c>
      <c r="B39" s="19" t="s">
        <v>94</v>
      </c>
      <c r="C39" s="20" t="s">
        <v>95</v>
      </c>
      <c r="D39" s="21" t="s">
        <v>36</v>
      </c>
      <c r="E39" s="22">
        <v>198.92000000000004</v>
      </c>
      <c r="F39" s="23"/>
      <c r="G39" s="24">
        <f>ROUND(E39*F39,2)</f>
        <v>0</v>
      </c>
      <c r="H39" s="24"/>
      <c r="I39" s="24">
        <f>ROUND(E39*H39,2)</f>
        <v>0</v>
      </c>
      <c r="J39" s="24"/>
      <c r="K39" s="24">
        <f>ROUND(E39*J39,2)</f>
        <v>0</v>
      </c>
      <c r="L39" s="24">
        <v>21</v>
      </c>
      <c r="M39" s="24">
        <f>G39*(1+L39/100)</f>
        <v>0</v>
      </c>
      <c r="N39" s="21">
        <v>2.5999999999999998E-4</v>
      </c>
      <c r="O39" s="21">
        <f>ROUND(E39*N39,5)</f>
        <v>5.1720000000000002E-2</v>
      </c>
      <c r="P39" s="21">
        <v>0</v>
      </c>
      <c r="Q39" s="21">
        <f>ROUND(E39*P39,5)</f>
        <v>0</v>
      </c>
      <c r="R39" s="21"/>
      <c r="S39" s="21"/>
      <c r="T39" s="25">
        <v>0.09</v>
      </c>
      <c r="U39" s="21">
        <f>ROUND(E39*T39,2)</f>
        <v>17.899999999999999</v>
      </c>
      <c r="V39" s="160">
        <v>6.8570000000000006E-2</v>
      </c>
      <c r="W39" s="21">
        <v>0</v>
      </c>
    </row>
    <row r="40" spans="1:23" x14ac:dyDescent="0.25">
      <c r="A40" s="18">
        <v>29</v>
      </c>
      <c r="B40" s="19" t="s">
        <v>96</v>
      </c>
      <c r="C40" s="20" t="s">
        <v>97</v>
      </c>
      <c r="D40" s="21" t="s">
        <v>36</v>
      </c>
      <c r="E40" s="22">
        <v>198.91000000000003</v>
      </c>
      <c r="F40" s="23"/>
      <c r="G40" s="24">
        <f>ROUND(E40*F40,2)</f>
        <v>0</v>
      </c>
      <c r="H40" s="24"/>
      <c r="I40" s="24">
        <f>ROUND(E40*H40,2)</f>
        <v>0</v>
      </c>
      <c r="J40" s="24"/>
      <c r="K40" s="24">
        <f>ROUND(E40*J40,2)</f>
        <v>0</v>
      </c>
      <c r="L40" s="24">
        <v>21</v>
      </c>
      <c r="M40" s="24">
        <f>G40*(1+L40/100)</f>
        <v>0</v>
      </c>
      <c r="N40" s="21">
        <v>1.7850000000000001E-2</v>
      </c>
      <c r="O40" s="21">
        <f>ROUND(E40*N40,5)</f>
        <v>3.5505399999999998</v>
      </c>
      <c r="P40" s="21">
        <v>0</v>
      </c>
      <c r="Q40" s="21">
        <f>ROUND(E40*P40,5)</f>
        <v>0</v>
      </c>
      <c r="R40" s="21"/>
      <c r="S40" s="21"/>
      <c r="T40" s="25">
        <v>0.28199999999999997</v>
      </c>
      <c r="U40" s="21">
        <f>ROUND(E40*T40,2)</f>
        <v>56.09</v>
      </c>
      <c r="V40" s="160">
        <v>4.7075800000000001</v>
      </c>
      <c r="W40" s="21">
        <v>0</v>
      </c>
    </row>
    <row r="41" spans="1:23" x14ac:dyDescent="0.25">
      <c r="A41" s="18">
        <v>30</v>
      </c>
      <c r="B41" s="19" t="s">
        <v>98</v>
      </c>
      <c r="C41" s="20" t="s">
        <v>99</v>
      </c>
      <c r="D41" s="21" t="s">
        <v>39</v>
      </c>
      <c r="E41" s="22">
        <v>9.9460000000000033</v>
      </c>
      <c r="F41" s="23"/>
      <c r="G41" s="24">
        <f>ROUND(E41*F41,2)</f>
        <v>0</v>
      </c>
      <c r="H41" s="24"/>
      <c r="I41" s="24">
        <f>ROUND(E41*H41,2)</f>
        <v>0</v>
      </c>
      <c r="J41" s="24"/>
      <c r="K41" s="24">
        <f>ROUND(E41*J41,2)</f>
        <v>0</v>
      </c>
      <c r="L41" s="24">
        <v>21</v>
      </c>
      <c r="M41" s="24">
        <f>G41*(1+L41/100)</f>
        <v>0</v>
      </c>
      <c r="N41" s="21">
        <v>1.8685</v>
      </c>
      <c r="O41" s="21">
        <f>ROUND(E41*N41,5)</f>
        <v>18.584099999999999</v>
      </c>
      <c r="P41" s="21">
        <v>0</v>
      </c>
      <c r="Q41" s="21">
        <f>ROUND(E41*P41,5)</f>
        <v>0</v>
      </c>
      <c r="R41" s="21"/>
      <c r="S41" s="21"/>
      <c r="T41" s="25">
        <v>2.9820000000000002</v>
      </c>
      <c r="U41" s="21">
        <f>ROUND(E41*T41,2)</f>
        <v>29.66</v>
      </c>
      <c r="V41" s="160">
        <v>24.63898</v>
      </c>
      <c r="W41" s="21">
        <v>0</v>
      </c>
    </row>
    <row r="42" spans="1:23" x14ac:dyDescent="0.25">
      <c r="A42" s="26" t="s">
        <v>28</v>
      </c>
      <c r="B42" s="27" t="s">
        <v>100</v>
      </c>
      <c r="C42" s="28" t="s">
        <v>101</v>
      </c>
      <c r="D42" s="29"/>
      <c r="E42" s="30"/>
      <c r="F42" s="31"/>
      <c r="G42" s="31">
        <f>SUMIF(AC43:AC47,"&lt;&gt;NOR",G43:G47)</f>
        <v>0</v>
      </c>
      <c r="H42" s="31"/>
      <c r="I42" s="31">
        <f>SUM(I43:I47)</f>
        <v>0</v>
      </c>
      <c r="J42" s="31"/>
      <c r="K42" s="31">
        <f>SUM(K43:K47)</f>
        <v>0</v>
      </c>
      <c r="L42" s="31"/>
      <c r="M42" s="31">
        <f>SUM(M43:M47)</f>
        <v>0</v>
      </c>
      <c r="N42" s="29"/>
      <c r="O42" s="29">
        <f>SUM(O43:O47)</f>
        <v>2.1772999999999998</v>
      </c>
      <c r="P42" s="29"/>
      <c r="Q42" s="29">
        <f>SUM(Q43:Q47)</f>
        <v>0</v>
      </c>
      <c r="R42" s="29"/>
      <c r="S42" s="29"/>
      <c r="T42" s="32"/>
      <c r="U42" s="29">
        <f>SUM(U43:U47)</f>
        <v>57.25</v>
      </c>
      <c r="V42" s="161">
        <v>0.93995999999999991</v>
      </c>
      <c r="W42" s="162">
        <v>0</v>
      </c>
    </row>
    <row r="43" spans="1:23" ht="22.5" x14ac:dyDescent="0.25">
      <c r="A43" s="18">
        <v>31</v>
      </c>
      <c r="B43" s="19" t="s">
        <v>102</v>
      </c>
      <c r="C43" s="20" t="s">
        <v>103</v>
      </c>
      <c r="D43" s="21" t="s">
        <v>48</v>
      </c>
      <c r="E43" s="22">
        <v>2</v>
      </c>
      <c r="F43" s="23"/>
      <c r="G43" s="24">
        <f>ROUND(E43*F43,2)</f>
        <v>0</v>
      </c>
      <c r="H43" s="24"/>
      <c r="I43" s="24">
        <f>ROUND(E43*H43,2)</f>
        <v>0</v>
      </c>
      <c r="J43" s="24"/>
      <c r="K43" s="24">
        <f>ROUND(E43*J43,2)</f>
        <v>0</v>
      </c>
      <c r="L43" s="24">
        <v>21</v>
      </c>
      <c r="M43" s="24">
        <f>G43*(1+L43/100)</f>
        <v>0</v>
      </c>
      <c r="N43" s="21">
        <v>0.17760999999999999</v>
      </c>
      <c r="O43" s="21">
        <f>ROUND(E43*N43,5)</f>
        <v>0.35521999999999998</v>
      </c>
      <c r="P43" s="21">
        <v>0</v>
      </c>
      <c r="Q43" s="21">
        <f>ROUND(E43*P43,5)</f>
        <v>0</v>
      </c>
      <c r="R43" s="21"/>
      <c r="S43" s="21"/>
      <c r="T43" s="25">
        <v>4.6395799999999996</v>
      </c>
      <c r="U43" s="21">
        <f>ROUND(E43*T43,2)</f>
        <v>9.2799999999999994</v>
      </c>
      <c r="V43" s="160">
        <v>0</v>
      </c>
      <c r="W43" s="21">
        <v>0</v>
      </c>
    </row>
    <row r="44" spans="1:23" ht="22.5" x14ac:dyDescent="0.25">
      <c r="A44" s="18">
        <v>32</v>
      </c>
      <c r="B44" s="19" t="s">
        <v>104</v>
      </c>
      <c r="C44" s="20" t="s">
        <v>105</v>
      </c>
      <c r="D44" s="21" t="s">
        <v>48</v>
      </c>
      <c r="E44" s="22">
        <v>1</v>
      </c>
      <c r="F44" s="23"/>
      <c r="G44" s="24">
        <f>ROUND(E44*F44,2)</f>
        <v>0</v>
      </c>
      <c r="H44" s="24"/>
      <c r="I44" s="24">
        <f>ROUND(E44*H44,2)</f>
        <v>0</v>
      </c>
      <c r="J44" s="24"/>
      <c r="K44" s="24">
        <f>ROUND(E44*J44,2)</f>
        <v>0</v>
      </c>
      <c r="L44" s="24">
        <v>21</v>
      </c>
      <c r="M44" s="24">
        <f>G44*(1+L44/100)</f>
        <v>0</v>
      </c>
      <c r="N44" s="21">
        <v>0.17843999999999999</v>
      </c>
      <c r="O44" s="21">
        <f>ROUND(E44*N44,5)</f>
        <v>0.17843999999999999</v>
      </c>
      <c r="P44" s="21">
        <v>0</v>
      </c>
      <c r="Q44" s="21">
        <f>ROUND(E44*P44,5)</f>
        <v>0</v>
      </c>
      <c r="R44" s="21"/>
      <c r="S44" s="21"/>
      <c r="T44" s="25">
        <v>4.6398299999999999</v>
      </c>
      <c r="U44" s="21">
        <f>ROUND(E44*T44,2)</f>
        <v>4.6399999999999997</v>
      </c>
      <c r="V44" s="160">
        <v>0.35687999999999998</v>
      </c>
      <c r="W44" s="21">
        <v>0</v>
      </c>
    </row>
    <row r="45" spans="1:23" ht="22.5" x14ac:dyDescent="0.25">
      <c r="A45" s="18">
        <v>33</v>
      </c>
      <c r="B45" s="19" t="s">
        <v>106</v>
      </c>
      <c r="C45" s="20" t="s">
        <v>107</v>
      </c>
      <c r="D45" s="21" t="s">
        <v>48</v>
      </c>
      <c r="E45" s="22">
        <v>8</v>
      </c>
      <c r="F45" s="23"/>
      <c r="G45" s="24">
        <f>ROUND(E45*F45,2)</f>
        <v>0</v>
      </c>
      <c r="H45" s="24"/>
      <c r="I45" s="24">
        <f>ROUND(E45*H45,2)</f>
        <v>0</v>
      </c>
      <c r="J45" s="24"/>
      <c r="K45" s="24">
        <f>ROUND(E45*J45,2)</f>
        <v>0</v>
      </c>
      <c r="L45" s="24">
        <v>21</v>
      </c>
      <c r="M45" s="24">
        <f>G45*(1+L45/100)</f>
        <v>0</v>
      </c>
      <c r="N45" s="21">
        <v>0.18028</v>
      </c>
      <c r="O45" s="21">
        <f>ROUND(E45*N45,5)</f>
        <v>1.44224</v>
      </c>
      <c r="P45" s="21">
        <v>0</v>
      </c>
      <c r="Q45" s="21">
        <f>ROUND(E45*P45,5)</f>
        <v>0</v>
      </c>
      <c r="R45" s="21"/>
      <c r="S45" s="21"/>
      <c r="T45" s="25">
        <v>4.6903899999999998</v>
      </c>
      <c r="U45" s="21">
        <f>ROUND(E45*T45,2)</f>
        <v>37.520000000000003</v>
      </c>
      <c r="V45" s="160">
        <v>0.18028</v>
      </c>
      <c r="W45" s="21">
        <v>0</v>
      </c>
    </row>
    <row r="46" spans="1:23" ht="22.5" x14ac:dyDescent="0.25">
      <c r="A46" s="18">
        <v>34</v>
      </c>
      <c r="B46" s="19" t="s">
        <v>108</v>
      </c>
      <c r="C46" s="20" t="s">
        <v>109</v>
      </c>
      <c r="D46" s="21" t="s">
        <v>48</v>
      </c>
      <c r="E46" s="22">
        <v>0</v>
      </c>
      <c r="F46" s="23"/>
      <c r="G46" s="24">
        <f>ROUND(E46*F46,2)</f>
        <v>0</v>
      </c>
      <c r="H46" s="24"/>
      <c r="I46" s="24">
        <f>ROUND(E46*H46,2)</f>
        <v>0</v>
      </c>
      <c r="J46" s="24"/>
      <c r="K46" s="24">
        <f>ROUND(E46*J46,2)</f>
        <v>0</v>
      </c>
      <c r="L46" s="24">
        <v>21</v>
      </c>
      <c r="M46" s="24">
        <f>G46*(1+L46/100)</f>
        <v>0</v>
      </c>
      <c r="N46" s="21">
        <v>0.2014</v>
      </c>
      <c r="O46" s="21">
        <f>ROUND(E46*N46,5)</f>
        <v>0</v>
      </c>
      <c r="P46" s="21">
        <v>0</v>
      </c>
      <c r="Q46" s="21">
        <f>ROUND(E46*P46,5)</f>
        <v>0</v>
      </c>
      <c r="R46" s="21"/>
      <c r="S46" s="21"/>
      <c r="T46" s="25">
        <v>5.8068799999999996</v>
      </c>
      <c r="U46" s="21">
        <f>ROUND(E46*T46,2)</f>
        <v>0</v>
      </c>
      <c r="V46" s="160">
        <v>0.40279999999999999</v>
      </c>
      <c r="W46" s="21">
        <v>0</v>
      </c>
    </row>
    <row r="47" spans="1:23" ht="22.5" x14ac:dyDescent="0.25">
      <c r="A47" s="18">
        <v>35</v>
      </c>
      <c r="B47" s="19" t="s">
        <v>110</v>
      </c>
      <c r="C47" s="20" t="s">
        <v>111</v>
      </c>
      <c r="D47" s="21" t="s">
        <v>48</v>
      </c>
      <c r="E47" s="22">
        <v>1</v>
      </c>
      <c r="F47" s="23"/>
      <c r="G47" s="24">
        <f>ROUND(E47*F47,2)</f>
        <v>0</v>
      </c>
      <c r="H47" s="24"/>
      <c r="I47" s="24">
        <f>ROUND(E47*H47,2)</f>
        <v>0</v>
      </c>
      <c r="J47" s="24"/>
      <c r="K47" s="24">
        <f>ROUND(E47*J47,2)</f>
        <v>0</v>
      </c>
      <c r="L47" s="24">
        <v>21</v>
      </c>
      <c r="M47" s="24">
        <f>G47*(1+L47/100)</f>
        <v>0</v>
      </c>
      <c r="N47" s="21">
        <v>0.2014</v>
      </c>
      <c r="O47" s="21">
        <f>ROUND(E47*N47,5)</f>
        <v>0.2014</v>
      </c>
      <c r="P47" s="21">
        <v>0</v>
      </c>
      <c r="Q47" s="21">
        <f>ROUND(E47*P47,5)</f>
        <v>0</v>
      </c>
      <c r="R47" s="21"/>
      <c r="S47" s="21"/>
      <c r="T47" s="25">
        <v>5.8068799999999996</v>
      </c>
      <c r="U47" s="21">
        <f>ROUND(E47*T47,2)</f>
        <v>5.81</v>
      </c>
      <c r="V47" s="160">
        <v>0</v>
      </c>
      <c r="W47" s="21">
        <v>0</v>
      </c>
    </row>
    <row r="48" spans="1:23" x14ac:dyDescent="0.25">
      <c r="A48" s="26" t="s">
        <v>28</v>
      </c>
      <c r="B48" s="27" t="s">
        <v>112</v>
      </c>
      <c r="C48" s="28" t="s">
        <v>113</v>
      </c>
      <c r="D48" s="29"/>
      <c r="E48" s="30"/>
      <c r="F48" s="31"/>
      <c r="G48" s="31">
        <f>SUMIF(AC49:AC49,"&lt;&gt;NOR",G49:G49)</f>
        <v>0</v>
      </c>
      <c r="H48" s="31"/>
      <c r="I48" s="31">
        <f>SUM(I49:I49)</f>
        <v>0</v>
      </c>
      <c r="J48" s="31"/>
      <c r="K48" s="31">
        <f>SUM(K49:K49)</f>
        <v>0</v>
      </c>
      <c r="L48" s="31"/>
      <c r="M48" s="31">
        <f>SUM(M49:M49)</f>
        <v>0</v>
      </c>
      <c r="N48" s="29"/>
      <c r="O48" s="29">
        <f>SUM(O49:O49)</f>
        <v>0.32140000000000002</v>
      </c>
      <c r="P48" s="29"/>
      <c r="Q48" s="29">
        <f>SUM(Q49:Q49)</f>
        <v>0</v>
      </c>
      <c r="R48" s="29"/>
      <c r="S48" s="29"/>
      <c r="T48" s="32"/>
      <c r="U48" s="29">
        <f>SUM(U49:U49)</f>
        <v>43.53</v>
      </c>
      <c r="V48" s="161">
        <v>0.41669</v>
      </c>
      <c r="W48" s="162">
        <v>0</v>
      </c>
    </row>
    <row r="49" spans="1:23" x14ac:dyDescent="0.25">
      <c r="A49" s="18">
        <v>36</v>
      </c>
      <c r="B49" s="19" t="s">
        <v>114</v>
      </c>
      <c r="C49" s="20" t="s">
        <v>115</v>
      </c>
      <c r="D49" s="21" t="s">
        <v>36</v>
      </c>
      <c r="E49" s="22">
        <v>203.42000000000002</v>
      </c>
      <c r="F49" s="23"/>
      <c r="G49" s="24">
        <f>ROUND(E49*F49,2)</f>
        <v>0</v>
      </c>
      <c r="H49" s="24"/>
      <c r="I49" s="24">
        <f>ROUND(E49*H49,2)</f>
        <v>0</v>
      </c>
      <c r="J49" s="24"/>
      <c r="K49" s="24">
        <f>ROUND(E49*J49,2)</f>
        <v>0</v>
      </c>
      <c r="L49" s="24">
        <v>21</v>
      </c>
      <c r="M49" s="24">
        <f>G49*(1+L49/100)</f>
        <v>0</v>
      </c>
      <c r="N49" s="21">
        <v>1.58E-3</v>
      </c>
      <c r="O49" s="21">
        <f>ROUND(E49*N49,5)</f>
        <v>0.32140000000000002</v>
      </c>
      <c r="P49" s="21">
        <v>0</v>
      </c>
      <c r="Q49" s="21">
        <f>ROUND(E49*P49,5)</f>
        <v>0</v>
      </c>
      <c r="R49" s="21"/>
      <c r="S49" s="21"/>
      <c r="T49" s="25">
        <v>0.214</v>
      </c>
      <c r="U49" s="21">
        <f>ROUND(E49*T49,2)</f>
        <v>43.53</v>
      </c>
      <c r="V49" s="160">
        <v>0.41669</v>
      </c>
      <c r="W49" s="21">
        <v>0</v>
      </c>
    </row>
    <row r="50" spans="1:23" x14ac:dyDescent="0.25">
      <c r="A50" s="26" t="s">
        <v>28</v>
      </c>
      <c r="B50" s="27" t="s">
        <v>116</v>
      </c>
      <c r="C50" s="28" t="s">
        <v>117</v>
      </c>
      <c r="D50" s="29"/>
      <c r="E50" s="30"/>
      <c r="F50" s="31"/>
      <c r="G50" s="31">
        <f>SUMIF(AC51:AC56,"&lt;&gt;NOR",G51:G56)</f>
        <v>0</v>
      </c>
      <c r="H50" s="31"/>
      <c r="I50" s="31">
        <f>SUM(I51:I56)</f>
        <v>0</v>
      </c>
      <c r="J50" s="31"/>
      <c r="K50" s="31">
        <f>SUM(K51:K56)</f>
        <v>0</v>
      </c>
      <c r="L50" s="31"/>
      <c r="M50" s="31">
        <f>SUM(M51:M56)</f>
        <v>0</v>
      </c>
      <c r="N50" s="29"/>
      <c r="O50" s="29">
        <f>SUM(O51:O56)</f>
        <v>0.20534000000000002</v>
      </c>
      <c r="P50" s="29"/>
      <c r="Q50" s="29">
        <f>SUM(Q51:Q56)</f>
        <v>0</v>
      </c>
      <c r="R50" s="29"/>
      <c r="S50" s="29"/>
      <c r="T50" s="32"/>
      <c r="U50" s="29">
        <f>SUM(U51:U56)</f>
        <v>75.63</v>
      </c>
      <c r="V50" s="161">
        <v>0.19633</v>
      </c>
      <c r="W50" s="162">
        <v>0</v>
      </c>
    </row>
    <row r="51" spans="1:23" x14ac:dyDescent="0.25">
      <c r="A51" s="18">
        <v>37</v>
      </c>
      <c r="B51" s="19" t="s">
        <v>118</v>
      </c>
      <c r="C51" s="20" t="s">
        <v>119</v>
      </c>
      <c r="D51" s="21" t="s">
        <v>36</v>
      </c>
      <c r="E51" s="22">
        <v>198.92000000000004</v>
      </c>
      <c r="F51" s="23"/>
      <c r="G51" s="24">
        <f t="shared" ref="G51:G56" si="21">ROUND(E51*F51,2)</f>
        <v>0</v>
      </c>
      <c r="H51" s="24"/>
      <c r="I51" s="24">
        <f t="shared" ref="I51:I56" si="22">ROUND(E51*H51,2)</f>
        <v>0</v>
      </c>
      <c r="J51" s="24"/>
      <c r="K51" s="24">
        <f t="shared" ref="K51:K56" si="23">ROUND(E51*J51,2)</f>
        <v>0</v>
      </c>
      <c r="L51" s="24">
        <v>21</v>
      </c>
      <c r="M51" s="24">
        <f t="shared" ref="M51:M56" si="24">G51*(1+L51/100)</f>
        <v>0</v>
      </c>
      <c r="N51" s="21">
        <v>0</v>
      </c>
      <c r="O51" s="21">
        <f t="shared" ref="O51:O56" si="25">ROUND(E51*N51,5)</f>
        <v>0</v>
      </c>
      <c r="P51" s="21">
        <v>0</v>
      </c>
      <c r="Q51" s="21">
        <f t="shared" ref="Q51:Q56" si="26">ROUND(E51*P51,5)</f>
        <v>0</v>
      </c>
      <c r="R51" s="21"/>
      <c r="S51" s="21"/>
      <c r="T51" s="25">
        <v>1.4999999999999999E-2</v>
      </c>
      <c r="U51" s="21">
        <f t="shared" ref="U51:U56" si="27">ROUND(E51*T51,2)</f>
        <v>2.98</v>
      </c>
      <c r="V51" s="160">
        <v>0</v>
      </c>
      <c r="W51" s="21">
        <v>0</v>
      </c>
    </row>
    <row r="52" spans="1:23" x14ac:dyDescent="0.25">
      <c r="A52" s="18">
        <v>38</v>
      </c>
      <c r="B52" s="19" t="s">
        <v>120</v>
      </c>
      <c r="C52" s="20" t="s">
        <v>121</v>
      </c>
      <c r="D52" s="21" t="s">
        <v>48</v>
      </c>
      <c r="E52" s="22">
        <v>40</v>
      </c>
      <c r="F52" s="23"/>
      <c r="G52" s="24">
        <f t="shared" si="21"/>
        <v>0</v>
      </c>
      <c r="H52" s="24"/>
      <c r="I52" s="24">
        <f t="shared" si="22"/>
        <v>0</v>
      </c>
      <c r="J52" s="24"/>
      <c r="K52" s="24">
        <f t="shared" si="23"/>
        <v>0</v>
      </c>
      <c r="L52" s="24">
        <v>21</v>
      </c>
      <c r="M52" s="24">
        <f t="shared" si="24"/>
        <v>0</v>
      </c>
      <c r="N52" s="21">
        <v>4.6800000000000001E-3</v>
      </c>
      <c r="O52" s="21">
        <f t="shared" si="25"/>
        <v>0.18720000000000001</v>
      </c>
      <c r="P52" s="21">
        <v>0</v>
      </c>
      <c r="Q52" s="21">
        <f t="shared" si="26"/>
        <v>0</v>
      </c>
      <c r="R52" s="21"/>
      <c r="S52" s="21"/>
      <c r="T52" s="25">
        <v>0.25</v>
      </c>
      <c r="U52" s="21">
        <f t="shared" si="27"/>
        <v>10</v>
      </c>
      <c r="V52" s="160">
        <v>0.12636</v>
      </c>
      <c r="W52" s="21">
        <v>0</v>
      </c>
    </row>
    <row r="53" spans="1:23" x14ac:dyDescent="0.25">
      <c r="A53" s="18">
        <v>39</v>
      </c>
      <c r="B53" s="19" t="s">
        <v>122</v>
      </c>
      <c r="C53" s="20" t="s">
        <v>123</v>
      </c>
      <c r="D53" s="21" t="s">
        <v>73</v>
      </c>
      <c r="E53" s="22">
        <v>100</v>
      </c>
      <c r="F53" s="23"/>
      <c r="G53" s="24">
        <f t="shared" si="21"/>
        <v>0</v>
      </c>
      <c r="H53" s="24"/>
      <c r="I53" s="24">
        <f t="shared" si="22"/>
        <v>0</v>
      </c>
      <c r="J53" s="24"/>
      <c r="K53" s="24">
        <f t="shared" si="23"/>
        <v>0</v>
      </c>
      <c r="L53" s="24">
        <v>21</v>
      </c>
      <c r="M53" s="24">
        <f t="shared" si="24"/>
        <v>0</v>
      </c>
      <c r="N53" s="21">
        <v>1E-4</v>
      </c>
      <c r="O53" s="21">
        <f t="shared" si="25"/>
        <v>0.01</v>
      </c>
      <c r="P53" s="21">
        <v>0</v>
      </c>
      <c r="Q53" s="21">
        <f t="shared" si="26"/>
        <v>0</v>
      </c>
      <c r="R53" s="21"/>
      <c r="S53" s="21"/>
      <c r="T53" s="25">
        <v>0</v>
      </c>
      <c r="U53" s="21">
        <f t="shared" si="27"/>
        <v>0</v>
      </c>
      <c r="V53" s="160">
        <v>6.7499999999999999E-3</v>
      </c>
      <c r="W53" s="21">
        <v>0</v>
      </c>
    </row>
    <row r="54" spans="1:23" x14ac:dyDescent="0.25">
      <c r="A54" s="203">
        <v>40</v>
      </c>
      <c r="B54" s="204" t="s">
        <v>124</v>
      </c>
      <c r="C54" s="205" t="s">
        <v>125</v>
      </c>
      <c r="D54" s="206" t="s">
        <v>48</v>
      </c>
      <c r="E54" s="207"/>
      <c r="F54" s="208"/>
      <c r="G54" s="209">
        <f t="shared" si="21"/>
        <v>0</v>
      </c>
      <c r="H54" s="24"/>
      <c r="I54" s="24">
        <f t="shared" si="22"/>
        <v>0</v>
      </c>
      <c r="J54" s="24"/>
      <c r="K54" s="24">
        <f t="shared" si="23"/>
        <v>0</v>
      </c>
      <c r="L54" s="24">
        <v>21</v>
      </c>
      <c r="M54" s="24">
        <f t="shared" si="24"/>
        <v>0</v>
      </c>
      <c r="N54" s="21">
        <v>4.8669999999999998E-2</v>
      </c>
      <c r="O54" s="21">
        <f t="shared" si="25"/>
        <v>0</v>
      </c>
      <c r="P54" s="21">
        <v>0</v>
      </c>
      <c r="Q54" s="21">
        <f t="shared" si="26"/>
        <v>0</v>
      </c>
      <c r="R54" s="21"/>
      <c r="S54" s="21"/>
      <c r="T54" s="25">
        <v>1.07</v>
      </c>
      <c r="U54" s="21">
        <f t="shared" si="27"/>
        <v>0</v>
      </c>
      <c r="V54" s="160">
        <v>4.8669999999999998E-2</v>
      </c>
      <c r="W54" s="21">
        <v>0</v>
      </c>
    </row>
    <row r="55" spans="1:23" x14ac:dyDescent="0.25">
      <c r="A55" s="203">
        <v>41</v>
      </c>
      <c r="B55" s="204" t="s">
        <v>126</v>
      </c>
      <c r="C55" s="205" t="s">
        <v>127</v>
      </c>
      <c r="D55" s="206" t="s">
        <v>48</v>
      </c>
      <c r="E55" s="207"/>
      <c r="F55" s="208"/>
      <c r="G55" s="209">
        <f t="shared" si="21"/>
        <v>0</v>
      </c>
      <c r="H55" s="24"/>
      <c r="I55" s="24">
        <f t="shared" si="22"/>
        <v>0</v>
      </c>
      <c r="J55" s="24"/>
      <c r="K55" s="24">
        <f t="shared" si="23"/>
        <v>0</v>
      </c>
      <c r="L55" s="24">
        <v>21</v>
      </c>
      <c r="M55" s="24">
        <f t="shared" si="24"/>
        <v>0</v>
      </c>
      <c r="N55" s="21">
        <v>4.0000000000000001E-3</v>
      </c>
      <c r="O55" s="21">
        <f t="shared" si="25"/>
        <v>0</v>
      </c>
      <c r="P55" s="21">
        <v>0</v>
      </c>
      <c r="Q55" s="21">
        <f t="shared" si="26"/>
        <v>0</v>
      </c>
      <c r="R55" s="21"/>
      <c r="S55" s="21"/>
      <c r="T55" s="25">
        <v>0</v>
      </c>
      <c r="U55" s="21">
        <f t="shared" si="27"/>
        <v>0</v>
      </c>
      <c r="V55" s="160">
        <v>4.0000000000000001E-3</v>
      </c>
      <c r="W55" s="21">
        <v>0</v>
      </c>
    </row>
    <row r="56" spans="1:23" x14ac:dyDescent="0.25">
      <c r="A56" s="18">
        <v>42</v>
      </c>
      <c r="B56" s="19" t="s">
        <v>128</v>
      </c>
      <c r="C56" s="20" t="s">
        <v>129</v>
      </c>
      <c r="D56" s="21" t="s">
        <v>36</v>
      </c>
      <c r="E56" s="22">
        <v>203.42000000000002</v>
      </c>
      <c r="F56" s="23"/>
      <c r="G56" s="24">
        <f t="shared" si="21"/>
        <v>0</v>
      </c>
      <c r="H56" s="24"/>
      <c r="I56" s="24">
        <f t="shared" si="22"/>
        <v>0</v>
      </c>
      <c r="J56" s="24"/>
      <c r="K56" s="24">
        <f t="shared" si="23"/>
        <v>0</v>
      </c>
      <c r="L56" s="24">
        <v>21</v>
      </c>
      <c r="M56" s="24">
        <f t="shared" si="24"/>
        <v>0</v>
      </c>
      <c r="N56" s="21">
        <v>4.0000000000000003E-5</v>
      </c>
      <c r="O56" s="21">
        <f t="shared" si="25"/>
        <v>8.1399999999999997E-3</v>
      </c>
      <c r="P56" s="21">
        <v>0</v>
      </c>
      <c r="Q56" s="21">
        <f t="shared" si="26"/>
        <v>0</v>
      </c>
      <c r="R56" s="21"/>
      <c r="S56" s="21"/>
      <c r="T56" s="25">
        <v>0.308</v>
      </c>
      <c r="U56" s="21">
        <f t="shared" si="27"/>
        <v>62.65</v>
      </c>
      <c r="V56" s="160">
        <v>1.055E-2</v>
      </c>
      <c r="W56" s="21">
        <v>0</v>
      </c>
    </row>
    <row r="57" spans="1:23" x14ac:dyDescent="0.25">
      <c r="A57" s="26" t="s">
        <v>28</v>
      </c>
      <c r="B57" s="27" t="s">
        <v>130</v>
      </c>
      <c r="C57" s="28" t="s">
        <v>131</v>
      </c>
      <c r="D57" s="29"/>
      <c r="E57" s="30"/>
      <c r="F57" s="31"/>
      <c r="G57" s="31">
        <f>SUMIF(AC58:AC65,"&lt;&gt;NOR",G58:G65)</f>
        <v>0</v>
      </c>
      <c r="H57" s="31"/>
      <c r="I57" s="31">
        <f>SUM(I58:I65)</f>
        <v>0</v>
      </c>
      <c r="J57" s="31"/>
      <c r="K57" s="31">
        <f>SUM(K58:K65)</f>
        <v>0</v>
      </c>
      <c r="L57" s="31"/>
      <c r="M57" s="31">
        <f>SUM(M58:M65)</f>
        <v>0</v>
      </c>
      <c r="N57" s="29"/>
      <c r="O57" s="29">
        <f>SUM(O58:O65)</f>
        <v>4.8840000000000001E-2</v>
      </c>
      <c r="P57" s="29"/>
      <c r="Q57" s="29">
        <f>SUM(Q58:Q65)</f>
        <v>19.666349999999998</v>
      </c>
      <c r="R57" s="29"/>
      <c r="S57" s="29"/>
      <c r="T57" s="32"/>
      <c r="U57" s="29">
        <f>SUM(U58:U65)</f>
        <v>163.86999999999998</v>
      </c>
      <c r="V57" s="161">
        <v>2.6370000000000001E-2</v>
      </c>
      <c r="W57" s="162">
        <v>19.701899999999998</v>
      </c>
    </row>
    <row r="58" spans="1:23" x14ac:dyDescent="0.25">
      <c r="A58" s="18">
        <v>43</v>
      </c>
      <c r="B58" s="19" t="s">
        <v>132</v>
      </c>
      <c r="C58" s="20" t="s">
        <v>133</v>
      </c>
      <c r="D58" s="21" t="s">
        <v>36</v>
      </c>
      <c r="E58" s="22">
        <v>106.98000000000002</v>
      </c>
      <c r="F58" s="23"/>
      <c r="G58" s="24">
        <f t="shared" ref="G58:G65" si="28">ROUND(E58*F58,2)</f>
        <v>0</v>
      </c>
      <c r="H58" s="24"/>
      <c r="I58" s="24">
        <f t="shared" ref="I58:I65" si="29">ROUND(E58*H58,2)</f>
        <v>0</v>
      </c>
      <c r="J58" s="24"/>
      <c r="K58" s="24">
        <f t="shared" ref="K58:K65" si="30">ROUND(E58*J58,2)</f>
        <v>0</v>
      </c>
      <c r="L58" s="24">
        <v>21</v>
      </c>
      <c r="M58" s="24">
        <f t="shared" ref="M58:M65" si="31">G58*(1+L58/100)</f>
        <v>0</v>
      </c>
      <c r="N58" s="21">
        <v>0</v>
      </c>
      <c r="O58" s="21">
        <f t="shared" ref="O58:O65" si="32">ROUND(E58*N58,5)</f>
        <v>0</v>
      </c>
      <c r="P58" s="21">
        <v>0.02</v>
      </c>
      <c r="Q58" s="21">
        <f t="shared" ref="Q58:Q65" si="33">ROUND(E58*P58,5)</f>
        <v>2.1396000000000002</v>
      </c>
      <c r="R58" s="21"/>
      <c r="S58" s="21"/>
      <c r="T58" s="25">
        <v>0.14699999999999999</v>
      </c>
      <c r="U58" s="21">
        <f t="shared" ref="U58:U65" si="34">ROUND(E58*T58,2)</f>
        <v>15.73</v>
      </c>
      <c r="V58" s="160">
        <v>0</v>
      </c>
      <c r="W58" s="21">
        <v>3.7168000000000001</v>
      </c>
    </row>
    <row r="59" spans="1:23" x14ac:dyDescent="0.25">
      <c r="A59" s="18">
        <v>44</v>
      </c>
      <c r="B59" s="19" t="s">
        <v>134</v>
      </c>
      <c r="C59" s="20" t="s">
        <v>135</v>
      </c>
      <c r="D59" s="21" t="s">
        <v>36</v>
      </c>
      <c r="E59" s="22">
        <v>186.41000000000003</v>
      </c>
      <c r="F59" s="23"/>
      <c r="G59" s="24">
        <f t="shared" si="28"/>
        <v>0</v>
      </c>
      <c r="H59" s="24"/>
      <c r="I59" s="24">
        <f t="shared" si="29"/>
        <v>0</v>
      </c>
      <c r="J59" s="24"/>
      <c r="K59" s="24">
        <f t="shared" si="30"/>
        <v>0</v>
      </c>
      <c r="L59" s="24">
        <v>21</v>
      </c>
      <c r="M59" s="24">
        <f t="shared" si="31"/>
        <v>0</v>
      </c>
      <c r="N59" s="21">
        <v>0</v>
      </c>
      <c r="O59" s="21">
        <f t="shared" si="32"/>
        <v>0</v>
      </c>
      <c r="P59" s="21">
        <v>1.26E-2</v>
      </c>
      <c r="Q59" s="21">
        <f t="shared" si="33"/>
        <v>2.34877</v>
      </c>
      <c r="R59" s="21"/>
      <c r="S59" s="21"/>
      <c r="T59" s="25">
        <v>0.33</v>
      </c>
      <c r="U59" s="21">
        <f t="shared" si="34"/>
        <v>61.52</v>
      </c>
      <c r="V59" s="160">
        <v>0</v>
      </c>
      <c r="W59" s="21">
        <v>3.1387900000000002</v>
      </c>
    </row>
    <row r="60" spans="1:23" x14ac:dyDescent="0.25">
      <c r="A60" s="18">
        <v>45</v>
      </c>
      <c r="B60" s="19" t="s">
        <v>136</v>
      </c>
      <c r="C60" s="20" t="s">
        <v>137</v>
      </c>
      <c r="D60" s="21" t="s">
        <v>36</v>
      </c>
      <c r="E60" s="22">
        <v>932.05000000000018</v>
      </c>
      <c r="F60" s="23"/>
      <c r="G60" s="24">
        <f t="shared" si="28"/>
        <v>0</v>
      </c>
      <c r="H60" s="24"/>
      <c r="I60" s="24">
        <f t="shared" si="29"/>
        <v>0</v>
      </c>
      <c r="J60" s="24"/>
      <c r="K60" s="24">
        <f t="shared" si="30"/>
        <v>0</v>
      </c>
      <c r="L60" s="24">
        <v>21</v>
      </c>
      <c r="M60" s="24">
        <f t="shared" si="31"/>
        <v>0</v>
      </c>
      <c r="N60" s="21">
        <v>0</v>
      </c>
      <c r="O60" s="21">
        <f t="shared" si="32"/>
        <v>0</v>
      </c>
      <c r="P60" s="21">
        <v>2.5200000000000001E-3</v>
      </c>
      <c r="Q60" s="21">
        <f t="shared" si="33"/>
        <v>2.34877</v>
      </c>
      <c r="R60" s="21"/>
      <c r="S60" s="21"/>
      <c r="T60" s="25">
        <v>5.7000000000000002E-2</v>
      </c>
      <c r="U60" s="21">
        <f t="shared" si="34"/>
        <v>53.13</v>
      </c>
      <c r="V60" s="160">
        <v>0</v>
      </c>
      <c r="W60" s="21">
        <v>3.1387900000000002</v>
      </c>
    </row>
    <row r="61" spans="1:23" x14ac:dyDescent="0.25">
      <c r="A61" s="18">
        <v>46</v>
      </c>
      <c r="B61" s="19" t="s">
        <v>138</v>
      </c>
      <c r="C61" s="20" t="s">
        <v>139</v>
      </c>
      <c r="D61" s="21" t="s">
        <v>36</v>
      </c>
      <c r="E61" s="22">
        <v>33.717500000000001</v>
      </c>
      <c r="F61" s="23"/>
      <c r="G61" s="24">
        <f t="shared" si="28"/>
        <v>0</v>
      </c>
      <c r="H61" s="24"/>
      <c r="I61" s="24">
        <f t="shared" si="29"/>
        <v>0</v>
      </c>
      <c r="J61" s="24"/>
      <c r="K61" s="24">
        <f t="shared" si="30"/>
        <v>0</v>
      </c>
      <c r="L61" s="24">
        <v>21</v>
      </c>
      <c r="M61" s="24">
        <f t="shared" si="31"/>
        <v>0</v>
      </c>
      <c r="N61" s="21">
        <v>6.7000000000000002E-4</v>
      </c>
      <c r="O61" s="21">
        <f t="shared" si="32"/>
        <v>2.2589999999999999E-2</v>
      </c>
      <c r="P61" s="21">
        <v>0.31900000000000001</v>
      </c>
      <c r="Q61" s="21">
        <f t="shared" si="33"/>
        <v>10.755879999999999</v>
      </c>
      <c r="R61" s="21"/>
      <c r="S61" s="21"/>
      <c r="T61" s="25">
        <v>0.317</v>
      </c>
      <c r="U61" s="21">
        <f t="shared" si="34"/>
        <v>10.69</v>
      </c>
      <c r="V61" s="160">
        <v>1.9460000000000002E-2</v>
      </c>
      <c r="W61" s="21">
        <v>9.26464</v>
      </c>
    </row>
    <row r="62" spans="1:23" x14ac:dyDescent="0.25">
      <c r="A62" s="18">
        <v>47</v>
      </c>
      <c r="B62" s="19" t="s">
        <v>140</v>
      </c>
      <c r="C62" s="20" t="s">
        <v>141</v>
      </c>
      <c r="D62" s="21" t="s">
        <v>48</v>
      </c>
      <c r="E62" s="22">
        <v>12</v>
      </c>
      <c r="F62" s="23"/>
      <c r="G62" s="24">
        <f t="shared" si="28"/>
        <v>0</v>
      </c>
      <c r="H62" s="24"/>
      <c r="I62" s="24">
        <f t="shared" si="29"/>
        <v>0</v>
      </c>
      <c r="J62" s="24"/>
      <c r="K62" s="24">
        <f t="shared" si="30"/>
        <v>0</v>
      </c>
      <c r="L62" s="24">
        <v>21</v>
      </c>
      <c r="M62" s="24">
        <f t="shared" si="31"/>
        <v>0</v>
      </c>
      <c r="N62" s="21">
        <v>0</v>
      </c>
      <c r="O62" s="21">
        <f t="shared" si="32"/>
        <v>0</v>
      </c>
      <c r="P62" s="21">
        <v>0</v>
      </c>
      <c r="Q62" s="21">
        <f t="shared" si="33"/>
        <v>0</v>
      </c>
      <c r="R62" s="21"/>
      <c r="S62" s="21"/>
      <c r="T62" s="25">
        <v>0.05</v>
      </c>
      <c r="U62" s="21">
        <f t="shared" si="34"/>
        <v>0.6</v>
      </c>
      <c r="V62" s="160">
        <v>0</v>
      </c>
      <c r="W62" s="21">
        <v>0</v>
      </c>
    </row>
    <row r="63" spans="1:23" x14ac:dyDescent="0.25">
      <c r="A63" s="18">
        <v>48</v>
      </c>
      <c r="B63" s="19" t="s">
        <v>142</v>
      </c>
      <c r="C63" s="20" t="s">
        <v>143</v>
      </c>
      <c r="D63" s="21" t="s">
        <v>36</v>
      </c>
      <c r="E63" s="22">
        <v>22.018000000000001</v>
      </c>
      <c r="F63" s="23"/>
      <c r="G63" s="24">
        <f t="shared" si="28"/>
        <v>0</v>
      </c>
      <c r="H63" s="24"/>
      <c r="I63" s="24">
        <f t="shared" si="29"/>
        <v>0</v>
      </c>
      <c r="J63" s="24"/>
      <c r="K63" s="24">
        <f t="shared" si="30"/>
        <v>0</v>
      </c>
      <c r="L63" s="24">
        <v>21</v>
      </c>
      <c r="M63" s="24">
        <f t="shared" si="31"/>
        <v>0</v>
      </c>
      <c r="N63" s="21">
        <v>1.17E-3</v>
      </c>
      <c r="O63" s="21">
        <f t="shared" si="32"/>
        <v>2.5760000000000002E-2</v>
      </c>
      <c r="P63" s="21">
        <v>7.5999999999999998E-2</v>
      </c>
      <c r="Q63" s="21">
        <f t="shared" si="33"/>
        <v>1.67337</v>
      </c>
      <c r="R63" s="21"/>
      <c r="S63" s="21"/>
      <c r="T63" s="25">
        <v>0.93899999999999995</v>
      </c>
      <c r="U63" s="21">
        <f t="shared" si="34"/>
        <v>20.67</v>
      </c>
      <c r="V63" s="160">
        <v>3.7799999999999999E-3</v>
      </c>
      <c r="W63" s="21">
        <v>0.24562999999999999</v>
      </c>
    </row>
    <row r="64" spans="1:23" x14ac:dyDescent="0.25">
      <c r="A64" s="203">
        <v>49</v>
      </c>
      <c r="B64" s="204" t="s">
        <v>144</v>
      </c>
      <c r="C64" s="205" t="s">
        <v>145</v>
      </c>
      <c r="D64" s="206" t="s">
        <v>36</v>
      </c>
      <c r="E64" s="207"/>
      <c r="F64" s="208"/>
      <c r="G64" s="209">
        <f t="shared" si="28"/>
        <v>0</v>
      </c>
      <c r="H64" s="24"/>
      <c r="I64" s="24">
        <f t="shared" si="29"/>
        <v>0</v>
      </c>
      <c r="J64" s="24"/>
      <c r="K64" s="24">
        <f t="shared" si="30"/>
        <v>0</v>
      </c>
      <c r="L64" s="24">
        <v>21</v>
      </c>
      <c r="M64" s="24">
        <f t="shared" si="31"/>
        <v>0</v>
      </c>
      <c r="N64" s="21">
        <v>1E-3</v>
      </c>
      <c r="O64" s="21">
        <f t="shared" si="32"/>
        <v>0</v>
      </c>
      <c r="P64" s="21">
        <v>6.3E-2</v>
      </c>
      <c r="Q64" s="21">
        <f t="shared" si="33"/>
        <v>0</v>
      </c>
      <c r="R64" s="21"/>
      <c r="S64" s="21"/>
      <c r="T64" s="25">
        <v>0.71799999999999997</v>
      </c>
      <c r="U64" s="21">
        <f t="shared" si="34"/>
        <v>0</v>
      </c>
      <c r="V64" s="160">
        <v>3.13E-3</v>
      </c>
      <c r="W64" s="21">
        <v>0.19725000000000001</v>
      </c>
    </row>
    <row r="65" spans="1:23" x14ac:dyDescent="0.25">
      <c r="A65" s="18">
        <v>50</v>
      </c>
      <c r="B65" s="19" t="s">
        <v>146</v>
      </c>
      <c r="C65" s="20" t="s">
        <v>147</v>
      </c>
      <c r="D65" s="21" t="s">
        <v>36</v>
      </c>
      <c r="E65" s="22">
        <v>1.4543999999999999</v>
      </c>
      <c r="F65" s="23"/>
      <c r="G65" s="24">
        <f t="shared" si="28"/>
        <v>0</v>
      </c>
      <c r="H65" s="24"/>
      <c r="I65" s="24">
        <f t="shared" si="29"/>
        <v>0</v>
      </c>
      <c r="J65" s="24"/>
      <c r="K65" s="24">
        <f t="shared" si="30"/>
        <v>0</v>
      </c>
      <c r="L65" s="24">
        <v>21</v>
      </c>
      <c r="M65" s="24">
        <f t="shared" si="31"/>
        <v>0</v>
      </c>
      <c r="N65" s="21">
        <v>3.4000000000000002E-4</v>
      </c>
      <c r="O65" s="21">
        <f t="shared" si="32"/>
        <v>4.8999999999999998E-4</v>
      </c>
      <c r="P65" s="21">
        <v>0.27500000000000002</v>
      </c>
      <c r="Q65" s="21">
        <f t="shared" si="33"/>
        <v>0.39995999999999998</v>
      </c>
      <c r="R65" s="21"/>
      <c r="S65" s="21"/>
      <c r="T65" s="25">
        <v>1.0529999999999999</v>
      </c>
      <c r="U65" s="21">
        <f t="shared" si="34"/>
        <v>1.53</v>
      </c>
      <c r="V65" s="160">
        <v>0</v>
      </c>
      <c r="W65" s="21">
        <v>0</v>
      </c>
    </row>
    <row r="66" spans="1:23" x14ac:dyDescent="0.25">
      <c r="A66" s="26" t="s">
        <v>28</v>
      </c>
      <c r="B66" s="27" t="s">
        <v>148</v>
      </c>
      <c r="C66" s="28" t="s">
        <v>149</v>
      </c>
      <c r="D66" s="29"/>
      <c r="E66" s="30"/>
      <c r="F66" s="31"/>
      <c r="G66" s="31">
        <f>SUMIF(AC67:AC71,"&lt;&gt;NOR",G67:G71)</f>
        <v>0</v>
      </c>
      <c r="H66" s="31"/>
      <c r="I66" s="31">
        <f>SUM(I67:I71)</f>
        <v>0</v>
      </c>
      <c r="J66" s="31"/>
      <c r="K66" s="31">
        <f>SUM(K67:K71)</f>
        <v>0</v>
      </c>
      <c r="L66" s="31"/>
      <c r="M66" s="31">
        <f>SUM(M67:M71)</f>
        <v>0</v>
      </c>
      <c r="N66" s="29"/>
      <c r="O66" s="29">
        <f>SUM(O67:O71)</f>
        <v>1.0540000000000001E-2</v>
      </c>
      <c r="P66" s="29"/>
      <c r="Q66" s="29">
        <f>SUM(Q67:Q71)</f>
        <v>15.207610000000001</v>
      </c>
      <c r="R66" s="29"/>
      <c r="S66" s="29"/>
      <c r="T66" s="32"/>
      <c r="U66" s="29">
        <f>SUM(U67:U71)</f>
        <v>89.440000000000012</v>
      </c>
      <c r="V66" s="161">
        <v>4.3699999999999998E-3</v>
      </c>
      <c r="W66" s="162">
        <v>13.866959999999999</v>
      </c>
    </row>
    <row r="67" spans="1:23" x14ac:dyDescent="0.25">
      <c r="A67" s="18">
        <v>51</v>
      </c>
      <c r="B67" s="19" t="s">
        <v>150</v>
      </c>
      <c r="C67" s="20" t="s">
        <v>151</v>
      </c>
      <c r="D67" s="21" t="s">
        <v>36</v>
      </c>
      <c r="E67" s="22">
        <v>89.31</v>
      </c>
      <c r="F67" s="23"/>
      <c r="G67" s="24">
        <f>ROUND(E67*F67,2)</f>
        <v>0</v>
      </c>
      <c r="H67" s="24"/>
      <c r="I67" s="24">
        <f>ROUND(E67*H67,2)</f>
        <v>0</v>
      </c>
      <c r="J67" s="24"/>
      <c r="K67" s="24">
        <f>ROUND(E67*J67,2)</f>
        <v>0</v>
      </c>
      <c r="L67" s="24">
        <v>21</v>
      </c>
      <c r="M67" s="24">
        <f>G67*(1+L67/100)</f>
        <v>0</v>
      </c>
      <c r="N67" s="21">
        <v>0</v>
      </c>
      <c r="O67" s="21">
        <f>ROUND(E67*N67,5)</f>
        <v>0</v>
      </c>
      <c r="P67" s="21">
        <v>6.8000000000000005E-2</v>
      </c>
      <c r="Q67" s="21">
        <f>ROUND(E67*P67,5)</f>
        <v>6.07308</v>
      </c>
      <c r="R67" s="21"/>
      <c r="S67" s="21"/>
      <c r="T67" s="25">
        <v>0.3</v>
      </c>
      <c r="U67" s="21">
        <f>ROUND(E67*T67,2)</f>
        <v>26.79</v>
      </c>
      <c r="V67" s="160">
        <v>0</v>
      </c>
      <c r="W67" s="21">
        <v>9.3699899999999996</v>
      </c>
    </row>
    <row r="68" spans="1:23" x14ac:dyDescent="0.25">
      <c r="A68" s="18">
        <v>52</v>
      </c>
      <c r="B68" s="19" t="s">
        <v>152</v>
      </c>
      <c r="C68" s="20" t="s">
        <v>153</v>
      </c>
      <c r="D68" s="21" t="s">
        <v>36</v>
      </c>
      <c r="E68" s="22">
        <v>615.06719999999996</v>
      </c>
      <c r="F68" s="23"/>
      <c r="G68" s="24">
        <f>ROUND(E68*F68,2)</f>
        <v>0</v>
      </c>
      <c r="H68" s="24"/>
      <c r="I68" s="24">
        <f>ROUND(E68*H68,2)</f>
        <v>0</v>
      </c>
      <c r="J68" s="24"/>
      <c r="K68" s="24">
        <f>ROUND(E68*J68,2)</f>
        <v>0</v>
      </c>
      <c r="L68" s="24">
        <v>21</v>
      </c>
      <c r="M68" s="24">
        <f>G68*(1+L68/100)</f>
        <v>0</v>
      </c>
      <c r="N68" s="21">
        <v>0</v>
      </c>
      <c r="O68" s="21">
        <f>ROUND(E68*N68,5)</f>
        <v>0</v>
      </c>
      <c r="P68" s="21">
        <v>0.01</v>
      </c>
      <c r="Q68" s="21">
        <f>ROUND(E68*P68,5)</f>
        <v>6.1506699999999999</v>
      </c>
      <c r="R68" s="21"/>
      <c r="S68" s="21"/>
      <c r="T68" s="25">
        <v>0.08</v>
      </c>
      <c r="U68" s="21">
        <f>ROUND(E68*T68,2)</f>
        <v>49.21</v>
      </c>
      <c r="V68" s="160">
        <v>0</v>
      </c>
      <c r="W68" s="21">
        <v>3.0184500000000001</v>
      </c>
    </row>
    <row r="69" spans="1:23" x14ac:dyDescent="0.25">
      <c r="A69" s="18">
        <v>53</v>
      </c>
      <c r="B69" s="19" t="s">
        <v>154</v>
      </c>
      <c r="C69" s="20" t="s">
        <v>155</v>
      </c>
      <c r="D69" s="21" t="s">
        <v>36</v>
      </c>
      <c r="E69" s="22">
        <v>9.8979999999999997</v>
      </c>
      <c r="F69" s="23"/>
      <c r="G69" s="24">
        <f>ROUND(E69*F69,2)</f>
        <v>0</v>
      </c>
      <c r="H69" s="24"/>
      <c r="I69" s="24">
        <f>ROUND(E69*H69,2)</f>
        <v>0</v>
      </c>
      <c r="J69" s="24"/>
      <c r="K69" s="24">
        <f>ROUND(E69*J69,2)</f>
        <v>0</v>
      </c>
      <c r="L69" s="24">
        <v>21</v>
      </c>
      <c r="M69" s="24">
        <f>G69*(1+L69/100)</f>
        <v>0</v>
      </c>
      <c r="N69" s="21">
        <v>5.4000000000000001E-4</v>
      </c>
      <c r="O69" s="21">
        <f>ROUND(E69*N69,5)</f>
        <v>5.3400000000000001E-3</v>
      </c>
      <c r="P69" s="21">
        <v>0.27</v>
      </c>
      <c r="Q69" s="21">
        <f>ROUND(E69*P69,5)</f>
        <v>2.6724600000000001</v>
      </c>
      <c r="R69" s="21"/>
      <c r="S69" s="21"/>
      <c r="T69" s="25">
        <v>0.43</v>
      </c>
      <c r="U69" s="21">
        <f>ROUND(E69*T69,2)</f>
        <v>4.26</v>
      </c>
      <c r="V69" s="160">
        <v>2.7799999999999999E-3</v>
      </c>
      <c r="W69" s="21">
        <v>1.3907700000000001</v>
      </c>
    </row>
    <row r="70" spans="1:23" ht="22.5" x14ac:dyDescent="0.25">
      <c r="A70" s="18">
        <v>54</v>
      </c>
      <c r="B70" s="19" t="s">
        <v>156</v>
      </c>
      <c r="C70" s="20" t="s">
        <v>157</v>
      </c>
      <c r="D70" s="21" t="s">
        <v>73</v>
      </c>
      <c r="E70" s="22">
        <v>6.4</v>
      </c>
      <c r="F70" s="23"/>
      <c r="G70" s="24">
        <f>ROUND(E70*F70,2)</f>
        <v>0</v>
      </c>
      <c r="H70" s="24"/>
      <c r="I70" s="24">
        <f>ROUND(E70*H70,2)</f>
        <v>0</v>
      </c>
      <c r="J70" s="24"/>
      <c r="K70" s="24">
        <f>ROUND(E70*J70,2)</f>
        <v>0</v>
      </c>
      <c r="L70" s="24">
        <v>21</v>
      </c>
      <c r="M70" s="24">
        <f>G70*(1+L70/100)</f>
        <v>0</v>
      </c>
      <c r="N70" s="21">
        <v>4.8999999999999998E-4</v>
      </c>
      <c r="O70" s="21">
        <f>ROUND(E70*N70,5)</f>
        <v>3.14E-3</v>
      </c>
      <c r="P70" s="21">
        <v>2.7E-2</v>
      </c>
      <c r="Q70" s="21">
        <f>ROUND(E70*P70,5)</f>
        <v>0.17280000000000001</v>
      </c>
      <c r="R70" s="21"/>
      <c r="S70" s="21"/>
      <c r="T70" s="25">
        <v>0.42199999999999999</v>
      </c>
      <c r="U70" s="21">
        <f>ROUND(E70*T70,2)</f>
        <v>2.7</v>
      </c>
      <c r="V70" s="160">
        <v>1.5900000000000001E-3</v>
      </c>
      <c r="W70" s="21">
        <v>8.7749999999999995E-2</v>
      </c>
    </row>
    <row r="71" spans="1:23" ht="22.5" x14ac:dyDescent="0.25">
      <c r="A71" s="18">
        <v>55</v>
      </c>
      <c r="B71" s="19" t="s">
        <v>158</v>
      </c>
      <c r="C71" s="20" t="s">
        <v>159</v>
      </c>
      <c r="D71" s="21" t="s">
        <v>73</v>
      </c>
      <c r="E71" s="22">
        <v>4.2</v>
      </c>
      <c r="F71" s="23"/>
      <c r="G71" s="24">
        <f>ROUND(E71*F71,2)</f>
        <v>0</v>
      </c>
      <c r="H71" s="24"/>
      <c r="I71" s="24">
        <f>ROUND(E71*H71,2)</f>
        <v>0</v>
      </c>
      <c r="J71" s="24"/>
      <c r="K71" s="24">
        <f>ROUND(E71*J71,2)</f>
        <v>0</v>
      </c>
      <c r="L71" s="24">
        <v>21</v>
      </c>
      <c r="M71" s="24">
        <f>G71*(1+L71/100)</f>
        <v>0</v>
      </c>
      <c r="N71" s="21">
        <v>4.8999999999999998E-4</v>
      </c>
      <c r="O71" s="21">
        <f>ROUND(E71*N71,5)</f>
        <v>2.0600000000000002E-3</v>
      </c>
      <c r="P71" s="21">
        <v>3.3000000000000002E-2</v>
      </c>
      <c r="Q71" s="21">
        <f>ROUND(E71*P71,5)</f>
        <v>0.1386</v>
      </c>
      <c r="R71" s="21"/>
      <c r="S71" s="21"/>
      <c r="T71" s="25">
        <v>1.5429999999999999</v>
      </c>
      <c r="U71" s="21">
        <f>ROUND(E71*T71,2)</f>
        <v>6.48</v>
      </c>
      <c r="V71" s="160">
        <v>0</v>
      </c>
      <c r="W71" s="21">
        <v>0</v>
      </c>
    </row>
    <row r="72" spans="1:23" x14ac:dyDescent="0.25">
      <c r="A72" s="26" t="s">
        <v>28</v>
      </c>
      <c r="B72" s="27" t="s">
        <v>160</v>
      </c>
      <c r="C72" s="28" t="s">
        <v>161</v>
      </c>
      <c r="D72" s="29"/>
      <c r="E72" s="30"/>
      <c r="F72" s="31"/>
      <c r="G72" s="31">
        <f>SUMIF(AC73:AC73,"&lt;&gt;NOR",G73:G73)</f>
        <v>0</v>
      </c>
      <c r="H72" s="31"/>
      <c r="I72" s="31">
        <f>SUM(I73:I73)</f>
        <v>0</v>
      </c>
      <c r="J72" s="31"/>
      <c r="K72" s="31">
        <f>SUM(K73:K73)</f>
        <v>0</v>
      </c>
      <c r="L72" s="31"/>
      <c r="M72" s="31">
        <f>SUM(M73:M73)</f>
        <v>0</v>
      </c>
      <c r="N72" s="29"/>
      <c r="O72" s="29">
        <f>SUM(O73:O73)</f>
        <v>0</v>
      </c>
      <c r="P72" s="29"/>
      <c r="Q72" s="29">
        <f>SUM(Q73:Q73)</f>
        <v>0</v>
      </c>
      <c r="R72" s="29"/>
      <c r="S72" s="29"/>
      <c r="T72" s="32"/>
      <c r="U72" s="29">
        <f>SUM(U73:U73)</f>
        <v>59.85</v>
      </c>
      <c r="V72" s="161">
        <v>0</v>
      </c>
      <c r="W72" s="162">
        <v>0</v>
      </c>
    </row>
    <row r="73" spans="1:23" x14ac:dyDescent="0.25">
      <c r="A73" s="18">
        <v>56</v>
      </c>
      <c r="B73" s="19" t="s">
        <v>162</v>
      </c>
      <c r="C73" s="20" t="s">
        <v>163</v>
      </c>
      <c r="D73" s="21" t="s">
        <v>33</v>
      </c>
      <c r="E73" s="22">
        <v>31.631969999999999</v>
      </c>
      <c r="F73" s="23"/>
      <c r="G73" s="24">
        <f>ROUND(E73*F73,2)</f>
        <v>0</v>
      </c>
      <c r="H73" s="24"/>
      <c r="I73" s="24">
        <f>ROUND(E73*H73,2)</f>
        <v>0</v>
      </c>
      <c r="J73" s="24"/>
      <c r="K73" s="24">
        <f>ROUND(E73*J73,2)</f>
        <v>0</v>
      </c>
      <c r="L73" s="24">
        <v>21</v>
      </c>
      <c r="M73" s="24">
        <f>G73*(1+L73/100)</f>
        <v>0</v>
      </c>
      <c r="N73" s="21">
        <v>0</v>
      </c>
      <c r="O73" s="21">
        <f>ROUND(E73*N73,5)</f>
        <v>0</v>
      </c>
      <c r="P73" s="21">
        <v>0</v>
      </c>
      <c r="Q73" s="21">
        <f>ROUND(E73*P73,5)</f>
        <v>0</v>
      </c>
      <c r="R73" s="21"/>
      <c r="S73" s="21"/>
      <c r="T73" s="25">
        <v>1.8919999999999999</v>
      </c>
      <c r="U73" s="21">
        <f>ROUND(E73*T73,2)</f>
        <v>59.85</v>
      </c>
      <c r="V73" s="160">
        <v>0</v>
      </c>
      <c r="W73" s="21">
        <v>0</v>
      </c>
    </row>
    <row r="74" spans="1:23" x14ac:dyDescent="0.25">
      <c r="A74" s="26" t="s">
        <v>28</v>
      </c>
      <c r="B74" s="27" t="s">
        <v>164</v>
      </c>
      <c r="C74" s="28" t="s">
        <v>165</v>
      </c>
      <c r="D74" s="29"/>
      <c r="E74" s="30"/>
      <c r="F74" s="31"/>
      <c r="G74" s="31">
        <f>SUMIF(AC75:AC76,"&lt;&gt;NOR",G75:G76)</f>
        <v>0</v>
      </c>
      <c r="H74" s="31"/>
      <c r="I74" s="31">
        <f>SUM(I75:I76)</f>
        <v>0</v>
      </c>
      <c r="J74" s="31"/>
      <c r="K74" s="31">
        <f>SUM(K75:K76)</f>
        <v>0</v>
      </c>
      <c r="L74" s="31"/>
      <c r="M74" s="31">
        <f>SUM(M75:M76)</f>
        <v>0</v>
      </c>
      <c r="N74" s="29"/>
      <c r="O74" s="29">
        <f>SUM(O75:O76)</f>
        <v>0.49653000000000003</v>
      </c>
      <c r="P74" s="29"/>
      <c r="Q74" s="29">
        <f>SUM(Q75:Q76)</f>
        <v>0</v>
      </c>
      <c r="R74" s="29"/>
      <c r="S74" s="29"/>
      <c r="T74" s="32"/>
      <c r="U74" s="29">
        <f>SUM(U75:U76)</f>
        <v>56.49</v>
      </c>
      <c r="V74" s="161">
        <v>0.66603999999999997</v>
      </c>
      <c r="W74" s="162">
        <v>0</v>
      </c>
    </row>
    <row r="75" spans="1:23" x14ac:dyDescent="0.25">
      <c r="A75" s="18">
        <v>57</v>
      </c>
      <c r="B75" s="19" t="s">
        <v>166</v>
      </c>
      <c r="C75" s="20" t="s">
        <v>167</v>
      </c>
      <c r="D75" s="21" t="s">
        <v>36</v>
      </c>
      <c r="E75" s="22">
        <v>131.35599999999999</v>
      </c>
      <c r="F75" s="23"/>
      <c r="G75" s="24">
        <f>ROUND(E75*F75,2)</f>
        <v>0</v>
      </c>
      <c r="H75" s="24"/>
      <c r="I75" s="24">
        <f>ROUND(E75*H75,2)</f>
        <v>0</v>
      </c>
      <c r="J75" s="24"/>
      <c r="K75" s="24">
        <f>ROUND(E75*J75,2)</f>
        <v>0</v>
      </c>
      <c r="L75" s="24">
        <v>21</v>
      </c>
      <c r="M75" s="24">
        <f>G75*(1+L75/100)</f>
        <v>0</v>
      </c>
      <c r="N75" s="21">
        <v>3.7799999999999999E-3</v>
      </c>
      <c r="O75" s="21">
        <f>ROUND(E75*N75,5)</f>
        <v>0.49653000000000003</v>
      </c>
      <c r="P75" s="21">
        <v>0</v>
      </c>
      <c r="Q75" s="21">
        <f>ROUND(E75*P75,5)</f>
        <v>0</v>
      </c>
      <c r="R75" s="21"/>
      <c r="S75" s="21"/>
      <c r="T75" s="25">
        <v>0.42403000000000002</v>
      </c>
      <c r="U75" s="21">
        <f>ROUND(E75*T75,2)</f>
        <v>55.7</v>
      </c>
      <c r="V75" s="160">
        <v>0.66603999999999997</v>
      </c>
      <c r="W75" s="21">
        <v>0</v>
      </c>
    </row>
    <row r="76" spans="1:23" x14ac:dyDescent="0.25">
      <c r="A76" s="18">
        <v>58</v>
      </c>
      <c r="B76" s="19" t="s">
        <v>168</v>
      </c>
      <c r="C76" s="20" t="s">
        <v>169</v>
      </c>
      <c r="D76" s="21" t="s">
        <v>33</v>
      </c>
      <c r="E76" s="22">
        <v>0.49395999999999995</v>
      </c>
      <c r="F76" s="23"/>
      <c r="G76" s="24">
        <f>ROUND(E76*F76,2)</f>
        <v>0</v>
      </c>
      <c r="H76" s="24"/>
      <c r="I76" s="24">
        <f>ROUND(E76*H76,2)</f>
        <v>0</v>
      </c>
      <c r="J76" s="24"/>
      <c r="K76" s="24">
        <f>ROUND(E76*J76,2)</f>
        <v>0</v>
      </c>
      <c r="L76" s="24">
        <v>21</v>
      </c>
      <c r="M76" s="24">
        <f>G76*(1+L76/100)</f>
        <v>0</v>
      </c>
      <c r="N76" s="21">
        <v>0</v>
      </c>
      <c r="O76" s="21">
        <f>ROUND(E76*N76,5)</f>
        <v>0</v>
      </c>
      <c r="P76" s="21">
        <v>0</v>
      </c>
      <c r="Q76" s="21">
        <f>ROUND(E76*P76,5)</f>
        <v>0</v>
      </c>
      <c r="R76" s="21"/>
      <c r="S76" s="21"/>
      <c r="T76" s="25">
        <v>1.5980000000000001</v>
      </c>
      <c r="U76" s="21">
        <f>ROUND(E76*T76,2)</f>
        <v>0.79</v>
      </c>
      <c r="V76" s="160"/>
      <c r="W76" s="21">
        <v>0</v>
      </c>
    </row>
    <row r="77" spans="1:23" x14ac:dyDescent="0.25">
      <c r="A77" s="26" t="s">
        <v>28</v>
      </c>
      <c r="B77" s="27" t="s">
        <v>170</v>
      </c>
      <c r="C77" s="28" t="s">
        <v>171</v>
      </c>
      <c r="D77" s="29"/>
      <c r="E77" s="30"/>
      <c r="F77" s="31"/>
      <c r="G77" s="31">
        <f>SUMIF(AC78:AC79,"&lt;&gt;NOR",G78:G79)</f>
        <v>0</v>
      </c>
      <c r="H77" s="31"/>
      <c r="I77" s="31">
        <f>SUM(I78:I79)</f>
        <v>0</v>
      </c>
      <c r="J77" s="31"/>
      <c r="K77" s="31">
        <f>SUM(K78:K79)</f>
        <v>0</v>
      </c>
      <c r="L77" s="31"/>
      <c r="M77" s="31">
        <f>SUM(M78:M79)</f>
        <v>0</v>
      </c>
      <c r="N77" s="29"/>
      <c r="O77" s="29">
        <f>SUM(O78:O79)</f>
        <v>3.3360000000000001E-2</v>
      </c>
      <c r="P77" s="29"/>
      <c r="Q77" s="29">
        <f>SUM(Q78:Q79)</f>
        <v>0</v>
      </c>
      <c r="R77" s="29"/>
      <c r="S77" s="29"/>
      <c r="T77" s="32"/>
      <c r="U77" s="29">
        <f>SUM(U78:U79)</f>
        <v>29.709999999999997</v>
      </c>
      <c r="V77" s="161">
        <v>4.7469999999999998E-2</v>
      </c>
      <c r="W77" s="162">
        <v>0</v>
      </c>
    </row>
    <row r="78" spans="1:23" ht="22.5" x14ac:dyDescent="0.25">
      <c r="A78" s="18">
        <v>59</v>
      </c>
      <c r="B78" s="19" t="s">
        <v>172</v>
      </c>
      <c r="C78" s="20" t="s">
        <v>173</v>
      </c>
      <c r="D78" s="21" t="s">
        <v>36</v>
      </c>
      <c r="E78" s="22">
        <v>185.33000000000004</v>
      </c>
      <c r="F78" s="23"/>
      <c r="G78" s="24">
        <f>ROUND(E78*F78,2)</f>
        <v>0</v>
      </c>
      <c r="H78" s="24"/>
      <c r="I78" s="24">
        <f>ROUND(E78*H78,2)</f>
        <v>0</v>
      </c>
      <c r="J78" s="24"/>
      <c r="K78" s="24">
        <f>ROUND(E78*J78,2)</f>
        <v>0</v>
      </c>
      <c r="L78" s="24">
        <v>21</v>
      </c>
      <c r="M78" s="24">
        <f>G78*(1+L78/100)</f>
        <v>0</v>
      </c>
      <c r="N78" s="21">
        <v>1.8000000000000001E-4</v>
      </c>
      <c r="O78" s="21">
        <f>ROUND(E78*N78,5)</f>
        <v>3.3360000000000001E-2</v>
      </c>
      <c r="P78" s="21">
        <v>0</v>
      </c>
      <c r="Q78" s="21">
        <f>ROUND(E78*P78,5)</f>
        <v>0</v>
      </c>
      <c r="R78" s="21"/>
      <c r="S78" s="21"/>
      <c r="T78" s="25">
        <v>0.16</v>
      </c>
      <c r="U78" s="21">
        <f>ROUND(E78*T78,2)</f>
        <v>29.65</v>
      </c>
      <c r="V78" s="160">
        <v>4.7469999999999998E-2</v>
      </c>
      <c r="W78" s="21">
        <v>0</v>
      </c>
    </row>
    <row r="79" spans="1:23" x14ac:dyDescent="0.25">
      <c r="A79" s="18">
        <v>60</v>
      </c>
      <c r="B79" s="19" t="s">
        <v>174</v>
      </c>
      <c r="C79" s="20" t="s">
        <v>175</v>
      </c>
      <c r="D79" s="21" t="s">
        <v>33</v>
      </c>
      <c r="E79" s="22">
        <v>3.2530000000000003E-2</v>
      </c>
      <c r="F79" s="23"/>
      <c r="G79" s="24">
        <f>ROUND(E79*F79,2)</f>
        <v>0</v>
      </c>
      <c r="H79" s="24"/>
      <c r="I79" s="24">
        <f>ROUND(E79*H79,2)</f>
        <v>0</v>
      </c>
      <c r="J79" s="24"/>
      <c r="K79" s="24">
        <f>ROUND(E79*J79,2)</f>
        <v>0</v>
      </c>
      <c r="L79" s="24">
        <v>21</v>
      </c>
      <c r="M79" s="24">
        <f>G79*(1+L79/100)</f>
        <v>0</v>
      </c>
      <c r="N79" s="21">
        <v>0</v>
      </c>
      <c r="O79" s="21">
        <f>ROUND(E79*N79,5)</f>
        <v>0</v>
      </c>
      <c r="P79" s="21">
        <v>0</v>
      </c>
      <c r="Q79" s="21">
        <f>ROUND(E79*P79,5)</f>
        <v>0</v>
      </c>
      <c r="R79" s="21"/>
      <c r="S79" s="21"/>
      <c r="T79" s="25">
        <v>1.831</v>
      </c>
      <c r="U79" s="21">
        <f>ROUND(E79*T79,2)</f>
        <v>0.06</v>
      </c>
      <c r="V79" s="160"/>
      <c r="W79" s="21">
        <v>0</v>
      </c>
    </row>
    <row r="80" spans="1:23" x14ac:dyDescent="0.25">
      <c r="A80" s="26" t="s">
        <v>28</v>
      </c>
      <c r="B80" s="27" t="s">
        <v>176</v>
      </c>
      <c r="C80" s="28" t="s">
        <v>177</v>
      </c>
      <c r="D80" s="29"/>
      <c r="E80" s="30"/>
      <c r="F80" s="31"/>
      <c r="G80" s="31">
        <f>SUMIF(AC81:AC92,"&lt;&gt;NOR",G81:G92)</f>
        <v>0</v>
      </c>
      <c r="H80" s="31"/>
      <c r="I80" s="31">
        <f>SUM(I81:I92)</f>
        <v>0</v>
      </c>
      <c r="J80" s="31"/>
      <c r="K80" s="31">
        <f>SUM(K81:K92)</f>
        <v>0</v>
      </c>
      <c r="L80" s="31"/>
      <c r="M80" s="31">
        <f>SUM(M81:M92)</f>
        <v>0</v>
      </c>
      <c r="N80" s="29"/>
      <c r="O80" s="29">
        <f>SUM(O81:O92)</f>
        <v>1.3669999999999998E-2</v>
      </c>
      <c r="P80" s="29"/>
      <c r="Q80" s="29">
        <f>SUM(Q81:Q92)</f>
        <v>0.20651999999999998</v>
      </c>
      <c r="R80" s="29"/>
      <c r="S80" s="29"/>
      <c r="T80" s="32"/>
      <c r="U80" s="29">
        <f>SUM(U81:U92)</f>
        <v>12.19</v>
      </c>
      <c r="V80" s="161">
        <v>0.16014</v>
      </c>
      <c r="W80" s="162">
        <v>0.95313999999999999</v>
      </c>
    </row>
    <row r="81" spans="1:23" x14ac:dyDescent="0.25">
      <c r="A81" s="18">
        <v>61</v>
      </c>
      <c r="B81" s="19" t="s">
        <v>178</v>
      </c>
      <c r="C81" s="20" t="s">
        <v>179</v>
      </c>
      <c r="D81" s="21" t="s">
        <v>48</v>
      </c>
      <c r="E81" s="22">
        <v>2</v>
      </c>
      <c r="F81" s="23"/>
      <c r="G81" s="24">
        <f t="shared" ref="G81:G92" si="35">ROUND(E81*F81,2)</f>
        <v>0</v>
      </c>
      <c r="H81" s="24"/>
      <c r="I81" s="24">
        <f t="shared" ref="I81:I92" si="36">ROUND(E81*H81,2)</f>
        <v>0</v>
      </c>
      <c r="J81" s="24"/>
      <c r="K81" s="24">
        <f t="shared" ref="K81:K92" si="37">ROUND(E81*J81,2)</f>
        <v>0</v>
      </c>
      <c r="L81" s="24">
        <v>21</v>
      </c>
      <c r="M81" s="24">
        <f t="shared" ref="M81:M92" si="38">G81*(1+L81/100)</f>
        <v>0</v>
      </c>
      <c r="N81" s="21">
        <v>0</v>
      </c>
      <c r="O81" s="21">
        <f t="shared" ref="O81:O92" si="39">ROUND(E81*N81,5)</f>
        <v>0</v>
      </c>
      <c r="P81" s="21">
        <v>2.9610000000000001E-2</v>
      </c>
      <c r="Q81" s="21">
        <f t="shared" ref="Q81:Q92" si="40">ROUND(E81*P81,5)</f>
        <v>5.9220000000000002E-2</v>
      </c>
      <c r="R81" s="21"/>
      <c r="S81" s="21"/>
      <c r="T81" s="25">
        <v>0.50700000000000001</v>
      </c>
      <c r="U81" s="21">
        <f t="shared" ref="U81:U92" si="41">ROUND(E81*T81,2)</f>
        <v>1.01</v>
      </c>
      <c r="V81" s="160">
        <v>0</v>
      </c>
      <c r="W81" s="21">
        <v>0.11844</v>
      </c>
    </row>
    <row r="82" spans="1:23" x14ac:dyDescent="0.25">
      <c r="A82" s="145">
        <v>61</v>
      </c>
      <c r="B82" s="146" t="s">
        <v>180</v>
      </c>
      <c r="C82" s="147" t="s">
        <v>181</v>
      </c>
      <c r="D82" s="148" t="s">
        <v>48</v>
      </c>
      <c r="E82" s="149">
        <v>3</v>
      </c>
      <c r="F82" s="23"/>
      <c r="G82" s="24">
        <f t="shared" si="35"/>
        <v>0</v>
      </c>
      <c r="H82" s="24"/>
      <c r="I82" s="24">
        <f t="shared" si="36"/>
        <v>0</v>
      </c>
      <c r="J82" s="24"/>
      <c r="K82" s="24">
        <f t="shared" si="37"/>
        <v>0</v>
      </c>
      <c r="L82" s="24">
        <v>21</v>
      </c>
      <c r="M82" s="24">
        <f t="shared" si="38"/>
        <v>0</v>
      </c>
      <c r="N82" s="21">
        <v>1.5499999999999999E-3</v>
      </c>
      <c r="O82" s="21">
        <f t="shared" si="39"/>
        <v>4.6499999999999996E-3</v>
      </c>
      <c r="P82" s="21">
        <v>0</v>
      </c>
      <c r="Q82" s="21">
        <f t="shared" si="40"/>
        <v>0</v>
      </c>
      <c r="R82" s="21"/>
      <c r="S82" s="21"/>
      <c r="T82" s="25">
        <v>0.154</v>
      </c>
      <c r="U82" s="21">
        <f t="shared" si="41"/>
        <v>0.46</v>
      </c>
      <c r="V82" s="160">
        <v>4.6499999999999996E-3</v>
      </c>
      <c r="W82" s="21">
        <v>0</v>
      </c>
    </row>
    <row r="83" spans="1:23" x14ac:dyDescent="0.25">
      <c r="A83" s="216">
        <v>62</v>
      </c>
      <c r="B83" s="217" t="s">
        <v>182</v>
      </c>
      <c r="C83" s="218" t="s">
        <v>405</v>
      </c>
      <c r="D83" s="219" t="s">
        <v>48</v>
      </c>
      <c r="E83" s="220"/>
      <c r="F83" s="208"/>
      <c r="G83" s="209">
        <f t="shared" si="35"/>
        <v>0</v>
      </c>
      <c r="H83" s="24"/>
      <c r="I83" s="24">
        <f t="shared" si="36"/>
        <v>0</v>
      </c>
      <c r="J83" s="24"/>
      <c r="K83" s="24">
        <f t="shared" si="37"/>
        <v>0</v>
      </c>
      <c r="L83" s="24">
        <v>21</v>
      </c>
      <c r="M83" s="24">
        <f t="shared" si="38"/>
        <v>0</v>
      </c>
      <c r="N83" s="21">
        <v>1.5499999999999999E-3</v>
      </c>
      <c r="O83" s="21">
        <f t="shared" si="39"/>
        <v>0</v>
      </c>
      <c r="P83" s="21">
        <v>0</v>
      </c>
      <c r="Q83" s="21">
        <f t="shared" si="40"/>
        <v>0</v>
      </c>
      <c r="R83" s="21"/>
      <c r="S83" s="21"/>
      <c r="T83" s="25">
        <v>0.154</v>
      </c>
      <c r="U83" s="21">
        <f t="shared" si="41"/>
        <v>0</v>
      </c>
      <c r="V83" s="160">
        <v>4.6499999999999996E-3</v>
      </c>
      <c r="W83" s="21">
        <v>0</v>
      </c>
    </row>
    <row r="84" spans="1:23" x14ac:dyDescent="0.25">
      <c r="A84" s="216">
        <v>63</v>
      </c>
      <c r="B84" s="217" t="s">
        <v>406</v>
      </c>
      <c r="C84" s="218" t="s">
        <v>407</v>
      </c>
      <c r="D84" s="219" t="s">
        <v>48</v>
      </c>
      <c r="E84" s="220"/>
      <c r="F84" s="208"/>
      <c r="G84" s="209">
        <f t="shared" si="35"/>
        <v>0</v>
      </c>
      <c r="H84" s="24"/>
      <c r="I84" s="24">
        <f t="shared" si="36"/>
        <v>0</v>
      </c>
      <c r="J84" s="24"/>
      <c r="K84" s="24">
        <f t="shared" si="37"/>
        <v>0</v>
      </c>
      <c r="L84" s="24">
        <v>21</v>
      </c>
      <c r="M84" s="24">
        <f t="shared" si="38"/>
        <v>0</v>
      </c>
      <c r="N84" s="21">
        <v>1.5499999999999999E-3</v>
      </c>
      <c r="O84" s="21">
        <f t="shared" si="39"/>
        <v>0</v>
      </c>
      <c r="P84" s="21">
        <v>0</v>
      </c>
      <c r="Q84" s="21">
        <f t="shared" si="40"/>
        <v>0</v>
      </c>
      <c r="R84" s="21"/>
      <c r="S84" s="21"/>
      <c r="T84" s="25">
        <v>0.154</v>
      </c>
      <c r="U84" s="21">
        <f t="shared" si="41"/>
        <v>0</v>
      </c>
      <c r="V84" s="160">
        <v>1.5499999999999999E-3</v>
      </c>
      <c r="W84" s="21">
        <v>0</v>
      </c>
    </row>
    <row r="85" spans="1:23" x14ac:dyDescent="0.25">
      <c r="A85" s="216">
        <v>64</v>
      </c>
      <c r="B85" s="217" t="s">
        <v>406</v>
      </c>
      <c r="C85" s="218" t="s">
        <v>408</v>
      </c>
      <c r="D85" s="219" t="s">
        <v>48</v>
      </c>
      <c r="E85" s="220"/>
      <c r="F85" s="208"/>
      <c r="G85" s="209">
        <f t="shared" si="35"/>
        <v>0</v>
      </c>
      <c r="H85" s="24"/>
      <c r="I85" s="24">
        <f t="shared" si="36"/>
        <v>0</v>
      </c>
      <c r="J85" s="24"/>
      <c r="K85" s="24">
        <f t="shared" si="37"/>
        <v>0</v>
      </c>
      <c r="L85" s="24">
        <v>21</v>
      </c>
      <c r="M85" s="24">
        <f t="shared" si="38"/>
        <v>0</v>
      </c>
      <c r="N85" s="21">
        <v>1.5499999999999999E-3</v>
      </c>
      <c r="O85" s="21">
        <f t="shared" si="39"/>
        <v>0</v>
      </c>
      <c r="P85" s="21">
        <v>0</v>
      </c>
      <c r="Q85" s="21">
        <f t="shared" si="40"/>
        <v>0</v>
      </c>
      <c r="R85" s="21"/>
      <c r="S85" s="21"/>
      <c r="T85" s="25">
        <v>0.154</v>
      </c>
      <c r="U85" s="21">
        <f t="shared" si="41"/>
        <v>0</v>
      </c>
      <c r="V85" s="160">
        <v>1.5499999999999999E-3</v>
      </c>
      <c r="W85" s="21">
        <v>0</v>
      </c>
    </row>
    <row r="86" spans="1:23" x14ac:dyDescent="0.25">
      <c r="A86" s="216">
        <v>65</v>
      </c>
      <c r="B86" s="217" t="s">
        <v>406</v>
      </c>
      <c r="C86" s="218" t="s">
        <v>409</v>
      </c>
      <c r="D86" s="219" t="s">
        <v>48</v>
      </c>
      <c r="E86" s="220"/>
      <c r="F86" s="208"/>
      <c r="G86" s="209">
        <f t="shared" si="35"/>
        <v>0</v>
      </c>
      <c r="H86" s="24"/>
      <c r="I86" s="24">
        <f t="shared" si="36"/>
        <v>0</v>
      </c>
      <c r="J86" s="24"/>
      <c r="K86" s="24">
        <f t="shared" si="37"/>
        <v>0</v>
      </c>
      <c r="L86" s="24">
        <v>21</v>
      </c>
      <c r="M86" s="24">
        <f t="shared" si="38"/>
        <v>0</v>
      </c>
      <c r="N86" s="21">
        <v>1.5499999999999999E-3</v>
      </c>
      <c r="O86" s="21">
        <f t="shared" si="39"/>
        <v>0</v>
      </c>
      <c r="P86" s="21">
        <v>0</v>
      </c>
      <c r="Q86" s="21">
        <f t="shared" si="40"/>
        <v>0</v>
      </c>
      <c r="R86" s="21"/>
      <c r="S86" s="21"/>
      <c r="T86" s="25">
        <v>0.154</v>
      </c>
      <c r="U86" s="21">
        <f t="shared" si="41"/>
        <v>0</v>
      </c>
      <c r="V86" s="160">
        <v>3.0999999999999999E-3</v>
      </c>
      <c r="W86" s="21">
        <v>0</v>
      </c>
    </row>
    <row r="87" spans="1:23" x14ac:dyDescent="0.25">
      <c r="A87" s="203">
        <v>63</v>
      </c>
      <c r="B87" s="204" t="s">
        <v>182</v>
      </c>
      <c r="C87" s="205" t="s">
        <v>183</v>
      </c>
      <c r="D87" s="206" t="s">
        <v>48</v>
      </c>
      <c r="E87" s="207"/>
      <c r="F87" s="208"/>
      <c r="G87" s="209">
        <f t="shared" si="35"/>
        <v>0</v>
      </c>
      <c r="H87" s="24"/>
      <c r="I87" s="24">
        <f t="shared" si="36"/>
        <v>0</v>
      </c>
      <c r="J87" s="24"/>
      <c r="K87" s="24">
        <f t="shared" si="37"/>
        <v>0</v>
      </c>
      <c r="L87" s="24">
        <v>21</v>
      </c>
      <c r="M87" s="24">
        <f t="shared" si="38"/>
        <v>0</v>
      </c>
      <c r="N87" s="21">
        <v>1.5499999999999999E-3</v>
      </c>
      <c r="O87" s="21">
        <f t="shared" si="39"/>
        <v>0</v>
      </c>
      <c r="P87" s="21">
        <v>0</v>
      </c>
      <c r="Q87" s="21">
        <f t="shared" si="40"/>
        <v>0</v>
      </c>
      <c r="R87" s="21"/>
      <c r="S87" s="21"/>
      <c r="T87" s="25">
        <v>0.154</v>
      </c>
      <c r="U87" s="21">
        <f t="shared" si="41"/>
        <v>0</v>
      </c>
      <c r="V87" s="160">
        <v>1.5499999999999999E-3</v>
      </c>
      <c r="W87" s="21">
        <v>0</v>
      </c>
    </row>
    <row r="88" spans="1:23" x14ac:dyDescent="0.25">
      <c r="A88" s="18">
        <v>65</v>
      </c>
      <c r="B88" s="19" t="s">
        <v>184</v>
      </c>
      <c r="C88" s="20" t="s">
        <v>185</v>
      </c>
      <c r="D88" s="21" t="s">
        <v>73</v>
      </c>
      <c r="E88" s="22">
        <v>6.6499999999999995</v>
      </c>
      <c r="F88" s="23"/>
      <c r="G88" s="24">
        <f t="shared" si="35"/>
        <v>0</v>
      </c>
      <c r="H88" s="24"/>
      <c r="I88" s="24">
        <f t="shared" si="36"/>
        <v>0</v>
      </c>
      <c r="J88" s="24"/>
      <c r="K88" s="24">
        <f t="shared" si="37"/>
        <v>0</v>
      </c>
      <c r="L88" s="24">
        <v>21</v>
      </c>
      <c r="M88" s="24">
        <f t="shared" si="38"/>
        <v>0</v>
      </c>
      <c r="N88" s="21">
        <v>4.6999999999999999E-4</v>
      </c>
      <c r="O88" s="21">
        <f t="shared" si="39"/>
        <v>3.13E-3</v>
      </c>
      <c r="P88" s="21">
        <v>0</v>
      </c>
      <c r="Q88" s="21">
        <f t="shared" si="40"/>
        <v>0</v>
      </c>
      <c r="R88" s="21"/>
      <c r="S88" s="21"/>
      <c r="T88" s="25">
        <v>0.35899999999999999</v>
      </c>
      <c r="U88" s="21">
        <f t="shared" si="41"/>
        <v>2.39</v>
      </c>
      <c r="V88" s="160">
        <v>1.4540000000000001E-2</v>
      </c>
      <c r="W88" s="21">
        <v>0</v>
      </c>
    </row>
    <row r="89" spans="1:23" x14ac:dyDescent="0.25">
      <c r="A89" s="18">
        <v>66</v>
      </c>
      <c r="B89" s="19" t="s">
        <v>186</v>
      </c>
      <c r="C89" s="20" t="s">
        <v>187</v>
      </c>
      <c r="D89" s="21" t="s">
        <v>73</v>
      </c>
      <c r="E89" s="22">
        <v>2.2999999999999998</v>
      </c>
      <c r="F89" s="23"/>
      <c r="G89" s="24">
        <f t="shared" si="35"/>
        <v>0</v>
      </c>
      <c r="H89" s="24"/>
      <c r="I89" s="24">
        <f t="shared" si="36"/>
        <v>0</v>
      </c>
      <c r="J89" s="24"/>
      <c r="K89" s="24">
        <f t="shared" si="37"/>
        <v>0</v>
      </c>
      <c r="L89" s="24">
        <v>21</v>
      </c>
      <c r="M89" s="24">
        <f t="shared" si="38"/>
        <v>0</v>
      </c>
      <c r="N89" s="21">
        <v>6.9999999999999999E-4</v>
      </c>
      <c r="O89" s="21">
        <f t="shared" si="39"/>
        <v>1.6100000000000001E-3</v>
      </c>
      <c r="P89" s="21">
        <v>0</v>
      </c>
      <c r="Q89" s="21">
        <f t="shared" si="40"/>
        <v>0</v>
      </c>
      <c r="R89" s="21"/>
      <c r="S89" s="21"/>
      <c r="T89" s="25">
        <v>0.45200000000000001</v>
      </c>
      <c r="U89" s="21">
        <f t="shared" si="41"/>
        <v>1.04</v>
      </c>
      <c r="V89" s="160">
        <v>1.257E-2</v>
      </c>
      <c r="W89" s="21">
        <v>0</v>
      </c>
    </row>
    <row r="90" spans="1:23" x14ac:dyDescent="0.25">
      <c r="A90" s="18">
        <v>67</v>
      </c>
      <c r="B90" s="19" t="s">
        <v>188</v>
      </c>
      <c r="C90" s="20" t="s">
        <v>189</v>
      </c>
      <c r="D90" s="21" t="s">
        <v>73</v>
      </c>
      <c r="E90" s="22">
        <v>2.8150000000000004</v>
      </c>
      <c r="F90" s="23"/>
      <c r="G90" s="24">
        <f t="shared" si="35"/>
        <v>0</v>
      </c>
      <c r="H90" s="24"/>
      <c r="I90" s="24">
        <f t="shared" si="36"/>
        <v>0</v>
      </c>
      <c r="J90" s="24"/>
      <c r="K90" s="24">
        <f t="shared" si="37"/>
        <v>0</v>
      </c>
      <c r="L90" s="24">
        <v>21</v>
      </c>
      <c r="M90" s="24">
        <f t="shared" si="38"/>
        <v>0</v>
      </c>
      <c r="N90" s="21">
        <v>1.5200000000000001E-3</v>
      </c>
      <c r="O90" s="21">
        <f t="shared" si="39"/>
        <v>4.28E-3</v>
      </c>
      <c r="P90" s="21">
        <v>0</v>
      </c>
      <c r="Q90" s="21">
        <f t="shared" si="40"/>
        <v>0</v>
      </c>
      <c r="R90" s="21"/>
      <c r="S90" s="21"/>
      <c r="T90" s="25">
        <v>1.173</v>
      </c>
      <c r="U90" s="21">
        <f t="shared" si="41"/>
        <v>3.3</v>
      </c>
      <c r="V90" s="160">
        <v>0.11598</v>
      </c>
      <c r="W90" s="21">
        <v>0</v>
      </c>
    </row>
    <row r="91" spans="1:23" x14ac:dyDescent="0.25">
      <c r="A91" s="18">
        <v>68</v>
      </c>
      <c r="B91" s="19" t="s">
        <v>190</v>
      </c>
      <c r="C91" s="20" t="s">
        <v>191</v>
      </c>
      <c r="D91" s="21" t="s">
        <v>73</v>
      </c>
      <c r="E91" s="22">
        <v>15</v>
      </c>
      <c r="F91" s="23"/>
      <c r="G91" s="24">
        <f t="shared" si="35"/>
        <v>0</v>
      </c>
      <c r="H91" s="24"/>
      <c r="I91" s="24">
        <f t="shared" si="36"/>
        <v>0</v>
      </c>
      <c r="J91" s="24"/>
      <c r="K91" s="24">
        <f t="shared" si="37"/>
        <v>0</v>
      </c>
      <c r="L91" s="24">
        <v>21</v>
      </c>
      <c r="M91" s="24">
        <f t="shared" si="38"/>
        <v>0</v>
      </c>
      <c r="N91" s="21">
        <v>0</v>
      </c>
      <c r="O91" s="21">
        <f t="shared" si="39"/>
        <v>0</v>
      </c>
      <c r="P91" s="21">
        <v>9.8200000000000006E-3</v>
      </c>
      <c r="Q91" s="21">
        <f t="shared" si="40"/>
        <v>0.14729999999999999</v>
      </c>
      <c r="R91" s="21"/>
      <c r="S91" s="21"/>
      <c r="T91" s="25">
        <v>0.26600000000000001</v>
      </c>
      <c r="U91" s="21">
        <f t="shared" si="41"/>
        <v>3.99</v>
      </c>
      <c r="V91" s="160">
        <v>0</v>
      </c>
      <c r="W91" s="21">
        <v>0.8347</v>
      </c>
    </row>
    <row r="92" spans="1:23" x14ac:dyDescent="0.25">
      <c r="A92" s="18">
        <v>69</v>
      </c>
      <c r="B92" s="19" t="s">
        <v>192</v>
      </c>
      <c r="C92" s="20" t="s">
        <v>193</v>
      </c>
      <c r="D92" s="21" t="s">
        <v>33</v>
      </c>
      <c r="E92" s="22">
        <v>2.8600000000000014E-3</v>
      </c>
      <c r="F92" s="23"/>
      <c r="G92" s="24">
        <f t="shared" si="35"/>
        <v>0</v>
      </c>
      <c r="H92" s="24"/>
      <c r="I92" s="24">
        <f t="shared" si="36"/>
        <v>0</v>
      </c>
      <c r="J92" s="24"/>
      <c r="K92" s="24">
        <f t="shared" si="37"/>
        <v>0</v>
      </c>
      <c r="L92" s="24">
        <v>21</v>
      </c>
      <c r="M92" s="24">
        <f t="shared" si="38"/>
        <v>0</v>
      </c>
      <c r="N92" s="21">
        <v>0</v>
      </c>
      <c r="O92" s="21">
        <f t="shared" si="39"/>
        <v>0</v>
      </c>
      <c r="P92" s="21">
        <v>0</v>
      </c>
      <c r="Q92" s="21">
        <f t="shared" si="40"/>
        <v>0</v>
      </c>
      <c r="R92" s="21"/>
      <c r="S92" s="21"/>
      <c r="T92" s="25">
        <v>1.5229999999999999</v>
      </c>
      <c r="U92" s="21">
        <f t="shared" si="41"/>
        <v>0</v>
      </c>
      <c r="V92" s="160"/>
      <c r="W92" s="21">
        <v>0</v>
      </c>
    </row>
    <row r="93" spans="1:23" x14ac:dyDescent="0.25">
      <c r="A93" s="26" t="s">
        <v>28</v>
      </c>
      <c r="B93" s="27" t="s">
        <v>194</v>
      </c>
      <c r="C93" s="28" t="s">
        <v>195</v>
      </c>
      <c r="D93" s="29"/>
      <c r="E93" s="30"/>
      <c r="F93" s="31"/>
      <c r="G93" s="31">
        <f>SUMIF(AC94:AC101,"&lt;&gt;NOR",G94:G101)</f>
        <v>0</v>
      </c>
      <c r="H93" s="31"/>
      <c r="I93" s="31">
        <f>SUM(I94:I101)</f>
        <v>0</v>
      </c>
      <c r="J93" s="31"/>
      <c r="K93" s="31">
        <f>SUM(K94:K101)</f>
        <v>0</v>
      </c>
      <c r="L93" s="31"/>
      <c r="M93" s="31">
        <f>SUM(M94:M101)</f>
        <v>0</v>
      </c>
      <c r="N93" s="29"/>
      <c r="O93" s="29">
        <f>SUM(O94:O101)</f>
        <v>0.50224000000000002</v>
      </c>
      <c r="P93" s="29"/>
      <c r="Q93" s="29">
        <f>SUM(Q94:Q101)</f>
        <v>0.34789999999999999</v>
      </c>
      <c r="R93" s="29"/>
      <c r="S93" s="29"/>
      <c r="T93" s="32"/>
      <c r="U93" s="29">
        <f>SUM(U94:U101)</f>
        <v>90.57</v>
      </c>
      <c r="V93" s="161">
        <v>1.0994600000000001</v>
      </c>
      <c r="W93" s="162">
        <v>1.1431</v>
      </c>
    </row>
    <row r="94" spans="1:23" ht="22.5" x14ac:dyDescent="0.25">
      <c r="A94" s="18">
        <v>70</v>
      </c>
      <c r="B94" s="19" t="s">
        <v>196</v>
      </c>
      <c r="C94" s="20" t="s">
        <v>197</v>
      </c>
      <c r="D94" s="21" t="s">
        <v>73</v>
      </c>
      <c r="E94" s="22">
        <v>28.3</v>
      </c>
      <c r="F94" s="23"/>
      <c r="G94" s="24">
        <f t="shared" ref="G94:G101" si="42">ROUND(E94*F94,2)</f>
        <v>0</v>
      </c>
      <c r="H94" s="24"/>
      <c r="I94" s="24">
        <f t="shared" ref="I94:I101" si="43">ROUND(E94*H94,2)</f>
        <v>0</v>
      </c>
      <c r="J94" s="24"/>
      <c r="K94" s="24">
        <f t="shared" ref="K94:K101" si="44">ROUND(E94*J94,2)</f>
        <v>0</v>
      </c>
      <c r="L94" s="24">
        <v>21</v>
      </c>
      <c r="M94" s="24">
        <f t="shared" ref="M94:M101" si="45">G94*(1+L94/100)</f>
        <v>0</v>
      </c>
      <c r="N94" s="21">
        <v>3.9899999999999996E-3</v>
      </c>
      <c r="O94" s="21">
        <f t="shared" ref="O94:O101" si="46">ROUND(E94*N94,5)</f>
        <v>0.11292000000000001</v>
      </c>
      <c r="P94" s="21">
        <v>0</v>
      </c>
      <c r="Q94" s="21">
        <f t="shared" ref="Q94:Q101" si="47">ROUND(E94*P94,5)</f>
        <v>0</v>
      </c>
      <c r="R94" s="21"/>
      <c r="S94" s="21"/>
      <c r="T94" s="25">
        <v>0.54290000000000005</v>
      </c>
      <c r="U94" s="21">
        <f t="shared" ref="U94:U101" si="48">ROUND(E94*T94,2)</f>
        <v>15.36</v>
      </c>
      <c r="V94" s="160">
        <v>0.25885000000000002</v>
      </c>
      <c r="W94" s="21">
        <v>0</v>
      </c>
    </row>
    <row r="95" spans="1:23" ht="22.5" x14ac:dyDescent="0.25">
      <c r="A95" s="18">
        <v>71</v>
      </c>
      <c r="B95" s="19" t="s">
        <v>198</v>
      </c>
      <c r="C95" s="20" t="s">
        <v>199</v>
      </c>
      <c r="D95" s="21" t="s">
        <v>73</v>
      </c>
      <c r="E95" s="22">
        <v>74.14</v>
      </c>
      <c r="F95" s="23"/>
      <c r="G95" s="24">
        <f t="shared" si="42"/>
        <v>0</v>
      </c>
      <c r="H95" s="24"/>
      <c r="I95" s="24">
        <f t="shared" si="43"/>
        <v>0</v>
      </c>
      <c r="J95" s="24"/>
      <c r="K95" s="24">
        <f t="shared" si="44"/>
        <v>0</v>
      </c>
      <c r="L95" s="24">
        <v>21</v>
      </c>
      <c r="M95" s="24">
        <f t="shared" si="45"/>
        <v>0</v>
      </c>
      <c r="N95" s="21">
        <v>5.1799999999999997E-3</v>
      </c>
      <c r="O95" s="21">
        <f t="shared" si="46"/>
        <v>0.38405</v>
      </c>
      <c r="P95" s="21">
        <v>0</v>
      </c>
      <c r="Q95" s="21">
        <f t="shared" si="47"/>
        <v>0</v>
      </c>
      <c r="R95" s="21"/>
      <c r="S95" s="21"/>
      <c r="T95" s="25">
        <v>0.63429999999999997</v>
      </c>
      <c r="U95" s="21">
        <f t="shared" si="48"/>
        <v>47.03</v>
      </c>
      <c r="V95" s="160">
        <v>0.82892999999999994</v>
      </c>
      <c r="W95" s="21">
        <v>0</v>
      </c>
    </row>
    <row r="96" spans="1:23" ht="33.75" x14ac:dyDescent="0.25">
      <c r="A96" s="18">
        <v>72</v>
      </c>
      <c r="B96" s="19" t="s">
        <v>200</v>
      </c>
      <c r="C96" s="20" t="s">
        <v>415</v>
      </c>
      <c r="D96" s="21" t="s">
        <v>73</v>
      </c>
      <c r="E96" s="22">
        <v>15.2</v>
      </c>
      <c r="F96" s="23"/>
      <c r="G96" s="24">
        <f t="shared" si="42"/>
        <v>0</v>
      </c>
      <c r="H96" s="24"/>
      <c r="I96" s="24">
        <f t="shared" si="43"/>
        <v>0</v>
      </c>
      <c r="J96" s="24"/>
      <c r="K96" s="24">
        <f t="shared" si="44"/>
        <v>0</v>
      </c>
      <c r="L96" s="24">
        <v>21</v>
      </c>
      <c r="M96" s="24">
        <f t="shared" si="45"/>
        <v>0</v>
      </c>
      <c r="N96" s="21">
        <v>2.0000000000000002E-5</v>
      </c>
      <c r="O96" s="21">
        <f t="shared" si="46"/>
        <v>2.9999999999999997E-4</v>
      </c>
      <c r="P96" s="21">
        <v>0</v>
      </c>
      <c r="Q96" s="21">
        <f t="shared" si="47"/>
        <v>0</v>
      </c>
      <c r="R96" s="21"/>
      <c r="S96" s="21"/>
      <c r="T96" s="25">
        <v>0.129</v>
      </c>
      <c r="U96" s="21">
        <f t="shared" si="48"/>
        <v>1.96</v>
      </c>
      <c r="V96" s="160">
        <v>5.1999999999999995E-4</v>
      </c>
      <c r="W96" s="21">
        <v>0</v>
      </c>
    </row>
    <row r="97" spans="1:23" ht="33.75" x14ac:dyDescent="0.25">
      <c r="A97" s="18">
        <v>73</v>
      </c>
      <c r="B97" s="19" t="s">
        <v>201</v>
      </c>
      <c r="C97" s="20" t="s">
        <v>416</v>
      </c>
      <c r="D97" s="21" t="s">
        <v>73</v>
      </c>
      <c r="E97" s="22">
        <v>38.54</v>
      </c>
      <c r="F97" s="23"/>
      <c r="G97" s="24">
        <f t="shared" si="42"/>
        <v>0</v>
      </c>
      <c r="H97" s="24"/>
      <c r="I97" s="24">
        <f t="shared" si="43"/>
        <v>0</v>
      </c>
      <c r="J97" s="24"/>
      <c r="K97" s="24">
        <f t="shared" si="44"/>
        <v>0</v>
      </c>
      <c r="L97" s="24">
        <v>21</v>
      </c>
      <c r="M97" s="24">
        <f t="shared" si="45"/>
        <v>0</v>
      </c>
      <c r="N97" s="21">
        <v>6.0000000000000002E-5</v>
      </c>
      <c r="O97" s="21">
        <f t="shared" si="46"/>
        <v>2.31E-3</v>
      </c>
      <c r="P97" s="21">
        <v>0</v>
      </c>
      <c r="Q97" s="21">
        <f t="shared" si="47"/>
        <v>0</v>
      </c>
      <c r="R97" s="21"/>
      <c r="S97" s="21"/>
      <c r="T97" s="25">
        <v>0.129</v>
      </c>
      <c r="U97" s="21">
        <f t="shared" si="48"/>
        <v>4.97</v>
      </c>
      <c r="V97" s="160">
        <v>3.3500000000000001E-3</v>
      </c>
      <c r="W97" s="21">
        <v>0</v>
      </c>
    </row>
    <row r="98" spans="1:23" ht="33.75" x14ac:dyDescent="0.25">
      <c r="A98" s="18">
        <v>74</v>
      </c>
      <c r="B98" s="19" t="s">
        <v>202</v>
      </c>
      <c r="C98" s="20" t="s">
        <v>417</v>
      </c>
      <c r="D98" s="21" t="s">
        <v>73</v>
      </c>
      <c r="E98" s="22">
        <v>13.1</v>
      </c>
      <c r="F98" s="23"/>
      <c r="G98" s="24">
        <f t="shared" si="42"/>
        <v>0</v>
      </c>
      <c r="H98" s="24"/>
      <c r="I98" s="24">
        <f t="shared" si="43"/>
        <v>0</v>
      </c>
      <c r="J98" s="24"/>
      <c r="K98" s="24">
        <f t="shared" si="44"/>
        <v>0</v>
      </c>
      <c r="L98" s="24">
        <v>21</v>
      </c>
      <c r="M98" s="24">
        <f t="shared" si="45"/>
        <v>0</v>
      </c>
      <c r="N98" s="21">
        <v>4.0000000000000003E-5</v>
      </c>
      <c r="O98" s="21">
        <f t="shared" si="46"/>
        <v>5.1999999999999995E-4</v>
      </c>
      <c r="P98" s="21">
        <v>0</v>
      </c>
      <c r="Q98" s="21">
        <f t="shared" si="47"/>
        <v>0</v>
      </c>
      <c r="R98" s="21"/>
      <c r="S98" s="21"/>
      <c r="T98" s="25">
        <v>0.129</v>
      </c>
      <c r="U98" s="21">
        <f t="shared" si="48"/>
        <v>1.69</v>
      </c>
      <c r="V98" s="160">
        <v>1.56E-3</v>
      </c>
      <c r="W98" s="21">
        <v>0</v>
      </c>
    </row>
    <row r="99" spans="1:23" ht="33.75" x14ac:dyDescent="0.25">
      <c r="A99" s="18">
        <v>75</v>
      </c>
      <c r="B99" s="19" t="s">
        <v>203</v>
      </c>
      <c r="C99" s="20" t="s">
        <v>418</v>
      </c>
      <c r="D99" s="21" t="s">
        <v>73</v>
      </c>
      <c r="E99" s="22">
        <v>35.6</v>
      </c>
      <c r="F99" s="23"/>
      <c r="G99" s="24">
        <f t="shared" si="42"/>
        <v>0</v>
      </c>
      <c r="H99" s="24"/>
      <c r="I99" s="24">
        <f t="shared" si="43"/>
        <v>0</v>
      </c>
      <c r="J99" s="24"/>
      <c r="K99" s="24">
        <f t="shared" si="44"/>
        <v>0</v>
      </c>
      <c r="L99" s="24">
        <v>21</v>
      </c>
      <c r="M99" s="24">
        <f t="shared" si="45"/>
        <v>0</v>
      </c>
      <c r="N99" s="21">
        <v>6.0000000000000002E-5</v>
      </c>
      <c r="O99" s="21">
        <f t="shared" si="46"/>
        <v>2.14E-3</v>
      </c>
      <c r="P99" s="21">
        <v>0</v>
      </c>
      <c r="Q99" s="21">
        <f t="shared" si="47"/>
        <v>0</v>
      </c>
      <c r="R99" s="21"/>
      <c r="S99" s="21"/>
      <c r="T99" s="25">
        <v>0.129</v>
      </c>
      <c r="U99" s="21">
        <f t="shared" si="48"/>
        <v>4.59</v>
      </c>
      <c r="V99" s="160">
        <v>6.2500000000000003E-3</v>
      </c>
      <c r="W99" s="21">
        <v>0</v>
      </c>
    </row>
    <row r="100" spans="1:23" ht="22.5" x14ac:dyDescent="0.25">
      <c r="A100" s="18">
        <v>76</v>
      </c>
      <c r="B100" s="19" t="s">
        <v>204</v>
      </c>
      <c r="C100" s="20" t="s">
        <v>205</v>
      </c>
      <c r="D100" s="21" t="s">
        <v>73</v>
      </c>
      <c r="E100" s="22">
        <v>70</v>
      </c>
      <c r="F100" s="23"/>
      <c r="G100" s="24">
        <f t="shared" si="42"/>
        <v>0</v>
      </c>
      <c r="H100" s="24"/>
      <c r="I100" s="24">
        <f t="shared" si="43"/>
        <v>0</v>
      </c>
      <c r="J100" s="24"/>
      <c r="K100" s="24">
        <f t="shared" si="44"/>
        <v>0</v>
      </c>
      <c r="L100" s="24">
        <v>21</v>
      </c>
      <c r="M100" s="24">
        <f t="shared" si="45"/>
        <v>0</v>
      </c>
      <c r="N100" s="21">
        <v>0</v>
      </c>
      <c r="O100" s="21">
        <f t="shared" si="46"/>
        <v>0</v>
      </c>
      <c r="P100" s="21">
        <v>4.9699999999999996E-3</v>
      </c>
      <c r="Q100" s="21">
        <f t="shared" si="47"/>
        <v>0.34789999999999999</v>
      </c>
      <c r="R100" s="21"/>
      <c r="S100" s="21"/>
      <c r="T100" s="25">
        <v>0.20399999999999999</v>
      </c>
      <c r="U100" s="21">
        <f t="shared" si="48"/>
        <v>14.28</v>
      </c>
      <c r="V100" s="160">
        <v>0</v>
      </c>
      <c r="W100" s="21">
        <v>1.1431</v>
      </c>
    </row>
    <row r="101" spans="1:23" x14ac:dyDescent="0.25">
      <c r="A101" s="18">
        <v>77</v>
      </c>
      <c r="B101" s="19" t="s">
        <v>206</v>
      </c>
      <c r="C101" s="20" t="s">
        <v>207</v>
      </c>
      <c r="D101" s="21" t="s">
        <v>33</v>
      </c>
      <c r="E101" s="22">
        <v>0.50253999999999999</v>
      </c>
      <c r="F101" s="23"/>
      <c r="G101" s="24">
        <f t="shared" si="42"/>
        <v>0</v>
      </c>
      <c r="H101" s="24"/>
      <c r="I101" s="24">
        <f t="shared" si="43"/>
        <v>0</v>
      </c>
      <c r="J101" s="24"/>
      <c r="K101" s="24">
        <f t="shared" si="44"/>
        <v>0</v>
      </c>
      <c r="L101" s="24">
        <v>21</v>
      </c>
      <c r="M101" s="24">
        <f t="shared" si="45"/>
        <v>0</v>
      </c>
      <c r="N101" s="21">
        <v>0</v>
      </c>
      <c r="O101" s="21">
        <f t="shared" si="46"/>
        <v>0</v>
      </c>
      <c r="P101" s="21">
        <v>0</v>
      </c>
      <c r="Q101" s="21">
        <f t="shared" si="47"/>
        <v>0</v>
      </c>
      <c r="R101" s="21"/>
      <c r="S101" s="21"/>
      <c r="T101" s="25">
        <v>1.3740000000000001</v>
      </c>
      <c r="U101" s="21">
        <f t="shared" si="48"/>
        <v>0.69</v>
      </c>
      <c r="V101" s="160"/>
      <c r="W101" s="21">
        <v>0</v>
      </c>
    </row>
    <row r="102" spans="1:23" x14ac:dyDescent="0.25">
      <c r="A102" s="26" t="s">
        <v>28</v>
      </c>
      <c r="B102" s="27" t="s">
        <v>208</v>
      </c>
      <c r="C102" s="28" t="s">
        <v>209</v>
      </c>
      <c r="D102" s="29"/>
      <c r="E102" s="30"/>
      <c r="F102" s="31"/>
      <c r="G102" s="31">
        <f>SUMIF(AC103:AC116,"&lt;&gt;NOR",G103:G116)</f>
        <v>0</v>
      </c>
      <c r="H102" s="31"/>
      <c r="I102" s="31">
        <f>SUM(I103:I116)</f>
        <v>0</v>
      </c>
      <c r="J102" s="31"/>
      <c r="K102" s="31">
        <f>SUM(K103:K116)</f>
        <v>0</v>
      </c>
      <c r="L102" s="31"/>
      <c r="M102" s="31">
        <f>SUM(M103:M116)</f>
        <v>0</v>
      </c>
      <c r="N102" s="29"/>
      <c r="O102" s="29">
        <f>SUM(O103:O116)</f>
        <v>7.1050000000000002E-2</v>
      </c>
      <c r="P102" s="29"/>
      <c r="Q102" s="29">
        <f>SUM(Q103:Q116)</f>
        <v>0.17942</v>
      </c>
      <c r="R102" s="29"/>
      <c r="S102" s="29"/>
      <c r="T102" s="32"/>
      <c r="U102" s="29">
        <f>SUM(U103:U116)</f>
        <v>17.28</v>
      </c>
      <c r="V102" s="161">
        <v>2.7300000000000001E-2</v>
      </c>
      <c r="W102" s="162">
        <v>0.10127</v>
      </c>
    </row>
    <row r="103" spans="1:23" x14ac:dyDescent="0.25">
      <c r="A103" s="18">
        <v>78</v>
      </c>
      <c r="B103" s="19" t="s">
        <v>210</v>
      </c>
      <c r="C103" s="20" t="s">
        <v>211</v>
      </c>
      <c r="D103" s="21" t="s">
        <v>48</v>
      </c>
      <c r="E103" s="22">
        <v>2</v>
      </c>
      <c r="F103" s="23"/>
      <c r="G103" s="24">
        <f t="shared" ref="G103:G116" si="49">ROUND(E103*F103,2)</f>
        <v>0</v>
      </c>
      <c r="H103" s="24"/>
      <c r="I103" s="24">
        <f t="shared" ref="I103:I116" si="50">ROUND(E103*H103,2)</f>
        <v>0</v>
      </c>
      <c r="J103" s="24"/>
      <c r="K103" s="24">
        <f t="shared" ref="K103:K116" si="51">ROUND(E103*J103,2)</f>
        <v>0</v>
      </c>
      <c r="L103" s="24">
        <v>21</v>
      </c>
      <c r="M103" s="24">
        <f t="shared" ref="M103:M116" si="52">G103*(1+L103/100)</f>
        <v>0</v>
      </c>
      <c r="N103" s="21">
        <v>0</v>
      </c>
      <c r="O103" s="21">
        <f t="shared" ref="O103:O116" si="53">ROUND(E103*N103,5)</f>
        <v>0</v>
      </c>
      <c r="P103" s="21">
        <v>1.933E-2</v>
      </c>
      <c r="Q103" s="21">
        <f t="shared" ref="Q103:Q116" si="54">ROUND(E103*P103,5)</f>
        <v>3.866E-2</v>
      </c>
      <c r="R103" s="21"/>
      <c r="S103" s="21"/>
      <c r="T103" s="25">
        <v>0.64383000000000001</v>
      </c>
      <c r="U103" s="21">
        <f t="shared" ref="U103:U116" si="55">ROUND(E103*T103,2)</f>
        <v>1.29</v>
      </c>
      <c r="V103" s="160">
        <v>0</v>
      </c>
      <c r="W103" s="21">
        <v>0</v>
      </c>
    </row>
    <row r="104" spans="1:23" x14ac:dyDescent="0.25">
      <c r="A104" s="18">
        <v>79</v>
      </c>
      <c r="B104" s="19" t="s">
        <v>212</v>
      </c>
      <c r="C104" s="20" t="s">
        <v>213</v>
      </c>
      <c r="D104" s="21" t="s">
        <v>48</v>
      </c>
      <c r="E104" s="22">
        <v>2</v>
      </c>
      <c r="F104" s="23"/>
      <c r="G104" s="24">
        <f t="shared" si="49"/>
        <v>0</v>
      </c>
      <c r="H104" s="24"/>
      <c r="I104" s="24">
        <f t="shared" si="50"/>
        <v>0</v>
      </c>
      <c r="J104" s="24"/>
      <c r="K104" s="24">
        <f t="shared" si="51"/>
        <v>0</v>
      </c>
      <c r="L104" s="24">
        <v>21</v>
      </c>
      <c r="M104" s="24">
        <f t="shared" si="52"/>
        <v>0</v>
      </c>
      <c r="N104" s="21">
        <v>0</v>
      </c>
      <c r="O104" s="21">
        <f t="shared" si="53"/>
        <v>0</v>
      </c>
      <c r="P104" s="21">
        <v>3.1870000000000002E-2</v>
      </c>
      <c r="Q104" s="21">
        <f t="shared" si="54"/>
        <v>6.3740000000000005E-2</v>
      </c>
      <c r="R104" s="21"/>
      <c r="S104" s="21"/>
      <c r="T104" s="25">
        <v>0.89376</v>
      </c>
      <c r="U104" s="21">
        <f t="shared" si="55"/>
        <v>1.79</v>
      </c>
      <c r="V104" s="160">
        <v>0</v>
      </c>
      <c r="W104" s="21">
        <v>3.1870000000000002E-2</v>
      </c>
    </row>
    <row r="105" spans="1:23" x14ac:dyDescent="0.25">
      <c r="A105" s="18">
        <v>80</v>
      </c>
      <c r="B105" s="19" t="s">
        <v>214</v>
      </c>
      <c r="C105" s="20" t="s">
        <v>215</v>
      </c>
      <c r="D105" s="21" t="s">
        <v>216</v>
      </c>
      <c r="E105" s="22">
        <v>2</v>
      </c>
      <c r="F105" s="23"/>
      <c r="G105" s="24">
        <f t="shared" si="49"/>
        <v>0</v>
      </c>
      <c r="H105" s="24"/>
      <c r="I105" s="24">
        <f t="shared" si="50"/>
        <v>0</v>
      </c>
      <c r="J105" s="24"/>
      <c r="K105" s="24">
        <f t="shared" si="51"/>
        <v>0</v>
      </c>
      <c r="L105" s="24">
        <v>21</v>
      </c>
      <c r="M105" s="24">
        <f t="shared" si="52"/>
        <v>0</v>
      </c>
      <c r="N105" s="21">
        <v>0</v>
      </c>
      <c r="O105" s="21">
        <f t="shared" si="53"/>
        <v>0</v>
      </c>
      <c r="P105" s="21">
        <v>3.4700000000000002E-2</v>
      </c>
      <c r="Q105" s="21">
        <f t="shared" si="54"/>
        <v>6.9400000000000003E-2</v>
      </c>
      <c r="R105" s="21"/>
      <c r="S105" s="21"/>
      <c r="T105" s="25">
        <v>0.56899999999999995</v>
      </c>
      <c r="U105" s="21">
        <f t="shared" si="55"/>
        <v>1.1399999999999999</v>
      </c>
      <c r="V105" s="160">
        <v>0</v>
      </c>
      <c r="W105" s="21">
        <v>6.9400000000000003E-2</v>
      </c>
    </row>
    <row r="106" spans="1:23" x14ac:dyDescent="0.25">
      <c r="A106" s="18">
        <v>81</v>
      </c>
      <c r="B106" s="19" t="s">
        <v>217</v>
      </c>
      <c r="C106" s="20" t="s">
        <v>218</v>
      </c>
      <c r="D106" s="21" t="s">
        <v>48</v>
      </c>
      <c r="E106" s="22">
        <v>1</v>
      </c>
      <c r="F106" s="23"/>
      <c r="G106" s="24">
        <f t="shared" si="49"/>
        <v>0</v>
      </c>
      <c r="H106" s="24"/>
      <c r="I106" s="24">
        <f t="shared" si="50"/>
        <v>0</v>
      </c>
      <c r="J106" s="24"/>
      <c r="K106" s="24">
        <f t="shared" si="51"/>
        <v>0</v>
      </c>
      <c r="L106" s="24">
        <v>21</v>
      </c>
      <c r="M106" s="24">
        <f t="shared" si="52"/>
        <v>0</v>
      </c>
      <c r="N106" s="21">
        <v>0</v>
      </c>
      <c r="O106" s="21">
        <f t="shared" si="53"/>
        <v>0</v>
      </c>
      <c r="P106" s="21">
        <v>7.62E-3</v>
      </c>
      <c r="Q106" s="21">
        <f t="shared" si="54"/>
        <v>7.62E-3</v>
      </c>
      <c r="R106" s="21"/>
      <c r="S106" s="21"/>
      <c r="T106" s="25">
        <v>0.54300000000000004</v>
      </c>
      <c r="U106" s="21">
        <f t="shared" si="55"/>
        <v>0.54</v>
      </c>
      <c r="V106" s="160">
        <v>0</v>
      </c>
      <c r="W106" s="21">
        <v>0</v>
      </c>
    </row>
    <row r="107" spans="1:23" x14ac:dyDescent="0.25">
      <c r="A107" s="18">
        <v>82</v>
      </c>
      <c r="B107" s="19" t="s">
        <v>219</v>
      </c>
      <c r="C107" s="20" t="s">
        <v>220</v>
      </c>
      <c r="D107" s="21" t="s">
        <v>216</v>
      </c>
      <c r="E107" s="22">
        <v>1</v>
      </c>
      <c r="F107" s="23"/>
      <c r="G107" s="24">
        <f t="shared" si="49"/>
        <v>0</v>
      </c>
      <c r="H107" s="24"/>
      <c r="I107" s="24">
        <f t="shared" si="50"/>
        <v>0</v>
      </c>
      <c r="J107" s="24"/>
      <c r="K107" s="24">
        <f t="shared" si="51"/>
        <v>0</v>
      </c>
      <c r="L107" s="24">
        <v>21</v>
      </c>
      <c r="M107" s="24">
        <f t="shared" si="52"/>
        <v>0</v>
      </c>
      <c r="N107" s="21">
        <v>1.8600000000000001E-3</v>
      </c>
      <c r="O107" s="21">
        <f t="shared" si="53"/>
        <v>1.8600000000000001E-3</v>
      </c>
      <c r="P107" s="21">
        <v>0</v>
      </c>
      <c r="Q107" s="21">
        <f t="shared" si="54"/>
        <v>0</v>
      </c>
      <c r="R107" s="21"/>
      <c r="S107" s="21"/>
      <c r="T107" s="25">
        <v>1.3340000000000001</v>
      </c>
      <c r="U107" s="21">
        <f t="shared" si="55"/>
        <v>1.33</v>
      </c>
      <c r="V107" s="160">
        <v>0</v>
      </c>
      <c r="W107" s="21">
        <v>0</v>
      </c>
    </row>
    <row r="108" spans="1:23" x14ac:dyDescent="0.25">
      <c r="A108" s="18">
        <v>83</v>
      </c>
      <c r="B108" s="19" t="s">
        <v>221</v>
      </c>
      <c r="C108" s="20" t="s">
        <v>222</v>
      </c>
      <c r="D108" s="21" t="s">
        <v>216</v>
      </c>
      <c r="E108" s="22">
        <v>1</v>
      </c>
      <c r="F108" s="23"/>
      <c r="G108" s="24">
        <f t="shared" si="49"/>
        <v>0</v>
      </c>
      <c r="H108" s="24"/>
      <c r="I108" s="24">
        <f t="shared" si="50"/>
        <v>0</v>
      </c>
      <c r="J108" s="24"/>
      <c r="K108" s="24">
        <f t="shared" si="51"/>
        <v>0</v>
      </c>
      <c r="L108" s="24">
        <v>21</v>
      </c>
      <c r="M108" s="24">
        <f t="shared" si="52"/>
        <v>0</v>
      </c>
      <c r="N108" s="21">
        <v>1.41E-3</v>
      </c>
      <c r="O108" s="21">
        <f t="shared" si="53"/>
        <v>1.41E-3</v>
      </c>
      <c r="P108" s="21">
        <v>0</v>
      </c>
      <c r="Q108" s="21">
        <f t="shared" si="54"/>
        <v>0</v>
      </c>
      <c r="R108" s="21"/>
      <c r="S108" s="21"/>
      <c r="T108" s="25">
        <v>1.575</v>
      </c>
      <c r="U108" s="21">
        <f t="shared" si="55"/>
        <v>1.58</v>
      </c>
      <c r="V108" s="160">
        <v>0</v>
      </c>
      <c r="W108" s="21">
        <v>0</v>
      </c>
    </row>
    <row r="109" spans="1:23" x14ac:dyDescent="0.25">
      <c r="A109" s="18">
        <v>84</v>
      </c>
      <c r="B109" s="19" t="s">
        <v>223</v>
      </c>
      <c r="C109" s="20" t="s">
        <v>224</v>
      </c>
      <c r="D109" s="21" t="s">
        <v>48</v>
      </c>
      <c r="E109" s="22">
        <v>1</v>
      </c>
      <c r="F109" s="23"/>
      <c r="G109" s="24">
        <f t="shared" si="49"/>
        <v>0</v>
      </c>
      <c r="H109" s="24"/>
      <c r="I109" s="24">
        <f t="shared" si="50"/>
        <v>0</v>
      </c>
      <c r="J109" s="24"/>
      <c r="K109" s="24">
        <f t="shared" si="51"/>
        <v>0</v>
      </c>
      <c r="L109" s="24">
        <v>21</v>
      </c>
      <c r="M109" s="24">
        <f t="shared" si="52"/>
        <v>0</v>
      </c>
      <c r="N109" s="21">
        <v>3.0899999999999999E-3</v>
      </c>
      <c r="O109" s="21">
        <f t="shared" si="53"/>
        <v>3.0899999999999999E-3</v>
      </c>
      <c r="P109" s="21">
        <v>0</v>
      </c>
      <c r="Q109" s="21">
        <f t="shared" si="54"/>
        <v>0</v>
      </c>
      <c r="R109" s="21"/>
      <c r="S109" s="21"/>
      <c r="T109" s="25">
        <v>1.25</v>
      </c>
      <c r="U109" s="21">
        <f t="shared" si="55"/>
        <v>1.25</v>
      </c>
      <c r="V109" s="160">
        <v>0</v>
      </c>
      <c r="W109" s="21">
        <v>0</v>
      </c>
    </row>
    <row r="110" spans="1:23" x14ac:dyDescent="0.25">
      <c r="A110" s="18">
        <v>85</v>
      </c>
      <c r="B110" s="19" t="s">
        <v>225</v>
      </c>
      <c r="C110" s="20" t="s">
        <v>226</v>
      </c>
      <c r="D110" s="21" t="s">
        <v>216</v>
      </c>
      <c r="E110" s="22">
        <v>1</v>
      </c>
      <c r="F110" s="23"/>
      <c r="G110" s="24">
        <f t="shared" si="49"/>
        <v>0</v>
      </c>
      <c r="H110" s="24"/>
      <c r="I110" s="24">
        <f t="shared" si="50"/>
        <v>0</v>
      </c>
      <c r="J110" s="24"/>
      <c r="K110" s="24">
        <f t="shared" si="51"/>
        <v>0</v>
      </c>
      <c r="L110" s="24">
        <v>21</v>
      </c>
      <c r="M110" s="24">
        <f t="shared" si="52"/>
        <v>0</v>
      </c>
      <c r="N110" s="21">
        <v>1.772E-2</v>
      </c>
      <c r="O110" s="21">
        <f t="shared" si="53"/>
        <v>1.772E-2</v>
      </c>
      <c r="P110" s="21">
        <v>0</v>
      </c>
      <c r="Q110" s="21">
        <f t="shared" si="54"/>
        <v>0</v>
      </c>
      <c r="R110" s="21"/>
      <c r="S110" s="21"/>
      <c r="T110" s="25">
        <v>0.97299999999999998</v>
      </c>
      <c r="U110" s="21">
        <f t="shared" si="55"/>
        <v>0.97</v>
      </c>
      <c r="V110" s="160">
        <v>0</v>
      </c>
      <c r="W110" s="21">
        <v>0</v>
      </c>
    </row>
    <row r="111" spans="1:23" x14ac:dyDescent="0.25">
      <c r="A111" s="18">
        <v>86</v>
      </c>
      <c r="B111" s="19" t="s">
        <v>227</v>
      </c>
      <c r="C111" s="20" t="s">
        <v>228</v>
      </c>
      <c r="D111" s="21" t="s">
        <v>48</v>
      </c>
      <c r="E111" s="22">
        <v>1</v>
      </c>
      <c r="F111" s="23"/>
      <c r="G111" s="24">
        <f t="shared" si="49"/>
        <v>0</v>
      </c>
      <c r="H111" s="24"/>
      <c r="I111" s="24">
        <f t="shared" si="50"/>
        <v>0</v>
      </c>
      <c r="J111" s="24"/>
      <c r="K111" s="24">
        <f t="shared" si="51"/>
        <v>0</v>
      </c>
      <c r="L111" s="24">
        <v>21</v>
      </c>
      <c r="M111" s="24">
        <f t="shared" si="52"/>
        <v>0</v>
      </c>
      <c r="N111" s="21">
        <v>1.8669999999999999E-2</v>
      </c>
      <c r="O111" s="21">
        <f t="shared" si="53"/>
        <v>1.8669999999999999E-2</v>
      </c>
      <c r="P111" s="21">
        <v>0</v>
      </c>
      <c r="Q111" s="21">
        <f t="shared" si="54"/>
        <v>0</v>
      </c>
      <c r="R111" s="21"/>
      <c r="S111" s="21"/>
      <c r="T111" s="25">
        <v>2.92136</v>
      </c>
      <c r="U111" s="21">
        <f t="shared" si="55"/>
        <v>2.92</v>
      </c>
      <c r="V111" s="160">
        <v>0</v>
      </c>
      <c r="W111" s="21">
        <v>0</v>
      </c>
    </row>
    <row r="112" spans="1:23" x14ac:dyDescent="0.25">
      <c r="A112" s="18">
        <v>87</v>
      </c>
      <c r="B112" s="19" t="s">
        <v>229</v>
      </c>
      <c r="C112" s="20" t="s">
        <v>230</v>
      </c>
      <c r="D112" s="21" t="s">
        <v>216</v>
      </c>
      <c r="E112" s="22">
        <v>1</v>
      </c>
      <c r="F112" s="23"/>
      <c r="G112" s="24">
        <f t="shared" si="49"/>
        <v>0</v>
      </c>
      <c r="H112" s="24"/>
      <c r="I112" s="24">
        <f t="shared" si="50"/>
        <v>0</v>
      </c>
      <c r="J112" s="24"/>
      <c r="K112" s="24">
        <f t="shared" si="51"/>
        <v>0</v>
      </c>
      <c r="L112" s="24">
        <v>21</v>
      </c>
      <c r="M112" s="24">
        <f t="shared" si="52"/>
        <v>0</v>
      </c>
      <c r="N112" s="21">
        <v>1.09E-2</v>
      </c>
      <c r="O112" s="21">
        <f t="shared" si="53"/>
        <v>1.09E-2</v>
      </c>
      <c r="P112" s="21">
        <v>0</v>
      </c>
      <c r="Q112" s="21">
        <f t="shared" si="54"/>
        <v>0</v>
      </c>
      <c r="R112" s="21"/>
      <c r="S112" s="21"/>
      <c r="T112" s="25">
        <v>1.25</v>
      </c>
      <c r="U112" s="21">
        <f t="shared" si="55"/>
        <v>1.25</v>
      </c>
      <c r="V112" s="160">
        <v>0</v>
      </c>
      <c r="W112" s="21">
        <v>0</v>
      </c>
    </row>
    <row r="113" spans="1:23" x14ac:dyDescent="0.25">
      <c r="A113" s="18">
        <v>88</v>
      </c>
      <c r="B113" s="19" t="s">
        <v>231</v>
      </c>
      <c r="C113" s="20" t="s">
        <v>232</v>
      </c>
      <c r="D113" s="21" t="s">
        <v>48</v>
      </c>
      <c r="E113" s="22">
        <v>1</v>
      </c>
      <c r="F113" s="23"/>
      <c r="G113" s="24">
        <f t="shared" si="49"/>
        <v>0</v>
      </c>
      <c r="H113" s="24"/>
      <c r="I113" s="24">
        <f t="shared" si="50"/>
        <v>0</v>
      </c>
      <c r="J113" s="24"/>
      <c r="K113" s="24">
        <f t="shared" si="51"/>
        <v>0</v>
      </c>
      <c r="L113" s="24">
        <v>21</v>
      </c>
      <c r="M113" s="24">
        <f t="shared" si="52"/>
        <v>0</v>
      </c>
      <c r="N113" s="21">
        <v>8.3000000000000001E-3</v>
      </c>
      <c r="O113" s="21">
        <f t="shared" si="53"/>
        <v>8.3000000000000001E-3</v>
      </c>
      <c r="P113" s="21">
        <v>0</v>
      </c>
      <c r="Q113" s="21">
        <f t="shared" si="54"/>
        <v>0</v>
      </c>
      <c r="R113" s="21"/>
      <c r="S113" s="21"/>
      <c r="T113" s="25">
        <v>1.9204600000000001</v>
      </c>
      <c r="U113" s="21">
        <f t="shared" si="55"/>
        <v>1.92</v>
      </c>
      <c r="V113" s="160">
        <v>0</v>
      </c>
      <c r="W113" s="21">
        <v>0</v>
      </c>
    </row>
    <row r="114" spans="1:23" x14ac:dyDescent="0.25">
      <c r="A114" s="18">
        <v>89</v>
      </c>
      <c r="B114" s="19" t="s">
        <v>233</v>
      </c>
      <c r="C114" s="20" t="s">
        <v>234</v>
      </c>
      <c r="D114" s="21" t="s">
        <v>216</v>
      </c>
      <c r="E114" s="22">
        <v>1</v>
      </c>
      <c r="F114" s="23"/>
      <c r="G114" s="24">
        <f t="shared" si="49"/>
        <v>0</v>
      </c>
      <c r="H114" s="24"/>
      <c r="I114" s="24">
        <f t="shared" si="50"/>
        <v>0</v>
      </c>
      <c r="J114" s="24"/>
      <c r="K114" s="24">
        <f t="shared" si="51"/>
        <v>0</v>
      </c>
      <c r="L114" s="24">
        <v>21</v>
      </c>
      <c r="M114" s="24">
        <f t="shared" si="52"/>
        <v>0</v>
      </c>
      <c r="N114" s="21">
        <v>9.1000000000000004E-3</v>
      </c>
      <c r="O114" s="21">
        <f t="shared" si="53"/>
        <v>9.1000000000000004E-3</v>
      </c>
      <c r="P114" s="21">
        <v>0</v>
      </c>
      <c r="Q114" s="21">
        <f t="shared" si="54"/>
        <v>0</v>
      </c>
      <c r="R114" s="21"/>
      <c r="S114" s="21"/>
      <c r="T114" s="25">
        <v>1.1890000000000001</v>
      </c>
      <c r="U114" s="21">
        <f t="shared" si="55"/>
        <v>1.19</v>
      </c>
      <c r="V114" s="160">
        <v>0</v>
      </c>
      <c r="W114" s="21">
        <v>0</v>
      </c>
    </row>
    <row r="115" spans="1:23" x14ac:dyDescent="0.25">
      <c r="A115" s="221">
        <v>92</v>
      </c>
      <c r="B115" s="222" t="s">
        <v>410</v>
      </c>
      <c r="C115" s="223" t="s">
        <v>411</v>
      </c>
      <c r="D115" s="224" t="s">
        <v>48</v>
      </c>
      <c r="E115" s="225"/>
      <c r="F115" s="208"/>
      <c r="G115" s="209">
        <f t="shared" si="49"/>
        <v>0</v>
      </c>
      <c r="H115" s="24"/>
      <c r="I115" s="24">
        <f t="shared" si="50"/>
        <v>0</v>
      </c>
      <c r="J115" s="24"/>
      <c r="K115" s="24">
        <f t="shared" si="51"/>
        <v>0</v>
      </c>
      <c r="L115" s="24">
        <v>21</v>
      </c>
      <c r="M115" s="24">
        <f t="shared" si="52"/>
        <v>0</v>
      </c>
      <c r="N115" s="21">
        <v>9.1000000000000004E-3</v>
      </c>
      <c r="O115" s="21">
        <f t="shared" si="53"/>
        <v>0</v>
      </c>
      <c r="P115" s="21">
        <v>0</v>
      </c>
      <c r="Q115" s="21">
        <f t="shared" si="54"/>
        <v>0</v>
      </c>
      <c r="R115" s="21"/>
      <c r="S115" s="21"/>
      <c r="T115" s="25">
        <v>1.1890000000000001</v>
      </c>
      <c r="U115" s="21">
        <f t="shared" si="55"/>
        <v>0</v>
      </c>
      <c r="V115" s="160">
        <v>2.7300000000000001E-2</v>
      </c>
      <c r="W115" s="21">
        <v>0</v>
      </c>
    </row>
    <row r="116" spans="1:23" x14ac:dyDescent="0.25">
      <c r="A116" s="18">
        <v>90</v>
      </c>
      <c r="B116" s="19" t="s">
        <v>235</v>
      </c>
      <c r="C116" s="20" t="s">
        <v>236</v>
      </c>
      <c r="D116" s="21" t="s">
        <v>33</v>
      </c>
      <c r="E116" s="22">
        <v>7.0000000000000007E-2</v>
      </c>
      <c r="F116" s="23"/>
      <c r="G116" s="24">
        <f t="shared" si="49"/>
        <v>0</v>
      </c>
      <c r="H116" s="24"/>
      <c r="I116" s="24">
        <f t="shared" si="50"/>
        <v>0</v>
      </c>
      <c r="J116" s="24"/>
      <c r="K116" s="24">
        <f t="shared" si="51"/>
        <v>0</v>
      </c>
      <c r="L116" s="24">
        <v>21</v>
      </c>
      <c r="M116" s="24">
        <f t="shared" si="52"/>
        <v>0</v>
      </c>
      <c r="N116" s="21">
        <v>0</v>
      </c>
      <c r="O116" s="21">
        <f t="shared" si="53"/>
        <v>0</v>
      </c>
      <c r="P116" s="21">
        <v>0</v>
      </c>
      <c r="Q116" s="21">
        <f t="shared" si="54"/>
        <v>0</v>
      </c>
      <c r="R116" s="21"/>
      <c r="S116" s="21"/>
      <c r="T116" s="25">
        <v>1.573</v>
      </c>
      <c r="U116" s="21">
        <f t="shared" si="55"/>
        <v>0.11</v>
      </c>
      <c r="V116" s="160">
        <v>0</v>
      </c>
      <c r="W116" s="21">
        <v>0</v>
      </c>
    </row>
    <row r="117" spans="1:23" x14ac:dyDescent="0.25">
      <c r="A117" s="26" t="s">
        <v>28</v>
      </c>
      <c r="B117" s="27" t="s">
        <v>237</v>
      </c>
      <c r="C117" s="28" t="s">
        <v>238</v>
      </c>
      <c r="D117" s="29"/>
      <c r="E117" s="30"/>
      <c r="F117" s="31"/>
      <c r="G117" s="31">
        <f>SUMIF(AC118:AC119,"&lt;&gt;NOR",G118:G119)</f>
        <v>0</v>
      </c>
      <c r="H117" s="31"/>
      <c r="I117" s="31">
        <f>SUM(I118:I119)</f>
        <v>0</v>
      </c>
      <c r="J117" s="31"/>
      <c r="K117" s="31">
        <f>SUM(K118:K119)</f>
        <v>0</v>
      </c>
      <c r="L117" s="31"/>
      <c r="M117" s="31">
        <f>SUM(M118:M119)</f>
        <v>0</v>
      </c>
      <c r="N117" s="29"/>
      <c r="O117" s="29">
        <f>SUM(O118:O119)</f>
        <v>1.7999999999999999E-2</v>
      </c>
      <c r="P117" s="29"/>
      <c r="Q117" s="29">
        <f>SUM(Q118:Q119)</f>
        <v>0</v>
      </c>
      <c r="R117" s="29"/>
      <c r="S117" s="29"/>
      <c r="T117" s="32"/>
      <c r="U117" s="29">
        <f>SUM(U118:U119)</f>
        <v>1.93</v>
      </c>
      <c r="V117" s="161">
        <v>0</v>
      </c>
      <c r="W117" s="162">
        <v>0</v>
      </c>
    </row>
    <row r="118" spans="1:23" x14ac:dyDescent="0.25">
      <c r="A118" s="18">
        <v>91</v>
      </c>
      <c r="B118" s="19" t="s">
        <v>239</v>
      </c>
      <c r="C118" s="20" t="s">
        <v>419</v>
      </c>
      <c r="D118" s="21" t="s">
        <v>216</v>
      </c>
      <c r="E118" s="22">
        <v>1</v>
      </c>
      <c r="F118" s="23"/>
      <c r="G118" s="24">
        <f>ROUND(E118*F118,2)</f>
        <v>0</v>
      </c>
      <c r="H118" s="24"/>
      <c r="I118" s="24">
        <f>ROUND(E118*H118,2)</f>
        <v>0</v>
      </c>
      <c r="J118" s="24"/>
      <c r="K118" s="24">
        <f>ROUND(E118*J118,2)</f>
        <v>0</v>
      </c>
      <c r="L118" s="24">
        <v>21</v>
      </c>
      <c r="M118" s="24">
        <f>G118*(1+L118/100)</f>
        <v>0</v>
      </c>
      <c r="N118" s="21">
        <v>1.7999999999999999E-2</v>
      </c>
      <c r="O118" s="21">
        <f>ROUND(E118*N118,5)</f>
        <v>1.7999999999999999E-2</v>
      </c>
      <c r="P118" s="21">
        <v>0</v>
      </c>
      <c r="Q118" s="21">
        <f>ROUND(E118*P118,5)</f>
        <v>0</v>
      </c>
      <c r="R118" s="21"/>
      <c r="S118" s="21"/>
      <c r="T118" s="25">
        <v>1.9</v>
      </c>
      <c r="U118" s="21">
        <f>ROUND(E118*T118,2)</f>
        <v>1.9</v>
      </c>
      <c r="V118" s="160">
        <v>0</v>
      </c>
      <c r="W118" s="21">
        <v>0</v>
      </c>
    </row>
    <row r="119" spans="1:23" x14ac:dyDescent="0.25">
      <c r="A119" s="18">
        <v>92</v>
      </c>
      <c r="B119" s="19" t="s">
        <v>240</v>
      </c>
      <c r="C119" s="20" t="s">
        <v>241</v>
      </c>
      <c r="D119" s="21" t="s">
        <v>33</v>
      </c>
      <c r="E119" s="22">
        <v>0.02</v>
      </c>
      <c r="F119" s="23"/>
      <c r="G119" s="24">
        <f>ROUND(E119*F119,2)</f>
        <v>0</v>
      </c>
      <c r="H119" s="24"/>
      <c r="I119" s="24">
        <f>ROUND(E119*H119,2)</f>
        <v>0</v>
      </c>
      <c r="J119" s="24"/>
      <c r="K119" s="24">
        <f>ROUND(E119*J119,2)</f>
        <v>0</v>
      </c>
      <c r="L119" s="24">
        <v>21</v>
      </c>
      <c r="M119" s="24">
        <f>G119*(1+L119/100)</f>
        <v>0</v>
      </c>
      <c r="N119" s="21">
        <v>0</v>
      </c>
      <c r="O119" s="21">
        <f>ROUND(E119*N119,5)</f>
        <v>0</v>
      </c>
      <c r="P119" s="21">
        <v>0</v>
      </c>
      <c r="Q119" s="21">
        <f>ROUND(E119*P119,5)</f>
        <v>0</v>
      </c>
      <c r="R119" s="21"/>
      <c r="S119" s="21"/>
      <c r="T119" s="25">
        <v>1.7230000000000001</v>
      </c>
      <c r="U119" s="21">
        <f>ROUND(E119*T119,2)</f>
        <v>0.03</v>
      </c>
      <c r="V119" s="160">
        <v>0</v>
      </c>
      <c r="W119" s="21">
        <v>0</v>
      </c>
    </row>
    <row r="120" spans="1:23" x14ac:dyDescent="0.25">
      <c r="A120" s="26" t="s">
        <v>28</v>
      </c>
      <c r="B120" s="27" t="s">
        <v>242</v>
      </c>
      <c r="C120" s="28" t="s">
        <v>243</v>
      </c>
      <c r="D120" s="29"/>
      <c r="E120" s="30"/>
      <c r="F120" s="31"/>
      <c r="G120" s="31">
        <f>SUMIF(AC121:AC131,"&lt;&gt;NOR",G121:G131)</f>
        <v>0</v>
      </c>
      <c r="H120" s="31"/>
      <c r="I120" s="31">
        <f>SUM(I121:I131)</f>
        <v>0</v>
      </c>
      <c r="J120" s="31"/>
      <c r="K120" s="31">
        <f>SUM(K121:K131)</f>
        <v>0</v>
      </c>
      <c r="L120" s="31"/>
      <c r="M120" s="31">
        <f>SUM(M121:M131)</f>
        <v>0</v>
      </c>
      <c r="N120" s="29"/>
      <c r="O120" s="29">
        <f>SUM(O121:O131)</f>
        <v>0.47929999999999995</v>
      </c>
      <c r="P120" s="29"/>
      <c r="Q120" s="29">
        <f>SUM(Q121:Q131)</f>
        <v>0.50797999999999999</v>
      </c>
      <c r="R120" s="29"/>
      <c r="S120" s="29"/>
      <c r="T120" s="32"/>
      <c r="U120" s="29">
        <f>SUM(U121:U131)</f>
        <v>25.97</v>
      </c>
      <c r="V120" s="161">
        <v>0</v>
      </c>
      <c r="W120" s="162">
        <v>0</v>
      </c>
    </row>
    <row r="121" spans="1:23" x14ac:dyDescent="0.25">
      <c r="A121" s="18">
        <v>93</v>
      </c>
      <c r="B121" s="19" t="s">
        <v>244</v>
      </c>
      <c r="C121" s="20" t="s">
        <v>245</v>
      </c>
      <c r="D121" s="21" t="s">
        <v>36</v>
      </c>
      <c r="E121" s="22">
        <v>15.899999999999999</v>
      </c>
      <c r="F121" s="23"/>
      <c r="G121" s="24">
        <f>ROUND(E121*F121,2)</f>
        <v>0</v>
      </c>
      <c r="H121" s="24"/>
      <c r="I121" s="24">
        <f>ROUND(E121*H121,2)</f>
        <v>0</v>
      </c>
      <c r="J121" s="24"/>
      <c r="K121" s="24">
        <f>ROUND(E121*J121,2)</f>
        <v>0</v>
      </c>
      <c r="L121" s="24">
        <v>21</v>
      </c>
      <c r="M121" s="24">
        <f>G121*(1+L121/100)</f>
        <v>0</v>
      </c>
      <c r="N121" s="21">
        <v>0</v>
      </c>
      <c r="O121" s="21">
        <f>ROUND(E121*N121,5)</f>
        <v>0</v>
      </c>
      <c r="P121" s="21">
        <v>0</v>
      </c>
      <c r="Q121" s="21">
        <f>ROUND(E121*P121,5)</f>
        <v>0</v>
      </c>
      <c r="R121" s="21"/>
      <c r="S121" s="21"/>
      <c r="T121" s="25">
        <v>5.1999999999999998E-2</v>
      </c>
      <c r="U121" s="21">
        <f>ROUND(E121*T121,2)</f>
        <v>0.83</v>
      </c>
      <c r="V121" s="160">
        <v>0</v>
      </c>
      <c r="W121" s="21">
        <v>0</v>
      </c>
    </row>
    <row r="122" spans="1:23" x14ac:dyDescent="0.25">
      <c r="A122" s="18">
        <v>94</v>
      </c>
      <c r="B122" s="19" t="s">
        <v>246</v>
      </c>
      <c r="C122" s="20" t="s">
        <v>247</v>
      </c>
      <c r="D122" s="21" t="s">
        <v>48</v>
      </c>
      <c r="E122" s="22">
        <v>11</v>
      </c>
      <c r="F122" s="23"/>
      <c r="G122" s="24">
        <f t="shared" ref="G122:G131" si="56">ROUND(E122*F122,2)</f>
        <v>0</v>
      </c>
      <c r="H122" s="24"/>
      <c r="I122" s="24">
        <f t="shared" ref="I122:I131" si="57">ROUND(E122*H122,2)</f>
        <v>0</v>
      </c>
      <c r="J122" s="24"/>
      <c r="K122" s="24">
        <f t="shared" ref="K122:K131" si="58">ROUND(E122*J122,2)</f>
        <v>0</v>
      </c>
      <c r="L122" s="24">
        <v>21</v>
      </c>
      <c r="M122" s="24">
        <f t="shared" ref="M122:M131" si="59">G122*(1+L122/100)</f>
        <v>0</v>
      </c>
      <c r="N122" s="21">
        <v>8.0000000000000007E-5</v>
      </c>
      <c r="O122" s="21">
        <f t="shared" ref="O122:O131" si="60">ROUND(E122*N122,5)</f>
        <v>8.8000000000000003E-4</v>
      </c>
      <c r="P122" s="21">
        <v>2.4930000000000001E-2</v>
      </c>
      <c r="Q122" s="21">
        <f t="shared" ref="Q122:Q131" si="61">ROUND(E122*P122,5)</f>
        <v>0.27422999999999997</v>
      </c>
      <c r="R122" s="21"/>
      <c r="S122" s="21"/>
      <c r="T122" s="25">
        <v>0.26800000000000002</v>
      </c>
      <c r="U122" s="21">
        <f t="shared" ref="U122:U131" si="62">ROUND(E122*T122,2)</f>
        <v>2.95</v>
      </c>
      <c r="V122" s="160">
        <v>0</v>
      </c>
      <c r="W122" s="21">
        <v>0</v>
      </c>
    </row>
    <row r="123" spans="1:23" x14ac:dyDescent="0.25">
      <c r="A123" s="18">
        <v>95</v>
      </c>
      <c r="B123" s="19" t="s">
        <v>248</v>
      </c>
      <c r="C123" s="20" t="s">
        <v>249</v>
      </c>
      <c r="D123" s="21" t="s">
        <v>48</v>
      </c>
      <c r="E123" s="22">
        <v>5</v>
      </c>
      <c r="F123" s="23"/>
      <c r="G123" s="24">
        <f t="shared" si="56"/>
        <v>0</v>
      </c>
      <c r="H123" s="24"/>
      <c r="I123" s="24">
        <f t="shared" si="57"/>
        <v>0</v>
      </c>
      <c r="J123" s="24"/>
      <c r="K123" s="24">
        <f t="shared" si="58"/>
        <v>0</v>
      </c>
      <c r="L123" s="24">
        <v>21</v>
      </c>
      <c r="M123" s="24">
        <f t="shared" si="59"/>
        <v>0</v>
      </c>
      <c r="N123" s="21">
        <v>8.0000000000000007E-5</v>
      </c>
      <c r="O123" s="21">
        <f t="shared" si="60"/>
        <v>4.0000000000000002E-4</v>
      </c>
      <c r="P123" s="21">
        <v>4.675E-2</v>
      </c>
      <c r="Q123" s="21">
        <f t="shared" si="61"/>
        <v>0.23375000000000001</v>
      </c>
      <c r="R123" s="21"/>
      <c r="S123" s="21"/>
      <c r="T123" s="25">
        <v>0.36099999999999999</v>
      </c>
      <c r="U123" s="21">
        <f t="shared" si="62"/>
        <v>1.81</v>
      </c>
      <c r="V123" s="160">
        <v>0</v>
      </c>
      <c r="W123" s="21">
        <v>0</v>
      </c>
    </row>
    <row r="124" spans="1:23" x14ac:dyDescent="0.25">
      <c r="A124" s="18">
        <v>95</v>
      </c>
      <c r="B124" s="19" t="s">
        <v>252</v>
      </c>
      <c r="C124" s="20" t="s">
        <v>253</v>
      </c>
      <c r="D124" s="21" t="s">
        <v>48</v>
      </c>
      <c r="E124" s="22">
        <v>2</v>
      </c>
      <c r="F124" s="23"/>
      <c r="G124" s="24">
        <f t="shared" si="56"/>
        <v>0</v>
      </c>
      <c r="H124" s="24"/>
      <c r="I124" s="24">
        <f t="shared" si="57"/>
        <v>0</v>
      </c>
      <c r="J124" s="24"/>
      <c r="K124" s="24">
        <f t="shared" si="58"/>
        <v>0</v>
      </c>
      <c r="L124" s="24">
        <v>21</v>
      </c>
      <c r="M124" s="24">
        <f t="shared" si="59"/>
        <v>0</v>
      </c>
      <c r="N124" s="21">
        <v>1.542E-2</v>
      </c>
      <c r="O124" s="21">
        <f t="shared" si="60"/>
        <v>3.0839999999999999E-2</v>
      </c>
      <c r="P124" s="21">
        <v>0</v>
      </c>
      <c r="Q124" s="21">
        <f t="shared" si="61"/>
        <v>0</v>
      </c>
      <c r="R124" s="21"/>
      <c r="S124" s="21"/>
      <c r="T124" s="25">
        <v>0.92900000000000005</v>
      </c>
      <c r="U124" s="21">
        <f t="shared" si="62"/>
        <v>1.86</v>
      </c>
      <c r="V124" s="160">
        <v>0</v>
      </c>
      <c r="W124" s="21">
        <v>0</v>
      </c>
    </row>
    <row r="125" spans="1:23" x14ac:dyDescent="0.25">
      <c r="A125" s="18">
        <v>96</v>
      </c>
      <c r="B125" s="19" t="s">
        <v>254</v>
      </c>
      <c r="C125" s="20" t="s">
        <v>255</v>
      </c>
      <c r="D125" s="21" t="s">
        <v>48</v>
      </c>
      <c r="E125" s="22">
        <v>1</v>
      </c>
      <c r="F125" s="23"/>
      <c r="G125" s="24">
        <f t="shared" si="56"/>
        <v>0</v>
      </c>
      <c r="H125" s="24"/>
      <c r="I125" s="24">
        <f t="shared" si="57"/>
        <v>0</v>
      </c>
      <c r="J125" s="24"/>
      <c r="K125" s="24">
        <f t="shared" si="58"/>
        <v>0</v>
      </c>
      <c r="L125" s="24">
        <v>21</v>
      </c>
      <c r="M125" s="24">
        <f t="shared" si="59"/>
        <v>0</v>
      </c>
      <c r="N125" s="21">
        <v>2.0559999999999998E-2</v>
      </c>
      <c r="O125" s="21">
        <f t="shared" si="60"/>
        <v>2.0559999999999998E-2</v>
      </c>
      <c r="P125" s="21">
        <v>0</v>
      </c>
      <c r="Q125" s="21">
        <f t="shared" si="61"/>
        <v>0</v>
      </c>
      <c r="R125" s="21"/>
      <c r="S125" s="21"/>
      <c r="T125" s="25">
        <v>0.94499999999999995</v>
      </c>
      <c r="U125" s="21">
        <f t="shared" si="62"/>
        <v>0.95</v>
      </c>
      <c r="V125" s="160">
        <v>0</v>
      </c>
      <c r="W125" s="21">
        <v>0</v>
      </c>
    </row>
    <row r="126" spans="1:23" x14ac:dyDescent="0.25">
      <c r="A126" s="18">
        <v>97</v>
      </c>
      <c r="B126" s="19" t="s">
        <v>256</v>
      </c>
      <c r="C126" s="20" t="s">
        <v>257</v>
      </c>
      <c r="D126" s="21" t="s">
        <v>48</v>
      </c>
      <c r="E126" s="22">
        <v>8</v>
      </c>
      <c r="F126" s="23"/>
      <c r="G126" s="24">
        <f t="shared" si="56"/>
        <v>0</v>
      </c>
      <c r="H126" s="24"/>
      <c r="I126" s="24">
        <f t="shared" si="57"/>
        <v>0</v>
      </c>
      <c r="J126" s="24"/>
      <c r="K126" s="24">
        <f t="shared" si="58"/>
        <v>0</v>
      </c>
      <c r="L126" s="24">
        <v>21</v>
      </c>
      <c r="M126" s="24">
        <f t="shared" si="59"/>
        <v>0</v>
      </c>
      <c r="N126" s="21">
        <v>2.5700000000000001E-2</v>
      </c>
      <c r="O126" s="21">
        <f t="shared" si="60"/>
        <v>0.2056</v>
      </c>
      <c r="P126" s="21">
        <v>0</v>
      </c>
      <c r="Q126" s="21">
        <f t="shared" si="61"/>
        <v>0</v>
      </c>
      <c r="R126" s="21"/>
      <c r="S126" s="21"/>
      <c r="T126" s="25">
        <v>0.95299999999999996</v>
      </c>
      <c r="U126" s="21">
        <f t="shared" si="62"/>
        <v>7.62</v>
      </c>
      <c r="V126" s="160">
        <v>0</v>
      </c>
      <c r="W126" s="21">
        <v>0</v>
      </c>
    </row>
    <row r="127" spans="1:23" x14ac:dyDescent="0.25">
      <c r="A127" s="18">
        <v>98</v>
      </c>
      <c r="B127" s="19" t="s">
        <v>260</v>
      </c>
      <c r="C127" s="20" t="s">
        <v>261</v>
      </c>
      <c r="D127" s="21" t="s">
        <v>48</v>
      </c>
      <c r="E127" s="22">
        <v>1</v>
      </c>
      <c r="F127" s="23"/>
      <c r="G127" s="24">
        <f t="shared" si="56"/>
        <v>0</v>
      </c>
      <c r="H127" s="24"/>
      <c r="I127" s="24">
        <f t="shared" si="57"/>
        <v>0</v>
      </c>
      <c r="J127" s="24"/>
      <c r="K127" s="24">
        <f t="shared" si="58"/>
        <v>0</v>
      </c>
      <c r="L127" s="24">
        <v>21</v>
      </c>
      <c r="M127" s="24">
        <f t="shared" si="59"/>
        <v>0</v>
      </c>
      <c r="N127" s="21">
        <v>3.0839999999999999E-2</v>
      </c>
      <c r="O127" s="21">
        <f t="shared" si="60"/>
        <v>3.0839999999999999E-2</v>
      </c>
      <c r="P127" s="21">
        <v>0</v>
      </c>
      <c r="Q127" s="21">
        <f t="shared" si="61"/>
        <v>0</v>
      </c>
      <c r="R127" s="21"/>
      <c r="S127" s="21"/>
      <c r="T127" s="25">
        <v>1</v>
      </c>
      <c r="U127" s="21">
        <f t="shared" si="62"/>
        <v>1</v>
      </c>
      <c r="V127" s="160">
        <v>0</v>
      </c>
      <c r="W127" s="21">
        <v>0</v>
      </c>
    </row>
    <row r="128" spans="1:23" x14ac:dyDescent="0.25">
      <c r="A128" s="18">
        <v>99</v>
      </c>
      <c r="B128" s="19" t="s">
        <v>258</v>
      </c>
      <c r="C128" s="20" t="s">
        <v>259</v>
      </c>
      <c r="D128" s="21" t="s">
        <v>48</v>
      </c>
      <c r="E128" s="22">
        <v>3</v>
      </c>
      <c r="F128" s="23"/>
      <c r="G128" s="24">
        <f t="shared" si="56"/>
        <v>0</v>
      </c>
      <c r="H128" s="24"/>
      <c r="I128" s="24">
        <f t="shared" si="57"/>
        <v>0</v>
      </c>
      <c r="J128" s="24"/>
      <c r="K128" s="24">
        <f t="shared" si="58"/>
        <v>0</v>
      </c>
      <c r="L128" s="24">
        <v>21</v>
      </c>
      <c r="M128" s="24">
        <f t="shared" si="59"/>
        <v>0</v>
      </c>
      <c r="N128" s="21">
        <v>4.6260000000000003E-2</v>
      </c>
      <c r="O128" s="21">
        <f t="shared" si="60"/>
        <v>0.13877999999999999</v>
      </c>
      <c r="P128" s="21">
        <v>0</v>
      </c>
      <c r="Q128" s="21">
        <f t="shared" si="61"/>
        <v>0</v>
      </c>
      <c r="R128" s="21"/>
      <c r="S128" s="21"/>
      <c r="T128" s="25">
        <v>1.1835</v>
      </c>
      <c r="U128" s="21">
        <f t="shared" si="62"/>
        <v>3.55</v>
      </c>
      <c r="V128" s="160">
        <v>0</v>
      </c>
      <c r="W128" s="21">
        <v>0</v>
      </c>
    </row>
    <row r="129" spans="1:23" x14ac:dyDescent="0.25">
      <c r="A129" s="18">
        <v>100</v>
      </c>
      <c r="B129" s="19" t="s">
        <v>250</v>
      </c>
      <c r="C129" s="20" t="s">
        <v>251</v>
      </c>
      <c r="D129" s="21" t="s">
        <v>48</v>
      </c>
      <c r="E129" s="22">
        <v>1</v>
      </c>
      <c r="F129" s="23"/>
      <c r="G129" s="24">
        <f t="shared" si="56"/>
        <v>0</v>
      </c>
      <c r="H129" s="24"/>
      <c r="I129" s="24">
        <f t="shared" si="57"/>
        <v>0</v>
      </c>
      <c r="J129" s="24"/>
      <c r="K129" s="24">
        <f t="shared" si="58"/>
        <v>0</v>
      </c>
      <c r="L129" s="24">
        <v>21</v>
      </c>
      <c r="M129" s="24">
        <f t="shared" si="59"/>
        <v>0</v>
      </c>
      <c r="N129" s="21">
        <v>5.1400000000000001E-2</v>
      </c>
      <c r="O129" s="21">
        <f t="shared" si="60"/>
        <v>5.1400000000000001E-2</v>
      </c>
      <c r="P129" s="21">
        <v>0</v>
      </c>
      <c r="Q129" s="21">
        <f t="shared" si="61"/>
        <v>0</v>
      </c>
      <c r="R129" s="21"/>
      <c r="S129" s="21"/>
      <c r="T129" s="25">
        <v>1.1964999999999999</v>
      </c>
      <c r="U129" s="21">
        <f t="shared" si="62"/>
        <v>1.2</v>
      </c>
      <c r="V129" s="160">
        <v>0</v>
      </c>
      <c r="W129" s="21">
        <v>0</v>
      </c>
    </row>
    <row r="130" spans="1:23" x14ac:dyDescent="0.25">
      <c r="A130" s="18">
        <v>101</v>
      </c>
      <c r="B130" s="19" t="s">
        <v>367</v>
      </c>
      <c r="C130" s="20" t="s">
        <v>368</v>
      </c>
      <c r="D130" s="21" t="s">
        <v>48</v>
      </c>
      <c r="E130" s="22">
        <v>1</v>
      </c>
      <c r="F130" s="23"/>
      <c r="G130" s="24">
        <f t="shared" si="56"/>
        <v>0</v>
      </c>
      <c r="H130" s="24"/>
      <c r="I130" s="24">
        <f t="shared" si="57"/>
        <v>0</v>
      </c>
      <c r="J130" s="24"/>
      <c r="K130" s="24">
        <f t="shared" si="58"/>
        <v>0</v>
      </c>
      <c r="L130" s="24">
        <v>21</v>
      </c>
      <c r="M130" s="24">
        <f t="shared" si="59"/>
        <v>0</v>
      </c>
      <c r="N130" s="21">
        <v>0</v>
      </c>
      <c r="O130" s="21">
        <f t="shared" si="60"/>
        <v>0</v>
      </c>
      <c r="P130" s="21">
        <v>0</v>
      </c>
      <c r="Q130" s="21">
        <f t="shared" si="61"/>
        <v>0</v>
      </c>
      <c r="R130" s="21"/>
      <c r="S130" s="21"/>
      <c r="T130" s="25">
        <v>2.71</v>
      </c>
      <c r="U130" s="21">
        <f t="shared" si="62"/>
        <v>2.71</v>
      </c>
      <c r="V130" s="160">
        <v>0</v>
      </c>
      <c r="W130" s="21">
        <v>0</v>
      </c>
    </row>
    <row r="131" spans="1:23" x14ac:dyDescent="0.25">
      <c r="A131" s="18">
        <v>102</v>
      </c>
      <c r="B131" s="19" t="s">
        <v>262</v>
      </c>
      <c r="C131" s="20" t="s">
        <v>263</v>
      </c>
      <c r="D131" s="21" t="s">
        <v>33</v>
      </c>
      <c r="E131" s="22">
        <v>0.55000000000000004</v>
      </c>
      <c r="F131" s="23"/>
      <c r="G131" s="24">
        <f t="shared" si="56"/>
        <v>0</v>
      </c>
      <c r="H131" s="24"/>
      <c r="I131" s="24">
        <f t="shared" si="57"/>
        <v>0</v>
      </c>
      <c r="J131" s="24"/>
      <c r="K131" s="24">
        <f t="shared" si="58"/>
        <v>0</v>
      </c>
      <c r="L131" s="24">
        <v>21</v>
      </c>
      <c r="M131" s="24">
        <f t="shared" si="59"/>
        <v>0</v>
      </c>
      <c r="N131" s="21">
        <v>0</v>
      </c>
      <c r="O131" s="21">
        <f t="shared" si="60"/>
        <v>0</v>
      </c>
      <c r="P131" s="21">
        <v>0</v>
      </c>
      <c r="Q131" s="21">
        <f t="shared" si="61"/>
        <v>0</v>
      </c>
      <c r="R131" s="21"/>
      <c r="S131" s="21"/>
      <c r="T131" s="25">
        <v>2.71</v>
      </c>
      <c r="U131" s="21">
        <f t="shared" si="62"/>
        <v>1.49</v>
      </c>
      <c r="V131" s="160">
        <v>0</v>
      </c>
      <c r="W131" s="21">
        <v>0</v>
      </c>
    </row>
    <row r="132" spans="1:23" x14ac:dyDescent="0.25">
      <c r="A132" s="26" t="s">
        <v>28</v>
      </c>
      <c r="B132" s="27" t="s">
        <v>264</v>
      </c>
      <c r="C132" s="28" t="s">
        <v>265</v>
      </c>
      <c r="D132" s="29"/>
      <c r="E132" s="30"/>
      <c r="F132" s="31"/>
      <c r="G132" s="31">
        <f>SUMIF(AC133:AC135,"&lt;&gt;NOR",G133:G135)</f>
        <v>0</v>
      </c>
      <c r="H132" s="31"/>
      <c r="I132" s="31">
        <f>SUM(I133:I135)</f>
        <v>0</v>
      </c>
      <c r="J132" s="31"/>
      <c r="K132" s="31">
        <f>SUM(K133:K135)</f>
        <v>0</v>
      </c>
      <c r="L132" s="31"/>
      <c r="M132" s="31">
        <f>SUM(M133:M135)</f>
        <v>0</v>
      </c>
      <c r="N132" s="29"/>
      <c r="O132" s="29">
        <f>SUM(O133:O135)</f>
        <v>8.3460000000000006E-2</v>
      </c>
      <c r="P132" s="29"/>
      <c r="Q132" s="29">
        <f>SUM(Q133:Q135)</f>
        <v>1.62199</v>
      </c>
      <c r="R132" s="29"/>
      <c r="S132" s="29"/>
      <c r="T132" s="32"/>
      <c r="U132" s="29">
        <f>SUM(U133:U135)</f>
        <v>57.559999999999995</v>
      </c>
      <c r="V132" s="161">
        <v>0</v>
      </c>
      <c r="W132" s="162">
        <v>0</v>
      </c>
    </row>
    <row r="133" spans="1:23" x14ac:dyDescent="0.25">
      <c r="A133" s="18">
        <v>103</v>
      </c>
      <c r="B133" s="19" t="s">
        <v>266</v>
      </c>
      <c r="C133" s="20" t="s">
        <v>267</v>
      </c>
      <c r="D133" s="21" t="s">
        <v>36</v>
      </c>
      <c r="E133" s="22">
        <v>49.677999999999997</v>
      </c>
      <c r="F133" s="23"/>
      <c r="G133" s="24">
        <f>ROUND(E133*F133,2)</f>
        <v>0</v>
      </c>
      <c r="H133" s="24"/>
      <c r="I133" s="24">
        <f>ROUND(E133*H133,2)</f>
        <v>0</v>
      </c>
      <c r="J133" s="24"/>
      <c r="K133" s="24">
        <f>ROUND(E133*J133,2)</f>
        <v>0</v>
      </c>
      <c r="L133" s="24">
        <v>21</v>
      </c>
      <c r="M133" s="24">
        <f>G133*(1+L133/100)</f>
        <v>0</v>
      </c>
      <c r="N133" s="21">
        <v>0</v>
      </c>
      <c r="O133" s="21">
        <f>ROUND(E133*N133,5)</f>
        <v>0</v>
      </c>
      <c r="P133" s="21">
        <v>3.2649999999999998E-2</v>
      </c>
      <c r="Q133" s="21">
        <f>ROUND(E133*P133,5)</f>
        <v>1.62199</v>
      </c>
      <c r="R133" s="21"/>
      <c r="S133" s="21"/>
      <c r="T133" s="25">
        <v>0.39893000000000001</v>
      </c>
      <c r="U133" s="21">
        <f>ROUND(E133*T133,2)</f>
        <v>19.82</v>
      </c>
      <c r="V133" s="160">
        <v>0</v>
      </c>
      <c r="W133" s="21">
        <v>0</v>
      </c>
    </row>
    <row r="134" spans="1:23" ht="22.5" x14ac:dyDescent="0.25">
      <c r="A134" s="18">
        <v>104</v>
      </c>
      <c r="B134" s="19" t="s">
        <v>268</v>
      </c>
      <c r="C134" s="20" t="s">
        <v>269</v>
      </c>
      <c r="D134" s="21" t="s">
        <v>36</v>
      </c>
      <c r="E134" s="22">
        <v>49.677999999999997</v>
      </c>
      <c r="F134" s="23"/>
      <c r="G134" s="24">
        <f>ROUND(E134*F134,2)</f>
        <v>0</v>
      </c>
      <c r="H134" s="24"/>
      <c r="I134" s="24">
        <f>ROUND(E134*H134,2)</f>
        <v>0</v>
      </c>
      <c r="J134" s="24"/>
      <c r="K134" s="24">
        <f>ROUND(E134*J134,2)</f>
        <v>0</v>
      </c>
      <c r="L134" s="24">
        <v>21</v>
      </c>
      <c r="M134" s="24">
        <f>G134*(1+L134/100)</f>
        <v>0</v>
      </c>
      <c r="N134" s="21">
        <v>1.6800000000000001E-3</v>
      </c>
      <c r="O134" s="21">
        <f>ROUND(E134*N134,5)</f>
        <v>8.3460000000000006E-2</v>
      </c>
      <c r="P134" s="21">
        <v>0</v>
      </c>
      <c r="Q134" s="21">
        <f>ROUND(E134*P134,5)</f>
        <v>0</v>
      </c>
      <c r="R134" s="21"/>
      <c r="S134" s="21"/>
      <c r="T134" s="25">
        <v>0.75582000000000005</v>
      </c>
      <c r="U134" s="21">
        <f>ROUND(E134*T134,2)</f>
        <v>37.549999999999997</v>
      </c>
      <c r="V134" s="160">
        <v>0</v>
      </c>
      <c r="W134" s="21">
        <v>0</v>
      </c>
    </row>
    <row r="135" spans="1:23" x14ac:dyDescent="0.25">
      <c r="A135" s="18">
        <v>105</v>
      </c>
      <c r="B135" s="19" t="s">
        <v>270</v>
      </c>
      <c r="C135" s="20" t="s">
        <v>271</v>
      </c>
      <c r="D135" s="21" t="s">
        <v>33</v>
      </c>
      <c r="E135" s="22">
        <v>0.08</v>
      </c>
      <c r="F135" s="23"/>
      <c r="G135" s="24">
        <f>ROUND(E135*F135,2)</f>
        <v>0</v>
      </c>
      <c r="H135" s="24"/>
      <c r="I135" s="24">
        <f>ROUND(E135*H135,2)</f>
        <v>0</v>
      </c>
      <c r="J135" s="24"/>
      <c r="K135" s="24">
        <f>ROUND(E135*J135,2)</f>
        <v>0</v>
      </c>
      <c r="L135" s="24">
        <v>21</v>
      </c>
      <c r="M135" s="24">
        <f>G135*(1+L135/100)</f>
        <v>0</v>
      </c>
      <c r="N135" s="21">
        <v>0</v>
      </c>
      <c r="O135" s="21">
        <f>ROUND(E135*N135,5)</f>
        <v>0</v>
      </c>
      <c r="P135" s="21">
        <v>0</v>
      </c>
      <c r="Q135" s="21">
        <f>ROUND(E135*P135,5)</f>
        <v>0</v>
      </c>
      <c r="R135" s="21"/>
      <c r="S135" s="21"/>
      <c r="T135" s="25">
        <v>2.4209999999999998</v>
      </c>
      <c r="U135" s="21">
        <f>ROUND(E135*T135,2)</f>
        <v>0.19</v>
      </c>
      <c r="V135" s="160">
        <v>0</v>
      </c>
      <c r="W135" s="21">
        <v>0</v>
      </c>
    </row>
    <row r="136" spans="1:23" x14ac:dyDescent="0.25">
      <c r="A136" s="26" t="s">
        <v>28</v>
      </c>
      <c r="B136" s="27" t="s">
        <v>272</v>
      </c>
      <c r="C136" s="28" t="s">
        <v>273</v>
      </c>
      <c r="D136" s="29"/>
      <c r="E136" s="30"/>
      <c r="F136" s="31"/>
      <c r="G136" s="31">
        <f>SUMIF(AC137:AC143,"&lt;&gt;NOR",G137:G143)</f>
        <v>0</v>
      </c>
      <c r="H136" s="31"/>
      <c r="I136" s="31">
        <f>SUM(I137:I143)</f>
        <v>0</v>
      </c>
      <c r="J136" s="31"/>
      <c r="K136" s="31">
        <f>SUM(K137:K143)</f>
        <v>0</v>
      </c>
      <c r="L136" s="31"/>
      <c r="M136" s="31">
        <f>SUM(M137:M143)</f>
        <v>0</v>
      </c>
      <c r="N136" s="29"/>
      <c r="O136" s="29">
        <f>SUM(O137:O143)</f>
        <v>4.7055199999999999</v>
      </c>
      <c r="P136" s="29"/>
      <c r="Q136" s="29">
        <f>SUM(Q137:Q143)</f>
        <v>0</v>
      </c>
      <c r="R136" s="29"/>
      <c r="S136" s="29"/>
      <c r="T136" s="32"/>
      <c r="U136" s="29">
        <f>SUM(U137:U143)</f>
        <v>213.35</v>
      </c>
      <c r="V136" s="161">
        <v>6.7049000000000003</v>
      </c>
      <c r="W136" s="162">
        <v>0</v>
      </c>
    </row>
    <row r="137" spans="1:23" x14ac:dyDescent="0.25">
      <c r="A137" s="18">
        <v>106</v>
      </c>
      <c r="B137" s="19" t="s">
        <v>274</v>
      </c>
      <c r="C137" s="20" t="s">
        <v>275</v>
      </c>
      <c r="D137" s="21" t="s">
        <v>36</v>
      </c>
      <c r="E137" s="22">
        <v>185.38000000000005</v>
      </c>
      <c r="F137" s="23"/>
      <c r="G137" s="24">
        <f t="shared" ref="G137:G143" si="63">ROUND(E137*F137,2)</f>
        <v>0</v>
      </c>
      <c r="H137" s="24"/>
      <c r="I137" s="24">
        <f t="shared" ref="I137:I143" si="64">ROUND(E137*H137,2)</f>
        <v>0</v>
      </c>
      <c r="J137" s="24"/>
      <c r="K137" s="24">
        <f t="shared" ref="K137:K143" si="65">ROUND(E137*J137,2)</f>
        <v>0</v>
      </c>
      <c r="L137" s="24">
        <v>21</v>
      </c>
      <c r="M137" s="24">
        <f t="shared" ref="M137:M143" si="66">G137*(1+L137/100)</f>
        <v>0</v>
      </c>
      <c r="N137" s="21">
        <v>2.1000000000000001E-4</v>
      </c>
      <c r="O137" s="21">
        <f t="shared" ref="O137:O143" si="67">ROUND(E137*N137,5)</f>
        <v>3.8929999999999999E-2</v>
      </c>
      <c r="P137" s="21">
        <v>0</v>
      </c>
      <c r="Q137" s="21">
        <f t="shared" ref="Q137:Q143" si="68">ROUND(E137*P137,5)</f>
        <v>0</v>
      </c>
      <c r="R137" s="21"/>
      <c r="S137" s="21"/>
      <c r="T137" s="25">
        <v>0.05</v>
      </c>
      <c r="U137" s="21">
        <f t="shared" ref="U137:U143" si="69">ROUND(E137*T137,2)</f>
        <v>9.27</v>
      </c>
      <c r="V137" s="160">
        <v>5.5469999999999998E-2</v>
      </c>
      <c r="W137" s="21">
        <v>0</v>
      </c>
    </row>
    <row r="138" spans="1:23" x14ac:dyDescent="0.25">
      <c r="A138" s="18">
        <v>107</v>
      </c>
      <c r="B138" s="19" t="s">
        <v>276</v>
      </c>
      <c r="C138" s="20" t="s">
        <v>277</v>
      </c>
      <c r="D138" s="21" t="s">
        <v>73</v>
      </c>
      <c r="E138" s="22">
        <v>56.599999999999994</v>
      </c>
      <c r="F138" s="23"/>
      <c r="G138" s="24">
        <f t="shared" si="63"/>
        <v>0</v>
      </c>
      <c r="H138" s="24"/>
      <c r="I138" s="24">
        <f t="shared" si="64"/>
        <v>0</v>
      </c>
      <c r="J138" s="24"/>
      <c r="K138" s="24">
        <f t="shared" si="65"/>
        <v>0</v>
      </c>
      <c r="L138" s="24">
        <v>21</v>
      </c>
      <c r="M138" s="24">
        <f t="shared" si="66"/>
        <v>0</v>
      </c>
      <c r="N138" s="21">
        <v>3.2000000000000003E-4</v>
      </c>
      <c r="O138" s="21">
        <f t="shared" si="67"/>
        <v>1.8110000000000001E-2</v>
      </c>
      <c r="P138" s="21">
        <v>0</v>
      </c>
      <c r="Q138" s="21">
        <f t="shared" si="68"/>
        <v>0</v>
      </c>
      <c r="R138" s="21"/>
      <c r="S138" s="21"/>
      <c r="T138" s="25">
        <v>0.23599999999999999</v>
      </c>
      <c r="U138" s="21">
        <f t="shared" si="69"/>
        <v>13.36</v>
      </c>
      <c r="V138" s="160">
        <v>2.648E-2</v>
      </c>
      <c r="W138" s="21">
        <v>0</v>
      </c>
    </row>
    <row r="139" spans="1:23" x14ac:dyDescent="0.25">
      <c r="A139" s="18">
        <v>108</v>
      </c>
      <c r="B139" s="19" t="s">
        <v>278</v>
      </c>
      <c r="C139" s="20" t="s">
        <v>279</v>
      </c>
      <c r="D139" s="21" t="s">
        <v>73</v>
      </c>
      <c r="E139" s="22">
        <v>56.599999999999994</v>
      </c>
      <c r="F139" s="23"/>
      <c r="G139" s="24">
        <f t="shared" si="63"/>
        <v>0</v>
      </c>
      <c r="H139" s="24"/>
      <c r="I139" s="24">
        <f t="shared" si="64"/>
        <v>0</v>
      </c>
      <c r="J139" s="24"/>
      <c r="K139" s="24">
        <f t="shared" si="65"/>
        <v>0</v>
      </c>
      <c r="L139" s="24">
        <v>21</v>
      </c>
      <c r="M139" s="24">
        <f t="shared" si="66"/>
        <v>0</v>
      </c>
      <c r="N139" s="21">
        <v>0</v>
      </c>
      <c r="O139" s="21">
        <f t="shared" si="67"/>
        <v>0</v>
      </c>
      <c r="P139" s="21">
        <v>0</v>
      </c>
      <c r="Q139" s="21">
        <f t="shared" si="68"/>
        <v>0</v>
      </c>
      <c r="R139" s="21"/>
      <c r="S139" s="21"/>
      <c r="T139" s="25">
        <v>0.154</v>
      </c>
      <c r="U139" s="21">
        <f t="shared" si="69"/>
        <v>8.7200000000000006</v>
      </c>
      <c r="V139" s="160">
        <v>0</v>
      </c>
      <c r="W139" s="21">
        <v>0</v>
      </c>
    </row>
    <row r="140" spans="1:23" x14ac:dyDescent="0.25">
      <c r="A140" s="18">
        <v>109</v>
      </c>
      <c r="B140" s="19" t="s">
        <v>280</v>
      </c>
      <c r="C140" s="20" t="s">
        <v>281</v>
      </c>
      <c r="D140" s="21" t="s">
        <v>36</v>
      </c>
      <c r="E140" s="22">
        <v>179.72000000000006</v>
      </c>
      <c r="F140" s="23"/>
      <c r="G140" s="24">
        <f t="shared" si="63"/>
        <v>0</v>
      </c>
      <c r="H140" s="24"/>
      <c r="I140" s="24">
        <f t="shared" si="64"/>
        <v>0</v>
      </c>
      <c r="J140" s="24"/>
      <c r="K140" s="24">
        <f t="shared" si="65"/>
        <v>0</v>
      </c>
      <c r="L140" s="24">
        <v>21</v>
      </c>
      <c r="M140" s="24">
        <f t="shared" si="66"/>
        <v>0</v>
      </c>
      <c r="N140" s="21">
        <v>5.0400000000000002E-3</v>
      </c>
      <c r="O140" s="21">
        <f t="shared" si="67"/>
        <v>0.90578999999999998</v>
      </c>
      <c r="P140" s="21">
        <v>0</v>
      </c>
      <c r="Q140" s="21">
        <f t="shared" si="68"/>
        <v>0</v>
      </c>
      <c r="R140" s="21"/>
      <c r="S140" s="21"/>
      <c r="T140" s="25">
        <v>0.97799999999999998</v>
      </c>
      <c r="U140" s="21">
        <f t="shared" si="69"/>
        <v>175.77</v>
      </c>
      <c r="V140" s="160">
        <v>1.2896399999999999</v>
      </c>
      <c r="W140" s="21">
        <v>0</v>
      </c>
    </row>
    <row r="141" spans="1:23" x14ac:dyDescent="0.25">
      <c r="A141" s="18">
        <v>110</v>
      </c>
      <c r="B141" s="19" t="s">
        <v>282</v>
      </c>
      <c r="C141" s="20" t="s">
        <v>283</v>
      </c>
      <c r="D141" s="21" t="s">
        <v>36</v>
      </c>
      <c r="E141" s="22">
        <v>9.18</v>
      </c>
      <c r="F141" s="23"/>
      <c r="G141" s="24">
        <f t="shared" si="63"/>
        <v>0</v>
      </c>
      <c r="H141" s="24"/>
      <c r="I141" s="24">
        <f t="shared" si="64"/>
        <v>0</v>
      </c>
      <c r="J141" s="24"/>
      <c r="K141" s="24">
        <f t="shared" si="65"/>
        <v>0</v>
      </c>
      <c r="L141" s="24">
        <v>21</v>
      </c>
      <c r="M141" s="24">
        <f t="shared" si="66"/>
        <v>0</v>
      </c>
      <c r="N141" s="21">
        <v>0</v>
      </c>
      <c r="O141" s="21">
        <f t="shared" si="67"/>
        <v>0</v>
      </c>
      <c r="P141" s="21">
        <v>0</v>
      </c>
      <c r="Q141" s="21">
        <f t="shared" si="68"/>
        <v>0</v>
      </c>
      <c r="R141" s="21"/>
      <c r="S141" s="21"/>
      <c r="T141" s="25">
        <v>0.03</v>
      </c>
      <c r="U141" s="21">
        <f t="shared" si="69"/>
        <v>0.28000000000000003</v>
      </c>
      <c r="V141" s="160">
        <v>0</v>
      </c>
      <c r="W141" s="21">
        <v>0</v>
      </c>
    </row>
    <row r="142" spans="1:23" x14ac:dyDescent="0.25">
      <c r="A142" s="18">
        <v>111</v>
      </c>
      <c r="B142" s="19" t="s">
        <v>284</v>
      </c>
      <c r="C142" s="20" t="s">
        <v>420</v>
      </c>
      <c r="D142" s="21" t="s">
        <v>36</v>
      </c>
      <c r="E142" s="22">
        <v>194.93200000000007</v>
      </c>
      <c r="F142" s="23"/>
      <c r="G142" s="24">
        <f t="shared" si="63"/>
        <v>0</v>
      </c>
      <c r="H142" s="24"/>
      <c r="I142" s="24">
        <f t="shared" si="64"/>
        <v>0</v>
      </c>
      <c r="J142" s="24"/>
      <c r="K142" s="24">
        <f t="shared" si="65"/>
        <v>0</v>
      </c>
      <c r="L142" s="24">
        <v>21</v>
      </c>
      <c r="M142" s="24">
        <f t="shared" si="66"/>
        <v>0</v>
      </c>
      <c r="N142" s="21">
        <v>1.9199999999999998E-2</v>
      </c>
      <c r="O142" s="21">
        <f t="shared" si="67"/>
        <v>3.7426900000000001</v>
      </c>
      <c r="P142" s="21">
        <v>0</v>
      </c>
      <c r="Q142" s="21">
        <f t="shared" si="68"/>
        <v>0</v>
      </c>
      <c r="R142" s="21"/>
      <c r="S142" s="21"/>
      <c r="T142" s="25">
        <v>0</v>
      </c>
      <c r="U142" s="21">
        <f t="shared" si="69"/>
        <v>0</v>
      </c>
      <c r="V142" s="160">
        <v>5.33331</v>
      </c>
      <c r="W142" s="21">
        <v>0</v>
      </c>
    </row>
    <row r="143" spans="1:23" x14ac:dyDescent="0.25">
      <c r="A143" s="18">
        <v>112</v>
      </c>
      <c r="B143" s="19" t="s">
        <v>285</v>
      </c>
      <c r="C143" s="20" t="s">
        <v>286</v>
      </c>
      <c r="D143" s="21" t="s">
        <v>33</v>
      </c>
      <c r="E143" s="22">
        <v>4.7050999999999998</v>
      </c>
      <c r="F143" s="23"/>
      <c r="G143" s="24">
        <f t="shared" si="63"/>
        <v>0</v>
      </c>
      <c r="H143" s="24"/>
      <c r="I143" s="24">
        <f t="shared" si="64"/>
        <v>0</v>
      </c>
      <c r="J143" s="24"/>
      <c r="K143" s="24">
        <f t="shared" si="65"/>
        <v>0</v>
      </c>
      <c r="L143" s="24">
        <v>21</v>
      </c>
      <c r="M143" s="24">
        <f t="shared" si="66"/>
        <v>0</v>
      </c>
      <c r="N143" s="21">
        <v>0</v>
      </c>
      <c r="O143" s="21">
        <f t="shared" si="67"/>
        <v>0</v>
      </c>
      <c r="P143" s="21">
        <v>0</v>
      </c>
      <c r="Q143" s="21">
        <f t="shared" si="68"/>
        <v>0</v>
      </c>
      <c r="R143" s="21"/>
      <c r="S143" s="21"/>
      <c r="T143" s="25">
        <v>1.2649999999999999</v>
      </c>
      <c r="U143" s="21">
        <f t="shared" si="69"/>
        <v>5.95</v>
      </c>
      <c r="V143" s="160"/>
      <c r="W143" s="21">
        <v>0</v>
      </c>
    </row>
    <row r="144" spans="1:23" x14ac:dyDescent="0.25">
      <c r="A144" s="26" t="s">
        <v>28</v>
      </c>
      <c r="B144" s="27" t="s">
        <v>287</v>
      </c>
      <c r="C144" s="28" t="s">
        <v>288</v>
      </c>
      <c r="D144" s="29"/>
      <c r="E144" s="30"/>
      <c r="F144" s="31"/>
      <c r="G144" s="31">
        <f>SUMIF(AC145:AC149,"&lt;&gt;NOR",G145:G149)</f>
        <v>0</v>
      </c>
      <c r="H144" s="31"/>
      <c r="I144" s="31">
        <f>SUM(I145:I149)</f>
        <v>0</v>
      </c>
      <c r="J144" s="31"/>
      <c r="K144" s="31">
        <f>SUM(K145:K149)</f>
        <v>0</v>
      </c>
      <c r="L144" s="31"/>
      <c r="M144" s="31">
        <f>SUM(M145:M149)</f>
        <v>0</v>
      </c>
      <c r="N144" s="29"/>
      <c r="O144" s="29">
        <f>SUM(O145:O149)</f>
        <v>0.18393999999999999</v>
      </c>
      <c r="P144" s="29"/>
      <c r="Q144" s="29">
        <f>SUM(Q145:Q149)</f>
        <v>7.9430000000000001E-2</v>
      </c>
      <c r="R144" s="29"/>
      <c r="S144" s="29"/>
      <c r="T144" s="32"/>
      <c r="U144" s="29">
        <f>SUM(U145:U149)</f>
        <v>40.67</v>
      </c>
      <c r="V144" s="161">
        <v>7.5200000000000003E-2</v>
      </c>
      <c r="W144" s="162">
        <v>6.3270000000000007E-2</v>
      </c>
    </row>
    <row r="145" spans="1:23" ht="22.5" x14ac:dyDescent="0.25">
      <c r="A145" s="18">
        <v>113</v>
      </c>
      <c r="B145" s="19" t="s">
        <v>289</v>
      </c>
      <c r="C145" s="20" t="s">
        <v>290</v>
      </c>
      <c r="D145" s="21" t="s">
        <v>36</v>
      </c>
      <c r="E145" s="22">
        <v>15.21</v>
      </c>
      <c r="F145" s="23"/>
      <c r="G145" s="24">
        <f>ROUND(E145*F145,2)</f>
        <v>0</v>
      </c>
      <c r="H145" s="24"/>
      <c r="I145" s="24">
        <f>ROUND(E145*H145,2)</f>
        <v>0</v>
      </c>
      <c r="J145" s="24"/>
      <c r="K145" s="24">
        <f>ROUND(E145*J145,2)</f>
        <v>0</v>
      </c>
      <c r="L145" s="24">
        <v>21</v>
      </c>
      <c r="M145" s="24">
        <f>G145*(1+L145/100)</f>
        <v>0</v>
      </c>
      <c r="N145" s="21">
        <v>0</v>
      </c>
      <c r="O145" s="21">
        <f>ROUND(E145*N145,5)</f>
        <v>0</v>
      </c>
      <c r="P145" s="21">
        <v>1E-3</v>
      </c>
      <c r="Q145" s="21">
        <f>ROUND(E145*P145,5)</f>
        <v>1.521E-2</v>
      </c>
      <c r="R145" s="21"/>
      <c r="S145" s="21"/>
      <c r="T145" s="25">
        <v>0.28100000000000003</v>
      </c>
      <c r="U145" s="21">
        <f>ROUND(E145*T145,2)</f>
        <v>4.2699999999999996</v>
      </c>
      <c r="V145" s="160">
        <v>0</v>
      </c>
      <c r="W145" s="21">
        <v>0</v>
      </c>
    </row>
    <row r="146" spans="1:23" ht="22.5" x14ac:dyDescent="0.25">
      <c r="A146" s="18">
        <v>114</v>
      </c>
      <c r="B146" s="19" t="s">
        <v>291</v>
      </c>
      <c r="C146" s="20" t="s">
        <v>292</v>
      </c>
      <c r="D146" s="21" t="s">
        <v>36</v>
      </c>
      <c r="E146" s="22">
        <v>35.380000000000003</v>
      </c>
      <c r="F146" s="23"/>
      <c r="G146" s="24">
        <f>ROUND(E146*F146,2)</f>
        <v>0</v>
      </c>
      <c r="H146" s="24"/>
      <c r="I146" s="24">
        <f>ROUND(E146*H146,2)</f>
        <v>0</v>
      </c>
      <c r="J146" s="24"/>
      <c r="K146" s="24">
        <f>ROUND(E146*J146,2)</f>
        <v>0</v>
      </c>
      <c r="L146" s="24">
        <v>21</v>
      </c>
      <c r="M146" s="24">
        <f>G146*(1+L146/100)</f>
        <v>0</v>
      </c>
      <c r="N146" s="21">
        <v>0</v>
      </c>
      <c r="O146" s="21">
        <f>ROUND(E146*N146,5)</f>
        <v>0</v>
      </c>
      <c r="P146" s="21">
        <v>1E-3</v>
      </c>
      <c r="Q146" s="21">
        <f>ROUND(E146*P146,5)</f>
        <v>3.5380000000000002E-2</v>
      </c>
      <c r="R146" s="21"/>
      <c r="S146" s="21"/>
      <c r="T146" s="25">
        <v>0.26800000000000002</v>
      </c>
      <c r="U146" s="21">
        <f>ROUND(E146*T146,2)</f>
        <v>9.48</v>
      </c>
      <c r="V146" s="160">
        <v>0</v>
      </c>
      <c r="W146" s="21">
        <v>0</v>
      </c>
    </row>
    <row r="147" spans="1:23" ht="22.5" x14ac:dyDescent="0.25">
      <c r="A147" s="18">
        <v>115</v>
      </c>
      <c r="B147" s="19" t="s">
        <v>293</v>
      </c>
      <c r="C147" s="20" t="s">
        <v>294</v>
      </c>
      <c r="D147" s="21" t="s">
        <v>36</v>
      </c>
      <c r="E147" s="22">
        <v>28.84</v>
      </c>
      <c r="F147" s="23"/>
      <c r="G147" s="24">
        <f>ROUND(E147*F147,2)</f>
        <v>0</v>
      </c>
      <c r="H147" s="24"/>
      <c r="I147" s="24">
        <f>ROUND(E147*H147,2)</f>
        <v>0</v>
      </c>
      <c r="J147" s="24"/>
      <c r="K147" s="24">
        <f>ROUND(E147*J147,2)</f>
        <v>0</v>
      </c>
      <c r="L147" s="24">
        <v>21</v>
      </c>
      <c r="M147" s="24">
        <f>G147*(1+L147/100)</f>
        <v>0</v>
      </c>
      <c r="N147" s="21">
        <v>0</v>
      </c>
      <c r="O147" s="21">
        <f>ROUND(E147*N147,5)</f>
        <v>0</v>
      </c>
      <c r="P147" s="21">
        <v>1E-3</v>
      </c>
      <c r="Q147" s="21">
        <f>ROUND(E147*P147,5)</f>
        <v>2.8840000000000001E-2</v>
      </c>
      <c r="R147" s="21"/>
      <c r="S147" s="21"/>
      <c r="T147" s="25">
        <v>0.255</v>
      </c>
      <c r="U147" s="21">
        <f>ROUND(E147*T147,2)</f>
        <v>7.35</v>
      </c>
      <c r="V147" s="160">
        <v>0</v>
      </c>
      <c r="W147" s="21">
        <v>6.3270000000000007E-2</v>
      </c>
    </row>
    <row r="148" spans="1:23" ht="22.5" x14ac:dyDescent="0.25">
      <c r="A148" s="18">
        <v>116</v>
      </c>
      <c r="B148" s="19" t="s">
        <v>295</v>
      </c>
      <c r="C148" s="20" t="s">
        <v>296</v>
      </c>
      <c r="D148" s="21" t="s">
        <v>36</v>
      </c>
      <c r="E148" s="22">
        <v>19.2</v>
      </c>
      <c r="F148" s="23"/>
      <c r="G148" s="24">
        <f>ROUND(E148*F148,2)</f>
        <v>0</v>
      </c>
      <c r="H148" s="24"/>
      <c r="I148" s="24">
        <f>ROUND(E148*H148,2)</f>
        <v>0</v>
      </c>
      <c r="J148" s="24"/>
      <c r="K148" s="24">
        <f>ROUND(E148*J148,2)</f>
        <v>0</v>
      </c>
      <c r="L148" s="24">
        <v>21</v>
      </c>
      <c r="M148" s="24">
        <f>G148*(1+L148/100)</f>
        <v>0</v>
      </c>
      <c r="N148" s="21">
        <v>9.58E-3</v>
      </c>
      <c r="O148" s="21">
        <f>ROUND(E148*N148,5)</f>
        <v>0.18393999999999999</v>
      </c>
      <c r="P148" s="21">
        <v>0</v>
      </c>
      <c r="Q148" s="21">
        <f>ROUND(E148*P148,5)</f>
        <v>0</v>
      </c>
      <c r="R148" s="21"/>
      <c r="S148" s="21"/>
      <c r="T148" s="25">
        <v>1.0089600000000001</v>
      </c>
      <c r="U148" s="21">
        <f>ROUND(E148*T148,2)</f>
        <v>19.37</v>
      </c>
      <c r="V148" s="160">
        <v>7.5200000000000003E-2</v>
      </c>
      <c r="W148" s="21">
        <v>0</v>
      </c>
    </row>
    <row r="149" spans="1:23" x14ac:dyDescent="0.25">
      <c r="A149" s="18">
        <v>117</v>
      </c>
      <c r="B149" s="19" t="s">
        <v>297</v>
      </c>
      <c r="C149" s="20" t="s">
        <v>298</v>
      </c>
      <c r="D149" s="21" t="s">
        <v>33</v>
      </c>
      <c r="E149" s="22">
        <v>0.18480000000000002</v>
      </c>
      <c r="F149" s="23"/>
      <c r="G149" s="24">
        <f>ROUND(E149*F149,2)</f>
        <v>0</v>
      </c>
      <c r="H149" s="24"/>
      <c r="I149" s="24">
        <f>ROUND(E149*H149,2)</f>
        <v>0</v>
      </c>
      <c r="J149" s="24"/>
      <c r="K149" s="24">
        <f>ROUND(E149*J149,2)</f>
        <v>0</v>
      </c>
      <c r="L149" s="24">
        <v>21</v>
      </c>
      <c r="M149" s="24">
        <f>G149*(1+L149/100)</f>
        <v>0</v>
      </c>
      <c r="N149" s="21">
        <v>0</v>
      </c>
      <c r="O149" s="21">
        <f>ROUND(E149*N149,5)</f>
        <v>0</v>
      </c>
      <c r="P149" s="21">
        <v>0</v>
      </c>
      <c r="Q149" s="21">
        <f>ROUND(E149*P149,5)</f>
        <v>0</v>
      </c>
      <c r="R149" s="21"/>
      <c r="S149" s="21"/>
      <c r="T149" s="25">
        <v>1.1020000000000001</v>
      </c>
      <c r="U149" s="21">
        <f>ROUND(E149*T149,2)</f>
        <v>0.2</v>
      </c>
      <c r="V149" s="160"/>
      <c r="W149" s="21">
        <v>0</v>
      </c>
    </row>
    <row r="150" spans="1:23" x14ac:dyDescent="0.25">
      <c r="A150" s="26" t="s">
        <v>28</v>
      </c>
      <c r="B150" s="27" t="s">
        <v>299</v>
      </c>
      <c r="C150" s="28" t="s">
        <v>300</v>
      </c>
      <c r="D150" s="29"/>
      <c r="E150" s="30"/>
      <c r="F150" s="31"/>
      <c r="G150" s="31">
        <f>SUMIF(AC151:AC159,"&lt;&gt;NOR",G151:G159)</f>
        <v>0</v>
      </c>
      <c r="H150" s="31"/>
      <c r="I150" s="31">
        <f>SUM(I151:I159)</f>
        <v>0</v>
      </c>
      <c r="J150" s="31"/>
      <c r="K150" s="31">
        <f>SUM(K151:K159)</f>
        <v>0</v>
      </c>
      <c r="L150" s="31"/>
      <c r="M150" s="31">
        <f>SUM(M151:M159)</f>
        <v>0</v>
      </c>
      <c r="N150" s="29"/>
      <c r="O150" s="29">
        <f>SUM(O151:O159)</f>
        <v>9.8877000000000006</v>
      </c>
      <c r="P150" s="29"/>
      <c r="Q150" s="29">
        <f>SUM(Q151:Q159)</f>
        <v>0</v>
      </c>
      <c r="R150" s="29"/>
      <c r="S150" s="29"/>
      <c r="T150" s="32"/>
      <c r="U150" s="29">
        <f>SUM(U151:U159)</f>
        <v>460.67999999999989</v>
      </c>
      <c r="V150" s="161">
        <v>7.9658200000000008</v>
      </c>
      <c r="W150" s="162">
        <v>0</v>
      </c>
    </row>
    <row r="151" spans="1:23" x14ac:dyDescent="0.25">
      <c r="A151" s="18">
        <v>118</v>
      </c>
      <c r="B151" s="19" t="s">
        <v>301</v>
      </c>
      <c r="C151" s="20" t="s">
        <v>302</v>
      </c>
      <c r="D151" s="21" t="s">
        <v>36</v>
      </c>
      <c r="E151" s="22">
        <v>415.25239999999997</v>
      </c>
      <c r="F151" s="23"/>
      <c r="G151" s="24">
        <f t="shared" ref="G151:G159" si="70">ROUND(E151*F151,2)</f>
        <v>0</v>
      </c>
      <c r="H151" s="24"/>
      <c r="I151" s="24">
        <f t="shared" ref="I151:I159" si="71">ROUND(E151*H151,2)</f>
        <v>0</v>
      </c>
      <c r="J151" s="24"/>
      <c r="K151" s="24">
        <f t="shared" ref="K151:K159" si="72">ROUND(E151*J151,2)</f>
        <v>0</v>
      </c>
      <c r="L151" s="24">
        <v>21</v>
      </c>
      <c r="M151" s="24">
        <f t="shared" ref="M151:M159" si="73">G151*(1+L151/100)</f>
        <v>0</v>
      </c>
      <c r="N151" s="21">
        <v>2.1000000000000001E-4</v>
      </c>
      <c r="O151" s="21">
        <f t="shared" ref="O151:O159" si="74">ROUND(E151*N151,5)</f>
        <v>8.72E-2</v>
      </c>
      <c r="P151" s="21">
        <v>0</v>
      </c>
      <c r="Q151" s="21">
        <f t="shared" ref="Q151:Q159" si="75">ROUND(E151*P151,5)</f>
        <v>0</v>
      </c>
      <c r="R151" s="21"/>
      <c r="S151" s="21"/>
      <c r="T151" s="25">
        <v>0.05</v>
      </c>
      <c r="U151" s="21">
        <f t="shared" ref="U151:U159" si="76">ROUND(E151*T151,2)</f>
        <v>20.76</v>
      </c>
      <c r="V151" s="160">
        <v>6.4339999999999994E-2</v>
      </c>
      <c r="W151" s="21">
        <v>0</v>
      </c>
    </row>
    <row r="152" spans="1:23" ht="22.5" x14ac:dyDescent="0.25">
      <c r="A152" s="18">
        <v>119</v>
      </c>
      <c r="B152" s="19" t="s">
        <v>303</v>
      </c>
      <c r="C152" s="20" t="s">
        <v>304</v>
      </c>
      <c r="D152" s="21" t="s">
        <v>36</v>
      </c>
      <c r="E152" s="22">
        <v>356.62004999999999</v>
      </c>
      <c r="F152" s="23"/>
      <c r="G152" s="24">
        <f t="shared" si="70"/>
        <v>0</v>
      </c>
      <c r="H152" s="24"/>
      <c r="I152" s="24">
        <f t="shared" si="71"/>
        <v>0</v>
      </c>
      <c r="J152" s="24"/>
      <c r="K152" s="24">
        <f t="shared" si="72"/>
        <v>0</v>
      </c>
      <c r="L152" s="24">
        <v>21</v>
      </c>
      <c r="M152" s="24">
        <f t="shared" si="73"/>
        <v>0</v>
      </c>
      <c r="N152" s="21">
        <v>5.2399999999999999E-3</v>
      </c>
      <c r="O152" s="21">
        <f t="shared" si="74"/>
        <v>1.86869</v>
      </c>
      <c r="P152" s="21">
        <v>0</v>
      </c>
      <c r="Q152" s="21">
        <f t="shared" si="75"/>
        <v>0</v>
      </c>
      <c r="R152" s="21"/>
      <c r="S152" s="21"/>
      <c r="T152" s="25">
        <v>0.95840000000000003</v>
      </c>
      <c r="U152" s="21">
        <f t="shared" si="76"/>
        <v>341.78</v>
      </c>
      <c r="V152" s="160">
        <v>0.98634999999999995</v>
      </c>
      <c r="W152" s="21">
        <v>0</v>
      </c>
    </row>
    <row r="153" spans="1:23" x14ac:dyDescent="0.25">
      <c r="A153" s="18">
        <v>120</v>
      </c>
      <c r="B153" s="19" t="s">
        <v>303</v>
      </c>
      <c r="C153" s="20" t="s">
        <v>305</v>
      </c>
      <c r="D153" s="21" t="s">
        <v>36</v>
      </c>
      <c r="E153" s="22">
        <v>52.372349999999983</v>
      </c>
      <c r="F153" s="23"/>
      <c r="G153" s="24">
        <f t="shared" si="70"/>
        <v>0</v>
      </c>
      <c r="H153" s="24"/>
      <c r="I153" s="24">
        <f t="shared" si="71"/>
        <v>0</v>
      </c>
      <c r="J153" s="24"/>
      <c r="K153" s="24">
        <f t="shared" si="72"/>
        <v>0</v>
      </c>
      <c r="L153" s="24">
        <v>21</v>
      </c>
      <c r="M153" s="24">
        <f t="shared" si="73"/>
        <v>0</v>
      </c>
      <c r="N153" s="21">
        <v>5.2399999999999999E-3</v>
      </c>
      <c r="O153" s="21">
        <f t="shared" si="74"/>
        <v>0.27443000000000001</v>
      </c>
      <c r="P153" s="21">
        <v>0</v>
      </c>
      <c r="Q153" s="21">
        <f t="shared" si="75"/>
        <v>0</v>
      </c>
      <c r="R153" s="21"/>
      <c r="S153" s="21"/>
      <c r="T153" s="25">
        <v>0.95840000000000003</v>
      </c>
      <c r="U153" s="21">
        <f t="shared" si="76"/>
        <v>50.19</v>
      </c>
      <c r="V153" s="160">
        <v>0.53866999999999998</v>
      </c>
      <c r="W153" s="21">
        <v>0</v>
      </c>
    </row>
    <row r="154" spans="1:23" x14ac:dyDescent="0.25">
      <c r="A154" s="18">
        <v>121</v>
      </c>
      <c r="B154" s="19" t="s">
        <v>306</v>
      </c>
      <c r="C154" s="20" t="s">
        <v>307</v>
      </c>
      <c r="D154" s="21" t="s">
        <v>73</v>
      </c>
      <c r="E154" s="22">
        <v>31.299999999999997</v>
      </c>
      <c r="F154" s="23"/>
      <c r="G154" s="24">
        <f t="shared" si="70"/>
        <v>0</v>
      </c>
      <c r="H154" s="24"/>
      <c r="I154" s="24">
        <f t="shared" si="71"/>
        <v>0</v>
      </c>
      <c r="J154" s="24"/>
      <c r="K154" s="24">
        <f t="shared" si="72"/>
        <v>0</v>
      </c>
      <c r="L154" s="24">
        <v>21</v>
      </c>
      <c r="M154" s="24">
        <f t="shared" si="73"/>
        <v>0</v>
      </c>
      <c r="N154" s="21">
        <v>1.5100000000000001E-3</v>
      </c>
      <c r="O154" s="21">
        <f t="shared" si="74"/>
        <v>4.7260000000000003E-2</v>
      </c>
      <c r="P154" s="21">
        <v>0</v>
      </c>
      <c r="Q154" s="21">
        <f t="shared" si="75"/>
        <v>0</v>
      </c>
      <c r="R154" s="21"/>
      <c r="S154" s="21"/>
      <c r="T154" s="25">
        <v>0.4</v>
      </c>
      <c r="U154" s="21">
        <f t="shared" si="76"/>
        <v>12.52</v>
      </c>
      <c r="V154" s="160">
        <v>0.11582000000000001</v>
      </c>
      <c r="W154" s="21">
        <v>0</v>
      </c>
    </row>
    <row r="155" spans="1:23" x14ac:dyDescent="0.25">
      <c r="A155" s="18">
        <v>122</v>
      </c>
      <c r="B155" s="19" t="s">
        <v>308</v>
      </c>
      <c r="C155" s="20" t="s">
        <v>309</v>
      </c>
      <c r="D155" s="21" t="s">
        <v>73</v>
      </c>
      <c r="E155" s="22">
        <v>31.299999999999997</v>
      </c>
      <c r="F155" s="23"/>
      <c r="G155" s="24">
        <f t="shared" si="70"/>
        <v>0</v>
      </c>
      <c r="H155" s="24"/>
      <c r="I155" s="24">
        <f t="shared" si="71"/>
        <v>0</v>
      </c>
      <c r="J155" s="24"/>
      <c r="K155" s="24">
        <f t="shared" si="72"/>
        <v>0</v>
      </c>
      <c r="L155" s="24">
        <v>21</v>
      </c>
      <c r="M155" s="24">
        <f t="shared" si="73"/>
        <v>0</v>
      </c>
      <c r="N155" s="21">
        <v>0</v>
      </c>
      <c r="O155" s="21">
        <f t="shared" si="74"/>
        <v>0</v>
      </c>
      <c r="P155" s="21">
        <v>0</v>
      </c>
      <c r="Q155" s="21">
        <f t="shared" si="75"/>
        <v>0</v>
      </c>
      <c r="R155" s="21"/>
      <c r="S155" s="21"/>
      <c r="T155" s="25">
        <v>0.154</v>
      </c>
      <c r="U155" s="21">
        <f t="shared" si="76"/>
        <v>4.82</v>
      </c>
      <c r="V155" s="160">
        <v>0</v>
      </c>
      <c r="W155" s="21">
        <v>0</v>
      </c>
    </row>
    <row r="156" spans="1:23" x14ac:dyDescent="0.25">
      <c r="A156" s="18">
        <v>123</v>
      </c>
      <c r="B156" s="19" t="s">
        <v>310</v>
      </c>
      <c r="C156" s="20" t="s">
        <v>311</v>
      </c>
      <c r="D156" s="21" t="s">
        <v>73</v>
      </c>
      <c r="E156" s="22">
        <v>89.28</v>
      </c>
      <c r="F156" s="23"/>
      <c r="G156" s="24">
        <f t="shared" si="70"/>
        <v>0</v>
      </c>
      <c r="H156" s="24"/>
      <c r="I156" s="24">
        <f t="shared" si="71"/>
        <v>0</v>
      </c>
      <c r="J156" s="24"/>
      <c r="K156" s="24">
        <f t="shared" si="72"/>
        <v>0</v>
      </c>
      <c r="L156" s="24">
        <v>21</v>
      </c>
      <c r="M156" s="24">
        <f t="shared" si="73"/>
        <v>0</v>
      </c>
      <c r="N156" s="21">
        <v>1E-4</v>
      </c>
      <c r="O156" s="21">
        <f t="shared" si="74"/>
        <v>8.9300000000000004E-3</v>
      </c>
      <c r="P156" s="21">
        <v>0</v>
      </c>
      <c r="Q156" s="21">
        <f t="shared" si="75"/>
        <v>0</v>
      </c>
      <c r="R156" s="21"/>
      <c r="S156" s="21"/>
      <c r="T156" s="25">
        <v>0.12</v>
      </c>
      <c r="U156" s="21">
        <f t="shared" si="76"/>
        <v>10.71</v>
      </c>
      <c r="V156" s="160">
        <v>3.2299999999999998E-3</v>
      </c>
      <c r="W156" s="21">
        <v>0</v>
      </c>
    </row>
    <row r="157" spans="1:23" x14ac:dyDescent="0.25">
      <c r="A157" s="18">
        <v>124</v>
      </c>
      <c r="B157" s="19" t="s">
        <v>312</v>
      </c>
      <c r="C157" s="20" t="s">
        <v>313</v>
      </c>
      <c r="D157" s="21" t="s">
        <v>73</v>
      </c>
      <c r="E157" s="22">
        <v>61.639999999999986</v>
      </c>
      <c r="F157" s="23"/>
      <c r="G157" s="24">
        <f t="shared" si="70"/>
        <v>0</v>
      </c>
      <c r="H157" s="24"/>
      <c r="I157" s="24">
        <f t="shared" si="71"/>
        <v>0</v>
      </c>
      <c r="J157" s="24"/>
      <c r="K157" s="24">
        <f t="shared" si="72"/>
        <v>0</v>
      </c>
      <c r="L157" s="24">
        <v>21</v>
      </c>
      <c r="M157" s="24">
        <f t="shared" si="73"/>
        <v>0</v>
      </c>
      <c r="N157" s="21">
        <v>1E-4</v>
      </c>
      <c r="O157" s="21">
        <f t="shared" si="74"/>
        <v>6.1599999999999997E-3</v>
      </c>
      <c r="P157" s="21">
        <v>0</v>
      </c>
      <c r="Q157" s="21">
        <f t="shared" si="75"/>
        <v>0</v>
      </c>
      <c r="R157" s="21"/>
      <c r="S157" s="21"/>
      <c r="T157" s="25">
        <v>0.12</v>
      </c>
      <c r="U157" s="21">
        <f t="shared" si="76"/>
        <v>7.4</v>
      </c>
      <c r="V157" s="160">
        <v>7.3000000000000001E-3</v>
      </c>
      <c r="W157" s="21">
        <v>0</v>
      </c>
    </row>
    <row r="158" spans="1:23" ht="22.5" x14ac:dyDescent="0.25">
      <c r="A158" s="18">
        <v>125</v>
      </c>
      <c r="B158" s="19" t="s">
        <v>314</v>
      </c>
      <c r="C158" s="20" t="s">
        <v>421</v>
      </c>
      <c r="D158" s="21" t="s">
        <v>36</v>
      </c>
      <c r="E158" s="22">
        <v>395.57424499999996</v>
      </c>
      <c r="F158" s="23"/>
      <c r="G158" s="24">
        <f t="shared" si="70"/>
        <v>0</v>
      </c>
      <c r="H158" s="24"/>
      <c r="I158" s="24">
        <f t="shared" si="71"/>
        <v>0</v>
      </c>
      <c r="J158" s="24"/>
      <c r="K158" s="24">
        <f t="shared" si="72"/>
        <v>0</v>
      </c>
      <c r="L158" s="24">
        <v>21</v>
      </c>
      <c r="M158" s="24">
        <f t="shared" si="73"/>
        <v>0</v>
      </c>
      <c r="N158" s="21">
        <v>1.9199999999999998E-2</v>
      </c>
      <c r="O158" s="21">
        <f t="shared" si="74"/>
        <v>7.5950300000000004</v>
      </c>
      <c r="P158" s="21">
        <v>0</v>
      </c>
      <c r="Q158" s="21">
        <f t="shared" si="75"/>
        <v>0</v>
      </c>
      <c r="R158" s="21"/>
      <c r="S158" s="21"/>
      <c r="T158" s="25">
        <v>0</v>
      </c>
      <c r="U158" s="21">
        <f t="shared" si="76"/>
        <v>0</v>
      </c>
      <c r="V158" s="160">
        <v>6.2501100000000003</v>
      </c>
      <c r="W158" s="21">
        <v>0</v>
      </c>
    </row>
    <row r="159" spans="1:23" x14ac:dyDescent="0.25">
      <c r="A159" s="18">
        <v>126</v>
      </c>
      <c r="B159" s="19" t="s">
        <v>315</v>
      </c>
      <c r="C159" s="20" t="s">
        <v>316</v>
      </c>
      <c r="D159" s="21" t="s">
        <v>33</v>
      </c>
      <c r="E159" s="22">
        <v>9.8841800000000006</v>
      </c>
      <c r="F159" s="23"/>
      <c r="G159" s="24">
        <f t="shared" si="70"/>
        <v>0</v>
      </c>
      <c r="H159" s="24"/>
      <c r="I159" s="24">
        <f t="shared" si="71"/>
        <v>0</v>
      </c>
      <c r="J159" s="24"/>
      <c r="K159" s="24">
        <f t="shared" si="72"/>
        <v>0</v>
      </c>
      <c r="L159" s="24">
        <v>21</v>
      </c>
      <c r="M159" s="24">
        <f t="shared" si="73"/>
        <v>0</v>
      </c>
      <c r="N159" s="21">
        <v>0</v>
      </c>
      <c r="O159" s="21">
        <f t="shared" si="74"/>
        <v>0</v>
      </c>
      <c r="P159" s="21">
        <v>0</v>
      </c>
      <c r="Q159" s="21">
        <f t="shared" si="75"/>
        <v>0</v>
      </c>
      <c r="R159" s="21"/>
      <c r="S159" s="21"/>
      <c r="T159" s="25">
        <v>1.2649999999999999</v>
      </c>
      <c r="U159" s="21">
        <f t="shared" si="76"/>
        <v>12.5</v>
      </c>
      <c r="V159" s="160"/>
      <c r="W159" s="21">
        <v>0</v>
      </c>
    </row>
    <row r="160" spans="1:23" x14ac:dyDescent="0.25">
      <c r="A160" s="26" t="s">
        <v>28</v>
      </c>
      <c r="B160" s="27" t="s">
        <v>317</v>
      </c>
      <c r="C160" s="28" t="s">
        <v>318</v>
      </c>
      <c r="D160" s="29"/>
      <c r="E160" s="30"/>
      <c r="F160" s="31"/>
      <c r="G160" s="31">
        <f>SUMIF(AC161:AC161,"&lt;&gt;NOR",G161:G161)</f>
        <v>0</v>
      </c>
      <c r="H160" s="31"/>
      <c r="I160" s="31">
        <f>SUM(I161:I161)</f>
        <v>0</v>
      </c>
      <c r="J160" s="31"/>
      <c r="K160" s="31">
        <f>SUM(K161:K161)</f>
        <v>0</v>
      </c>
      <c r="L160" s="31"/>
      <c r="M160" s="31">
        <f>SUM(M161:M161)</f>
        <v>0</v>
      </c>
      <c r="N160" s="29"/>
      <c r="O160" s="29">
        <f>SUM(O161:O161)</f>
        <v>1.56E-3</v>
      </c>
      <c r="P160" s="29"/>
      <c r="Q160" s="29">
        <f>SUM(Q161:Q161)</f>
        <v>0</v>
      </c>
      <c r="R160" s="29"/>
      <c r="S160" s="29"/>
      <c r="T160" s="32"/>
      <c r="U160" s="29">
        <f>SUM(U161:U161)</f>
        <v>2.4500000000000002</v>
      </c>
      <c r="V160" s="161">
        <v>0</v>
      </c>
      <c r="W160" s="162">
        <v>0</v>
      </c>
    </row>
    <row r="161" spans="1:23" ht="22.5" x14ac:dyDescent="0.25">
      <c r="A161" s="18">
        <v>127</v>
      </c>
      <c r="B161" s="19" t="s">
        <v>319</v>
      </c>
      <c r="C161" s="20" t="s">
        <v>320</v>
      </c>
      <c r="D161" s="21" t="s">
        <v>36</v>
      </c>
      <c r="E161" s="22">
        <v>5.7824999999999998</v>
      </c>
      <c r="F161" s="23"/>
      <c r="G161" s="24">
        <f>ROUND(E161*F161,2)</f>
        <v>0</v>
      </c>
      <c r="H161" s="24"/>
      <c r="I161" s="24">
        <f>ROUND(E161*H161,2)</f>
        <v>0</v>
      </c>
      <c r="J161" s="24"/>
      <c r="K161" s="24">
        <f>ROUND(E161*J161,2)</f>
        <v>0</v>
      </c>
      <c r="L161" s="24">
        <v>21</v>
      </c>
      <c r="M161" s="24">
        <f>G161*(1+L161/100)</f>
        <v>0</v>
      </c>
      <c r="N161" s="21">
        <v>2.7E-4</v>
      </c>
      <c r="O161" s="21">
        <f>ROUND(E161*N161,5)</f>
        <v>1.56E-3</v>
      </c>
      <c r="P161" s="21">
        <v>0</v>
      </c>
      <c r="Q161" s="21">
        <f>ROUND(E161*P161,5)</f>
        <v>0</v>
      </c>
      <c r="R161" s="21"/>
      <c r="S161" s="21"/>
      <c r="T161" s="25">
        <v>0.42299999999999999</v>
      </c>
      <c r="U161" s="21">
        <f>ROUND(E161*T161,2)</f>
        <v>2.4500000000000002</v>
      </c>
      <c r="V161" s="160">
        <v>0</v>
      </c>
      <c r="W161" s="21">
        <v>0</v>
      </c>
    </row>
    <row r="162" spans="1:23" x14ac:dyDescent="0.25">
      <c r="A162" s="26" t="s">
        <v>28</v>
      </c>
      <c r="B162" s="27" t="s">
        <v>321</v>
      </c>
      <c r="C162" s="28" t="s">
        <v>322</v>
      </c>
      <c r="D162" s="29"/>
      <c r="E162" s="30"/>
      <c r="F162" s="31"/>
      <c r="G162" s="31">
        <f>SUMIF(AC163:AC167,"&lt;&gt;NOR",G163:G167)</f>
        <v>0</v>
      </c>
      <c r="H162" s="31"/>
      <c r="I162" s="31">
        <f>SUM(I163:I167)</f>
        <v>0</v>
      </c>
      <c r="J162" s="31"/>
      <c r="K162" s="31">
        <f>SUM(K163:K167)</f>
        <v>0</v>
      </c>
      <c r="L162" s="31"/>
      <c r="M162" s="31">
        <f>SUM(M163:M167)</f>
        <v>0</v>
      </c>
      <c r="N162" s="29"/>
      <c r="O162" s="29">
        <f>SUM(O163:O167)</f>
        <v>0.27046999999999999</v>
      </c>
      <c r="P162" s="29"/>
      <c r="Q162" s="29">
        <f>SUM(Q163:Q167)</f>
        <v>0</v>
      </c>
      <c r="R162" s="29"/>
      <c r="S162" s="29"/>
      <c r="T162" s="32"/>
      <c r="U162" s="29">
        <f>SUM(U163:U167)</f>
        <v>114.63</v>
      </c>
      <c r="V162" s="161">
        <v>0.32974000000000003</v>
      </c>
      <c r="W162" s="162">
        <v>0</v>
      </c>
    </row>
    <row r="163" spans="1:23" x14ac:dyDescent="0.25">
      <c r="A163" s="18">
        <v>128</v>
      </c>
      <c r="B163" s="19" t="s">
        <v>323</v>
      </c>
      <c r="C163" s="20" t="s">
        <v>324</v>
      </c>
      <c r="D163" s="21" t="s">
        <v>36</v>
      </c>
      <c r="E163" s="22">
        <v>615.06759999999997</v>
      </c>
      <c r="F163" s="23"/>
      <c r="G163" s="24">
        <f>ROUND(E163*F163,2)</f>
        <v>0</v>
      </c>
      <c r="H163" s="24"/>
      <c r="I163" s="24">
        <f>ROUND(E163*H163,2)</f>
        <v>0</v>
      </c>
      <c r="J163" s="24"/>
      <c r="K163" s="24">
        <f>ROUND(E163*J163,2)</f>
        <v>0</v>
      </c>
      <c r="L163" s="24">
        <v>21</v>
      </c>
      <c r="M163" s="24">
        <f>G163*(1+L163/100)</f>
        <v>0</v>
      </c>
      <c r="N163" s="21">
        <v>0</v>
      </c>
      <c r="O163" s="21">
        <f>ROUND(E163*N163,5)</f>
        <v>0</v>
      </c>
      <c r="P163" s="21">
        <v>0</v>
      </c>
      <c r="Q163" s="21">
        <f>ROUND(E163*P163,5)</f>
        <v>0</v>
      </c>
      <c r="R163" s="21"/>
      <c r="S163" s="21"/>
      <c r="T163" s="25">
        <v>6.9709999999999994E-2</v>
      </c>
      <c r="U163" s="21">
        <f>ROUND(E163*T163,2)</f>
        <v>42.88</v>
      </c>
      <c r="V163" s="160">
        <v>0</v>
      </c>
      <c r="W163" s="21">
        <v>0</v>
      </c>
    </row>
    <row r="164" spans="1:23" ht="22.5" x14ac:dyDescent="0.25">
      <c r="A164" s="18">
        <v>129</v>
      </c>
      <c r="B164" s="19" t="s">
        <v>325</v>
      </c>
      <c r="C164" s="20" t="s">
        <v>326</v>
      </c>
      <c r="D164" s="21" t="s">
        <v>36</v>
      </c>
      <c r="E164" s="22">
        <v>100.29900000000001</v>
      </c>
      <c r="F164" s="23"/>
      <c r="G164" s="24">
        <f>ROUND(E164*F164,2)</f>
        <v>0</v>
      </c>
      <c r="H164" s="24"/>
      <c r="I164" s="24">
        <f>ROUND(E164*H164,2)</f>
        <v>0</v>
      </c>
      <c r="J164" s="24"/>
      <c r="K164" s="24">
        <f>ROUND(E164*J164,2)</f>
        <v>0</v>
      </c>
      <c r="L164" s="24">
        <v>21</v>
      </c>
      <c r="M164" s="24">
        <f>G164*(1+L164/100)</f>
        <v>0</v>
      </c>
      <c r="N164" s="21">
        <v>2.0000000000000002E-5</v>
      </c>
      <c r="O164" s="21">
        <f>ROUND(E164*N164,5)</f>
        <v>2.0100000000000001E-3</v>
      </c>
      <c r="P164" s="21">
        <v>0</v>
      </c>
      <c r="Q164" s="21">
        <f>ROUND(E164*P164,5)</f>
        <v>0</v>
      </c>
      <c r="R164" s="21"/>
      <c r="S164" s="21"/>
      <c r="T164" s="25">
        <v>2.9000000000000001E-2</v>
      </c>
      <c r="U164" s="21">
        <f>ROUND(E164*T164,2)</f>
        <v>2.91</v>
      </c>
      <c r="V164" s="160">
        <v>2.0799999999999998E-3</v>
      </c>
      <c r="W164" s="21">
        <v>0</v>
      </c>
    </row>
    <row r="165" spans="1:23" x14ac:dyDescent="0.25">
      <c r="A165" s="18">
        <v>130</v>
      </c>
      <c r="B165" s="19" t="s">
        <v>327</v>
      </c>
      <c r="C165" s="20" t="s">
        <v>328</v>
      </c>
      <c r="D165" s="21" t="s">
        <v>36</v>
      </c>
      <c r="E165" s="22">
        <v>203.42000000000002</v>
      </c>
      <c r="F165" s="23"/>
      <c r="G165" s="24">
        <f>ROUND(E165*F165,2)</f>
        <v>0</v>
      </c>
      <c r="H165" s="24"/>
      <c r="I165" s="24">
        <f>ROUND(E165*H165,2)</f>
        <v>0</v>
      </c>
      <c r="J165" s="24"/>
      <c r="K165" s="24">
        <f>ROUND(E165*J165,2)</f>
        <v>0</v>
      </c>
      <c r="L165" s="24">
        <v>21</v>
      </c>
      <c r="M165" s="24">
        <f>G165*(1+L165/100)</f>
        <v>0</v>
      </c>
      <c r="N165" s="21">
        <v>3.5E-4</v>
      </c>
      <c r="O165" s="21">
        <f>ROUND(E165*N165,5)</f>
        <v>7.1199999999999999E-2</v>
      </c>
      <c r="P165" s="21">
        <v>0</v>
      </c>
      <c r="Q165" s="21">
        <f>ROUND(E165*P165,5)</f>
        <v>0</v>
      </c>
      <c r="R165" s="21"/>
      <c r="S165" s="21"/>
      <c r="T165" s="25">
        <v>1.35E-2</v>
      </c>
      <c r="U165" s="21">
        <f>ROUND(E165*T165,2)</f>
        <v>2.75</v>
      </c>
      <c r="V165" s="160">
        <v>9.2310000000000003E-2</v>
      </c>
      <c r="W165" s="21">
        <v>0</v>
      </c>
    </row>
    <row r="166" spans="1:23" x14ac:dyDescent="0.25">
      <c r="A166" s="18">
        <v>131</v>
      </c>
      <c r="B166" s="19" t="s">
        <v>329</v>
      </c>
      <c r="C166" s="20" t="s">
        <v>330</v>
      </c>
      <c r="D166" s="21" t="s">
        <v>36</v>
      </c>
      <c r="E166" s="22">
        <v>306.40464999999995</v>
      </c>
      <c r="F166" s="23"/>
      <c r="G166" s="24">
        <f>ROUND(E166*F166,2)</f>
        <v>0</v>
      </c>
      <c r="H166" s="24"/>
      <c r="I166" s="24">
        <f>ROUND(E166*H166,2)</f>
        <v>0</v>
      </c>
      <c r="J166" s="24"/>
      <c r="K166" s="24">
        <f>ROUND(E166*J166,2)</f>
        <v>0</v>
      </c>
      <c r="L166" s="24">
        <v>21</v>
      </c>
      <c r="M166" s="24">
        <f>G166*(1+L166/100)</f>
        <v>0</v>
      </c>
      <c r="N166" s="21">
        <v>4.2000000000000002E-4</v>
      </c>
      <c r="O166" s="21">
        <f>ROUND(E166*N166,5)</f>
        <v>0.12869</v>
      </c>
      <c r="P166" s="21">
        <v>0</v>
      </c>
      <c r="Q166" s="21">
        <f>ROUND(E166*P166,5)</f>
        <v>0</v>
      </c>
      <c r="R166" s="21"/>
      <c r="S166" s="21"/>
      <c r="T166" s="25">
        <v>0.13439000000000001</v>
      </c>
      <c r="U166" s="21">
        <f>ROUND(E166*T166,2)</f>
        <v>41.18</v>
      </c>
      <c r="V166" s="160">
        <v>0.13777</v>
      </c>
      <c r="W166" s="21">
        <v>0</v>
      </c>
    </row>
    <row r="167" spans="1:23" x14ac:dyDescent="0.25">
      <c r="A167" s="18">
        <v>132</v>
      </c>
      <c r="B167" s="19" t="s">
        <v>331</v>
      </c>
      <c r="C167" s="20" t="s">
        <v>332</v>
      </c>
      <c r="D167" s="21" t="s">
        <v>36</v>
      </c>
      <c r="E167" s="22">
        <v>185.33000000000004</v>
      </c>
      <c r="F167" s="23"/>
      <c r="G167" s="24">
        <f>ROUND(E167*F167,2)</f>
        <v>0</v>
      </c>
      <c r="H167" s="24"/>
      <c r="I167" s="24">
        <f>ROUND(E167*H167,2)</f>
        <v>0</v>
      </c>
      <c r="J167" s="24"/>
      <c r="K167" s="24">
        <f>ROUND(E167*J167,2)</f>
        <v>0</v>
      </c>
      <c r="L167" s="24">
        <v>21</v>
      </c>
      <c r="M167" s="24">
        <f>G167*(1+L167/100)</f>
        <v>0</v>
      </c>
      <c r="N167" s="21">
        <v>3.6999999999999999E-4</v>
      </c>
      <c r="O167" s="21">
        <f>ROUND(E167*N167,5)</f>
        <v>6.8570000000000006E-2</v>
      </c>
      <c r="P167" s="21">
        <v>0</v>
      </c>
      <c r="Q167" s="21">
        <f>ROUND(E167*P167,5)</f>
        <v>0</v>
      </c>
      <c r="R167" s="21"/>
      <c r="S167" s="21"/>
      <c r="T167" s="25">
        <v>0.13439000000000001</v>
      </c>
      <c r="U167" s="21">
        <f>ROUND(E167*T167,2)</f>
        <v>24.91</v>
      </c>
      <c r="V167" s="160">
        <v>9.758E-2</v>
      </c>
      <c r="W167" s="21">
        <v>0</v>
      </c>
    </row>
    <row r="168" spans="1:23" x14ac:dyDescent="0.25">
      <c r="A168" s="26" t="s">
        <v>28</v>
      </c>
      <c r="B168" s="27" t="s">
        <v>333</v>
      </c>
      <c r="C168" s="28" t="s">
        <v>334</v>
      </c>
      <c r="D168" s="29"/>
      <c r="E168" s="30"/>
      <c r="F168" s="31"/>
      <c r="G168" s="31">
        <f>SUM(G169:G170)</f>
        <v>0</v>
      </c>
      <c r="H168" s="31"/>
      <c r="I168" s="31">
        <f>SUM(I170:I170)</f>
        <v>0</v>
      </c>
      <c r="J168" s="31"/>
      <c r="K168" s="31">
        <f>SUM(K170:K170)</f>
        <v>0</v>
      </c>
      <c r="L168" s="31"/>
      <c r="M168" s="31">
        <f>SUM(M170:M170)</f>
        <v>0</v>
      </c>
      <c r="N168" s="29"/>
      <c r="O168" s="29">
        <f>SUM(O170:O170)</f>
        <v>0</v>
      </c>
      <c r="P168" s="29"/>
      <c r="Q168" s="29">
        <f>SUM(Q170:Q170)</f>
        <v>0</v>
      </c>
      <c r="R168" s="29"/>
      <c r="S168" s="29"/>
      <c r="T168" s="32"/>
      <c r="U168" s="29">
        <f>SUM(U170:U170)</f>
        <v>0</v>
      </c>
      <c r="V168" s="161">
        <v>0</v>
      </c>
      <c r="W168" s="162">
        <v>0</v>
      </c>
    </row>
    <row r="169" spans="1:23" x14ac:dyDescent="0.25">
      <c r="A169" s="203">
        <v>133</v>
      </c>
      <c r="B169" s="204" t="s">
        <v>335</v>
      </c>
      <c r="C169" s="205" t="s">
        <v>422</v>
      </c>
      <c r="D169" s="206" t="s">
        <v>336</v>
      </c>
      <c r="E169" s="207"/>
      <c r="F169" s="208"/>
      <c r="G169" s="209">
        <f>ROUND(E169*F169,2)</f>
        <v>0</v>
      </c>
      <c r="H169" s="24"/>
      <c r="I169" s="24">
        <f>ROUND(E169*H169,2)</f>
        <v>0</v>
      </c>
      <c r="J169" s="24"/>
      <c r="K169" s="24">
        <f>ROUND(E169*J169,2)</f>
        <v>0</v>
      </c>
      <c r="L169" s="24">
        <v>21</v>
      </c>
      <c r="M169" s="24">
        <f>G169*(1+L169/100)</f>
        <v>0</v>
      </c>
      <c r="N169" s="21">
        <v>0</v>
      </c>
      <c r="O169" s="21">
        <f>ROUND(E169*N169,5)</f>
        <v>0</v>
      </c>
      <c r="P169" s="21">
        <v>0</v>
      </c>
      <c r="Q169" s="21">
        <f>ROUND(E169*P169,5)</f>
        <v>0</v>
      </c>
      <c r="R169" s="21"/>
      <c r="S169" s="21"/>
      <c r="T169" s="25">
        <v>0</v>
      </c>
      <c r="U169" s="21">
        <f>ROUND(E169*T169,2)</f>
        <v>0</v>
      </c>
      <c r="V169" s="163">
        <v>0</v>
      </c>
      <c r="W169" s="164">
        <v>0</v>
      </c>
    </row>
    <row r="170" spans="1:23" ht="22.5" x14ac:dyDescent="0.25">
      <c r="A170" s="18">
        <v>134</v>
      </c>
      <c r="B170" s="19" t="s">
        <v>335</v>
      </c>
      <c r="C170" s="20" t="s">
        <v>423</v>
      </c>
      <c r="D170" s="21" t="s">
        <v>336</v>
      </c>
      <c r="E170" s="22">
        <v>1</v>
      </c>
      <c r="F170" s="23"/>
      <c r="G170" s="24">
        <f>ROUND(E170*F170,2)</f>
        <v>0</v>
      </c>
      <c r="H170" s="24"/>
      <c r="I170" s="24">
        <f>ROUND(E170*H170,2)</f>
        <v>0</v>
      </c>
      <c r="J170" s="24"/>
      <c r="K170" s="24">
        <f>ROUND(E170*J170,2)</f>
        <v>0</v>
      </c>
      <c r="L170" s="24">
        <v>21</v>
      </c>
      <c r="M170" s="24">
        <f>G170*(1+L170/100)</f>
        <v>0</v>
      </c>
      <c r="N170" s="21">
        <v>0</v>
      </c>
      <c r="O170" s="21">
        <f>ROUND(E170*N170,5)</f>
        <v>0</v>
      </c>
      <c r="P170" s="21">
        <v>0</v>
      </c>
      <c r="Q170" s="21">
        <f>ROUND(E170*P170,5)</f>
        <v>0</v>
      </c>
      <c r="R170" s="21"/>
      <c r="S170" s="21"/>
      <c r="T170" s="25">
        <v>0</v>
      </c>
      <c r="U170" s="21">
        <f>ROUND(E170*T170,2)</f>
        <v>0</v>
      </c>
      <c r="V170" s="163">
        <v>0</v>
      </c>
      <c r="W170" s="164">
        <v>0</v>
      </c>
    </row>
    <row r="171" spans="1:23" x14ac:dyDescent="0.25">
      <c r="A171" s="26" t="s">
        <v>28</v>
      </c>
      <c r="B171" s="27" t="s">
        <v>337</v>
      </c>
      <c r="C171" s="28" t="s">
        <v>338</v>
      </c>
      <c r="D171" s="29"/>
      <c r="E171" s="30"/>
      <c r="F171" s="31"/>
      <c r="G171" s="31">
        <f>SUMIF(AC172:AC175,"&lt;&gt;NOR",G172:G175)</f>
        <v>0</v>
      </c>
      <c r="H171" s="31"/>
      <c r="I171" s="31">
        <f>SUM(I172:I175)</f>
        <v>0</v>
      </c>
      <c r="J171" s="31"/>
      <c r="K171" s="31">
        <f>SUM(K172:K175)</f>
        <v>0</v>
      </c>
      <c r="L171" s="31"/>
      <c r="M171" s="31">
        <f>SUM(M172:M175)</f>
        <v>0</v>
      </c>
      <c r="N171" s="29"/>
      <c r="O171" s="29">
        <f>SUM(O172:O175)</f>
        <v>0</v>
      </c>
      <c r="P171" s="29"/>
      <c r="Q171" s="29">
        <f>SUM(Q172:Q175)</f>
        <v>0</v>
      </c>
      <c r="R171" s="29"/>
      <c r="S171" s="29"/>
      <c r="T171" s="32"/>
      <c r="U171" s="29">
        <f>SUM(U172:U175)</f>
        <v>115.31</v>
      </c>
      <c r="V171" s="161">
        <v>0</v>
      </c>
      <c r="W171" s="162">
        <v>0</v>
      </c>
    </row>
    <row r="172" spans="1:23" x14ac:dyDescent="0.25">
      <c r="A172" s="18">
        <v>134</v>
      </c>
      <c r="B172" s="19" t="s">
        <v>339</v>
      </c>
      <c r="C172" s="20" t="s">
        <v>340</v>
      </c>
      <c r="D172" s="21" t="s">
        <v>33</v>
      </c>
      <c r="E172" s="22">
        <v>38.500360000000001</v>
      </c>
      <c r="F172" s="23"/>
      <c r="G172" s="24">
        <f>ROUND(E172*F172,2)</f>
        <v>0</v>
      </c>
      <c r="H172" s="24"/>
      <c r="I172" s="24">
        <f>ROUND(E172*H172,2)</f>
        <v>0</v>
      </c>
      <c r="J172" s="24"/>
      <c r="K172" s="24">
        <f>ROUND(E172*J172,2)</f>
        <v>0</v>
      </c>
      <c r="L172" s="24">
        <v>21</v>
      </c>
      <c r="M172" s="24">
        <f>G172*(1+L172/100)</f>
        <v>0</v>
      </c>
      <c r="N172" s="21">
        <v>0</v>
      </c>
      <c r="O172" s="21">
        <f>ROUND(E172*N172,5)</f>
        <v>0</v>
      </c>
      <c r="P172" s="21">
        <v>0</v>
      </c>
      <c r="Q172" s="21">
        <f>ROUND(E172*P172,5)</f>
        <v>0</v>
      </c>
      <c r="R172" s="21"/>
      <c r="S172" s="21"/>
      <c r="T172" s="25">
        <v>2.68</v>
      </c>
      <c r="U172" s="21">
        <f>ROUND(E172*T172,2)</f>
        <v>103.18</v>
      </c>
      <c r="V172" s="160">
        <v>0</v>
      </c>
      <c r="W172" s="21">
        <v>0</v>
      </c>
    </row>
    <row r="173" spans="1:23" x14ac:dyDescent="0.25">
      <c r="A173" s="18">
        <v>135</v>
      </c>
      <c r="B173" s="19" t="s">
        <v>341</v>
      </c>
      <c r="C173" s="20" t="s">
        <v>342</v>
      </c>
      <c r="D173" s="21" t="s">
        <v>33</v>
      </c>
      <c r="E173" s="22">
        <v>115.50108000000002</v>
      </c>
      <c r="F173" s="23"/>
      <c r="G173" s="24">
        <f>ROUND(E173*F173,2)</f>
        <v>0</v>
      </c>
      <c r="H173" s="24"/>
      <c r="I173" s="24">
        <f>ROUND(E173*H173,2)</f>
        <v>0</v>
      </c>
      <c r="J173" s="24"/>
      <c r="K173" s="24">
        <f>ROUND(E173*J173,2)</f>
        <v>0</v>
      </c>
      <c r="L173" s="24">
        <v>21</v>
      </c>
      <c r="M173" s="24">
        <f>G173*(1+L173/100)</f>
        <v>0</v>
      </c>
      <c r="N173" s="21">
        <v>0</v>
      </c>
      <c r="O173" s="21">
        <f>ROUND(E173*N173,5)</f>
        <v>0</v>
      </c>
      <c r="P173" s="21">
        <v>0</v>
      </c>
      <c r="Q173" s="21">
        <f>ROUND(E173*P173,5)</f>
        <v>0</v>
      </c>
      <c r="R173" s="21"/>
      <c r="S173" s="21"/>
      <c r="T173" s="25">
        <v>0.105</v>
      </c>
      <c r="U173" s="21">
        <f>ROUND(E173*T173,2)</f>
        <v>12.13</v>
      </c>
      <c r="V173" s="160">
        <v>0</v>
      </c>
      <c r="W173" s="21">
        <v>0</v>
      </c>
    </row>
    <row r="174" spans="1:23" x14ac:dyDescent="0.25">
      <c r="A174" s="18">
        <v>136</v>
      </c>
      <c r="B174" s="19" t="s">
        <v>343</v>
      </c>
      <c r="C174" s="20" t="s">
        <v>344</v>
      </c>
      <c r="D174" s="21" t="s">
        <v>33</v>
      </c>
      <c r="E174" s="22">
        <v>33.151139999999998</v>
      </c>
      <c r="F174" s="23"/>
      <c r="G174" s="24">
        <f>ROUND(E174*F174,2)</f>
        <v>0</v>
      </c>
      <c r="H174" s="24"/>
      <c r="I174" s="24">
        <f>ROUND(E174*H174,2)</f>
        <v>0</v>
      </c>
      <c r="J174" s="24"/>
      <c r="K174" s="24">
        <f>ROUND(E174*J174,2)</f>
        <v>0</v>
      </c>
      <c r="L174" s="24">
        <v>21</v>
      </c>
      <c r="M174" s="24">
        <f>G174*(1+L174/100)</f>
        <v>0</v>
      </c>
      <c r="N174" s="21">
        <v>0</v>
      </c>
      <c r="O174" s="21">
        <f>ROUND(E174*N174,5)</f>
        <v>0</v>
      </c>
      <c r="P174" s="21">
        <v>0</v>
      </c>
      <c r="Q174" s="21">
        <f>ROUND(E174*P174,5)</f>
        <v>0</v>
      </c>
      <c r="R174" s="21"/>
      <c r="S174" s="21"/>
      <c r="T174" s="25">
        <v>0</v>
      </c>
      <c r="U174" s="21">
        <f>ROUND(E174*T174,2)</f>
        <v>0</v>
      </c>
      <c r="V174" s="160">
        <v>0</v>
      </c>
      <c r="W174" s="21">
        <v>0</v>
      </c>
    </row>
    <row r="175" spans="1:23" x14ac:dyDescent="0.25">
      <c r="A175" s="18">
        <v>137</v>
      </c>
      <c r="B175" s="19" t="s">
        <v>345</v>
      </c>
      <c r="C175" s="20" t="s">
        <v>346</v>
      </c>
      <c r="D175" s="21" t="s">
        <v>33</v>
      </c>
      <c r="E175" s="22">
        <v>5.3492200000000008</v>
      </c>
      <c r="F175" s="23"/>
      <c r="G175" s="24">
        <f>ROUND(E175*F175,2)</f>
        <v>0</v>
      </c>
      <c r="H175" s="24"/>
      <c r="I175" s="24">
        <f>ROUND(E175*H175,2)</f>
        <v>0</v>
      </c>
      <c r="J175" s="24"/>
      <c r="K175" s="24">
        <f>ROUND(E175*J175,2)</f>
        <v>0</v>
      </c>
      <c r="L175" s="24">
        <v>21</v>
      </c>
      <c r="M175" s="24">
        <f>G175*(1+L175/100)</f>
        <v>0</v>
      </c>
      <c r="N175" s="21">
        <v>0</v>
      </c>
      <c r="O175" s="21">
        <f>ROUND(E175*N175,5)</f>
        <v>0</v>
      </c>
      <c r="P175" s="21">
        <v>0</v>
      </c>
      <c r="Q175" s="21">
        <f>ROUND(E175*P175,5)</f>
        <v>0</v>
      </c>
      <c r="R175" s="21"/>
      <c r="S175" s="21"/>
      <c r="T175" s="25">
        <v>0</v>
      </c>
      <c r="U175" s="21">
        <f>ROUND(E175*T175,2)</f>
        <v>0</v>
      </c>
      <c r="V175" s="160">
        <v>0</v>
      </c>
      <c r="W175" s="21">
        <v>0</v>
      </c>
    </row>
    <row r="176" spans="1:23" x14ac:dyDescent="0.25">
      <c r="A176" s="26" t="s">
        <v>28</v>
      </c>
      <c r="B176" s="27" t="s">
        <v>347</v>
      </c>
      <c r="C176" s="28" t="s">
        <v>348</v>
      </c>
      <c r="D176" s="29"/>
      <c r="E176" s="30"/>
      <c r="F176" s="31"/>
      <c r="G176" s="31">
        <f>SUMIF(AC177:AC177,"&lt;&gt;NOR",G177:G177)</f>
        <v>0</v>
      </c>
      <c r="H176" s="31"/>
      <c r="I176" s="31">
        <f>SUM(I177:I177)</f>
        <v>0</v>
      </c>
      <c r="J176" s="31"/>
      <c r="K176" s="31">
        <f>SUM(K177:K177)</f>
        <v>0</v>
      </c>
      <c r="L176" s="31"/>
      <c r="M176" s="31">
        <f>SUM(M177:M177)</f>
        <v>0</v>
      </c>
      <c r="N176" s="29"/>
      <c r="O176" s="29">
        <f>SUM(O177:O177)</f>
        <v>0</v>
      </c>
      <c r="P176" s="29"/>
      <c r="Q176" s="29">
        <f>SUM(Q177:Q177)</f>
        <v>0</v>
      </c>
      <c r="R176" s="29"/>
      <c r="S176" s="29"/>
      <c r="T176" s="32"/>
      <c r="U176" s="29">
        <f>SUM(U177:U177)</f>
        <v>0</v>
      </c>
      <c r="V176" s="161">
        <v>0</v>
      </c>
      <c r="W176" s="162">
        <v>0</v>
      </c>
    </row>
    <row r="177" spans="1:23" ht="22.5" x14ac:dyDescent="0.25">
      <c r="A177" s="203">
        <v>138</v>
      </c>
      <c r="B177" s="204" t="s">
        <v>349</v>
      </c>
      <c r="C177" s="205" t="s">
        <v>350</v>
      </c>
      <c r="D177" s="206" t="s">
        <v>336</v>
      </c>
      <c r="E177" s="207"/>
      <c r="F177" s="208"/>
      <c r="G177" s="209">
        <f>ROUND(E177*F177,2)</f>
        <v>0</v>
      </c>
      <c r="H177" s="24"/>
      <c r="I177" s="24">
        <f>ROUND(E177*H177,2)</f>
        <v>0</v>
      </c>
      <c r="J177" s="24"/>
      <c r="K177" s="24">
        <f>ROUND(E177*J177,2)</f>
        <v>0</v>
      </c>
      <c r="L177" s="24">
        <v>21</v>
      </c>
      <c r="M177" s="24">
        <f>G177*(1+L177/100)</f>
        <v>0</v>
      </c>
      <c r="N177" s="21">
        <v>0</v>
      </c>
      <c r="O177" s="21">
        <f>ROUND(E177*N177,5)</f>
        <v>0</v>
      </c>
      <c r="P177" s="21">
        <v>0</v>
      </c>
      <c r="Q177" s="21">
        <f>ROUND(E177*P177,5)</f>
        <v>0</v>
      </c>
      <c r="R177" s="21"/>
      <c r="S177" s="21"/>
      <c r="T177" s="25">
        <v>0</v>
      </c>
      <c r="U177" s="21">
        <f>ROUND(E177*T177,2)</f>
        <v>0</v>
      </c>
      <c r="V177" s="160">
        <v>0</v>
      </c>
      <c r="W177" s="21">
        <v>0</v>
      </c>
    </row>
    <row r="178" spans="1:23" x14ac:dyDescent="0.25">
      <c r="A178" s="26" t="s">
        <v>28</v>
      </c>
      <c r="B178" s="27" t="s">
        <v>351</v>
      </c>
      <c r="C178" s="28" t="s">
        <v>352</v>
      </c>
      <c r="D178" s="29"/>
      <c r="E178" s="30"/>
      <c r="F178" s="31"/>
      <c r="G178" s="31">
        <f>SUMIF(AC179:AC184,"&lt;&gt;NOR",G179:G184)</f>
        <v>0</v>
      </c>
      <c r="H178" s="31"/>
      <c r="I178" s="31">
        <f>SUM(I179:I184)</f>
        <v>0</v>
      </c>
      <c r="J178" s="31"/>
      <c r="K178" s="31">
        <f>SUM(K179:K184)</f>
        <v>0</v>
      </c>
      <c r="L178" s="31"/>
      <c r="M178" s="31">
        <f>SUM(M179:M184)</f>
        <v>0</v>
      </c>
      <c r="N178" s="29"/>
      <c r="O178" s="29">
        <f>SUM(O179:O184)</f>
        <v>0</v>
      </c>
      <c r="P178" s="29"/>
      <c r="Q178" s="29">
        <f>SUM(Q179:Q184)</f>
        <v>0</v>
      </c>
      <c r="R178" s="29"/>
      <c r="S178" s="29"/>
      <c r="T178" s="32"/>
      <c r="U178" s="29">
        <f>SUM(U179:U184)</f>
        <v>0</v>
      </c>
      <c r="V178" s="161">
        <v>0</v>
      </c>
      <c r="W178" s="162">
        <v>0</v>
      </c>
    </row>
    <row r="179" spans="1:23" x14ac:dyDescent="0.25">
      <c r="A179" s="18">
        <v>139</v>
      </c>
      <c r="B179" s="19" t="s">
        <v>353</v>
      </c>
      <c r="C179" s="20" t="s">
        <v>354</v>
      </c>
      <c r="D179" s="21" t="s">
        <v>355</v>
      </c>
      <c r="E179" s="22">
        <v>1</v>
      </c>
      <c r="F179" s="23"/>
      <c r="G179" s="24">
        <f t="shared" ref="G179:G184" si="77">ROUND(E179*F179,2)</f>
        <v>0</v>
      </c>
      <c r="H179" s="24"/>
      <c r="I179" s="24">
        <f t="shared" ref="I179:I184" si="78">ROUND(E179*H179,2)</f>
        <v>0</v>
      </c>
      <c r="J179" s="24"/>
      <c r="K179" s="24">
        <f t="shared" ref="K179:K184" si="79">ROUND(E179*J179,2)</f>
        <v>0</v>
      </c>
      <c r="L179" s="24">
        <v>21</v>
      </c>
      <c r="M179" s="24">
        <f t="shared" ref="M179:M184" si="80">G179*(1+L179/100)</f>
        <v>0</v>
      </c>
      <c r="N179" s="21">
        <v>0</v>
      </c>
      <c r="O179" s="21">
        <f t="shared" ref="O179:O184" si="81">ROUND(E179*N179,5)</f>
        <v>0</v>
      </c>
      <c r="P179" s="21">
        <v>0</v>
      </c>
      <c r="Q179" s="21">
        <f t="shared" ref="Q179:Q184" si="82">ROUND(E179*P179,5)</f>
        <v>0</v>
      </c>
      <c r="R179" s="21"/>
      <c r="S179" s="21"/>
      <c r="T179" s="25">
        <v>0</v>
      </c>
      <c r="U179" s="21">
        <f t="shared" ref="U179:U184" si="83">ROUND(E179*T179,2)</f>
        <v>0</v>
      </c>
      <c r="V179" s="160">
        <v>0</v>
      </c>
      <c r="W179" s="21">
        <v>0</v>
      </c>
    </row>
    <row r="180" spans="1:23" x14ac:dyDescent="0.25">
      <c r="A180" s="18">
        <v>140</v>
      </c>
      <c r="B180" s="19" t="s">
        <v>356</v>
      </c>
      <c r="C180" s="20" t="s">
        <v>357</v>
      </c>
      <c r="D180" s="21" t="s">
        <v>355</v>
      </c>
      <c r="E180" s="22">
        <v>1</v>
      </c>
      <c r="F180" s="23"/>
      <c r="G180" s="24">
        <f t="shared" si="77"/>
        <v>0</v>
      </c>
      <c r="H180" s="24"/>
      <c r="I180" s="24">
        <f t="shared" si="78"/>
        <v>0</v>
      </c>
      <c r="J180" s="24"/>
      <c r="K180" s="24">
        <f t="shared" si="79"/>
        <v>0</v>
      </c>
      <c r="L180" s="24">
        <v>21</v>
      </c>
      <c r="M180" s="24">
        <f t="shared" si="80"/>
        <v>0</v>
      </c>
      <c r="N180" s="21">
        <v>0</v>
      </c>
      <c r="O180" s="21">
        <f t="shared" si="81"/>
        <v>0</v>
      </c>
      <c r="P180" s="21">
        <v>0</v>
      </c>
      <c r="Q180" s="21">
        <f t="shared" si="82"/>
        <v>0</v>
      </c>
      <c r="R180" s="21"/>
      <c r="S180" s="21"/>
      <c r="T180" s="25">
        <v>0</v>
      </c>
      <c r="U180" s="21">
        <f t="shared" si="83"/>
        <v>0</v>
      </c>
      <c r="V180" s="160">
        <v>0</v>
      </c>
      <c r="W180" s="21">
        <v>0</v>
      </c>
    </row>
    <row r="181" spans="1:23" x14ac:dyDescent="0.25">
      <c r="A181" s="18">
        <v>141</v>
      </c>
      <c r="B181" s="19" t="s">
        <v>358</v>
      </c>
      <c r="C181" s="20" t="s">
        <v>359</v>
      </c>
      <c r="D181" s="21" t="s">
        <v>355</v>
      </c>
      <c r="E181" s="22">
        <v>1</v>
      </c>
      <c r="F181" s="23"/>
      <c r="G181" s="24">
        <f t="shared" si="77"/>
        <v>0</v>
      </c>
      <c r="H181" s="24"/>
      <c r="I181" s="24">
        <f t="shared" si="78"/>
        <v>0</v>
      </c>
      <c r="J181" s="24"/>
      <c r="K181" s="24">
        <f t="shared" si="79"/>
        <v>0</v>
      </c>
      <c r="L181" s="24">
        <v>21</v>
      </c>
      <c r="M181" s="24">
        <f t="shared" si="80"/>
        <v>0</v>
      </c>
      <c r="N181" s="21">
        <v>0</v>
      </c>
      <c r="O181" s="21">
        <f t="shared" si="81"/>
        <v>0</v>
      </c>
      <c r="P181" s="21">
        <v>0</v>
      </c>
      <c r="Q181" s="21">
        <f t="shared" si="82"/>
        <v>0</v>
      </c>
      <c r="R181" s="21"/>
      <c r="S181" s="21"/>
      <c r="T181" s="25">
        <v>0</v>
      </c>
      <c r="U181" s="21">
        <f t="shared" si="83"/>
        <v>0</v>
      </c>
      <c r="V181" s="160">
        <v>0</v>
      </c>
      <c r="W181" s="21">
        <v>0</v>
      </c>
    </row>
    <row r="182" spans="1:23" x14ac:dyDescent="0.25">
      <c r="A182" s="18">
        <v>142</v>
      </c>
      <c r="B182" s="19" t="s">
        <v>360</v>
      </c>
      <c r="C182" s="20" t="s">
        <v>361</v>
      </c>
      <c r="D182" s="21" t="s">
        <v>355</v>
      </c>
      <c r="E182" s="22">
        <v>1</v>
      </c>
      <c r="F182" s="23"/>
      <c r="G182" s="24">
        <f t="shared" si="77"/>
        <v>0</v>
      </c>
      <c r="H182" s="24"/>
      <c r="I182" s="24">
        <f t="shared" si="78"/>
        <v>0</v>
      </c>
      <c r="J182" s="24"/>
      <c r="K182" s="24">
        <f t="shared" si="79"/>
        <v>0</v>
      </c>
      <c r="L182" s="24">
        <v>21</v>
      </c>
      <c r="M182" s="24">
        <f t="shared" si="80"/>
        <v>0</v>
      </c>
      <c r="N182" s="21">
        <v>0</v>
      </c>
      <c r="O182" s="21">
        <f t="shared" si="81"/>
        <v>0</v>
      </c>
      <c r="P182" s="21">
        <v>0</v>
      </c>
      <c r="Q182" s="21">
        <f t="shared" si="82"/>
        <v>0</v>
      </c>
      <c r="R182" s="21"/>
      <c r="S182" s="21"/>
      <c r="T182" s="25">
        <v>0</v>
      </c>
      <c r="U182" s="21">
        <f t="shared" si="83"/>
        <v>0</v>
      </c>
      <c r="V182" s="160">
        <v>0</v>
      </c>
      <c r="W182" s="21">
        <v>0</v>
      </c>
    </row>
    <row r="183" spans="1:23" x14ac:dyDescent="0.25">
      <c r="A183" s="18">
        <v>143</v>
      </c>
      <c r="B183" s="19" t="s">
        <v>362</v>
      </c>
      <c r="C183" s="20" t="s">
        <v>363</v>
      </c>
      <c r="D183" s="21" t="s">
        <v>355</v>
      </c>
      <c r="E183" s="22">
        <v>1</v>
      </c>
      <c r="F183" s="23"/>
      <c r="G183" s="24">
        <f t="shared" si="77"/>
        <v>0</v>
      </c>
      <c r="H183" s="24"/>
      <c r="I183" s="24">
        <f t="shared" si="78"/>
        <v>0</v>
      </c>
      <c r="J183" s="24"/>
      <c r="K183" s="24">
        <f t="shared" si="79"/>
        <v>0</v>
      </c>
      <c r="L183" s="24">
        <v>21</v>
      </c>
      <c r="M183" s="24">
        <f t="shared" si="80"/>
        <v>0</v>
      </c>
      <c r="N183" s="21">
        <v>0</v>
      </c>
      <c r="O183" s="21">
        <f t="shared" si="81"/>
        <v>0</v>
      </c>
      <c r="P183" s="21">
        <v>0</v>
      </c>
      <c r="Q183" s="21">
        <f t="shared" si="82"/>
        <v>0</v>
      </c>
      <c r="R183" s="21"/>
      <c r="S183" s="21"/>
      <c r="T183" s="25">
        <v>0</v>
      </c>
      <c r="U183" s="21">
        <f t="shared" si="83"/>
        <v>0</v>
      </c>
      <c r="V183" s="160">
        <v>0</v>
      </c>
      <c r="W183" s="21">
        <v>0</v>
      </c>
    </row>
    <row r="184" spans="1:23" x14ac:dyDescent="0.25">
      <c r="A184" s="33">
        <v>144</v>
      </c>
      <c r="B184" s="34" t="s">
        <v>364</v>
      </c>
      <c r="C184" s="35" t="s">
        <v>365</v>
      </c>
      <c r="D184" s="36" t="s">
        <v>355</v>
      </c>
      <c r="E184" s="37">
        <v>1</v>
      </c>
      <c r="F184" s="38"/>
      <c r="G184" s="39">
        <f t="shared" si="77"/>
        <v>0</v>
      </c>
      <c r="H184" s="39"/>
      <c r="I184" s="39">
        <f t="shared" si="78"/>
        <v>0</v>
      </c>
      <c r="J184" s="39"/>
      <c r="K184" s="39">
        <f t="shared" si="79"/>
        <v>0</v>
      </c>
      <c r="L184" s="39">
        <v>21</v>
      </c>
      <c r="M184" s="39">
        <f t="shared" si="80"/>
        <v>0</v>
      </c>
      <c r="N184" s="36">
        <v>0</v>
      </c>
      <c r="O184" s="36">
        <f t="shared" si="81"/>
        <v>0</v>
      </c>
      <c r="P184" s="36">
        <v>0</v>
      </c>
      <c r="Q184" s="36">
        <f t="shared" si="82"/>
        <v>0</v>
      </c>
      <c r="R184" s="36"/>
      <c r="S184" s="36"/>
      <c r="T184" s="40">
        <v>0</v>
      </c>
      <c r="U184" s="36">
        <f t="shared" si="83"/>
        <v>0</v>
      </c>
      <c r="V184" s="160">
        <v>0</v>
      </c>
      <c r="W184" s="21">
        <v>0</v>
      </c>
    </row>
    <row r="185" spans="1:23" x14ac:dyDescent="0.25">
      <c r="A185" s="41"/>
      <c r="B185" s="42" t="s">
        <v>366</v>
      </c>
      <c r="C185" s="43" t="s">
        <v>366</v>
      </c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165"/>
      <c r="W185" s="165"/>
    </row>
    <row r="186" spans="1:23" x14ac:dyDescent="0.25">
      <c r="A186" s="44"/>
      <c r="B186" s="45" t="s">
        <v>13</v>
      </c>
      <c r="C186" s="46" t="s">
        <v>366</v>
      </c>
      <c r="D186" s="47"/>
      <c r="E186" s="47"/>
      <c r="F186" s="47"/>
      <c r="G186" s="48">
        <f>G8+G21+G28+G31+G38+G42+G48+G50+G57+G66+G72+G74+G77+G80+G93+G102+G117+G120+G132+G136+G144+G150+G160+G162+G168+G171+G176+G178</f>
        <v>0</v>
      </c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165"/>
      <c r="W186" s="165"/>
    </row>
    <row r="187" spans="1:23" x14ac:dyDescent="0.25">
      <c r="G187" s="49" t="s">
        <v>412</v>
      </c>
    </row>
  </sheetData>
  <sheetProtection password="EF63" sheet="1" objects="1" scenarios="1"/>
  <mergeCells count="4">
    <mergeCell ref="A1:G1"/>
    <mergeCell ref="C2:G2"/>
    <mergeCell ref="C3:G3"/>
    <mergeCell ref="C4:G4"/>
  </mergeCells>
  <pageMargins left="0.25" right="0.25" top="0.75" bottom="0.75" header="0.3" footer="0.3"/>
  <pageSetup paperSize="9" scale="6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Stavba</vt:lpstr>
      <vt:lpstr>Výkaz uznatelné náklady</vt:lpstr>
      <vt:lpstr>Výkaz neuznatel. náklady</vt:lpstr>
      <vt:lpstr>Stavba!CenaCelkem</vt:lpstr>
      <vt:lpstr>Stavba!CenaCelkemBezDPH</vt:lpstr>
      <vt:lpstr>Stavba!cisloobjektu</vt:lpstr>
      <vt:lpstr>Stavba!CisloStavby</vt:lpstr>
      <vt:lpstr>Stavba!CisloStavebnihoRozpoctu</vt:lpstr>
      <vt:lpstr>Stavba!dadresa</vt:lpstr>
      <vt:lpstr>Stavba!DIČ</vt:lpstr>
      <vt:lpstr>Stavba!dmisto</vt:lpstr>
      <vt:lpstr>Stavba!DPHSni</vt:lpstr>
      <vt:lpstr>Stavba!DPHZakl</vt:lpstr>
      <vt:lpstr>Stavba!dpsc</vt:lpstr>
      <vt:lpstr>Stavba!IČO</vt:lpstr>
      <vt:lpstr>Stavba!Mena</vt:lpstr>
      <vt:lpstr>Stavba!MistoStavby</vt:lpstr>
      <vt:lpstr>Stavba!nazevobjektu</vt:lpstr>
      <vt:lpstr>Stavba!NazevStavby</vt:lpstr>
      <vt:lpstr>Stavba!NazevStavebnihoRozpoctu</vt:lpstr>
      <vt:lpstr>Stavba!oadresa</vt:lpstr>
      <vt:lpstr>Stavba!Objednatel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Stavba!padresa</vt:lpstr>
      <vt:lpstr>Stavba!pdic</vt:lpstr>
      <vt:lpstr>Stavba!pico</vt:lpstr>
      <vt:lpstr>Stavba!pmisto</vt:lpstr>
      <vt:lpstr>Stavba!PoptavkaID</vt:lpstr>
      <vt:lpstr>Stavba!pPSC</vt:lpstr>
      <vt:lpstr>Stavba!Projektant</vt:lpstr>
      <vt:lpstr>Stavba!SazbaDPH1</vt:lpstr>
      <vt:lpstr>Stavba!SazbaDPH2</vt:lpstr>
      <vt:lpstr>Stavba!Vypracoval</vt:lpstr>
      <vt:lpstr>Stavba!ZakladDPHSni</vt:lpstr>
      <vt:lpstr>Stavba!ZakladDPHZakl</vt:lpstr>
      <vt:lpstr>Stavba!ZaObjednatele</vt:lpstr>
      <vt:lpstr>Stavba!Zaokrouhleni</vt:lpstr>
      <vt:lpstr>Stavba!ZaZhotovitele</vt:lpstr>
      <vt:lpstr>Stavba!Zhotovitel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Hajný</dc:creator>
  <cp:lastModifiedBy>Michal Czerný</cp:lastModifiedBy>
  <cp:lastPrinted>2023-10-18T11:10:26Z</cp:lastPrinted>
  <dcterms:created xsi:type="dcterms:W3CDTF">2023-10-18T09:11:36Z</dcterms:created>
  <dcterms:modified xsi:type="dcterms:W3CDTF">2024-04-17T06:10:49Z</dcterms:modified>
</cp:coreProperties>
</file>