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585" windowWidth="28455" windowHeight="14505" activeTab="0"/>
  </bookViews>
  <sheets>
    <sheet name="Rekapitulace stavby" sheetId="1" r:id="rId1"/>
    <sheet name="01 - Odkanalizování bytov..." sheetId="2" r:id="rId2"/>
    <sheet name="02 - VON" sheetId="3" r:id="rId3"/>
    <sheet name="Pokyny pro vyplnění" sheetId="4" r:id="rId4"/>
  </sheets>
  <definedNames>
    <definedName name="_xlnm._FilterDatabase" localSheetId="1" hidden="1">'01 - Odkanalizování bytov...'!$C$86:$K$341</definedName>
    <definedName name="_xlnm._FilterDatabase" localSheetId="2" hidden="1">'02 - VON'!$C$80:$K$98</definedName>
    <definedName name="_xlnm.Print_Area" localSheetId="1">'01 - Odkanalizování bytov...'!$C$4:$J$36,'01 - Odkanalizování bytov...'!$C$42:$J$68,'01 - Odkanalizování bytov...'!$C$74:$K$341</definedName>
    <definedName name="_xlnm.Print_Area" localSheetId="2">'02 - VON'!$C$4:$J$36,'02 - VON'!$C$42:$J$62,'02 - VON'!$C$68:$K$98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Odkanalizování bytov...'!$86:$86</definedName>
    <definedName name="_xlnm.Print_Titles" localSheetId="2">'02 - VON'!$80:$80</definedName>
  </definedNames>
  <calcPr calcId="124519"/>
</workbook>
</file>

<file path=xl/sharedStrings.xml><?xml version="1.0" encoding="utf-8"?>
<sst xmlns="http://schemas.openxmlformats.org/spreadsheetml/2006/main" count="3358" uniqueCount="838">
  <si>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</si>
  <si>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</si>
  <si>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</si>
  <si>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</si>
  <si>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</si>
  <si>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</si>
  <si>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</si>
  <si>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{3a9ffe8e-65ec-4540-923e-5f6d59ff3911}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</si>
  <si>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</si>
  <si>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</si>
  <si>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</si>
  <si>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</si>
  <si>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</si>
  <si>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</si>
  <si>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</si>
  <si>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</si>
  <si>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</si>
  <si>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</si>
  <si>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</si>
  <si>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Odkanalizování bytového domu č.p. 964 v ul. Nadační</t>
  </si>
  <si>
    <t>KSO:</t>
  </si>
  <si>
    <t/>
  </si>
  <si>
    <t>CC-CZ:</t>
  </si>
  <si>
    <t>Místo:</t>
  </si>
  <si>
    <t>Odry</t>
  </si>
  <si>
    <t>Datum:</t>
  </si>
  <si>
    <t>22. 10. 2018</t>
  </si>
  <si>
    <t>Zadavatel:</t>
  </si>
  <si>
    <t>IČ:</t>
  </si>
  <si>
    <t>Město Odry</t>
  </si>
  <si>
    <t>DIČ:</t>
  </si>
  <si>
    <t>Uchazeč:</t>
  </si>
  <si>
    <t>Vyplň údaj</t>
  </si>
  <si>
    <t>Projektant:</t>
  </si>
  <si>
    <t>Ing. Petr Elkner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</si>
  <si>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</si>
  <si>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</si>
  <si>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</si>
  <si>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</si>
  <si>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</si>
  <si>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</si>
  <si>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</si>
  <si>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</si>
  <si>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</si>
  <si>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</si>
  <si>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</si>
  <si>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</si>
  <si>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</si>
  <si>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</si>
  <si>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</si>
  <si>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</si>
  <si>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</si>
  <si>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</si>
  <si>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</si>
  <si>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</si>
  <si>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</si>
  <si>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</si>
  <si>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</si>
  <si>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</si>
  <si>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</si>
  <si>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</si>
  <si>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</si>
  <si>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</si>
  <si>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</si>
  <si>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</si>
  <si>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</si>
  <si>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</si>
  <si>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</si>
  <si>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</si>
  <si>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</si>
  <si>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</si>
  <si>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</si>
  <si>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</si>
  <si>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</si>
  <si>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</si>
  <si>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</si>
  <si>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</si>
  <si>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</si>
  <si>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Odkanalizování bytového domu</t>
  </si>
  <si>
    <t>ING</t>
  </si>
  <si>
    <t>1</t>
  </si>
  <si>
    <t>{cb9b0c13-feb4-4036-8600-b4f95b0f1bee}</t>
  </si>
  <si>
    <t>2</t>
  </si>
  <si>
    <t>02</t>
  </si>
  <si>
    <t>VON</t>
  </si>
  <si>
    <t>STA</t>
  </si>
  <si>
    <t>{14d51d3b-000e-4eb5-9273-2ae79dfda8f8}</t>
  </si>
  <si>
    <t>1) Krycí list soupisu</t>
  </si>
  <si>
    <t>2) Rekapitulace</t>
  </si>
  <si>
    <t>3) Soupis prací</t>
  </si>
  <si>
    <t>Zpět na list:</t>
  </si>
  <si>
    <t>Rekapitulace stavby</t>
  </si>
  <si>
    <t>dl01</t>
  </si>
  <si>
    <t>1,5</t>
  </si>
  <si>
    <t>OB01</t>
  </si>
  <si>
    <t>Obsyp</t>
  </si>
  <si>
    <t>18,179</t>
  </si>
  <si>
    <t>KRYCÍ LIST SOUPISU</t>
  </si>
  <si>
    <t>OBR01</t>
  </si>
  <si>
    <t>OBR02</t>
  </si>
  <si>
    <t>v01</t>
  </si>
  <si>
    <t>31,477</t>
  </si>
  <si>
    <t>v02</t>
  </si>
  <si>
    <t>27,8</t>
  </si>
  <si>
    <t>Objekt:</t>
  </si>
  <si>
    <t>v03</t>
  </si>
  <si>
    <t>1,56</t>
  </si>
  <si>
    <t>01 - Odkanalizování bytového domu</t>
  </si>
  <si>
    <t>v04</t>
  </si>
  <si>
    <t>39,024</t>
  </si>
  <si>
    <t>z01</t>
  </si>
  <si>
    <t>38,002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</si>
  <si>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</si>
  <si>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</si>
  <si>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</si>
  <si>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</si>
  <si>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</si>
  <si>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</si>
  <si>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</si>
  <si>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</si>
  <si>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</si>
  <si>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</si>
  <si>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</si>
  <si>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</si>
  <si>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</si>
  <si>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</si>
  <si>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</si>
  <si>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</si>
  <si>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</si>
  <si>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</si>
  <si>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</si>
  <si>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</si>
  <si>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</si>
  <si>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</si>
  <si>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</si>
  <si>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</si>
  <si>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</si>
  <si>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</si>
  <si>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</si>
  <si>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</si>
  <si>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</si>
  <si>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</si>
  <si>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</si>
  <si>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</si>
  <si>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</si>
  <si>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</si>
  <si>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</si>
  <si>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</si>
  <si>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</si>
  <si>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</si>
  <si>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2017 01</t>
  </si>
  <si>
    <t>4</t>
  </si>
  <si>
    <t>95994745</t>
  </si>
  <si>
    <t>PP</t>
  </si>
  <si>
    <t>Rozebrání dlažeb a dílců komunikací pro pěší, vozovek a ploch s přemístěním hmot na skládku na vzdálenost do 3 m nebo s naložením na dopravní prostředek komunikací pro pěší s ložem z kameniva nebo živice a s výplní spár ze zámkové dlažby</t>
  </si>
  <si>
    <t>VV</t>
  </si>
  <si>
    <t>1,5*1</t>
  </si>
  <si>
    <t>113107142</t>
  </si>
  <si>
    <t>Odstranění podkladu pl do 50 m2 živičných tl 100 mm</t>
  </si>
  <si>
    <t>459391340</t>
  </si>
  <si>
    <t>Odstranění podkladů nebo krytů s přemístěním hmot na skládku na vzdálenost do 3 m nebo s naložením na dopravní prostředek v ploše jednotlivě do 50 m2 živičných, o tl. vrstvy přes 50 do 100 mm</t>
  </si>
  <si>
    <t>25,5*1+0,8*1</t>
  </si>
  <si>
    <t>3</t>
  </si>
  <si>
    <t>113201111</t>
  </si>
  <si>
    <t>Vytrhání obrub chodníkových ležatých</t>
  </si>
  <si>
    <t>m</t>
  </si>
  <si>
    <t>-2072658110</t>
  </si>
  <si>
    <t>Vytrhání obrub s vybouráním lože, s přemístěním hmot na skládku na vzdálenost do 3 m nebo s naložením na dopravní prostředek chodníkových ležatých</t>
  </si>
  <si>
    <t>113201112</t>
  </si>
  <si>
    <t>Vytrhání obrub silničních ležatých</t>
  </si>
  <si>
    <t>-224453786</t>
  </si>
  <si>
    <t>Vytrhání obrub s vybouráním lože, s přemístěním hmot na skládku na vzdálenost do 3 m nebo s naložením na dopravní prostředek silničních ležatých</t>
  </si>
  <si>
    <t>5</t>
  </si>
  <si>
    <t>115201512</t>
  </si>
  <si>
    <t>Demontáž odpadního potrubí DN 200</t>
  </si>
  <si>
    <t>1290033419</t>
  </si>
  <si>
    <t>Montáž a demontáž odpadního potrubí s tvarovkami pro všechny druhy potrubí a způsoby uložení při snižování hladiny podzemní vody soustavou čerpacích jehel demontáž potrubí jmenovité světlosti DN 200</t>
  </si>
  <si>
    <t>4+1,5</t>
  </si>
  <si>
    <t>6</t>
  </si>
  <si>
    <t>121101101</t>
  </si>
  <si>
    <t>Sejmutí ornice s přemístěním na vzdálenost do 50 m</t>
  </si>
  <si>
    <t>m3</t>
  </si>
  <si>
    <t>-1795035159</t>
  </si>
  <si>
    <t>Sejmutí ornice nebo lesní půdy s vodorovným přemístěním na hromady v místě upotřebení nebo na dočasné či trvalé skládky se složením, na vzdálenost do 50 m</t>
  </si>
  <si>
    <t>(27,3+4)*0,2*1,2+15,6*0,2</t>
  </si>
  <si>
    <t>7</t>
  </si>
  <si>
    <t>131201101</t>
  </si>
  <si>
    <t>Hloubení jam nezapažených v hornině tř. 3 objemu do 100 m3</t>
  </si>
  <si>
    <t>1416653314</t>
  </si>
  <si>
    <t>Hloubení nezapažených jam a zářezů s urovnáním dna do předepsaného profilu a spádu v hornině tř. 3 do 100 m3</t>
  </si>
  <si>
    <t>12,6*3-10</t>
  </si>
  <si>
    <t>8</t>
  </si>
  <si>
    <t>131201109</t>
  </si>
  <si>
    <t>Příplatek za lepivost u hloubení jam nezapažených v hornině tř. 3</t>
  </si>
  <si>
    <t>-417877611</t>
  </si>
  <si>
    <t>Hloubení nezapažených jam a zářezů s urovnáním dna do předepsaného profilu a spádu Příplatek k cenám za lepivost horniny tř. 3</t>
  </si>
  <si>
    <t>9</t>
  </si>
  <si>
    <t>132201101</t>
  </si>
  <si>
    <t>Hloubení rýh š do 600 mm v hornině tř. 3 objemu do 100 m3</t>
  </si>
  <si>
    <t>-1685003290</t>
  </si>
  <si>
    <t>Hloubení zapažených i nezapažených rýh šířky do 600 mm s urovnáním dna do předepsaného profilu a spádu v hornině tř. 3 do 100 m3</t>
  </si>
  <si>
    <t>27,3*0,6*(1,35-0,2)+4*0,6*1,0+5*0,6*1,6+1*0,4*1,6+0,6*0,8*10</t>
  </si>
  <si>
    <t>10</t>
  </si>
  <si>
    <t>132201109</t>
  </si>
  <si>
    <t>Příplatek za lepivost k hloubení rýh š do 600 mm v hornině tř. 3</t>
  </si>
  <si>
    <t>558151603</t>
  </si>
  <si>
    <t>Hloubení zapažených i nezapažených rýh šířky do 600 mm s urovnáním dna do předepsaného profilu a spádu v hornině tř. 3 Příplatek k cenám za lepivost horniny tř. 3</t>
  </si>
  <si>
    <t>11</t>
  </si>
  <si>
    <t>132201201</t>
  </si>
  <si>
    <t>Hloubení rýh š do 2000 mm v hornině tř. 3 objemu do 100 m3</t>
  </si>
  <si>
    <t>-1594883278</t>
  </si>
  <si>
    <t>Hloubení zapažených i nezapažených rýh šířky přes 600 do 2 000 mm s urovnáním dna do předepsaného profilu a spádu v hornině tř. 3 do 100 m3</t>
  </si>
  <si>
    <t>27,1*0,8*1,8</t>
  </si>
  <si>
    <t>12</t>
  </si>
  <si>
    <t>132201209</t>
  </si>
  <si>
    <t>Příplatek za lepivost k hloubení rýh š do 2000 mm v hornině tř. 3</t>
  </si>
  <si>
    <t>74900301</t>
  </si>
  <si>
    <t>Hloubení zapažených i nezapažených rýh šířky přes 600 do 2 000 mm s urovnáním dna do předepsaného profilu a spádu v hornině tř. 3 Příplatek k cenám za lepivost horniny tř. 3</t>
  </si>
  <si>
    <t>13</t>
  </si>
  <si>
    <t>132212102</t>
  </si>
  <si>
    <t>Hloubení rýh š do 600 mm ručním nebo pneum nářadím v nesoudržných horninách tř. 3</t>
  </si>
  <si>
    <t>999413743</t>
  </si>
  <si>
    <t>Hloubení zapažených i nezapažených rýh šířky do 600 mm ručním nebo pneumatickým nářadím s urovnáním dna do předepsaného profilu a spádu v horninách tř. 3 nesoudržných</t>
  </si>
  <si>
    <t>2*0,6*1,3</t>
  </si>
  <si>
    <t>14</t>
  </si>
  <si>
    <t>132212109</t>
  </si>
  <si>
    <t>Příplatek za lepivost u hloubení rýh š do 600 mm ručním nebo pneum nářadím v hornině tř. 3</t>
  </si>
  <si>
    <t>297932223</t>
  </si>
  <si>
    <t>Hloubení zapažených i nezapažených rýh šířky do 600 mm ručním nebo pneumatickým nářadím s urovnáním dna do předepsaného profilu a spádu v horninách tř. 3 Příplatek k cenám za lepivost horniny tř. 3</t>
  </si>
  <si>
    <t>151201101</t>
  </si>
  <si>
    <t>Zřízení zátažného pažení a rozepření stěn rýh hl do 2 m</t>
  </si>
  <si>
    <t>-856698684</t>
  </si>
  <si>
    <t>Zřízení pažení a rozepření stěn rýh pro podzemní vedení pro všechny šířky rýhy zátažné, hloubky do 2 m</t>
  </si>
  <si>
    <t>26,5*2*2</t>
  </si>
  <si>
    <t>16</t>
  </si>
  <si>
    <t>151201111</t>
  </si>
  <si>
    <t>Odstranění zátažného pažení a rozepření stěn rýh hl do 2 m</t>
  </si>
  <si>
    <t>505181350</t>
  </si>
  <si>
    <t>Odstranění pažení a rozepření stěn rýh pro podzemní vedení s uložením materiálu na vzdálenost do 3 m od kraje výkopu zátažné, hloubky do 2 m</t>
  </si>
  <si>
    <t>17</t>
  </si>
  <si>
    <t>162701105</t>
  </si>
  <si>
    <t>Vodorovné přemístění do 10000 m výkopku/sypaniny z horniny tř. 1 až 4</t>
  </si>
  <si>
    <t>719213096</t>
  </si>
  <si>
    <t>Vodorovné přemístění výkopku nebo sypaniny po suchu na obvyklém dopravním prostředku, bez naložení výkopku, avšak se složením bez rozhrnutí z horniny tř. 1 až 4 na vzdálenost přes 9 000 do 10 000 m</t>
  </si>
  <si>
    <t>v01+v02+v03-z01+v04</t>
  </si>
  <si>
    <t>18</t>
  </si>
  <si>
    <t>162701109</t>
  </si>
  <si>
    <t>Příplatek k vodorovnému přemístění výkopku/sypaniny z horniny tř. 1 až 4 ZKD 1000 m přes 10000 m</t>
  </si>
  <si>
    <t>-962532269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</si>
  <si>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</si>
  <si>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19</t>
  </si>
  <si>
    <t>171201201</t>
  </si>
  <si>
    <t>Uložení sypaniny na skládky</t>
  </si>
  <si>
    <t>222354691</t>
  </si>
  <si>
    <t>20</t>
  </si>
  <si>
    <t>171201211</t>
  </si>
  <si>
    <t>Poplatek za uložení odpadu ze sypaniny na skládce (skládkovné)</t>
  </si>
  <si>
    <t>t</t>
  </si>
  <si>
    <t>1720073023</t>
  </si>
  <si>
    <t>Uložení sypaniny poplatek za uložení sypaniny na skládce (skládkovné)</t>
  </si>
  <si>
    <t>(v01+v02+v03-z01+v04)*1,8</t>
  </si>
  <si>
    <t>174101101</t>
  </si>
  <si>
    <t>Zásyp jam, šachet rýh nebo kolem objektů sypaninou se zhutněním</t>
  </si>
  <si>
    <t>10252667</t>
  </si>
  <si>
    <t>Zásyp sypaninou z jakékoliv horniny s uložením výkopku ve vrstvách se zhutněním jam, šachet, rýh nebo kolem objektů v těchto vykopávkách</t>
  </si>
  <si>
    <t>27,1*0,8*(1,9-0,1-0,1-0,3-0,05-0,1-0,2-0,25)+28,3*0,6*(1,35-0,1-0,65-0,3-0,2)+4*0,6*(1,2-0,1-0,2-0,3-0,2)+(12,6-7,1)*3+10*0,6*(0,8-0,1-0,15-0,3)</t>
  </si>
  <si>
    <t>22</t>
  </si>
  <si>
    <t>174101102</t>
  </si>
  <si>
    <t>Zásyp v uzavřených prostorech sypaninou se zhutněním</t>
  </si>
  <si>
    <t>1946871545</t>
  </si>
  <si>
    <t>Zásyp sypaninou z jakékoliv horniny s uložením výkopku ve vrstvách se zhutněním v uzavřených prostorách s urovnáním povrchu zásypu</t>
  </si>
  <si>
    <t>3*6*3-((2*2*3,14)/4)*2</t>
  </si>
  <si>
    <t>23</t>
  </si>
  <si>
    <t>175111101</t>
  </si>
  <si>
    <t>Obsypání potrubí ručně sypaninou bez prohození, uloženou do 3 m</t>
  </si>
  <si>
    <t>-998309661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</si>
  <si>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</si>
  <si>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((23,2)*0,6*(0,3+0,065))+((27,3)*0,8*(0,3+0,065))-(50,5)*((0,032*0,032*3,14)/4)+((5+4)*0,6*(0,3+0,2))-(4+4)*((0,1*0,1*3,14)/4)+10*0,6*(0,45)-10*0,017</t>
  </si>
  <si>
    <t>24</t>
  </si>
  <si>
    <t>M</t>
  </si>
  <si>
    <t>583441220</t>
  </si>
  <si>
    <t>štěrkodrť frakce 0-8</t>
  </si>
  <si>
    <t>1265608363</t>
  </si>
  <si>
    <t>PR01</t>
  </si>
  <si>
    <t>18,179*2 'Přepočtené koeficientem množství</t>
  </si>
  <si>
    <t>25</t>
  </si>
  <si>
    <t>583441690</t>
  </si>
  <si>
    <t>štěrkodrť frakce 0-32 (ŠDa) OTP ČD</t>
  </si>
  <si>
    <t>269017946</t>
  </si>
  <si>
    <t>štěrkodrť frakce 0-32 OTP ČD</t>
  </si>
  <si>
    <t>(3*6*3-((2*2*3,14)/4)*2)*1,9</t>
  </si>
  <si>
    <t>26</t>
  </si>
  <si>
    <t>181301103</t>
  </si>
  <si>
    <t>Rozprostření ornice tl vrstvy do 200 mm pl do 500 m2 v rovině nebo ve svahu do 1:5</t>
  </si>
  <si>
    <t>719624062</t>
  </si>
  <si>
    <t>Rozprostření a urovnání ornice v rovině nebo ve svahu sklonu do 1:5 při souvislé ploše do 500 m2, tl. vrstvy přes 150 do 200 mm</t>
  </si>
  <si>
    <t>(27,3+4)*1,2+15,6</t>
  </si>
  <si>
    <t>27</t>
  </si>
  <si>
    <t>181411121</t>
  </si>
  <si>
    <t>Založení lučního trávníku výsevem plochy do 1000 m2 v rovině a ve svahu do 1:5</t>
  </si>
  <si>
    <t>-56426986</t>
  </si>
  <si>
    <t>Založení trávníku na půdě předem připravené plochy do 1000 m2 výsevem včetně utažení lučního v rovině nebo na svahu do 1:5</t>
  </si>
  <si>
    <t>28</t>
  </si>
  <si>
    <t>005724700</t>
  </si>
  <si>
    <t>osivo směs travní univerzál</t>
  </si>
  <si>
    <t>kg</t>
  </si>
  <si>
    <t>-1269323318</t>
  </si>
  <si>
    <t>53,16*0,015 'Přepočtené koeficientem množství</t>
  </si>
  <si>
    <t>Svislé a kompletní konstrukce</t>
  </si>
  <si>
    <t>29</t>
  </si>
  <si>
    <t>358315115</t>
  </si>
  <si>
    <t>Bourání šachty, stoky kompletní nebo otvorů z prostého betonu plochy přes 4 m2</t>
  </si>
  <si>
    <t>1103293257</t>
  </si>
  <si>
    <t>Bourání šachty, stoky kompletní nebo vybourání otvorů průřezové plochy přes 4 m2 ve stokách ze zdiva z prostého betonu</t>
  </si>
  <si>
    <t>6,75+1,65+1,65+1,5</t>
  </si>
  <si>
    <t>30</t>
  </si>
  <si>
    <t>359901111</t>
  </si>
  <si>
    <t>Vyčištění stok</t>
  </si>
  <si>
    <t>106491424</t>
  </si>
  <si>
    <t>Vyčištění stok jakékoliv výšky</t>
  </si>
  <si>
    <t>4+5</t>
  </si>
  <si>
    <t>Vodorovné konstrukce</t>
  </si>
  <si>
    <t>31</t>
  </si>
  <si>
    <t>451572111</t>
  </si>
  <si>
    <t>Lože pod potrubí otevřený výkop z kameniva drobného těženého</t>
  </si>
  <si>
    <t>1842250907</t>
  </si>
  <si>
    <t>Lože pod potrubí, stoky a drobné objekty v otevřeném výkopu z kameniva drobného těženého 0 až 4 mm</t>
  </si>
  <si>
    <t>(23,2+2,2)*0,1*0,6+(27,3+5)*0,8*0,1+10*0,6*0,1</t>
  </si>
  <si>
    <t>32</t>
  </si>
  <si>
    <t>452311151</t>
  </si>
  <si>
    <t>Podkladní desky z betonu prostého tř. C 20/25 otevřený výkop</t>
  </si>
  <si>
    <t>-342938332</t>
  </si>
  <si>
    <t>Podkladní a zajišťovací konstrukce z betonu prostého v otevřeném výkopu desky pod potrubí, stoky a drobné objekty z betonu tř. C 20/25</t>
  </si>
  <si>
    <t>12,6*0,2</t>
  </si>
  <si>
    <t>Komunikace pozemní</t>
  </si>
  <si>
    <t>33</t>
  </si>
  <si>
    <t>564851111</t>
  </si>
  <si>
    <t>Podklad ze štěrkodrtě ŠD tl 150 mm</t>
  </si>
  <si>
    <t>670598020</t>
  </si>
  <si>
    <t>Podklad ze štěrkodrti ŠD s rozprostřením a zhutněním, po zhutnění tl. 150 mm</t>
  </si>
  <si>
    <t>34</t>
  </si>
  <si>
    <t>564871111</t>
  </si>
  <si>
    <t>Podklad ze štěrkodrtě ŠD tl 250 mm</t>
  </si>
  <si>
    <t>1361019910</t>
  </si>
  <si>
    <t>Podklad ze štěrkodrti ŠD s rozprostřením a zhutněním, po zhutnění tl. 250 mm</t>
  </si>
  <si>
    <t>0,6*1,5</t>
  </si>
  <si>
    <t>35</t>
  </si>
  <si>
    <t>566901233</t>
  </si>
  <si>
    <t>Vyspravení podkladu po překopech ing sítí plochy přes 15 m2 štěrkodrtí tl. 200 mm</t>
  </si>
  <si>
    <t>996282820</t>
  </si>
  <si>
    <t>Vyspravení podkladu po překopech inženýrských sítí plochy přes 15 m2 s rozprostřením a zhutněním štěrkodrtí tl. 200 mm</t>
  </si>
  <si>
    <t>25,5*0,8+0,4*1</t>
  </si>
  <si>
    <t>36</t>
  </si>
  <si>
    <t>566901244</t>
  </si>
  <si>
    <t>Vyspravení podkladu po překopech ing sítí plochy přes 15 m2 kamenivem hrubým drceným tl. 250 mm</t>
  </si>
  <si>
    <t>904803157</t>
  </si>
  <si>
    <t>Vyspravení podkladu po překopech inženýrských sítí plochy přes 15 m2 s rozprostřením a zhutněním kamenivem hrubým drceným tl. 250 mm</t>
  </si>
  <si>
    <t>37</t>
  </si>
  <si>
    <t>566901261</t>
  </si>
  <si>
    <t>Vyspravení podkladu po překopech ing sítí plochy přes 15 m2 obalovaným kamenivem ACP (OK) tl. 100 mm</t>
  </si>
  <si>
    <t>-139778341</t>
  </si>
  <si>
    <t>Vyspravení podkladu po překopech inženýrských sítí plochy přes 15 m2 s rozprostřením a zhutněním obalovaným kamenivem ACP (OK) tl. 100 mm</t>
  </si>
  <si>
    <t>38</t>
  </si>
  <si>
    <t>572341111</t>
  </si>
  <si>
    <t>Vyspravení krytu komunikací po překopech plochy přes 15 m2 asfalt betonem ACO (AB) tl 50 mm</t>
  </si>
  <si>
    <t>1490873538</t>
  </si>
  <si>
    <t>Vyspravení krytu komunikací po překopech inženýrských sítí plochy přes 15 m2 asfaltovým betonem ACO (AB), po zhutnění tl. přes 30 do 50 mm</t>
  </si>
  <si>
    <t>39</t>
  </si>
  <si>
    <t>596211111</t>
  </si>
  <si>
    <t>Kladení zámkové dlažby komunikací pro pěší tl 60 mm skupiny A pl do 100 m2</t>
  </si>
  <si>
    <t>-1431731778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</si>
  <si>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přes 50 do 100 m2</t>
  </si>
  <si>
    <t>1*1,5</t>
  </si>
  <si>
    <t>40</t>
  </si>
  <si>
    <t>592452180</t>
  </si>
  <si>
    <t>dlažba zámková PARKETA přírodní 19,6x9,6x6 cm</t>
  </si>
  <si>
    <t>-1654333143</t>
  </si>
  <si>
    <t>dlažba skladebná betonová základní 19,6x9,6x6 cm přírodní</t>
  </si>
  <si>
    <t>Trubní vedení</t>
  </si>
  <si>
    <t>41</t>
  </si>
  <si>
    <t>837352221</t>
  </si>
  <si>
    <t>Montáž kameninových tvarovek jednoosých s integrovaným těsněním otevřený výkop DN 200</t>
  </si>
  <si>
    <t>kus</t>
  </si>
  <si>
    <t>-1826357132</t>
  </si>
  <si>
    <t>Montáž kameninových tvarovek na potrubí z trub kameninových v otevřeném výkopu s integrovaným těsněním jednoosých DN 200</t>
  </si>
  <si>
    <t>42</t>
  </si>
  <si>
    <t>597118530</t>
  </si>
  <si>
    <t>ucpávka kameninová glazovaná DN200mm spojovací systém F, tř.160</t>
  </si>
  <si>
    <t>-1720245195</t>
  </si>
  <si>
    <t>43</t>
  </si>
  <si>
    <t>871225201</t>
  </si>
  <si>
    <t>Montáž kanalizačního potrubí z PE SDR11 otevřený výkop svařovaných elektrotvarovkou D 63 x 5,8 mm</t>
  </si>
  <si>
    <t>-806240262</t>
  </si>
  <si>
    <t>Montáž kanalizačního potrubí z plastů z polyetylenu PE 100 svařovaných elektrotvarovkou v otevřeném výkopu ve sklonu do 20 % SDR 11/PN16 D 63 x 5,8 mm</t>
  </si>
  <si>
    <t>50,5+1+0,5+2,3</t>
  </si>
  <si>
    <t>44</t>
  </si>
  <si>
    <t>286133820</t>
  </si>
  <si>
    <t>potrubí kanalizační tlakové PE100 SDR 11, návin se signalizační vrstvou  63 x 5,8 mm</t>
  </si>
  <si>
    <t>1507849518</t>
  </si>
  <si>
    <t>potrubí kanalizační tlakové PE100 SDR 11, návin se signalizační vrstvou 63 x 5,8 mm</t>
  </si>
  <si>
    <t>45</t>
  </si>
  <si>
    <t>871315221</t>
  </si>
  <si>
    <t>Kanalizační potrubí z tvrdého PVC jednovrstvé tuhost třídy SN8 DN 160</t>
  </si>
  <si>
    <t>-468798757</t>
  </si>
  <si>
    <t>Kanalizační potrubí z tvrdého PVC v otevřeném výkopu ve sklonu do 20 %, hladkého plnostěnného jednovrstvého, tuhost třídy SN 8 DN 160</t>
  </si>
  <si>
    <t>46</t>
  </si>
  <si>
    <t>871355221</t>
  </si>
  <si>
    <t>Kanalizační potrubí z tvrdého PVC jednovrstvé tuhost třídy SN8 DN 200</t>
  </si>
  <si>
    <t>-168915515</t>
  </si>
  <si>
    <t>Kanalizační potrubí z tvrdého PVC v otevřeném výkopu ve sklonu do 20 %, hladkého plnostěnného jednovrstvého, tuhost třídy SN 8 DN 200</t>
  </si>
  <si>
    <t>2,2+4</t>
  </si>
  <si>
    <t>47</t>
  </si>
  <si>
    <t>877315211</t>
  </si>
  <si>
    <t>Montáž tvarovek z tvrdého PVC-systém KG nebo z polypropylenu-systém KG 2000 jednoosé DN 150</t>
  </si>
  <si>
    <t>2020854894</t>
  </si>
  <si>
    <t>Montáž tvarovek na kanalizačním potrubí z trub z plastu z tvrdého PVC nebo z polypropylenu v otevřeném výkopu jednoosých DN 150</t>
  </si>
  <si>
    <t>48</t>
  </si>
  <si>
    <t>286115280</t>
  </si>
  <si>
    <t>přechod z kameninového potrubí kanalizace na plastové KGUS DN 160</t>
  </si>
  <si>
    <t>-580242578</t>
  </si>
  <si>
    <t>přechod kanalizační KG kamenina-plast DN 160</t>
  </si>
  <si>
    <t>49</t>
  </si>
  <si>
    <t>286113610</t>
  </si>
  <si>
    <t>koleno kanalizace plastové KGB 150x45°</t>
  </si>
  <si>
    <t>-823081849</t>
  </si>
  <si>
    <t>koleno kanalizace plastové KG 150x45°</t>
  </si>
  <si>
    <t>50</t>
  </si>
  <si>
    <t>877355211</t>
  </si>
  <si>
    <t>Montáž tvarovek z tvrdého PVC-systém KG nebo z polypropylenu-systém KG 2000 jednoosé DN 200</t>
  </si>
  <si>
    <t>-1078141241</t>
  </si>
  <si>
    <t>Montáž tvarovek na kanalizačním potrubí z trub z plastu z tvrdého PVC nebo z polypropylenu v otevřeném výkopu jednoosých DN 200</t>
  </si>
  <si>
    <t>51</t>
  </si>
  <si>
    <t>286115300</t>
  </si>
  <si>
    <t>přechod z kameninového potrubí kanalizace na plastové KGUS DN 200</t>
  </si>
  <si>
    <t>74737237</t>
  </si>
  <si>
    <t>přechod kanalizační KG kamenina-plast DN 200</t>
  </si>
  <si>
    <t>52</t>
  </si>
  <si>
    <t>286115080</t>
  </si>
  <si>
    <t>redukce kanalizace plastová KGR 200/160</t>
  </si>
  <si>
    <t>720016951</t>
  </si>
  <si>
    <t>redukce kanalizace plastová KG 200/160</t>
  </si>
  <si>
    <t>53</t>
  </si>
  <si>
    <t>877355221</t>
  </si>
  <si>
    <t>Montáž tvarovek z tvrdého PVC-systém KG nebo z polypropylenu-systém KG 2000 dvouosé DN 200</t>
  </si>
  <si>
    <t>-1413919731</t>
  </si>
  <si>
    <t>Montáž tvarovek na kanalizačním potrubí z trub z plastu z tvrdého PVC nebo z polypropylenu v otevřeném výkopu dvouosých DN 200</t>
  </si>
  <si>
    <t>54</t>
  </si>
  <si>
    <t>286113950</t>
  </si>
  <si>
    <t>odbočka kanalizační plastová s hrdlem KGEA-200/150/45°</t>
  </si>
  <si>
    <t>-1564462036</t>
  </si>
  <si>
    <t>odbočka kanalizační plastová s hrdlem KG 200/150/45°</t>
  </si>
  <si>
    <t>55</t>
  </si>
  <si>
    <t>892241111</t>
  </si>
  <si>
    <t>Tlaková zkouška vodou potrubí do 80</t>
  </si>
  <si>
    <t>-89237360</t>
  </si>
  <si>
    <t>Tlakové zkoušky vodou na potrubí DN do 80</t>
  </si>
  <si>
    <t>56</t>
  </si>
  <si>
    <t>892351111R01</t>
  </si>
  <si>
    <t>Zkouška těsnosti kanalizace vodou potrubí DN  DN 150 nebo 200</t>
  </si>
  <si>
    <t>-1796395383</t>
  </si>
  <si>
    <t>Zkouška těsnosti kanalizace vodou potrubí DN DN 150 nebo 200</t>
  </si>
  <si>
    <t>4+2,2</t>
  </si>
  <si>
    <t>57</t>
  </si>
  <si>
    <t>892372111R02</t>
  </si>
  <si>
    <t>Zabezpečení konců potrubí DN do 300 při zkouškách těsnosti vodou</t>
  </si>
  <si>
    <t>1995587211</t>
  </si>
  <si>
    <t>58</t>
  </si>
  <si>
    <t>894812315</t>
  </si>
  <si>
    <t>Revizní a čistící šachta z PP typ DN 600/200 šachtové dno průtočné</t>
  </si>
  <si>
    <t>1438366807</t>
  </si>
  <si>
    <t>Revizní a čistící šachta z polypropylenu PP pro hladké trouby DN 600 šachtové dno (DN šachty / DN trubního vedení) DN 600/200 průtočné</t>
  </si>
  <si>
    <t>59</t>
  </si>
  <si>
    <t>894812331</t>
  </si>
  <si>
    <t>Revizní a čistící šachta z PP DN 600 šachtová roura korugovaná světlé hloubky 1000 mm</t>
  </si>
  <si>
    <t>1282018664</t>
  </si>
  <si>
    <t>Revizní a čistící šachta z polypropylenu PP pro hladké trouby DN 600 roura šachtová korugovaná, světlé hloubky 1 000 mm</t>
  </si>
  <si>
    <t>60</t>
  </si>
  <si>
    <t>894812339</t>
  </si>
  <si>
    <t>Příplatek k rourám revizní a čistící šachty z PP DN 600 za uříznutí šachtové roury</t>
  </si>
  <si>
    <t>1142045491</t>
  </si>
  <si>
    <t>Revizní a čistící šachta z polypropylenu PP pro hladké trouby DN 600 Příplatek k cenám 2331 - 2334 za uříznutí šachtové roury</t>
  </si>
  <si>
    <t>61</t>
  </si>
  <si>
    <t>894812378</t>
  </si>
  <si>
    <t>Revizní a čistící šachta z PP DN 600 poklop litinový do 40 t s betonovým prstencem a adaptérem</t>
  </si>
  <si>
    <t>-1963795111</t>
  </si>
  <si>
    <t>Revizní a čistící šachta z polypropylenu PP pro hladké trouby DN 600 poklop (mříž) litinový pro zatížení od 25 t do 40 t s betonovým prstencem a adaptérem</t>
  </si>
  <si>
    <t>62</t>
  </si>
  <si>
    <t>R01</t>
  </si>
  <si>
    <t xml:space="preserve">Plastová čerpací šachta DN2000, výšky 2,0m, komínek DN600 výšky 0,6 m. Vystrojení šachty dvěma kusy ponorných kalových čerpadel pro plaškové vody (Q=10-15 l/s, H=min. 30 m). Automatická ovládací jednotka. Kompletní montáž. </t>
  </si>
  <si>
    <t>-323310185</t>
  </si>
  <si>
    <t>Plastová čerpací šachta DN2000, výšky 2,0m, komínek DN600 výšky 0,6 m. Vystrojení šachty dvěma kusy ponorných kalových čerpadel pro plaškové vody (Q=10-15 l/s, H=min. 30 m). Automatická ovládací jednotka. Kompletní montáž.</t>
  </si>
  <si>
    <t>63</t>
  </si>
  <si>
    <t>899620131</t>
  </si>
  <si>
    <t>Obetonování plastové šachty z polypropylenu betonem prostým tř. C 16/20 otevřený výkop</t>
  </si>
  <si>
    <t>245329636</t>
  </si>
  <si>
    <t>Obetonování plastových šachet z polypropylenu betonem prostým v otevřeném výkopu, beton tř. C 16/20</t>
  </si>
  <si>
    <t>(7,1-3,2)*2+(1,13-0,28)*1,4</t>
  </si>
  <si>
    <t>Ostatní konstrukce a práce, bourání</t>
  </si>
  <si>
    <t>64</t>
  </si>
  <si>
    <t>916131213</t>
  </si>
  <si>
    <t>Osazení silničního obrubníku betonového stojatého s boční opěrou do lože z betonu prostého</t>
  </si>
  <si>
    <t>-894608600</t>
  </si>
  <si>
    <t>Osazení silničního obrubníku betonového se zřízením lože, s vyplněním a zatřením spár cementovou maltou stojatého s boční opěrou z betonu prostého tř. C 12/15, do lože z betonu prostého téže značky</t>
  </si>
  <si>
    <t>65</t>
  </si>
  <si>
    <t>592174920</t>
  </si>
  <si>
    <t>obrubník betonový silniční ABO 15-30 100x10x30 cm</t>
  </si>
  <si>
    <t>-192494357</t>
  </si>
  <si>
    <t>obrubník betonový silniční vibrolisovaný 100x10x30 cm</t>
  </si>
  <si>
    <t>66</t>
  </si>
  <si>
    <t>916231213</t>
  </si>
  <si>
    <t>Osazení chodníkového obrubníku betonového stojatého s boční opěrou do lože z betonu prostého</t>
  </si>
  <si>
    <t>842370176</t>
  </si>
  <si>
    <t>Osazení chodníkového obrubníku betonového se zřízením lože, s vyplněním a zatřením spár cementovou maltou stojatého s boční opěrou z betonu prostého tř. C 12/15, do lože z betonu prostého téže značky</t>
  </si>
  <si>
    <t>67</t>
  </si>
  <si>
    <t>592174100</t>
  </si>
  <si>
    <t>obrubník betonový chodníkový ABO 100/10/25 II nat 100x10x25 cm</t>
  </si>
  <si>
    <t>-352436368</t>
  </si>
  <si>
    <t>obrubník betonový chodníkový 100x10x25 cm</t>
  </si>
  <si>
    <t>68</t>
  </si>
  <si>
    <t>919735113</t>
  </si>
  <si>
    <t>Řezání stávajícího živičného krytu hl do 150 mm</t>
  </si>
  <si>
    <t>1243599191</t>
  </si>
  <si>
    <t>Řezání stávajícího živičného krytu nebo podkladu hloubky přes 100 do 150 mm</t>
  </si>
  <si>
    <t>25,5+2</t>
  </si>
  <si>
    <t>69</t>
  </si>
  <si>
    <t>952905221</t>
  </si>
  <si>
    <t>Očištění stěn a podlah od nánosu fekáliíí tlakovou vodou</t>
  </si>
  <si>
    <t>1668087869</t>
  </si>
  <si>
    <t>3*6*2+3*3*2+3*6</t>
  </si>
  <si>
    <t>70</t>
  </si>
  <si>
    <t>R02</t>
  </si>
  <si>
    <t>Čerpání fekálií ze septiku, odvodz na městskou ČOV vč. poplatků</t>
  </si>
  <si>
    <t>kpl</t>
  </si>
  <si>
    <t>-1549326383</t>
  </si>
  <si>
    <t xml:space="preserve">Čerpání fekálií ze septiku, odvodz na městskou ČOV vč. poplatků </t>
  </si>
  <si>
    <t>71</t>
  </si>
  <si>
    <t>977151117</t>
  </si>
  <si>
    <t>Jádrové vrty diamantovými korunkami do D 90 mm do stavebních materiálů</t>
  </si>
  <si>
    <t>1086474760</t>
  </si>
  <si>
    <t>Jádrové vrty diamantovými korunkami do stavebních materiálů (železobetonu, betonu, cihel, obkladů, dlažeb, kamene) průměru přes 80 do 90 mm</t>
  </si>
  <si>
    <t>72</t>
  </si>
  <si>
    <t>977151119</t>
  </si>
  <si>
    <t>Jádrové vrty diamantovými korunkami do D 110 mm do stavebních materiálů</t>
  </si>
  <si>
    <t>613638349</t>
  </si>
  <si>
    <t>Jádrové vrty diamantovými korunkami do stavebních materiálů (železobetonu, betonu, cihel, obkladů, dlažeb, kamene) průměru přes 100 do 110 mm</t>
  </si>
  <si>
    <t>0,5</t>
  </si>
  <si>
    <t>73</t>
  </si>
  <si>
    <t>977151126</t>
  </si>
  <si>
    <t>Jádrové vrty diamantovými korunkami do D 225 mm do stavebních materiálů</t>
  </si>
  <si>
    <t>-1693572528</t>
  </si>
  <si>
    <t>Jádrové vrty diamantovými korunkami do stavebních materiálů (železobetonu, betonu, cihel, obkladů, dlažeb, kamene) průměru přes 200 do 225 mm</t>
  </si>
  <si>
    <t>997</t>
  </si>
  <si>
    <t>Přesun sutě</t>
  </si>
  <si>
    <t>74</t>
  </si>
  <si>
    <t>997221561</t>
  </si>
  <si>
    <t>Vodorovná doprava suti z kusových materiálů do 1 km</t>
  </si>
  <si>
    <t>410912376</t>
  </si>
  <si>
    <t>Vodorovná doprava suti bez naložení, ale se složením a s hrubým urovnáním z kusových materiálů, na vzdálenost do 1 km</t>
  </si>
  <si>
    <t>75</t>
  </si>
  <si>
    <t>997221569</t>
  </si>
  <si>
    <t>Příplatek ZKD 1 km u vodorovné dopravy suti z kusových materiálů</t>
  </si>
  <si>
    <t>2145425848</t>
  </si>
  <si>
    <t>Vodorovná doprava suti bez naložení, ale se složením a s hrubým urovnáním Příplatek k ceně za každý další i započatý 1 km přes 1 km</t>
  </si>
  <si>
    <t>32,182*14 'Přepočtené koeficientem množství</t>
  </si>
  <si>
    <t>76</t>
  </si>
  <si>
    <t>997221815</t>
  </si>
  <si>
    <t>Poplatek za uložení betonového odpadu na skládce (skládkovné)</t>
  </si>
  <si>
    <t>1739247687</t>
  </si>
  <si>
    <t>Poplatek za uložení stavebního odpadu na skládce (skládkovné) betonového</t>
  </si>
  <si>
    <t>32,183-5,786</t>
  </si>
  <si>
    <t>77</t>
  </si>
  <si>
    <t>997221845</t>
  </si>
  <si>
    <t>Poplatek za uložení odpadu z asfaltových povrchů na skládce (skládkovné)</t>
  </si>
  <si>
    <t>249233614</t>
  </si>
  <si>
    <t>Poplatek za uložení stavebního odpadu na skládce (skládkovné) z asfaltových povrchů</t>
  </si>
  <si>
    <t>5,786</t>
  </si>
  <si>
    <t>998</t>
  </si>
  <si>
    <t>Přesun hmot</t>
  </si>
  <si>
    <t>78</t>
  </si>
  <si>
    <t>998223011</t>
  </si>
  <si>
    <t>Přesun hmot pro pozemní komunikace s krytem dlážděným</t>
  </si>
  <si>
    <t>1306269781</t>
  </si>
  <si>
    <t>Přesun hmot pro pozemní komunikace s krytem dlážděným dopravní vzdálenost do 200 m jakékoliv délky objektu</t>
  </si>
  <si>
    <t>31,298+7,971+6,750+14,882+0,425+5,822+43,090+7,731+3,410+0,126+0,195+0,155+0,102+0,130+0,058</t>
  </si>
  <si>
    <t>79</t>
  </si>
  <si>
    <t>998276101</t>
  </si>
  <si>
    <t>Přesun hmot pro trubní vedení z trub z plastických hmot otevřený výkop</t>
  </si>
  <si>
    <t>1720736778</t>
  </si>
  <si>
    <t>Přesun hmot pro trubní vedení hloubené z trub z plastických hmot nebo sklolaminátových pro vodovody nebo kanalizace v otevřeném výkopu dopravní vzdálenost do 15 m</t>
  </si>
  <si>
    <t>PSV</t>
  </si>
  <si>
    <t>Práce a dodávky PSV</t>
  </si>
  <si>
    <t>741</t>
  </si>
  <si>
    <t>Elektroinstalace - silnoproud</t>
  </si>
  <si>
    <t>80</t>
  </si>
  <si>
    <t>741110053</t>
  </si>
  <si>
    <t>Montáž trubka plastová ohebná D přes 35 mm uložená volně</t>
  </si>
  <si>
    <t>1107126630</t>
  </si>
  <si>
    <t>Montáž trubek elektroinstalačních s nasunutím nebo našroubováním do krabic plastových ohebných, uložených volně, vnější D přes 35 mm</t>
  </si>
  <si>
    <t>81</t>
  </si>
  <si>
    <t>345713550</t>
  </si>
  <si>
    <t>trubka elektroinstalační ohebná Kopoflex, HDPE+LDPE KF 09110</t>
  </si>
  <si>
    <t>252383699</t>
  </si>
  <si>
    <t>trubka elektroinstalační ohebná dvouplášťová korugovaná D 94/110 mm, HDPE+LDPE</t>
  </si>
  <si>
    <t>82</t>
  </si>
  <si>
    <t>741122102</t>
  </si>
  <si>
    <t>Montáž kabel Cu plný plochý 3x1,5 až 2,5 mm2 zatažený v trubkách (CYKYLo)</t>
  </si>
  <si>
    <t>594213691</t>
  </si>
  <si>
    <t>Montáž kabelů měděných bez ukončení uložených v trubkách zatažených plných plochých (CYKYLo), počtu a průřezu žil 3x1,5 až 2,5 mm2</t>
  </si>
  <si>
    <t>83</t>
  </si>
  <si>
    <t>341110360</t>
  </si>
  <si>
    <t>kabel silový s Cu jádrem CYKY 3x2,5 mm2</t>
  </si>
  <si>
    <t>-1098904844</t>
  </si>
  <si>
    <t>84</t>
  </si>
  <si>
    <t>998741101</t>
  </si>
  <si>
    <t>Přesun hmot tonážní pro silnoproud v objektech v do 6 m</t>
  </si>
  <si>
    <t>144167813</t>
  </si>
  <si>
    <t>Přesun hmot pro silnoproud stanovený z hmotnosti přesunovaného materiálu vodorovná dopravní vzdálenost do 50 m v objektech výšky do 6 m</t>
  </si>
  <si>
    <t>02 -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</si>
  <si>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</si>
  <si>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</si>
  <si>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</si>
  <si>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</si>
  <si>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</si>
  <si>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</si>
  <si>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</si>
  <si>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</si>
  <si>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</si>
  <si>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</si>
  <si>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</si>
  <si>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…</t>
  </si>
  <si>
    <t>1024</t>
  </si>
  <si>
    <t>299995953</t>
  </si>
  <si>
    <t>Průzkumné, geodetické a projektové práce geodetické práce při provádění stavby</t>
  </si>
  <si>
    <t>012303000</t>
  </si>
  <si>
    <t>Geodetické práce po výstavbě</t>
  </si>
  <si>
    <t>-1469422153</t>
  </si>
  <si>
    <t>Průzkumné, geodetické a projektové práce geodetické práce po výstavbě</t>
  </si>
  <si>
    <t>013254000</t>
  </si>
  <si>
    <t>Dokumentace skutečného provedení stavby</t>
  </si>
  <si>
    <t>87558624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</si>
  <si>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</si>
  <si>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</si>
  <si>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</si>
  <si>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</si>
  <si>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619234111</t>
  </si>
  <si>
    <t>Základní rozdělení průvodních činností a nákladů zařízení staveniště</t>
  </si>
  <si>
    <t>VRN6</t>
  </si>
  <si>
    <t>Územní vlivy</t>
  </si>
  <si>
    <t>060001000</t>
  </si>
  <si>
    <t>-660061131</t>
  </si>
  <si>
    <t>Základní rozdělení průvodních činností a nákladů územní vlivy</t>
  </si>
  <si>
    <t>VRN7</t>
  </si>
  <si>
    <t>Provozní vlivy</t>
  </si>
  <si>
    <t>072002000</t>
  </si>
  <si>
    <t>Silniční provoz</t>
  </si>
  <si>
    <t>-931035384</t>
  </si>
  <si>
    <t>Hlavní tituly průvodních činností a nákladů provozní vlivy silniční provoz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</si>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</sst>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5" t="s">
        <v>16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26"/>
      <c r="AQ5" s="28"/>
      <c r="BE5" s="313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7" t="s">
        <v>19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26"/>
      <c r="AQ6" s="28"/>
      <c r="BE6" s="314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14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4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4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14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14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4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14"/>
      <c r="BS13" s="21" t="s">
        <v>8</v>
      </c>
    </row>
    <row r="14" spans="2:71" ht="13.5">
      <c r="B14" s="25"/>
      <c r="C14" s="26"/>
      <c r="D14" s="26"/>
      <c r="E14" s="318" t="s">
        <v>32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14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4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14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14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4"/>
      <c r="BS18" s="21" t="s">
        <v>8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4"/>
      <c r="BS19" s="21" t="s">
        <v>8</v>
      </c>
    </row>
    <row r="20" spans="2:71" ht="48.75" customHeight="1">
      <c r="B20" s="25"/>
      <c r="C20" s="26"/>
      <c r="D20" s="26"/>
      <c r="E20" s="320" t="s">
        <v>37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26"/>
      <c r="AP20" s="26"/>
      <c r="AQ20" s="28"/>
      <c r="BE20" s="314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4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4"/>
    </row>
    <row r="23" spans="2:57" s="1" customFormat="1" ht="25.9" customHeight="1">
      <c r="B23" s="38"/>
      <c r="C23" s="39"/>
      <c r="D23" s="40" t="s">
        <v>38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21">
        <f>ROUND(AG51,2)</f>
        <v>0</v>
      </c>
      <c r="AL23" s="322"/>
      <c r="AM23" s="322"/>
      <c r="AN23" s="322"/>
      <c r="AO23" s="322"/>
      <c r="AP23" s="39"/>
      <c r="AQ23" s="42"/>
      <c r="BE23" s="314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4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3" t="s">
        <v>39</v>
      </c>
      <c r="M25" s="323"/>
      <c r="N25" s="323"/>
      <c r="O25" s="323"/>
      <c r="P25" s="39"/>
      <c r="Q25" s="39"/>
      <c r="R25" s="39"/>
      <c r="S25" s="39"/>
      <c r="T25" s="39"/>
      <c r="U25" s="39"/>
      <c r="V25" s="39"/>
      <c r="W25" s="323" t="s">
        <v>40</v>
      </c>
      <c r="X25" s="323"/>
      <c r="Y25" s="323"/>
      <c r="Z25" s="323"/>
      <c r="AA25" s="323"/>
      <c r="AB25" s="323"/>
      <c r="AC25" s="323"/>
      <c r="AD25" s="323"/>
      <c r="AE25" s="323"/>
      <c r="AF25" s="39"/>
      <c r="AG25" s="39"/>
      <c r="AH25" s="39"/>
      <c r="AI25" s="39"/>
      <c r="AJ25" s="39"/>
      <c r="AK25" s="323" t="s">
        <v>41</v>
      </c>
      <c r="AL25" s="323"/>
      <c r="AM25" s="323"/>
      <c r="AN25" s="323"/>
      <c r="AO25" s="323"/>
      <c r="AP25" s="39"/>
      <c r="AQ25" s="42"/>
      <c r="BE25" s="314"/>
    </row>
    <row r="26" spans="2:57" s="2" customFormat="1" ht="14.45" customHeight="1">
      <c r="B26" s="44"/>
      <c r="C26" s="45"/>
      <c r="D26" s="46" t="s">
        <v>42</v>
      </c>
      <c r="E26" s="45"/>
      <c r="F26" s="46" t="s">
        <v>43</v>
      </c>
      <c r="G26" s="45"/>
      <c r="H26" s="45"/>
      <c r="I26" s="45"/>
      <c r="J26" s="45"/>
      <c r="K26" s="45"/>
      <c r="L26" s="324">
        <v>0.21</v>
      </c>
      <c r="M26" s="325"/>
      <c r="N26" s="325"/>
      <c r="O26" s="325"/>
      <c r="P26" s="45"/>
      <c r="Q26" s="45"/>
      <c r="R26" s="45"/>
      <c r="S26" s="45"/>
      <c r="T26" s="45"/>
      <c r="U26" s="45"/>
      <c r="V26" s="45"/>
      <c r="W26" s="326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5"/>
      <c r="AG26" s="45"/>
      <c r="AH26" s="45"/>
      <c r="AI26" s="45"/>
      <c r="AJ26" s="45"/>
      <c r="AK26" s="326">
        <f>ROUND(AV51,2)</f>
        <v>0</v>
      </c>
      <c r="AL26" s="325"/>
      <c r="AM26" s="325"/>
      <c r="AN26" s="325"/>
      <c r="AO26" s="325"/>
      <c r="AP26" s="45"/>
      <c r="AQ26" s="47"/>
      <c r="BE26" s="314"/>
    </row>
    <row r="27" spans="2:57" s="2" customFormat="1" ht="14.45" customHeight="1">
      <c r="B27" s="44"/>
      <c r="C27" s="45"/>
      <c r="D27" s="45"/>
      <c r="E27" s="45"/>
      <c r="F27" s="46" t="s">
        <v>44</v>
      </c>
      <c r="G27" s="45"/>
      <c r="H27" s="45"/>
      <c r="I27" s="45"/>
      <c r="J27" s="45"/>
      <c r="K27" s="45"/>
      <c r="L27" s="324">
        <v>0.15</v>
      </c>
      <c r="M27" s="325"/>
      <c r="N27" s="325"/>
      <c r="O27" s="325"/>
      <c r="P27" s="45"/>
      <c r="Q27" s="45"/>
      <c r="R27" s="45"/>
      <c r="S27" s="45"/>
      <c r="T27" s="45"/>
      <c r="U27" s="45"/>
      <c r="V27" s="45"/>
      <c r="W27" s="326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5"/>
      <c r="AG27" s="45"/>
      <c r="AH27" s="45"/>
      <c r="AI27" s="45"/>
      <c r="AJ27" s="45"/>
      <c r="AK27" s="326">
        <f>ROUND(AW51,2)</f>
        <v>0</v>
      </c>
      <c r="AL27" s="325"/>
      <c r="AM27" s="325"/>
      <c r="AN27" s="325"/>
      <c r="AO27" s="325"/>
      <c r="AP27" s="45"/>
      <c r="AQ27" s="47"/>
      <c r="BE27" s="314"/>
    </row>
    <row r="28" spans="2:57" s="2" customFormat="1" ht="14.45" customHeight="1" hidden="1">
      <c r="B28" s="44"/>
      <c r="C28" s="45"/>
      <c r="D28" s="45"/>
      <c r="E28" s="45"/>
      <c r="F28" s="46" t="s">
        <v>45</v>
      </c>
      <c r="G28" s="45"/>
      <c r="H28" s="45"/>
      <c r="I28" s="45"/>
      <c r="J28" s="45"/>
      <c r="K28" s="45"/>
      <c r="L28" s="324">
        <v>0.21</v>
      </c>
      <c r="M28" s="325"/>
      <c r="N28" s="325"/>
      <c r="O28" s="325"/>
      <c r="P28" s="45"/>
      <c r="Q28" s="45"/>
      <c r="R28" s="45"/>
      <c r="S28" s="45"/>
      <c r="T28" s="45"/>
      <c r="U28" s="45"/>
      <c r="V28" s="45"/>
      <c r="W28" s="326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5"/>
      <c r="AG28" s="45"/>
      <c r="AH28" s="45"/>
      <c r="AI28" s="45"/>
      <c r="AJ28" s="45"/>
      <c r="AK28" s="326">
        <v>0</v>
      </c>
      <c r="AL28" s="325"/>
      <c r="AM28" s="325"/>
      <c r="AN28" s="325"/>
      <c r="AO28" s="325"/>
      <c r="AP28" s="45"/>
      <c r="AQ28" s="47"/>
      <c r="BE28" s="314"/>
    </row>
    <row r="29" spans="2:57" s="2" customFormat="1" ht="14.45" customHeight="1" hidden="1">
      <c r="B29" s="44"/>
      <c r="C29" s="45"/>
      <c r="D29" s="45"/>
      <c r="E29" s="45"/>
      <c r="F29" s="46" t="s">
        <v>46</v>
      </c>
      <c r="G29" s="45"/>
      <c r="H29" s="45"/>
      <c r="I29" s="45"/>
      <c r="J29" s="45"/>
      <c r="K29" s="45"/>
      <c r="L29" s="324">
        <v>0.15</v>
      </c>
      <c r="M29" s="325"/>
      <c r="N29" s="325"/>
      <c r="O29" s="325"/>
      <c r="P29" s="45"/>
      <c r="Q29" s="45"/>
      <c r="R29" s="45"/>
      <c r="S29" s="45"/>
      <c r="T29" s="45"/>
      <c r="U29" s="45"/>
      <c r="V29" s="45"/>
      <c r="W29" s="326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5"/>
      <c r="AG29" s="45"/>
      <c r="AH29" s="45"/>
      <c r="AI29" s="45"/>
      <c r="AJ29" s="45"/>
      <c r="AK29" s="326">
        <v>0</v>
      </c>
      <c r="AL29" s="325"/>
      <c r="AM29" s="325"/>
      <c r="AN29" s="325"/>
      <c r="AO29" s="325"/>
      <c r="AP29" s="45"/>
      <c r="AQ29" s="47"/>
      <c r="BE29" s="314"/>
    </row>
    <row r="30" spans="2:57" s="2" customFormat="1" ht="14.45" customHeight="1" hidden="1">
      <c r="B30" s="44"/>
      <c r="C30" s="45"/>
      <c r="D30" s="45"/>
      <c r="E30" s="45"/>
      <c r="F30" s="46" t="s">
        <v>47</v>
      </c>
      <c r="G30" s="45"/>
      <c r="H30" s="45"/>
      <c r="I30" s="45"/>
      <c r="J30" s="45"/>
      <c r="K30" s="45"/>
      <c r="L30" s="324">
        <v>0</v>
      </c>
      <c r="M30" s="325"/>
      <c r="N30" s="325"/>
      <c r="O30" s="325"/>
      <c r="P30" s="45"/>
      <c r="Q30" s="45"/>
      <c r="R30" s="45"/>
      <c r="S30" s="45"/>
      <c r="T30" s="45"/>
      <c r="U30" s="45"/>
      <c r="V30" s="45"/>
      <c r="W30" s="326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5"/>
      <c r="AG30" s="45"/>
      <c r="AH30" s="45"/>
      <c r="AI30" s="45"/>
      <c r="AJ30" s="45"/>
      <c r="AK30" s="326">
        <v>0</v>
      </c>
      <c r="AL30" s="325"/>
      <c r="AM30" s="325"/>
      <c r="AN30" s="325"/>
      <c r="AO30" s="325"/>
      <c r="AP30" s="45"/>
      <c r="AQ30" s="47"/>
      <c r="BE30" s="314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4"/>
    </row>
    <row r="32" spans="2:57" s="1" customFormat="1" ht="25.9" customHeight="1">
      <c r="B32" s="38"/>
      <c r="C32" s="48"/>
      <c r="D32" s="49" t="s">
        <v>48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49</v>
      </c>
      <c r="U32" s="50"/>
      <c r="V32" s="50"/>
      <c r="W32" s="50"/>
      <c r="X32" s="327" t="s">
        <v>50</v>
      </c>
      <c r="Y32" s="328"/>
      <c r="Z32" s="328"/>
      <c r="AA32" s="328"/>
      <c r="AB32" s="328"/>
      <c r="AC32" s="50"/>
      <c r="AD32" s="50"/>
      <c r="AE32" s="50"/>
      <c r="AF32" s="50"/>
      <c r="AG32" s="50"/>
      <c r="AH32" s="50"/>
      <c r="AI32" s="50"/>
      <c r="AJ32" s="50"/>
      <c r="AK32" s="329">
        <f>SUM(AK23:AK30)</f>
        <v>0</v>
      </c>
      <c r="AL32" s="328"/>
      <c r="AM32" s="328"/>
      <c r="AN32" s="328"/>
      <c r="AO32" s="330"/>
      <c r="AP32" s="48"/>
      <c r="AQ32" s="52"/>
      <c r="BE32" s="314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11/2018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31" t="str">
        <f>K6</f>
        <v>Odkanalizování bytového domu č.p. 964 v ul. Nadační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Odry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33" t="str">
        <f>IF(AN8="","",AN8)</f>
        <v>22. 10. 2018</v>
      </c>
      <c r="AN44" s="333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Město Odry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34" t="str">
        <f>IF(E17="","",E17)</f>
        <v>Ing. Petr Elkner</v>
      </c>
      <c r="AN46" s="334"/>
      <c r="AO46" s="334"/>
      <c r="AP46" s="334"/>
      <c r="AQ46" s="60"/>
      <c r="AR46" s="58"/>
      <c r="AS46" s="335" t="s">
        <v>52</v>
      </c>
      <c r="AT46" s="336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7"/>
      <c r="AT47" s="338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9"/>
      <c r="AT48" s="340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41" t="s">
        <v>53</v>
      </c>
      <c r="D49" s="342"/>
      <c r="E49" s="342"/>
      <c r="F49" s="342"/>
      <c r="G49" s="342"/>
      <c r="H49" s="76"/>
      <c r="I49" s="343" t="s">
        <v>54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4" t="s">
        <v>55</v>
      </c>
      <c r="AH49" s="342"/>
      <c r="AI49" s="342"/>
      <c r="AJ49" s="342"/>
      <c r="AK49" s="342"/>
      <c r="AL49" s="342"/>
      <c r="AM49" s="342"/>
      <c r="AN49" s="343" t="s">
        <v>56</v>
      </c>
      <c r="AO49" s="342"/>
      <c r="AP49" s="342"/>
      <c r="AQ49" s="77" t="s">
        <v>57</v>
      </c>
      <c r="AR49" s="58"/>
      <c r="AS49" s="78" t="s">
        <v>58</v>
      </c>
      <c r="AT49" s="79" t="s">
        <v>59</v>
      </c>
      <c r="AU49" s="79" t="s">
        <v>60</v>
      </c>
      <c r="AV49" s="79" t="s">
        <v>61</v>
      </c>
      <c r="AW49" s="79" t="s">
        <v>62</v>
      </c>
      <c r="AX49" s="79" t="s">
        <v>63</v>
      </c>
      <c r="AY49" s="79" t="s">
        <v>64</v>
      </c>
      <c r="AZ49" s="79" t="s">
        <v>65</v>
      </c>
      <c r="BA49" s="79" t="s">
        <v>66</v>
      </c>
      <c r="BB49" s="79" t="s">
        <v>67</v>
      </c>
      <c r="BC49" s="79" t="s">
        <v>68</v>
      </c>
      <c r="BD49" s="80" t="s">
        <v>69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70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8">
        <f>ROUND(SUM(AG52:AG53),2)</f>
        <v>0</v>
      </c>
      <c r="AH51" s="348"/>
      <c r="AI51" s="348"/>
      <c r="AJ51" s="348"/>
      <c r="AK51" s="348"/>
      <c r="AL51" s="348"/>
      <c r="AM51" s="348"/>
      <c r="AN51" s="349">
        <f>SUM(AG51,AT51)</f>
        <v>0</v>
      </c>
      <c r="AO51" s="349"/>
      <c r="AP51" s="349"/>
      <c r="AQ51" s="86" t="s">
        <v>21</v>
      </c>
      <c r="AR51" s="68"/>
      <c r="AS51" s="87">
        <f>ROUND(SUM(AS52:AS53),2)</f>
        <v>0</v>
      </c>
      <c r="AT51" s="88">
        <f>ROUND(SUM(AV51:AW51),2)</f>
        <v>0</v>
      </c>
      <c r="AU51" s="89">
        <f>ROUND(SUM(AU52:AU53),5)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ROUND(SUM(AZ52:AZ53),2)</f>
        <v>0</v>
      </c>
      <c r="BA51" s="88">
        <f>ROUND(SUM(BA52:BA53),2)</f>
        <v>0</v>
      </c>
      <c r="BB51" s="88">
        <f>ROUND(SUM(BB52:BB53),2)</f>
        <v>0</v>
      </c>
      <c r="BC51" s="88">
        <f>ROUND(SUM(BC52:BC53),2)</f>
        <v>0</v>
      </c>
      <c r="BD51" s="90">
        <f>ROUND(SUM(BD52:BD53),2)</f>
        <v>0</v>
      </c>
      <c r="BS51" s="91" t="s">
        <v>71</v>
      </c>
      <c r="BT51" s="91" t="s">
        <v>72</v>
      </c>
      <c r="BU51" s="92" t="s">
        <v>73</v>
      </c>
      <c r="BV51" s="91" t="s">
        <v>74</v>
      </c>
      <c r="BW51" s="91" t="s">
        <v>7</v>
      </c>
      <c r="BX51" s="91" t="s">
        <v>75</v>
      </c>
      <c r="CL51" s="91" t="s">
        <v>21</v>
      </c>
    </row>
    <row r="52" spans="1:91" s="5" customFormat="1" ht="22.5" customHeight="1">
      <c r="A52" s="93" t="s">
        <v>76</v>
      </c>
      <c r="B52" s="94"/>
      <c r="C52" s="95"/>
      <c r="D52" s="347" t="s">
        <v>77</v>
      </c>
      <c r="E52" s="347"/>
      <c r="F52" s="347"/>
      <c r="G52" s="347"/>
      <c r="H52" s="347"/>
      <c r="I52" s="96"/>
      <c r="J52" s="347" t="s">
        <v>78</v>
      </c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5">
        <f>'01 - Odkanalizování bytov...'!J27</f>
        <v>0</v>
      </c>
      <c r="AH52" s="346"/>
      <c r="AI52" s="346"/>
      <c r="AJ52" s="346"/>
      <c r="AK52" s="346"/>
      <c r="AL52" s="346"/>
      <c r="AM52" s="346"/>
      <c r="AN52" s="345">
        <f>SUM(AG52,AT52)</f>
        <v>0</v>
      </c>
      <c r="AO52" s="346"/>
      <c r="AP52" s="346"/>
      <c r="AQ52" s="97" t="s">
        <v>79</v>
      </c>
      <c r="AR52" s="98"/>
      <c r="AS52" s="99">
        <v>0</v>
      </c>
      <c r="AT52" s="100">
        <f>ROUND(SUM(AV52:AW52),2)</f>
        <v>0</v>
      </c>
      <c r="AU52" s="101">
        <f>'01 - Odkanalizování bytov...'!P87</f>
        <v>0</v>
      </c>
      <c r="AV52" s="100">
        <f>'01 - Odkanalizování bytov...'!J30</f>
        <v>0</v>
      </c>
      <c r="AW52" s="100">
        <f>'01 - Odkanalizování bytov...'!J31</f>
        <v>0</v>
      </c>
      <c r="AX52" s="100">
        <f>'01 - Odkanalizování bytov...'!J32</f>
        <v>0</v>
      </c>
      <c r="AY52" s="100">
        <f>'01 - Odkanalizování bytov...'!J33</f>
        <v>0</v>
      </c>
      <c r="AZ52" s="100">
        <f>'01 - Odkanalizování bytov...'!F30</f>
        <v>0</v>
      </c>
      <c r="BA52" s="100">
        <f>'01 - Odkanalizování bytov...'!F31</f>
        <v>0</v>
      </c>
      <c r="BB52" s="100">
        <f>'01 - Odkanalizování bytov...'!F32</f>
        <v>0</v>
      </c>
      <c r="BC52" s="100">
        <f>'01 - Odkanalizování bytov...'!F33</f>
        <v>0</v>
      </c>
      <c r="BD52" s="102">
        <f>'01 - Odkanalizování bytov...'!F34</f>
        <v>0</v>
      </c>
      <c r="BT52" s="103" t="s">
        <v>80</v>
      </c>
      <c r="BV52" s="103" t="s">
        <v>74</v>
      </c>
      <c r="BW52" s="103" t="s">
        <v>81</v>
      </c>
      <c r="BX52" s="103" t="s">
        <v>7</v>
      </c>
      <c r="CL52" s="103" t="s">
        <v>21</v>
      </c>
      <c r="CM52" s="103" t="s">
        <v>82</v>
      </c>
    </row>
    <row r="53" spans="1:91" s="5" customFormat="1" ht="22.5" customHeight="1">
      <c r="A53" s="93" t="s">
        <v>76</v>
      </c>
      <c r="B53" s="94"/>
      <c r="C53" s="95"/>
      <c r="D53" s="347" t="s">
        <v>83</v>
      </c>
      <c r="E53" s="347"/>
      <c r="F53" s="347"/>
      <c r="G53" s="347"/>
      <c r="H53" s="347"/>
      <c r="I53" s="96"/>
      <c r="J53" s="347" t="s">
        <v>84</v>
      </c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5">
        <f>'02 - VON'!J27</f>
        <v>0</v>
      </c>
      <c r="AH53" s="346"/>
      <c r="AI53" s="346"/>
      <c r="AJ53" s="346"/>
      <c r="AK53" s="346"/>
      <c r="AL53" s="346"/>
      <c r="AM53" s="346"/>
      <c r="AN53" s="345">
        <f>SUM(AG53,AT53)</f>
        <v>0</v>
      </c>
      <c r="AO53" s="346"/>
      <c r="AP53" s="346"/>
      <c r="AQ53" s="97" t="s">
        <v>85</v>
      </c>
      <c r="AR53" s="98"/>
      <c r="AS53" s="104">
        <v>0</v>
      </c>
      <c r="AT53" s="105">
        <f>ROUND(SUM(AV53:AW53),2)</f>
        <v>0</v>
      </c>
      <c r="AU53" s="106">
        <f>'02 - VON'!P81</f>
        <v>0</v>
      </c>
      <c r="AV53" s="105">
        <f>'02 - VON'!J30</f>
        <v>0</v>
      </c>
      <c r="AW53" s="105">
        <f>'02 - VON'!J31</f>
        <v>0</v>
      </c>
      <c r="AX53" s="105">
        <f>'02 - VON'!J32</f>
        <v>0</v>
      </c>
      <c r="AY53" s="105">
        <f>'02 - VON'!J33</f>
        <v>0</v>
      </c>
      <c r="AZ53" s="105">
        <f>'02 - VON'!F30</f>
        <v>0</v>
      </c>
      <c r="BA53" s="105">
        <f>'02 - VON'!F31</f>
        <v>0</v>
      </c>
      <c r="BB53" s="105">
        <f>'02 - VON'!F32</f>
        <v>0</v>
      </c>
      <c r="BC53" s="105">
        <f>'02 - VON'!F33</f>
        <v>0</v>
      </c>
      <c r="BD53" s="107">
        <f>'02 - VON'!F34</f>
        <v>0</v>
      </c>
      <c r="BT53" s="103" t="s">
        <v>80</v>
      </c>
      <c r="BV53" s="103" t="s">
        <v>74</v>
      </c>
      <c r="BW53" s="103" t="s">
        <v>86</v>
      </c>
      <c r="BX53" s="103" t="s">
        <v>7</v>
      </c>
      <c r="CL53" s="103" t="s">
        <v>21</v>
      </c>
      <c r="CM53" s="103" t="s">
        <v>82</v>
      </c>
    </row>
    <row r="54" spans="2:44" s="1" customFormat="1" ht="30" customHeight="1">
      <c r="B54" s="3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58"/>
    </row>
    <row r="55" spans="2:44" s="1" customFormat="1" ht="6.95" customHeigh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8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Odkanalizování bytov...'!C2" display="/"/>
    <hyperlink ref="A53" location="'02 - V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87</v>
      </c>
      <c r="G1" s="358" t="s">
        <v>88</v>
      </c>
      <c r="H1" s="358"/>
      <c r="I1" s="112"/>
      <c r="J1" s="111" t="s">
        <v>89</v>
      </c>
      <c r="K1" s="110" t="s">
        <v>90</v>
      </c>
      <c r="L1" s="111" t="s">
        <v>91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56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1" t="s">
        <v>81</v>
      </c>
      <c r="AZ2" s="113" t="s">
        <v>92</v>
      </c>
      <c r="BA2" s="113" t="s">
        <v>21</v>
      </c>
      <c r="BB2" s="113" t="s">
        <v>21</v>
      </c>
      <c r="BC2" s="113" t="s">
        <v>93</v>
      </c>
      <c r="BD2" s="113" t="s">
        <v>82</v>
      </c>
    </row>
    <row r="3" spans="2:56" ht="6.95" customHeight="1">
      <c r="B3" s="22"/>
      <c r="C3" s="23"/>
      <c r="D3" s="23"/>
      <c r="E3" s="23"/>
      <c r="F3" s="23"/>
      <c r="G3" s="23"/>
      <c r="H3" s="23"/>
      <c r="I3" s="114"/>
      <c r="J3" s="23"/>
      <c r="K3" s="24"/>
      <c r="AT3" s="21" t="s">
        <v>82</v>
      </c>
      <c r="AZ3" s="113" t="s">
        <v>94</v>
      </c>
      <c r="BA3" s="113" t="s">
        <v>95</v>
      </c>
      <c r="BB3" s="113" t="s">
        <v>21</v>
      </c>
      <c r="BC3" s="113" t="s">
        <v>96</v>
      </c>
      <c r="BD3" s="113" t="s">
        <v>82</v>
      </c>
    </row>
    <row r="4" spans="2:56" ht="36.95" customHeight="1">
      <c r="B4" s="25"/>
      <c r="C4" s="26"/>
      <c r="D4" s="27" t="s">
        <v>97</v>
      </c>
      <c r="E4" s="26"/>
      <c r="F4" s="26"/>
      <c r="G4" s="26"/>
      <c r="H4" s="26"/>
      <c r="I4" s="115"/>
      <c r="J4" s="26"/>
      <c r="K4" s="28"/>
      <c r="M4" s="29" t="s">
        <v>12</v>
      </c>
      <c r="AT4" s="21" t="s">
        <v>6</v>
      </c>
      <c r="AZ4" s="113" t="s">
        <v>98</v>
      </c>
      <c r="BA4" s="113" t="s">
        <v>21</v>
      </c>
      <c r="BB4" s="113" t="s">
        <v>21</v>
      </c>
      <c r="BC4" s="113" t="s">
        <v>80</v>
      </c>
      <c r="BD4" s="113" t="s">
        <v>82</v>
      </c>
    </row>
    <row r="5" spans="2:56" ht="6.95" customHeight="1">
      <c r="B5" s="25"/>
      <c r="C5" s="26"/>
      <c r="D5" s="26"/>
      <c r="E5" s="26"/>
      <c r="F5" s="26"/>
      <c r="G5" s="26"/>
      <c r="H5" s="26"/>
      <c r="I5" s="115"/>
      <c r="J5" s="26"/>
      <c r="K5" s="28"/>
      <c r="AZ5" s="113" t="s">
        <v>99</v>
      </c>
      <c r="BA5" s="113" t="s">
        <v>21</v>
      </c>
      <c r="BB5" s="113" t="s">
        <v>21</v>
      </c>
      <c r="BC5" s="113" t="s">
        <v>80</v>
      </c>
      <c r="BD5" s="113" t="s">
        <v>82</v>
      </c>
    </row>
    <row r="6" spans="2:56" ht="13.5">
      <c r="B6" s="25"/>
      <c r="C6" s="26"/>
      <c r="D6" s="34" t="s">
        <v>18</v>
      </c>
      <c r="E6" s="26"/>
      <c r="F6" s="26"/>
      <c r="G6" s="26"/>
      <c r="H6" s="26"/>
      <c r="I6" s="115"/>
      <c r="J6" s="26"/>
      <c r="K6" s="28"/>
      <c r="AZ6" s="113" t="s">
        <v>100</v>
      </c>
      <c r="BA6" s="113" t="s">
        <v>21</v>
      </c>
      <c r="BB6" s="113" t="s">
        <v>21</v>
      </c>
      <c r="BC6" s="113" t="s">
        <v>101</v>
      </c>
      <c r="BD6" s="113" t="s">
        <v>82</v>
      </c>
    </row>
    <row r="7" spans="2:56" ht="22.5" customHeight="1">
      <c r="B7" s="25"/>
      <c r="C7" s="26"/>
      <c r="D7" s="26"/>
      <c r="E7" s="351" t="str">
        <f>'Rekapitulace stavby'!K6</f>
        <v>Odkanalizování bytového domu č.p. 964 v ul. Nadační</v>
      </c>
      <c r="F7" s="352"/>
      <c r="G7" s="352"/>
      <c r="H7" s="352"/>
      <c r="I7" s="115"/>
      <c r="J7" s="26"/>
      <c r="K7" s="28"/>
      <c r="AZ7" s="113" t="s">
        <v>102</v>
      </c>
      <c r="BA7" s="113" t="s">
        <v>21</v>
      </c>
      <c r="BB7" s="113" t="s">
        <v>21</v>
      </c>
      <c r="BC7" s="113" t="s">
        <v>103</v>
      </c>
      <c r="BD7" s="113" t="s">
        <v>82</v>
      </c>
    </row>
    <row r="8" spans="2:56" s="1" customFormat="1" ht="13.5">
      <c r="B8" s="38"/>
      <c r="C8" s="39"/>
      <c r="D8" s="34" t="s">
        <v>104</v>
      </c>
      <c r="E8" s="39"/>
      <c r="F8" s="39"/>
      <c r="G8" s="39"/>
      <c r="H8" s="39"/>
      <c r="I8" s="116"/>
      <c r="J8" s="39"/>
      <c r="K8" s="42"/>
      <c r="AZ8" s="113" t="s">
        <v>105</v>
      </c>
      <c r="BA8" s="113" t="s">
        <v>21</v>
      </c>
      <c r="BB8" s="113" t="s">
        <v>21</v>
      </c>
      <c r="BC8" s="113" t="s">
        <v>106</v>
      </c>
      <c r="BD8" s="113" t="s">
        <v>82</v>
      </c>
    </row>
    <row r="9" spans="2:56" s="1" customFormat="1" ht="36.95" customHeight="1">
      <c r="B9" s="38"/>
      <c r="C9" s="39"/>
      <c r="D9" s="39"/>
      <c r="E9" s="353" t="s">
        <v>107</v>
      </c>
      <c r="F9" s="354"/>
      <c r="G9" s="354"/>
      <c r="H9" s="354"/>
      <c r="I9" s="116"/>
      <c r="J9" s="39"/>
      <c r="K9" s="42"/>
      <c r="AZ9" s="113" t="s">
        <v>108</v>
      </c>
      <c r="BA9" s="113" t="s">
        <v>21</v>
      </c>
      <c r="BB9" s="113" t="s">
        <v>21</v>
      </c>
      <c r="BC9" s="113" t="s">
        <v>109</v>
      </c>
      <c r="BD9" s="113" t="s">
        <v>82</v>
      </c>
    </row>
    <row r="10" spans="2:56" s="1" customFormat="1" ht="13.5">
      <c r="B10" s="38"/>
      <c r="C10" s="39"/>
      <c r="D10" s="39"/>
      <c r="E10" s="39"/>
      <c r="F10" s="39"/>
      <c r="G10" s="39"/>
      <c r="H10" s="39"/>
      <c r="I10" s="116"/>
      <c r="J10" s="39"/>
      <c r="K10" s="42"/>
      <c r="AZ10" s="113" t="s">
        <v>110</v>
      </c>
      <c r="BA10" s="113" t="s">
        <v>21</v>
      </c>
      <c r="BB10" s="113" t="s">
        <v>21</v>
      </c>
      <c r="BC10" s="113" t="s">
        <v>111</v>
      </c>
      <c r="BD10" s="113" t="s">
        <v>82</v>
      </c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7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7" t="s">
        <v>25</v>
      </c>
      <c r="J12" s="118" t="str">
        <f>'Rekapitulace stavby'!AN8</f>
        <v>22. 10. 2018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6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7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7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6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7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7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6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7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7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6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6"/>
      <c r="J23" s="39"/>
      <c r="K23" s="42"/>
    </row>
    <row r="24" spans="2:11" s="6" customFormat="1" ht="22.5" customHeight="1">
      <c r="B24" s="119"/>
      <c r="C24" s="120"/>
      <c r="D24" s="120"/>
      <c r="E24" s="320" t="s">
        <v>21</v>
      </c>
      <c r="F24" s="320"/>
      <c r="G24" s="320"/>
      <c r="H24" s="320"/>
      <c r="I24" s="121"/>
      <c r="J24" s="120"/>
      <c r="K24" s="122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6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3"/>
      <c r="J26" s="82"/>
      <c r="K26" s="124"/>
    </row>
    <row r="27" spans="2:11" s="1" customFormat="1" ht="25.35" customHeight="1">
      <c r="B27" s="38"/>
      <c r="C27" s="39"/>
      <c r="D27" s="125" t="s">
        <v>38</v>
      </c>
      <c r="E27" s="39"/>
      <c r="F27" s="39"/>
      <c r="G27" s="39"/>
      <c r="H27" s="39"/>
      <c r="I27" s="116"/>
      <c r="J27" s="126">
        <f>ROUND(J87,2)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3"/>
      <c r="J28" s="82"/>
      <c r="K28" s="124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7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8">
        <f>ROUND(SUM(BE87:BE341),2)</f>
        <v>0</v>
      </c>
      <c r="G30" s="39"/>
      <c r="H30" s="39"/>
      <c r="I30" s="129">
        <v>0.21</v>
      </c>
      <c r="J30" s="128">
        <f>ROUND(ROUND((SUM(BE87:BE341)),2)*I30,2)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8">
        <f>ROUND(SUM(BF87:BF341),2)</f>
        <v>0</v>
      </c>
      <c r="G31" s="39"/>
      <c r="H31" s="39"/>
      <c r="I31" s="129">
        <v>0.15</v>
      </c>
      <c r="J31" s="128">
        <f>ROUND(ROUND((SUM(BF87:BF341)),2)*I31,2)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8">
        <f>ROUND(SUM(BG87:BG341),2)</f>
        <v>0</v>
      </c>
      <c r="G32" s="39"/>
      <c r="H32" s="39"/>
      <c r="I32" s="129">
        <v>0.21</v>
      </c>
      <c r="J32" s="128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8">
        <f>ROUND(SUM(BH87:BH341),2)</f>
        <v>0</v>
      </c>
      <c r="G33" s="39"/>
      <c r="H33" s="39"/>
      <c r="I33" s="129">
        <v>0.15</v>
      </c>
      <c r="J33" s="128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8">
        <f>ROUND(SUM(BI87:BI341),2)</f>
        <v>0</v>
      </c>
      <c r="G34" s="39"/>
      <c r="H34" s="39"/>
      <c r="I34" s="129">
        <v>0</v>
      </c>
      <c r="J34" s="128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6"/>
      <c r="J35" s="39"/>
      <c r="K35" s="42"/>
    </row>
    <row r="36" spans="2:11" s="1" customFormat="1" ht="25.35" customHeight="1">
      <c r="B36" s="38"/>
      <c r="C36" s="130"/>
      <c r="D36" s="131" t="s">
        <v>48</v>
      </c>
      <c r="E36" s="76"/>
      <c r="F36" s="76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7"/>
      <c r="J37" s="54"/>
      <c r="K37" s="55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8"/>
      <c r="C42" s="27" t="s">
        <v>112</v>
      </c>
      <c r="D42" s="39"/>
      <c r="E42" s="39"/>
      <c r="F42" s="39"/>
      <c r="G42" s="39"/>
      <c r="H42" s="39"/>
      <c r="I42" s="116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6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6"/>
      <c r="J44" s="39"/>
      <c r="K44" s="42"/>
    </row>
    <row r="45" spans="2:11" s="1" customFormat="1" ht="22.5" customHeight="1">
      <c r="B45" s="38"/>
      <c r="C45" s="39"/>
      <c r="D45" s="39"/>
      <c r="E45" s="351" t="str">
        <f>E7</f>
        <v>Odkanalizování bytového domu č.p. 964 v ul. Nadační</v>
      </c>
      <c r="F45" s="352"/>
      <c r="G45" s="352"/>
      <c r="H45" s="352"/>
      <c r="I45" s="116"/>
      <c r="J45" s="39"/>
      <c r="K45" s="42"/>
    </row>
    <row r="46" spans="2:11" s="1" customFormat="1" ht="14.45" customHeight="1">
      <c r="B46" s="38"/>
      <c r="C46" s="34" t="s">
        <v>104</v>
      </c>
      <c r="D46" s="39"/>
      <c r="E46" s="39"/>
      <c r="F46" s="39"/>
      <c r="G46" s="39"/>
      <c r="H46" s="39"/>
      <c r="I46" s="116"/>
      <c r="J46" s="39"/>
      <c r="K46" s="42"/>
    </row>
    <row r="47" spans="2:11" s="1" customFormat="1" ht="23.25" customHeight="1">
      <c r="B47" s="38"/>
      <c r="C47" s="39"/>
      <c r="D47" s="39"/>
      <c r="E47" s="353" t="str">
        <f>E9</f>
        <v>01 - Odkanalizování bytového domu</v>
      </c>
      <c r="F47" s="354"/>
      <c r="G47" s="354"/>
      <c r="H47" s="354"/>
      <c r="I47" s="116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6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Odry</v>
      </c>
      <c r="G49" s="39"/>
      <c r="H49" s="39"/>
      <c r="I49" s="117" t="s">
        <v>25</v>
      </c>
      <c r="J49" s="118" t="str">
        <f>IF(J12="","",J12)</f>
        <v>22. 10. 2018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6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Město Odry</v>
      </c>
      <c r="G51" s="39"/>
      <c r="H51" s="39"/>
      <c r="I51" s="117" t="s">
        <v>33</v>
      </c>
      <c r="J51" s="32" t="str">
        <f>E21</f>
        <v>Ing. Petr Elkner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6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6"/>
      <c r="J53" s="39"/>
      <c r="K53" s="42"/>
    </row>
    <row r="54" spans="2:11" s="1" customFormat="1" ht="29.25" customHeight="1">
      <c r="B54" s="38"/>
      <c r="C54" s="142" t="s">
        <v>113</v>
      </c>
      <c r="D54" s="130"/>
      <c r="E54" s="130"/>
      <c r="F54" s="130"/>
      <c r="G54" s="130"/>
      <c r="H54" s="130"/>
      <c r="I54" s="143"/>
      <c r="J54" s="144" t="s">
        <v>114</v>
      </c>
      <c r="K54" s="145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6"/>
      <c r="J55" s="39"/>
      <c r="K55" s="42"/>
    </row>
    <row r="56" spans="2:47" s="1" customFormat="1" ht="29.25" customHeight="1">
      <c r="B56" s="38"/>
      <c r="C56" s="146" t="s">
        <v>115</v>
      </c>
      <c r="D56" s="39"/>
      <c r="E56" s="39"/>
      <c r="F56" s="39"/>
      <c r="G56" s="39"/>
      <c r="H56" s="39"/>
      <c r="I56" s="116"/>
      <c r="J56" s="126">
        <f>J87</f>
        <v>0</v>
      </c>
      <c r="K56" s="42"/>
      <c r="AU56" s="21" t="s">
        <v>116</v>
      </c>
    </row>
    <row r="57" spans="2:11" s="7" customFormat="1" ht="24.95" customHeight="1">
      <c r="B57" s="147"/>
      <c r="C57" s="148"/>
      <c r="D57" s="149" t="s">
        <v>117</v>
      </c>
      <c r="E57" s="150"/>
      <c r="F57" s="150"/>
      <c r="G57" s="150"/>
      <c r="H57" s="150"/>
      <c r="I57" s="151"/>
      <c r="J57" s="152">
        <f>J88</f>
        <v>0</v>
      </c>
      <c r="K57" s="153"/>
    </row>
    <row r="58" spans="2:11" s="8" customFormat="1" ht="19.9" customHeight="1">
      <c r="B58" s="154"/>
      <c r="C58" s="155"/>
      <c r="D58" s="156" t="s">
        <v>118</v>
      </c>
      <c r="E58" s="157"/>
      <c r="F58" s="157"/>
      <c r="G58" s="157"/>
      <c r="H58" s="157"/>
      <c r="I58" s="158"/>
      <c r="J58" s="159">
        <f>J89</f>
        <v>0</v>
      </c>
      <c r="K58" s="160"/>
    </row>
    <row r="59" spans="2:11" s="8" customFormat="1" ht="19.9" customHeight="1">
      <c r="B59" s="154"/>
      <c r="C59" s="155"/>
      <c r="D59" s="156" t="s">
        <v>119</v>
      </c>
      <c r="E59" s="157"/>
      <c r="F59" s="157"/>
      <c r="G59" s="157"/>
      <c r="H59" s="157"/>
      <c r="I59" s="158"/>
      <c r="J59" s="159">
        <f>J175</f>
        <v>0</v>
      </c>
      <c r="K59" s="160"/>
    </row>
    <row r="60" spans="2:11" s="8" customFormat="1" ht="19.9" customHeight="1">
      <c r="B60" s="154"/>
      <c r="C60" s="155"/>
      <c r="D60" s="156" t="s">
        <v>120</v>
      </c>
      <c r="E60" s="157"/>
      <c r="F60" s="157"/>
      <c r="G60" s="157"/>
      <c r="H60" s="157"/>
      <c r="I60" s="158"/>
      <c r="J60" s="159">
        <f>J182</f>
        <v>0</v>
      </c>
      <c r="K60" s="160"/>
    </row>
    <row r="61" spans="2:11" s="8" customFormat="1" ht="19.9" customHeight="1">
      <c r="B61" s="154"/>
      <c r="C61" s="155"/>
      <c r="D61" s="156" t="s">
        <v>121</v>
      </c>
      <c r="E61" s="157"/>
      <c r="F61" s="157"/>
      <c r="G61" s="157"/>
      <c r="H61" s="157"/>
      <c r="I61" s="158"/>
      <c r="J61" s="159">
        <f>J189</f>
        <v>0</v>
      </c>
      <c r="K61" s="160"/>
    </row>
    <row r="62" spans="2:11" s="8" customFormat="1" ht="19.9" customHeight="1">
      <c r="B62" s="154"/>
      <c r="C62" s="155"/>
      <c r="D62" s="156" t="s">
        <v>122</v>
      </c>
      <c r="E62" s="157"/>
      <c r="F62" s="157"/>
      <c r="G62" s="157"/>
      <c r="H62" s="157"/>
      <c r="I62" s="158"/>
      <c r="J62" s="159">
        <f>J214</f>
        <v>0</v>
      </c>
      <c r="K62" s="160"/>
    </row>
    <row r="63" spans="2:11" s="8" customFormat="1" ht="19.9" customHeight="1">
      <c r="B63" s="154"/>
      <c r="C63" s="155"/>
      <c r="D63" s="156" t="s">
        <v>123</v>
      </c>
      <c r="E63" s="157"/>
      <c r="F63" s="157"/>
      <c r="G63" s="157"/>
      <c r="H63" s="157"/>
      <c r="I63" s="158"/>
      <c r="J63" s="159">
        <f>J280</f>
        <v>0</v>
      </c>
      <c r="K63" s="160"/>
    </row>
    <row r="64" spans="2:11" s="8" customFormat="1" ht="19.9" customHeight="1">
      <c r="B64" s="154"/>
      <c r="C64" s="155"/>
      <c r="D64" s="156" t="s">
        <v>124</v>
      </c>
      <c r="E64" s="157"/>
      <c r="F64" s="157"/>
      <c r="G64" s="157"/>
      <c r="H64" s="157"/>
      <c r="I64" s="158"/>
      <c r="J64" s="159">
        <f>J309</f>
        <v>0</v>
      </c>
      <c r="K64" s="160"/>
    </row>
    <row r="65" spans="2:11" s="8" customFormat="1" ht="19.9" customHeight="1">
      <c r="B65" s="154"/>
      <c r="C65" s="155"/>
      <c r="D65" s="156" t="s">
        <v>125</v>
      </c>
      <c r="E65" s="157"/>
      <c r="F65" s="157"/>
      <c r="G65" s="157"/>
      <c r="H65" s="157"/>
      <c r="I65" s="158"/>
      <c r="J65" s="159">
        <f>J321</f>
        <v>0</v>
      </c>
      <c r="K65" s="160"/>
    </row>
    <row r="66" spans="2:11" s="7" customFormat="1" ht="24.95" customHeight="1">
      <c r="B66" s="147"/>
      <c r="C66" s="148"/>
      <c r="D66" s="149" t="s">
        <v>126</v>
      </c>
      <c r="E66" s="150"/>
      <c r="F66" s="150"/>
      <c r="G66" s="150"/>
      <c r="H66" s="150"/>
      <c r="I66" s="151"/>
      <c r="J66" s="152">
        <f>J327</f>
        <v>0</v>
      </c>
      <c r="K66" s="153"/>
    </row>
    <row r="67" spans="2:11" s="8" customFormat="1" ht="19.9" customHeight="1">
      <c r="B67" s="154"/>
      <c r="C67" s="155"/>
      <c r="D67" s="156" t="s">
        <v>127</v>
      </c>
      <c r="E67" s="157"/>
      <c r="F67" s="157"/>
      <c r="G67" s="157"/>
      <c r="H67" s="157"/>
      <c r="I67" s="158"/>
      <c r="J67" s="159">
        <f>J328</f>
        <v>0</v>
      </c>
      <c r="K67" s="160"/>
    </row>
    <row r="68" spans="2:11" s="1" customFormat="1" ht="21.75" customHeight="1">
      <c r="B68" s="38"/>
      <c r="C68" s="39"/>
      <c r="D68" s="39"/>
      <c r="E68" s="39"/>
      <c r="F68" s="39"/>
      <c r="G68" s="39"/>
      <c r="H68" s="39"/>
      <c r="I68" s="116"/>
      <c r="J68" s="39"/>
      <c r="K68" s="42"/>
    </row>
    <row r="69" spans="2:11" s="1" customFormat="1" ht="6.95" customHeight="1">
      <c r="B69" s="53"/>
      <c r="C69" s="54"/>
      <c r="D69" s="54"/>
      <c r="E69" s="54"/>
      <c r="F69" s="54"/>
      <c r="G69" s="54"/>
      <c r="H69" s="54"/>
      <c r="I69" s="137"/>
      <c r="J69" s="54"/>
      <c r="K69" s="55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40"/>
      <c r="J73" s="57"/>
      <c r="K73" s="57"/>
      <c r="L73" s="58"/>
    </row>
    <row r="74" spans="2:12" s="1" customFormat="1" ht="36.95" customHeight="1">
      <c r="B74" s="38"/>
      <c r="C74" s="59" t="s">
        <v>128</v>
      </c>
      <c r="D74" s="60"/>
      <c r="E74" s="60"/>
      <c r="F74" s="60"/>
      <c r="G74" s="60"/>
      <c r="H74" s="60"/>
      <c r="I74" s="161"/>
      <c r="J74" s="60"/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1"/>
      <c r="J75" s="60"/>
      <c r="K75" s="60"/>
      <c r="L75" s="58"/>
    </row>
    <row r="76" spans="2:12" s="1" customFormat="1" ht="14.45" customHeight="1">
      <c r="B76" s="38"/>
      <c r="C76" s="62" t="s">
        <v>18</v>
      </c>
      <c r="D76" s="60"/>
      <c r="E76" s="60"/>
      <c r="F76" s="60"/>
      <c r="G76" s="60"/>
      <c r="H76" s="60"/>
      <c r="I76" s="161"/>
      <c r="J76" s="60"/>
      <c r="K76" s="60"/>
      <c r="L76" s="58"/>
    </row>
    <row r="77" spans="2:12" s="1" customFormat="1" ht="22.5" customHeight="1">
      <c r="B77" s="38"/>
      <c r="C77" s="60"/>
      <c r="D77" s="60"/>
      <c r="E77" s="355" t="str">
        <f>E7</f>
        <v>Odkanalizování bytového domu č.p. 964 v ul. Nadační</v>
      </c>
      <c r="F77" s="356"/>
      <c r="G77" s="356"/>
      <c r="H77" s="356"/>
      <c r="I77" s="161"/>
      <c r="J77" s="60"/>
      <c r="K77" s="60"/>
      <c r="L77" s="58"/>
    </row>
    <row r="78" spans="2:12" s="1" customFormat="1" ht="14.45" customHeight="1">
      <c r="B78" s="38"/>
      <c r="C78" s="62" t="s">
        <v>104</v>
      </c>
      <c r="D78" s="60"/>
      <c r="E78" s="60"/>
      <c r="F78" s="60"/>
      <c r="G78" s="60"/>
      <c r="H78" s="60"/>
      <c r="I78" s="161"/>
      <c r="J78" s="60"/>
      <c r="K78" s="60"/>
      <c r="L78" s="58"/>
    </row>
    <row r="79" spans="2:12" s="1" customFormat="1" ht="23.25" customHeight="1">
      <c r="B79" s="38"/>
      <c r="C79" s="60"/>
      <c r="D79" s="60"/>
      <c r="E79" s="331" t="str">
        <f>E9</f>
        <v>01 - Odkanalizování bytového domu</v>
      </c>
      <c r="F79" s="357"/>
      <c r="G79" s="357"/>
      <c r="H79" s="357"/>
      <c r="I79" s="161"/>
      <c r="J79" s="60"/>
      <c r="K79" s="60"/>
      <c r="L79" s="58"/>
    </row>
    <row r="80" spans="2:12" s="1" customFormat="1" ht="6.95" customHeight="1">
      <c r="B80" s="38"/>
      <c r="C80" s="60"/>
      <c r="D80" s="60"/>
      <c r="E80" s="60"/>
      <c r="F80" s="60"/>
      <c r="G80" s="60"/>
      <c r="H80" s="60"/>
      <c r="I80" s="161"/>
      <c r="J80" s="60"/>
      <c r="K80" s="60"/>
      <c r="L80" s="58"/>
    </row>
    <row r="81" spans="2:12" s="1" customFormat="1" ht="18" customHeight="1">
      <c r="B81" s="38"/>
      <c r="C81" s="62" t="s">
        <v>23</v>
      </c>
      <c r="D81" s="60"/>
      <c r="E81" s="60"/>
      <c r="F81" s="162" t="str">
        <f>F12</f>
        <v>Odry</v>
      </c>
      <c r="G81" s="60"/>
      <c r="H81" s="60"/>
      <c r="I81" s="163" t="s">
        <v>25</v>
      </c>
      <c r="J81" s="70" t="str">
        <f>IF(J12="","",J12)</f>
        <v>22. 10. 2018</v>
      </c>
      <c r="K81" s="60"/>
      <c r="L81" s="58"/>
    </row>
    <row r="82" spans="2:12" s="1" customFormat="1" ht="6.95" customHeight="1">
      <c r="B82" s="38"/>
      <c r="C82" s="60"/>
      <c r="D82" s="60"/>
      <c r="E82" s="60"/>
      <c r="F82" s="60"/>
      <c r="G82" s="60"/>
      <c r="H82" s="60"/>
      <c r="I82" s="161"/>
      <c r="J82" s="60"/>
      <c r="K82" s="60"/>
      <c r="L82" s="58"/>
    </row>
    <row r="83" spans="2:12" s="1" customFormat="1" ht="13.5">
      <c r="B83" s="38"/>
      <c r="C83" s="62" t="s">
        <v>27</v>
      </c>
      <c r="D83" s="60"/>
      <c r="E83" s="60"/>
      <c r="F83" s="162" t="str">
        <f>E15</f>
        <v>Město Odry</v>
      </c>
      <c r="G83" s="60"/>
      <c r="H83" s="60"/>
      <c r="I83" s="163" t="s">
        <v>33</v>
      </c>
      <c r="J83" s="162" t="str">
        <f>E21</f>
        <v>Ing. Petr Elkner</v>
      </c>
      <c r="K83" s="60"/>
      <c r="L83" s="58"/>
    </row>
    <row r="84" spans="2:12" s="1" customFormat="1" ht="14.45" customHeight="1">
      <c r="B84" s="38"/>
      <c r="C84" s="62" t="s">
        <v>31</v>
      </c>
      <c r="D84" s="60"/>
      <c r="E84" s="60"/>
      <c r="F84" s="162" t="str">
        <f>IF(E18="","",E18)</f>
        <v/>
      </c>
      <c r="G84" s="60"/>
      <c r="H84" s="60"/>
      <c r="I84" s="161"/>
      <c r="J84" s="60"/>
      <c r="K84" s="60"/>
      <c r="L84" s="58"/>
    </row>
    <row r="85" spans="2:12" s="1" customFormat="1" ht="10.35" customHeight="1">
      <c r="B85" s="38"/>
      <c r="C85" s="60"/>
      <c r="D85" s="60"/>
      <c r="E85" s="60"/>
      <c r="F85" s="60"/>
      <c r="G85" s="60"/>
      <c r="H85" s="60"/>
      <c r="I85" s="161"/>
      <c r="J85" s="60"/>
      <c r="K85" s="60"/>
      <c r="L85" s="58"/>
    </row>
    <row r="86" spans="2:20" s="9" customFormat="1" ht="29.25" customHeight="1">
      <c r="B86" s="164"/>
      <c r="C86" s="165" t="s">
        <v>129</v>
      </c>
      <c r="D86" s="166" t="s">
        <v>57</v>
      </c>
      <c r="E86" s="166" t="s">
        <v>53</v>
      </c>
      <c r="F86" s="166" t="s">
        <v>130</v>
      </c>
      <c r="G86" s="166" t="s">
        <v>131</v>
      </c>
      <c r="H86" s="166" t="s">
        <v>132</v>
      </c>
      <c r="I86" s="167" t="s">
        <v>133</v>
      </c>
      <c r="J86" s="166" t="s">
        <v>114</v>
      </c>
      <c r="K86" s="168" t="s">
        <v>134</v>
      </c>
      <c r="L86" s="169"/>
      <c r="M86" s="78" t="s">
        <v>135</v>
      </c>
      <c r="N86" s="79" t="s">
        <v>42</v>
      </c>
      <c r="O86" s="79" t="s">
        <v>136</v>
      </c>
      <c r="P86" s="79" t="s">
        <v>137</v>
      </c>
      <c r="Q86" s="79" t="s">
        <v>138</v>
      </c>
      <c r="R86" s="79" t="s">
        <v>139</v>
      </c>
      <c r="S86" s="79" t="s">
        <v>140</v>
      </c>
      <c r="T86" s="80" t="s">
        <v>141</v>
      </c>
    </row>
    <row r="87" spans="2:63" s="1" customFormat="1" ht="29.25" customHeight="1">
      <c r="B87" s="38"/>
      <c r="C87" s="84" t="s">
        <v>115</v>
      </c>
      <c r="D87" s="60"/>
      <c r="E87" s="60"/>
      <c r="F87" s="60"/>
      <c r="G87" s="60"/>
      <c r="H87" s="60"/>
      <c r="I87" s="161"/>
      <c r="J87" s="170">
        <f>BK87</f>
        <v>0</v>
      </c>
      <c r="K87" s="60"/>
      <c r="L87" s="58"/>
      <c r="M87" s="81"/>
      <c r="N87" s="82"/>
      <c r="O87" s="82"/>
      <c r="P87" s="171">
        <f>P88+P327</f>
        <v>0</v>
      </c>
      <c r="Q87" s="82"/>
      <c r="R87" s="171">
        <f>R88+R327</f>
        <v>114.6887056</v>
      </c>
      <c r="S87" s="82"/>
      <c r="T87" s="172">
        <f>T88+T327</f>
        <v>32.1818</v>
      </c>
      <c r="AT87" s="21" t="s">
        <v>71</v>
      </c>
      <c r="AU87" s="21" t="s">
        <v>116</v>
      </c>
      <c r="BK87" s="173">
        <f>BK88+BK327</f>
        <v>0</v>
      </c>
    </row>
    <row r="88" spans="2:63" s="10" customFormat="1" ht="37.35" customHeight="1">
      <c r="B88" s="174"/>
      <c r="C88" s="175"/>
      <c r="D88" s="176" t="s">
        <v>71</v>
      </c>
      <c r="E88" s="177" t="s">
        <v>142</v>
      </c>
      <c r="F88" s="177" t="s">
        <v>143</v>
      </c>
      <c r="G88" s="175"/>
      <c r="H88" s="175"/>
      <c r="I88" s="178"/>
      <c r="J88" s="179">
        <f>BK88</f>
        <v>0</v>
      </c>
      <c r="K88" s="175"/>
      <c r="L88" s="180"/>
      <c r="M88" s="181"/>
      <c r="N88" s="182"/>
      <c r="O88" s="182"/>
      <c r="P88" s="183">
        <f>P89+P175+P182+P189+P214+P280+P309+P321</f>
        <v>0</v>
      </c>
      <c r="Q88" s="182"/>
      <c r="R88" s="183">
        <f>R89+R175+R182+R189+R214+R280+R309+R321</f>
        <v>114.6801056</v>
      </c>
      <c r="S88" s="182"/>
      <c r="T88" s="184">
        <f>T89+T175+T182+T189+T214+T280+T309+T321</f>
        <v>32.1818</v>
      </c>
      <c r="AR88" s="185" t="s">
        <v>80</v>
      </c>
      <c r="AT88" s="186" t="s">
        <v>71</v>
      </c>
      <c r="AU88" s="186" t="s">
        <v>72</v>
      </c>
      <c r="AY88" s="185" t="s">
        <v>144</v>
      </c>
      <c r="BK88" s="187">
        <f>BK89+BK175+BK182+BK189+BK214+BK280+BK309+BK321</f>
        <v>0</v>
      </c>
    </row>
    <row r="89" spans="2:63" s="10" customFormat="1" ht="19.9" customHeight="1">
      <c r="B89" s="174"/>
      <c r="C89" s="175"/>
      <c r="D89" s="188" t="s">
        <v>71</v>
      </c>
      <c r="E89" s="189" t="s">
        <v>80</v>
      </c>
      <c r="F89" s="189" t="s">
        <v>145</v>
      </c>
      <c r="G89" s="175"/>
      <c r="H89" s="175"/>
      <c r="I89" s="178"/>
      <c r="J89" s="190">
        <f>BK89</f>
        <v>0</v>
      </c>
      <c r="K89" s="175"/>
      <c r="L89" s="180"/>
      <c r="M89" s="181"/>
      <c r="N89" s="182"/>
      <c r="O89" s="182"/>
      <c r="P89" s="183">
        <f>SUM(P90:P174)</f>
        <v>0</v>
      </c>
      <c r="Q89" s="182"/>
      <c r="R89" s="183">
        <f>SUM(R90:R174)</f>
        <v>90.879737</v>
      </c>
      <c r="S89" s="182"/>
      <c r="T89" s="184">
        <f>SUM(T90:T174)</f>
        <v>6.696000000000001</v>
      </c>
      <c r="AR89" s="185" t="s">
        <v>80</v>
      </c>
      <c r="AT89" s="186" t="s">
        <v>71</v>
      </c>
      <c r="AU89" s="186" t="s">
        <v>80</v>
      </c>
      <c r="AY89" s="185" t="s">
        <v>144</v>
      </c>
      <c r="BK89" s="187">
        <f>SUM(BK90:BK174)</f>
        <v>0</v>
      </c>
    </row>
    <row r="90" spans="2:65" s="1" customFormat="1" ht="22.5" customHeight="1">
      <c r="B90" s="38"/>
      <c r="C90" s="191" t="s">
        <v>80</v>
      </c>
      <c r="D90" s="191" t="s">
        <v>146</v>
      </c>
      <c r="E90" s="192" t="s">
        <v>147</v>
      </c>
      <c r="F90" s="193" t="s">
        <v>148</v>
      </c>
      <c r="G90" s="194" t="s">
        <v>149</v>
      </c>
      <c r="H90" s="195">
        <v>1.5</v>
      </c>
      <c r="I90" s="196"/>
      <c r="J90" s="197">
        <f>ROUND(I90*H90,2)</f>
        <v>0</v>
      </c>
      <c r="K90" s="193" t="s">
        <v>150</v>
      </c>
      <c r="L90" s="58"/>
      <c r="M90" s="198" t="s">
        <v>21</v>
      </c>
      <c r="N90" s="199" t="s">
        <v>43</v>
      </c>
      <c r="O90" s="39"/>
      <c r="P90" s="200">
        <f>O90*H90</f>
        <v>0</v>
      </c>
      <c r="Q90" s="200">
        <v>0</v>
      </c>
      <c r="R90" s="200">
        <f>Q90*H90</f>
        <v>0</v>
      </c>
      <c r="S90" s="200">
        <v>0.26</v>
      </c>
      <c r="T90" s="201">
        <f>S90*H90</f>
        <v>0.39</v>
      </c>
      <c r="AR90" s="21" t="s">
        <v>151</v>
      </c>
      <c r="AT90" s="21" t="s">
        <v>146</v>
      </c>
      <c r="AU90" s="21" t="s">
        <v>82</v>
      </c>
      <c r="AY90" s="21" t="s">
        <v>144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1" t="s">
        <v>80</v>
      </c>
      <c r="BK90" s="202">
        <f>ROUND(I90*H90,2)</f>
        <v>0</v>
      </c>
      <c r="BL90" s="21" t="s">
        <v>151</v>
      </c>
      <c r="BM90" s="21" t="s">
        <v>152</v>
      </c>
    </row>
    <row r="91" spans="2:47" s="1" customFormat="1" ht="40.5">
      <c r="B91" s="38"/>
      <c r="C91" s="60"/>
      <c r="D91" s="203" t="s">
        <v>153</v>
      </c>
      <c r="E91" s="60"/>
      <c r="F91" s="204" t="s">
        <v>154</v>
      </c>
      <c r="G91" s="60"/>
      <c r="H91" s="60"/>
      <c r="I91" s="161"/>
      <c r="J91" s="60"/>
      <c r="K91" s="60"/>
      <c r="L91" s="58"/>
      <c r="M91" s="205"/>
      <c r="N91" s="39"/>
      <c r="O91" s="39"/>
      <c r="P91" s="39"/>
      <c r="Q91" s="39"/>
      <c r="R91" s="39"/>
      <c r="S91" s="39"/>
      <c r="T91" s="75"/>
      <c r="AT91" s="21" t="s">
        <v>153</v>
      </c>
      <c r="AU91" s="21" t="s">
        <v>82</v>
      </c>
    </row>
    <row r="92" spans="2:51" s="11" customFormat="1" ht="13.5">
      <c r="B92" s="206"/>
      <c r="C92" s="207"/>
      <c r="D92" s="208" t="s">
        <v>155</v>
      </c>
      <c r="E92" s="209" t="s">
        <v>21</v>
      </c>
      <c r="F92" s="210" t="s">
        <v>156</v>
      </c>
      <c r="G92" s="207"/>
      <c r="H92" s="211">
        <v>1.5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155</v>
      </c>
      <c r="AU92" s="217" t="s">
        <v>82</v>
      </c>
      <c r="AV92" s="11" t="s">
        <v>82</v>
      </c>
      <c r="AW92" s="11" t="s">
        <v>35</v>
      </c>
      <c r="AX92" s="11" t="s">
        <v>80</v>
      </c>
      <c r="AY92" s="217" t="s">
        <v>144</v>
      </c>
    </row>
    <row r="93" spans="2:65" s="1" customFormat="1" ht="22.5" customHeight="1">
      <c r="B93" s="38"/>
      <c r="C93" s="191" t="s">
        <v>82</v>
      </c>
      <c r="D93" s="191" t="s">
        <v>146</v>
      </c>
      <c r="E93" s="192" t="s">
        <v>157</v>
      </c>
      <c r="F93" s="193" t="s">
        <v>158</v>
      </c>
      <c r="G93" s="194" t="s">
        <v>149</v>
      </c>
      <c r="H93" s="195">
        <v>26.3</v>
      </c>
      <c r="I93" s="196"/>
      <c r="J93" s="197">
        <f>ROUND(I93*H93,2)</f>
        <v>0</v>
      </c>
      <c r="K93" s="193" t="s">
        <v>150</v>
      </c>
      <c r="L93" s="58"/>
      <c r="M93" s="198" t="s">
        <v>21</v>
      </c>
      <c r="N93" s="199" t="s">
        <v>43</v>
      </c>
      <c r="O93" s="39"/>
      <c r="P93" s="200">
        <f>O93*H93</f>
        <v>0</v>
      </c>
      <c r="Q93" s="200">
        <v>0</v>
      </c>
      <c r="R93" s="200">
        <f>Q93*H93</f>
        <v>0</v>
      </c>
      <c r="S93" s="200">
        <v>0.22</v>
      </c>
      <c r="T93" s="201">
        <f>S93*H93</f>
        <v>5.7860000000000005</v>
      </c>
      <c r="AR93" s="21" t="s">
        <v>151</v>
      </c>
      <c r="AT93" s="21" t="s">
        <v>146</v>
      </c>
      <c r="AU93" s="21" t="s">
        <v>82</v>
      </c>
      <c r="AY93" s="21" t="s">
        <v>144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1" t="s">
        <v>80</v>
      </c>
      <c r="BK93" s="202">
        <f>ROUND(I93*H93,2)</f>
        <v>0</v>
      </c>
      <c r="BL93" s="21" t="s">
        <v>151</v>
      </c>
      <c r="BM93" s="21" t="s">
        <v>159</v>
      </c>
    </row>
    <row r="94" spans="2:47" s="1" customFormat="1" ht="40.5">
      <c r="B94" s="38"/>
      <c r="C94" s="60"/>
      <c r="D94" s="203" t="s">
        <v>153</v>
      </c>
      <c r="E94" s="60"/>
      <c r="F94" s="204" t="s">
        <v>160</v>
      </c>
      <c r="G94" s="60"/>
      <c r="H94" s="60"/>
      <c r="I94" s="161"/>
      <c r="J94" s="60"/>
      <c r="K94" s="60"/>
      <c r="L94" s="58"/>
      <c r="M94" s="205"/>
      <c r="N94" s="39"/>
      <c r="O94" s="39"/>
      <c r="P94" s="39"/>
      <c r="Q94" s="39"/>
      <c r="R94" s="39"/>
      <c r="S94" s="39"/>
      <c r="T94" s="75"/>
      <c r="AT94" s="21" t="s">
        <v>153</v>
      </c>
      <c r="AU94" s="21" t="s">
        <v>82</v>
      </c>
    </row>
    <row r="95" spans="2:51" s="11" customFormat="1" ht="13.5">
      <c r="B95" s="206"/>
      <c r="C95" s="207"/>
      <c r="D95" s="208" t="s">
        <v>155</v>
      </c>
      <c r="E95" s="209" t="s">
        <v>21</v>
      </c>
      <c r="F95" s="210" t="s">
        <v>161</v>
      </c>
      <c r="G95" s="207"/>
      <c r="H95" s="211">
        <v>26.3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155</v>
      </c>
      <c r="AU95" s="217" t="s">
        <v>82</v>
      </c>
      <c r="AV95" s="11" t="s">
        <v>82</v>
      </c>
      <c r="AW95" s="11" t="s">
        <v>35</v>
      </c>
      <c r="AX95" s="11" t="s">
        <v>80</v>
      </c>
      <c r="AY95" s="217" t="s">
        <v>144</v>
      </c>
    </row>
    <row r="96" spans="2:65" s="1" customFormat="1" ht="22.5" customHeight="1">
      <c r="B96" s="38"/>
      <c r="C96" s="191" t="s">
        <v>162</v>
      </c>
      <c r="D96" s="191" t="s">
        <v>146</v>
      </c>
      <c r="E96" s="192" t="s">
        <v>163</v>
      </c>
      <c r="F96" s="193" t="s">
        <v>164</v>
      </c>
      <c r="G96" s="194" t="s">
        <v>165</v>
      </c>
      <c r="H96" s="195">
        <v>1</v>
      </c>
      <c r="I96" s="196"/>
      <c r="J96" s="197">
        <f>ROUND(I96*H96,2)</f>
        <v>0</v>
      </c>
      <c r="K96" s="193" t="s">
        <v>150</v>
      </c>
      <c r="L96" s="58"/>
      <c r="M96" s="198" t="s">
        <v>21</v>
      </c>
      <c r="N96" s="199" t="s">
        <v>43</v>
      </c>
      <c r="O96" s="39"/>
      <c r="P96" s="200">
        <f>O96*H96</f>
        <v>0</v>
      </c>
      <c r="Q96" s="200">
        <v>0</v>
      </c>
      <c r="R96" s="200">
        <f>Q96*H96</f>
        <v>0</v>
      </c>
      <c r="S96" s="200">
        <v>0.23</v>
      </c>
      <c r="T96" s="201">
        <f>S96*H96</f>
        <v>0.23</v>
      </c>
      <c r="AR96" s="21" t="s">
        <v>151</v>
      </c>
      <c r="AT96" s="21" t="s">
        <v>146</v>
      </c>
      <c r="AU96" s="21" t="s">
        <v>82</v>
      </c>
      <c r="AY96" s="21" t="s">
        <v>144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1" t="s">
        <v>80</v>
      </c>
      <c r="BK96" s="202">
        <f>ROUND(I96*H96,2)</f>
        <v>0</v>
      </c>
      <c r="BL96" s="21" t="s">
        <v>151</v>
      </c>
      <c r="BM96" s="21" t="s">
        <v>166</v>
      </c>
    </row>
    <row r="97" spans="2:47" s="1" customFormat="1" ht="27">
      <c r="B97" s="38"/>
      <c r="C97" s="60"/>
      <c r="D97" s="203" t="s">
        <v>153</v>
      </c>
      <c r="E97" s="60"/>
      <c r="F97" s="204" t="s">
        <v>167</v>
      </c>
      <c r="G97" s="60"/>
      <c r="H97" s="60"/>
      <c r="I97" s="161"/>
      <c r="J97" s="60"/>
      <c r="K97" s="60"/>
      <c r="L97" s="58"/>
      <c r="M97" s="205"/>
      <c r="N97" s="39"/>
      <c r="O97" s="39"/>
      <c r="P97" s="39"/>
      <c r="Q97" s="39"/>
      <c r="R97" s="39"/>
      <c r="S97" s="39"/>
      <c r="T97" s="75"/>
      <c r="AT97" s="21" t="s">
        <v>153</v>
      </c>
      <c r="AU97" s="21" t="s">
        <v>82</v>
      </c>
    </row>
    <row r="98" spans="2:51" s="11" customFormat="1" ht="13.5">
      <c r="B98" s="206"/>
      <c r="C98" s="207"/>
      <c r="D98" s="208" t="s">
        <v>155</v>
      </c>
      <c r="E98" s="209" t="s">
        <v>21</v>
      </c>
      <c r="F98" s="210" t="s">
        <v>80</v>
      </c>
      <c r="G98" s="207"/>
      <c r="H98" s="211">
        <v>1</v>
      </c>
      <c r="I98" s="212"/>
      <c r="J98" s="207"/>
      <c r="K98" s="207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155</v>
      </c>
      <c r="AU98" s="217" t="s">
        <v>82</v>
      </c>
      <c r="AV98" s="11" t="s">
        <v>82</v>
      </c>
      <c r="AW98" s="11" t="s">
        <v>35</v>
      </c>
      <c r="AX98" s="11" t="s">
        <v>80</v>
      </c>
      <c r="AY98" s="217" t="s">
        <v>144</v>
      </c>
    </row>
    <row r="99" spans="2:65" s="1" customFormat="1" ht="22.5" customHeight="1">
      <c r="B99" s="38"/>
      <c r="C99" s="191" t="s">
        <v>151</v>
      </c>
      <c r="D99" s="191" t="s">
        <v>146</v>
      </c>
      <c r="E99" s="192" t="s">
        <v>168</v>
      </c>
      <c r="F99" s="193" t="s">
        <v>169</v>
      </c>
      <c r="G99" s="194" t="s">
        <v>165</v>
      </c>
      <c r="H99" s="195">
        <v>1</v>
      </c>
      <c r="I99" s="196"/>
      <c r="J99" s="197">
        <f>ROUND(I99*H99,2)</f>
        <v>0</v>
      </c>
      <c r="K99" s="193" t="s">
        <v>150</v>
      </c>
      <c r="L99" s="58"/>
      <c r="M99" s="198" t="s">
        <v>21</v>
      </c>
      <c r="N99" s="199" t="s">
        <v>43</v>
      </c>
      <c r="O99" s="39"/>
      <c r="P99" s="200">
        <f>O99*H99</f>
        <v>0</v>
      </c>
      <c r="Q99" s="200">
        <v>0</v>
      </c>
      <c r="R99" s="200">
        <f>Q99*H99</f>
        <v>0</v>
      </c>
      <c r="S99" s="200">
        <v>0.29</v>
      </c>
      <c r="T99" s="201">
        <f>S99*H99</f>
        <v>0.29</v>
      </c>
      <c r="AR99" s="21" t="s">
        <v>151</v>
      </c>
      <c r="AT99" s="21" t="s">
        <v>146</v>
      </c>
      <c r="AU99" s="21" t="s">
        <v>82</v>
      </c>
      <c r="AY99" s="21" t="s">
        <v>144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1" t="s">
        <v>80</v>
      </c>
      <c r="BK99" s="202">
        <f>ROUND(I99*H99,2)</f>
        <v>0</v>
      </c>
      <c r="BL99" s="21" t="s">
        <v>151</v>
      </c>
      <c r="BM99" s="21" t="s">
        <v>170</v>
      </c>
    </row>
    <row r="100" spans="2:47" s="1" customFormat="1" ht="27">
      <c r="B100" s="38"/>
      <c r="C100" s="60"/>
      <c r="D100" s="203" t="s">
        <v>153</v>
      </c>
      <c r="E100" s="60"/>
      <c r="F100" s="204" t="s">
        <v>171</v>
      </c>
      <c r="G100" s="60"/>
      <c r="H100" s="60"/>
      <c r="I100" s="161"/>
      <c r="J100" s="60"/>
      <c r="K100" s="60"/>
      <c r="L100" s="58"/>
      <c r="M100" s="205"/>
      <c r="N100" s="39"/>
      <c r="O100" s="39"/>
      <c r="P100" s="39"/>
      <c r="Q100" s="39"/>
      <c r="R100" s="39"/>
      <c r="S100" s="39"/>
      <c r="T100" s="75"/>
      <c r="AT100" s="21" t="s">
        <v>153</v>
      </c>
      <c r="AU100" s="21" t="s">
        <v>82</v>
      </c>
    </row>
    <row r="101" spans="2:51" s="11" customFormat="1" ht="13.5">
      <c r="B101" s="206"/>
      <c r="C101" s="207"/>
      <c r="D101" s="208" t="s">
        <v>155</v>
      </c>
      <c r="E101" s="209" t="s">
        <v>21</v>
      </c>
      <c r="F101" s="210" t="s">
        <v>80</v>
      </c>
      <c r="G101" s="207"/>
      <c r="H101" s="211">
        <v>1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155</v>
      </c>
      <c r="AU101" s="217" t="s">
        <v>82</v>
      </c>
      <c r="AV101" s="11" t="s">
        <v>82</v>
      </c>
      <c r="AW101" s="11" t="s">
        <v>35</v>
      </c>
      <c r="AX101" s="11" t="s">
        <v>80</v>
      </c>
      <c r="AY101" s="217" t="s">
        <v>144</v>
      </c>
    </row>
    <row r="102" spans="2:65" s="1" customFormat="1" ht="22.5" customHeight="1">
      <c r="B102" s="38"/>
      <c r="C102" s="191" t="s">
        <v>172</v>
      </c>
      <c r="D102" s="191" t="s">
        <v>146</v>
      </c>
      <c r="E102" s="192" t="s">
        <v>173</v>
      </c>
      <c r="F102" s="193" t="s">
        <v>174</v>
      </c>
      <c r="G102" s="194" t="s">
        <v>165</v>
      </c>
      <c r="H102" s="195">
        <v>5.5</v>
      </c>
      <c r="I102" s="196"/>
      <c r="J102" s="197">
        <f>ROUND(I102*H102,2)</f>
        <v>0</v>
      </c>
      <c r="K102" s="193" t="s">
        <v>150</v>
      </c>
      <c r="L102" s="58"/>
      <c r="M102" s="198" t="s">
        <v>21</v>
      </c>
      <c r="N102" s="199" t="s">
        <v>43</v>
      </c>
      <c r="O102" s="39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1" t="s">
        <v>151</v>
      </c>
      <c r="AT102" s="21" t="s">
        <v>146</v>
      </c>
      <c r="AU102" s="21" t="s">
        <v>82</v>
      </c>
      <c r="AY102" s="21" t="s">
        <v>144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1" t="s">
        <v>80</v>
      </c>
      <c r="BK102" s="202">
        <f>ROUND(I102*H102,2)</f>
        <v>0</v>
      </c>
      <c r="BL102" s="21" t="s">
        <v>151</v>
      </c>
      <c r="BM102" s="21" t="s">
        <v>175</v>
      </c>
    </row>
    <row r="103" spans="2:47" s="1" customFormat="1" ht="40.5">
      <c r="B103" s="38"/>
      <c r="C103" s="60"/>
      <c r="D103" s="203" t="s">
        <v>153</v>
      </c>
      <c r="E103" s="60"/>
      <c r="F103" s="204" t="s">
        <v>176</v>
      </c>
      <c r="G103" s="60"/>
      <c r="H103" s="60"/>
      <c r="I103" s="161"/>
      <c r="J103" s="60"/>
      <c r="K103" s="60"/>
      <c r="L103" s="58"/>
      <c r="M103" s="205"/>
      <c r="N103" s="39"/>
      <c r="O103" s="39"/>
      <c r="P103" s="39"/>
      <c r="Q103" s="39"/>
      <c r="R103" s="39"/>
      <c r="S103" s="39"/>
      <c r="T103" s="75"/>
      <c r="AT103" s="21" t="s">
        <v>153</v>
      </c>
      <c r="AU103" s="21" t="s">
        <v>82</v>
      </c>
    </row>
    <row r="104" spans="2:51" s="11" customFormat="1" ht="13.5">
      <c r="B104" s="206"/>
      <c r="C104" s="207"/>
      <c r="D104" s="208" t="s">
        <v>155</v>
      </c>
      <c r="E104" s="209" t="s">
        <v>21</v>
      </c>
      <c r="F104" s="210" t="s">
        <v>177</v>
      </c>
      <c r="G104" s="207"/>
      <c r="H104" s="211">
        <v>5.5</v>
      </c>
      <c r="I104" s="212"/>
      <c r="J104" s="207"/>
      <c r="K104" s="207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155</v>
      </c>
      <c r="AU104" s="217" t="s">
        <v>82</v>
      </c>
      <c r="AV104" s="11" t="s">
        <v>82</v>
      </c>
      <c r="AW104" s="11" t="s">
        <v>35</v>
      </c>
      <c r="AX104" s="11" t="s">
        <v>80</v>
      </c>
      <c r="AY104" s="217" t="s">
        <v>144</v>
      </c>
    </row>
    <row r="105" spans="2:65" s="1" customFormat="1" ht="22.5" customHeight="1">
      <c r="B105" s="38"/>
      <c r="C105" s="191" t="s">
        <v>178</v>
      </c>
      <c r="D105" s="191" t="s">
        <v>146</v>
      </c>
      <c r="E105" s="192" t="s">
        <v>179</v>
      </c>
      <c r="F105" s="193" t="s">
        <v>180</v>
      </c>
      <c r="G105" s="194" t="s">
        <v>181</v>
      </c>
      <c r="H105" s="195">
        <v>10.632</v>
      </c>
      <c r="I105" s="196"/>
      <c r="J105" s="197">
        <f>ROUND(I105*H105,2)</f>
        <v>0</v>
      </c>
      <c r="K105" s="193" t="s">
        <v>150</v>
      </c>
      <c r="L105" s="58"/>
      <c r="M105" s="198" t="s">
        <v>21</v>
      </c>
      <c r="N105" s="199" t="s">
        <v>43</v>
      </c>
      <c r="O105" s="39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1" t="s">
        <v>151</v>
      </c>
      <c r="AT105" s="21" t="s">
        <v>146</v>
      </c>
      <c r="AU105" s="21" t="s">
        <v>82</v>
      </c>
      <c r="AY105" s="21" t="s">
        <v>144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1" t="s">
        <v>80</v>
      </c>
      <c r="BK105" s="202">
        <f>ROUND(I105*H105,2)</f>
        <v>0</v>
      </c>
      <c r="BL105" s="21" t="s">
        <v>151</v>
      </c>
      <c r="BM105" s="21" t="s">
        <v>182</v>
      </c>
    </row>
    <row r="106" spans="2:47" s="1" customFormat="1" ht="27">
      <c r="B106" s="38"/>
      <c r="C106" s="60"/>
      <c r="D106" s="203" t="s">
        <v>153</v>
      </c>
      <c r="E106" s="60"/>
      <c r="F106" s="204" t="s">
        <v>183</v>
      </c>
      <c r="G106" s="60"/>
      <c r="H106" s="60"/>
      <c r="I106" s="161"/>
      <c r="J106" s="60"/>
      <c r="K106" s="60"/>
      <c r="L106" s="58"/>
      <c r="M106" s="205"/>
      <c r="N106" s="39"/>
      <c r="O106" s="39"/>
      <c r="P106" s="39"/>
      <c r="Q106" s="39"/>
      <c r="R106" s="39"/>
      <c r="S106" s="39"/>
      <c r="T106" s="75"/>
      <c r="AT106" s="21" t="s">
        <v>153</v>
      </c>
      <c r="AU106" s="21" t="s">
        <v>82</v>
      </c>
    </row>
    <row r="107" spans="2:51" s="11" customFormat="1" ht="13.5">
      <c r="B107" s="206"/>
      <c r="C107" s="207"/>
      <c r="D107" s="208" t="s">
        <v>155</v>
      </c>
      <c r="E107" s="209" t="s">
        <v>21</v>
      </c>
      <c r="F107" s="210" t="s">
        <v>184</v>
      </c>
      <c r="G107" s="207"/>
      <c r="H107" s="211">
        <v>10.632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155</v>
      </c>
      <c r="AU107" s="217" t="s">
        <v>82</v>
      </c>
      <c r="AV107" s="11" t="s">
        <v>82</v>
      </c>
      <c r="AW107" s="11" t="s">
        <v>35</v>
      </c>
      <c r="AX107" s="11" t="s">
        <v>80</v>
      </c>
      <c r="AY107" s="217" t="s">
        <v>144</v>
      </c>
    </row>
    <row r="108" spans="2:65" s="1" customFormat="1" ht="22.5" customHeight="1">
      <c r="B108" s="38"/>
      <c r="C108" s="191" t="s">
        <v>185</v>
      </c>
      <c r="D108" s="191" t="s">
        <v>146</v>
      </c>
      <c r="E108" s="192" t="s">
        <v>186</v>
      </c>
      <c r="F108" s="193" t="s">
        <v>187</v>
      </c>
      <c r="G108" s="194" t="s">
        <v>181</v>
      </c>
      <c r="H108" s="195">
        <v>27.8</v>
      </c>
      <c r="I108" s="196"/>
      <c r="J108" s="197">
        <f>ROUND(I108*H108,2)</f>
        <v>0</v>
      </c>
      <c r="K108" s="193" t="s">
        <v>150</v>
      </c>
      <c r="L108" s="58"/>
      <c r="M108" s="198" t="s">
        <v>21</v>
      </c>
      <c r="N108" s="199" t="s">
        <v>43</v>
      </c>
      <c r="O108" s="39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1" t="s">
        <v>151</v>
      </c>
      <c r="AT108" s="21" t="s">
        <v>146</v>
      </c>
      <c r="AU108" s="21" t="s">
        <v>82</v>
      </c>
      <c r="AY108" s="21" t="s">
        <v>144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1" t="s">
        <v>80</v>
      </c>
      <c r="BK108" s="202">
        <f>ROUND(I108*H108,2)</f>
        <v>0</v>
      </c>
      <c r="BL108" s="21" t="s">
        <v>151</v>
      </c>
      <c r="BM108" s="21" t="s">
        <v>188</v>
      </c>
    </row>
    <row r="109" spans="2:47" s="1" customFormat="1" ht="27">
      <c r="B109" s="38"/>
      <c r="C109" s="60"/>
      <c r="D109" s="203" t="s">
        <v>153</v>
      </c>
      <c r="E109" s="60"/>
      <c r="F109" s="204" t="s">
        <v>189</v>
      </c>
      <c r="G109" s="60"/>
      <c r="H109" s="60"/>
      <c r="I109" s="161"/>
      <c r="J109" s="60"/>
      <c r="K109" s="60"/>
      <c r="L109" s="58"/>
      <c r="M109" s="205"/>
      <c r="N109" s="39"/>
      <c r="O109" s="39"/>
      <c r="P109" s="39"/>
      <c r="Q109" s="39"/>
      <c r="R109" s="39"/>
      <c r="S109" s="39"/>
      <c r="T109" s="75"/>
      <c r="AT109" s="21" t="s">
        <v>153</v>
      </c>
      <c r="AU109" s="21" t="s">
        <v>82</v>
      </c>
    </row>
    <row r="110" spans="2:51" s="11" customFormat="1" ht="13.5">
      <c r="B110" s="206"/>
      <c r="C110" s="207"/>
      <c r="D110" s="208" t="s">
        <v>155</v>
      </c>
      <c r="E110" s="209" t="s">
        <v>102</v>
      </c>
      <c r="F110" s="210" t="s">
        <v>190</v>
      </c>
      <c r="G110" s="207"/>
      <c r="H110" s="211">
        <v>27.8</v>
      </c>
      <c r="I110" s="212"/>
      <c r="J110" s="207"/>
      <c r="K110" s="207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155</v>
      </c>
      <c r="AU110" s="217" t="s">
        <v>82</v>
      </c>
      <c r="AV110" s="11" t="s">
        <v>82</v>
      </c>
      <c r="AW110" s="11" t="s">
        <v>35</v>
      </c>
      <c r="AX110" s="11" t="s">
        <v>80</v>
      </c>
      <c r="AY110" s="217" t="s">
        <v>144</v>
      </c>
    </row>
    <row r="111" spans="2:65" s="1" customFormat="1" ht="22.5" customHeight="1">
      <c r="B111" s="38"/>
      <c r="C111" s="191" t="s">
        <v>191</v>
      </c>
      <c r="D111" s="191" t="s">
        <v>146</v>
      </c>
      <c r="E111" s="192" t="s">
        <v>192</v>
      </c>
      <c r="F111" s="193" t="s">
        <v>193</v>
      </c>
      <c r="G111" s="194" t="s">
        <v>181</v>
      </c>
      <c r="H111" s="195">
        <v>27.8</v>
      </c>
      <c r="I111" s="196"/>
      <c r="J111" s="197">
        <f>ROUND(I111*H111,2)</f>
        <v>0</v>
      </c>
      <c r="K111" s="193" t="s">
        <v>150</v>
      </c>
      <c r="L111" s="58"/>
      <c r="M111" s="198" t="s">
        <v>21</v>
      </c>
      <c r="N111" s="199" t="s">
        <v>43</v>
      </c>
      <c r="O111" s="39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1" t="s">
        <v>151</v>
      </c>
      <c r="AT111" s="21" t="s">
        <v>146</v>
      </c>
      <c r="AU111" s="21" t="s">
        <v>82</v>
      </c>
      <c r="AY111" s="21" t="s">
        <v>144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1" t="s">
        <v>80</v>
      </c>
      <c r="BK111" s="202">
        <f>ROUND(I111*H111,2)</f>
        <v>0</v>
      </c>
      <c r="BL111" s="21" t="s">
        <v>151</v>
      </c>
      <c r="BM111" s="21" t="s">
        <v>194</v>
      </c>
    </row>
    <row r="112" spans="2:47" s="1" customFormat="1" ht="27">
      <c r="B112" s="38"/>
      <c r="C112" s="60"/>
      <c r="D112" s="203" t="s">
        <v>153</v>
      </c>
      <c r="E112" s="60"/>
      <c r="F112" s="204" t="s">
        <v>195</v>
      </c>
      <c r="G112" s="60"/>
      <c r="H112" s="60"/>
      <c r="I112" s="161"/>
      <c r="J112" s="60"/>
      <c r="K112" s="60"/>
      <c r="L112" s="58"/>
      <c r="M112" s="205"/>
      <c r="N112" s="39"/>
      <c r="O112" s="39"/>
      <c r="P112" s="39"/>
      <c r="Q112" s="39"/>
      <c r="R112" s="39"/>
      <c r="S112" s="39"/>
      <c r="T112" s="75"/>
      <c r="AT112" s="21" t="s">
        <v>153</v>
      </c>
      <c r="AU112" s="21" t="s">
        <v>82</v>
      </c>
    </row>
    <row r="113" spans="2:51" s="11" customFormat="1" ht="13.5">
      <c r="B113" s="206"/>
      <c r="C113" s="207"/>
      <c r="D113" s="208" t="s">
        <v>155</v>
      </c>
      <c r="E113" s="209" t="s">
        <v>21</v>
      </c>
      <c r="F113" s="210" t="s">
        <v>102</v>
      </c>
      <c r="G113" s="207"/>
      <c r="H113" s="211">
        <v>27.8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155</v>
      </c>
      <c r="AU113" s="217" t="s">
        <v>82</v>
      </c>
      <c r="AV113" s="11" t="s">
        <v>82</v>
      </c>
      <c r="AW113" s="11" t="s">
        <v>35</v>
      </c>
      <c r="AX113" s="11" t="s">
        <v>80</v>
      </c>
      <c r="AY113" s="217" t="s">
        <v>144</v>
      </c>
    </row>
    <row r="114" spans="2:65" s="1" customFormat="1" ht="22.5" customHeight="1">
      <c r="B114" s="38"/>
      <c r="C114" s="191" t="s">
        <v>196</v>
      </c>
      <c r="D114" s="191" t="s">
        <v>146</v>
      </c>
      <c r="E114" s="192" t="s">
        <v>197</v>
      </c>
      <c r="F114" s="193" t="s">
        <v>198</v>
      </c>
      <c r="G114" s="194" t="s">
        <v>181</v>
      </c>
      <c r="H114" s="195">
        <v>31.477</v>
      </c>
      <c r="I114" s="196"/>
      <c r="J114" s="197">
        <f>ROUND(I114*H114,2)</f>
        <v>0</v>
      </c>
      <c r="K114" s="193" t="s">
        <v>150</v>
      </c>
      <c r="L114" s="58"/>
      <c r="M114" s="198" t="s">
        <v>21</v>
      </c>
      <c r="N114" s="199" t="s">
        <v>43</v>
      </c>
      <c r="O114" s="39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1" t="s">
        <v>151</v>
      </c>
      <c r="AT114" s="21" t="s">
        <v>146</v>
      </c>
      <c r="AU114" s="21" t="s">
        <v>82</v>
      </c>
      <c r="AY114" s="21" t="s">
        <v>144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1" t="s">
        <v>80</v>
      </c>
      <c r="BK114" s="202">
        <f>ROUND(I114*H114,2)</f>
        <v>0</v>
      </c>
      <c r="BL114" s="21" t="s">
        <v>151</v>
      </c>
      <c r="BM114" s="21" t="s">
        <v>199</v>
      </c>
    </row>
    <row r="115" spans="2:47" s="1" customFormat="1" ht="27">
      <c r="B115" s="38"/>
      <c r="C115" s="60"/>
      <c r="D115" s="203" t="s">
        <v>153</v>
      </c>
      <c r="E115" s="60"/>
      <c r="F115" s="204" t="s">
        <v>200</v>
      </c>
      <c r="G115" s="60"/>
      <c r="H115" s="60"/>
      <c r="I115" s="161"/>
      <c r="J115" s="60"/>
      <c r="K115" s="60"/>
      <c r="L115" s="58"/>
      <c r="M115" s="205"/>
      <c r="N115" s="39"/>
      <c r="O115" s="39"/>
      <c r="P115" s="39"/>
      <c r="Q115" s="39"/>
      <c r="R115" s="39"/>
      <c r="S115" s="39"/>
      <c r="T115" s="75"/>
      <c r="AT115" s="21" t="s">
        <v>153</v>
      </c>
      <c r="AU115" s="21" t="s">
        <v>82</v>
      </c>
    </row>
    <row r="116" spans="2:51" s="11" customFormat="1" ht="13.5">
      <c r="B116" s="206"/>
      <c r="C116" s="207"/>
      <c r="D116" s="208" t="s">
        <v>155</v>
      </c>
      <c r="E116" s="209" t="s">
        <v>100</v>
      </c>
      <c r="F116" s="210" t="s">
        <v>201</v>
      </c>
      <c r="G116" s="207"/>
      <c r="H116" s="211">
        <v>31.477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155</v>
      </c>
      <c r="AU116" s="217" t="s">
        <v>82</v>
      </c>
      <c r="AV116" s="11" t="s">
        <v>82</v>
      </c>
      <c r="AW116" s="11" t="s">
        <v>35</v>
      </c>
      <c r="AX116" s="11" t="s">
        <v>80</v>
      </c>
      <c r="AY116" s="217" t="s">
        <v>144</v>
      </c>
    </row>
    <row r="117" spans="2:65" s="1" customFormat="1" ht="22.5" customHeight="1">
      <c r="B117" s="38"/>
      <c r="C117" s="191" t="s">
        <v>202</v>
      </c>
      <c r="D117" s="191" t="s">
        <v>146</v>
      </c>
      <c r="E117" s="192" t="s">
        <v>203</v>
      </c>
      <c r="F117" s="193" t="s">
        <v>204</v>
      </c>
      <c r="G117" s="194" t="s">
        <v>181</v>
      </c>
      <c r="H117" s="195">
        <v>31.477</v>
      </c>
      <c r="I117" s="196"/>
      <c r="J117" s="197">
        <f>ROUND(I117*H117,2)</f>
        <v>0</v>
      </c>
      <c r="K117" s="193" t="s">
        <v>150</v>
      </c>
      <c r="L117" s="58"/>
      <c r="M117" s="198" t="s">
        <v>21</v>
      </c>
      <c r="N117" s="199" t="s">
        <v>43</v>
      </c>
      <c r="O117" s="39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AR117" s="21" t="s">
        <v>151</v>
      </c>
      <c r="AT117" s="21" t="s">
        <v>146</v>
      </c>
      <c r="AU117" s="21" t="s">
        <v>82</v>
      </c>
      <c r="AY117" s="21" t="s">
        <v>144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1" t="s">
        <v>80</v>
      </c>
      <c r="BK117" s="202">
        <f>ROUND(I117*H117,2)</f>
        <v>0</v>
      </c>
      <c r="BL117" s="21" t="s">
        <v>151</v>
      </c>
      <c r="BM117" s="21" t="s">
        <v>205</v>
      </c>
    </row>
    <row r="118" spans="2:47" s="1" customFormat="1" ht="27">
      <c r="B118" s="38"/>
      <c r="C118" s="60"/>
      <c r="D118" s="203" t="s">
        <v>153</v>
      </c>
      <c r="E118" s="60"/>
      <c r="F118" s="204" t="s">
        <v>206</v>
      </c>
      <c r="G118" s="60"/>
      <c r="H118" s="60"/>
      <c r="I118" s="161"/>
      <c r="J118" s="60"/>
      <c r="K118" s="60"/>
      <c r="L118" s="58"/>
      <c r="M118" s="205"/>
      <c r="N118" s="39"/>
      <c r="O118" s="39"/>
      <c r="P118" s="39"/>
      <c r="Q118" s="39"/>
      <c r="R118" s="39"/>
      <c r="S118" s="39"/>
      <c r="T118" s="75"/>
      <c r="AT118" s="21" t="s">
        <v>153</v>
      </c>
      <c r="AU118" s="21" t="s">
        <v>82</v>
      </c>
    </row>
    <row r="119" spans="2:51" s="11" customFormat="1" ht="13.5">
      <c r="B119" s="206"/>
      <c r="C119" s="207"/>
      <c r="D119" s="208" t="s">
        <v>155</v>
      </c>
      <c r="E119" s="209" t="s">
        <v>21</v>
      </c>
      <c r="F119" s="210" t="s">
        <v>100</v>
      </c>
      <c r="G119" s="207"/>
      <c r="H119" s="211">
        <v>31.477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155</v>
      </c>
      <c r="AU119" s="217" t="s">
        <v>82</v>
      </c>
      <c r="AV119" s="11" t="s">
        <v>82</v>
      </c>
      <c r="AW119" s="11" t="s">
        <v>35</v>
      </c>
      <c r="AX119" s="11" t="s">
        <v>80</v>
      </c>
      <c r="AY119" s="217" t="s">
        <v>144</v>
      </c>
    </row>
    <row r="120" spans="2:65" s="1" customFormat="1" ht="22.5" customHeight="1">
      <c r="B120" s="38"/>
      <c r="C120" s="191" t="s">
        <v>207</v>
      </c>
      <c r="D120" s="191" t="s">
        <v>146</v>
      </c>
      <c r="E120" s="192" t="s">
        <v>208</v>
      </c>
      <c r="F120" s="193" t="s">
        <v>209</v>
      </c>
      <c r="G120" s="194" t="s">
        <v>181</v>
      </c>
      <c r="H120" s="195">
        <v>39.024</v>
      </c>
      <c r="I120" s="196"/>
      <c r="J120" s="197">
        <f>ROUND(I120*H120,2)</f>
        <v>0</v>
      </c>
      <c r="K120" s="193" t="s">
        <v>150</v>
      </c>
      <c r="L120" s="58"/>
      <c r="M120" s="198" t="s">
        <v>21</v>
      </c>
      <c r="N120" s="199" t="s">
        <v>43</v>
      </c>
      <c r="O120" s="39"/>
      <c r="P120" s="200">
        <f>O120*H120</f>
        <v>0</v>
      </c>
      <c r="Q120" s="200">
        <v>0</v>
      </c>
      <c r="R120" s="200">
        <f>Q120*H120</f>
        <v>0</v>
      </c>
      <c r="S120" s="200">
        <v>0</v>
      </c>
      <c r="T120" s="201">
        <f>S120*H120</f>
        <v>0</v>
      </c>
      <c r="AR120" s="21" t="s">
        <v>151</v>
      </c>
      <c r="AT120" s="21" t="s">
        <v>146</v>
      </c>
      <c r="AU120" s="21" t="s">
        <v>82</v>
      </c>
      <c r="AY120" s="21" t="s">
        <v>144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1" t="s">
        <v>80</v>
      </c>
      <c r="BK120" s="202">
        <f>ROUND(I120*H120,2)</f>
        <v>0</v>
      </c>
      <c r="BL120" s="21" t="s">
        <v>151</v>
      </c>
      <c r="BM120" s="21" t="s">
        <v>210</v>
      </c>
    </row>
    <row r="121" spans="2:47" s="1" customFormat="1" ht="27">
      <c r="B121" s="38"/>
      <c r="C121" s="60"/>
      <c r="D121" s="203" t="s">
        <v>153</v>
      </c>
      <c r="E121" s="60"/>
      <c r="F121" s="204" t="s">
        <v>211</v>
      </c>
      <c r="G121" s="60"/>
      <c r="H121" s="60"/>
      <c r="I121" s="161"/>
      <c r="J121" s="60"/>
      <c r="K121" s="60"/>
      <c r="L121" s="58"/>
      <c r="M121" s="205"/>
      <c r="N121" s="39"/>
      <c r="O121" s="39"/>
      <c r="P121" s="39"/>
      <c r="Q121" s="39"/>
      <c r="R121" s="39"/>
      <c r="S121" s="39"/>
      <c r="T121" s="75"/>
      <c r="AT121" s="21" t="s">
        <v>153</v>
      </c>
      <c r="AU121" s="21" t="s">
        <v>82</v>
      </c>
    </row>
    <row r="122" spans="2:51" s="11" customFormat="1" ht="13.5">
      <c r="B122" s="206"/>
      <c r="C122" s="207"/>
      <c r="D122" s="208" t="s">
        <v>155</v>
      </c>
      <c r="E122" s="209" t="s">
        <v>108</v>
      </c>
      <c r="F122" s="210" t="s">
        <v>212</v>
      </c>
      <c r="G122" s="207"/>
      <c r="H122" s="211">
        <v>39.024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155</v>
      </c>
      <c r="AU122" s="217" t="s">
        <v>82</v>
      </c>
      <c r="AV122" s="11" t="s">
        <v>82</v>
      </c>
      <c r="AW122" s="11" t="s">
        <v>35</v>
      </c>
      <c r="AX122" s="11" t="s">
        <v>80</v>
      </c>
      <c r="AY122" s="217" t="s">
        <v>144</v>
      </c>
    </row>
    <row r="123" spans="2:65" s="1" customFormat="1" ht="22.5" customHeight="1">
      <c r="B123" s="38"/>
      <c r="C123" s="191" t="s">
        <v>213</v>
      </c>
      <c r="D123" s="191" t="s">
        <v>146</v>
      </c>
      <c r="E123" s="192" t="s">
        <v>214</v>
      </c>
      <c r="F123" s="193" t="s">
        <v>215</v>
      </c>
      <c r="G123" s="194" t="s">
        <v>181</v>
      </c>
      <c r="H123" s="195">
        <v>39.024</v>
      </c>
      <c r="I123" s="196"/>
      <c r="J123" s="197">
        <f>ROUND(I123*H123,2)</f>
        <v>0</v>
      </c>
      <c r="K123" s="193" t="s">
        <v>150</v>
      </c>
      <c r="L123" s="58"/>
      <c r="M123" s="198" t="s">
        <v>21</v>
      </c>
      <c r="N123" s="199" t="s">
        <v>43</v>
      </c>
      <c r="O123" s="39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1" t="s">
        <v>151</v>
      </c>
      <c r="AT123" s="21" t="s">
        <v>146</v>
      </c>
      <c r="AU123" s="21" t="s">
        <v>82</v>
      </c>
      <c r="AY123" s="21" t="s">
        <v>144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1" t="s">
        <v>80</v>
      </c>
      <c r="BK123" s="202">
        <f>ROUND(I123*H123,2)</f>
        <v>0</v>
      </c>
      <c r="BL123" s="21" t="s">
        <v>151</v>
      </c>
      <c r="BM123" s="21" t="s">
        <v>216</v>
      </c>
    </row>
    <row r="124" spans="2:47" s="1" customFormat="1" ht="27">
      <c r="B124" s="38"/>
      <c r="C124" s="60"/>
      <c r="D124" s="203" t="s">
        <v>153</v>
      </c>
      <c r="E124" s="60"/>
      <c r="F124" s="204" t="s">
        <v>217</v>
      </c>
      <c r="G124" s="60"/>
      <c r="H124" s="60"/>
      <c r="I124" s="161"/>
      <c r="J124" s="60"/>
      <c r="K124" s="60"/>
      <c r="L124" s="58"/>
      <c r="M124" s="205"/>
      <c r="N124" s="39"/>
      <c r="O124" s="39"/>
      <c r="P124" s="39"/>
      <c r="Q124" s="39"/>
      <c r="R124" s="39"/>
      <c r="S124" s="39"/>
      <c r="T124" s="75"/>
      <c r="AT124" s="21" t="s">
        <v>153</v>
      </c>
      <c r="AU124" s="21" t="s">
        <v>82</v>
      </c>
    </row>
    <row r="125" spans="2:51" s="11" customFormat="1" ht="13.5">
      <c r="B125" s="206"/>
      <c r="C125" s="207"/>
      <c r="D125" s="208" t="s">
        <v>155</v>
      </c>
      <c r="E125" s="209" t="s">
        <v>21</v>
      </c>
      <c r="F125" s="210" t="s">
        <v>108</v>
      </c>
      <c r="G125" s="207"/>
      <c r="H125" s="211">
        <v>39.024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155</v>
      </c>
      <c r="AU125" s="217" t="s">
        <v>82</v>
      </c>
      <c r="AV125" s="11" t="s">
        <v>82</v>
      </c>
      <c r="AW125" s="11" t="s">
        <v>35</v>
      </c>
      <c r="AX125" s="11" t="s">
        <v>80</v>
      </c>
      <c r="AY125" s="217" t="s">
        <v>144</v>
      </c>
    </row>
    <row r="126" spans="2:65" s="1" customFormat="1" ht="22.5" customHeight="1">
      <c r="B126" s="38"/>
      <c r="C126" s="191" t="s">
        <v>218</v>
      </c>
      <c r="D126" s="191" t="s">
        <v>146</v>
      </c>
      <c r="E126" s="192" t="s">
        <v>219</v>
      </c>
      <c r="F126" s="193" t="s">
        <v>220</v>
      </c>
      <c r="G126" s="194" t="s">
        <v>181</v>
      </c>
      <c r="H126" s="195">
        <v>1.56</v>
      </c>
      <c r="I126" s="196"/>
      <c r="J126" s="197">
        <f>ROUND(I126*H126,2)</f>
        <v>0</v>
      </c>
      <c r="K126" s="193" t="s">
        <v>150</v>
      </c>
      <c r="L126" s="58"/>
      <c r="M126" s="198" t="s">
        <v>21</v>
      </c>
      <c r="N126" s="199" t="s">
        <v>43</v>
      </c>
      <c r="O126" s="39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1" t="s">
        <v>151</v>
      </c>
      <c r="AT126" s="21" t="s">
        <v>146</v>
      </c>
      <c r="AU126" s="21" t="s">
        <v>82</v>
      </c>
      <c r="AY126" s="21" t="s">
        <v>144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1" t="s">
        <v>80</v>
      </c>
      <c r="BK126" s="202">
        <f>ROUND(I126*H126,2)</f>
        <v>0</v>
      </c>
      <c r="BL126" s="21" t="s">
        <v>151</v>
      </c>
      <c r="BM126" s="21" t="s">
        <v>221</v>
      </c>
    </row>
    <row r="127" spans="2:47" s="1" customFormat="1" ht="27">
      <c r="B127" s="38"/>
      <c r="C127" s="60"/>
      <c r="D127" s="203" t="s">
        <v>153</v>
      </c>
      <c r="E127" s="60"/>
      <c r="F127" s="204" t="s">
        <v>222</v>
      </c>
      <c r="G127" s="60"/>
      <c r="H127" s="60"/>
      <c r="I127" s="161"/>
      <c r="J127" s="60"/>
      <c r="K127" s="60"/>
      <c r="L127" s="58"/>
      <c r="M127" s="205"/>
      <c r="N127" s="39"/>
      <c r="O127" s="39"/>
      <c r="P127" s="39"/>
      <c r="Q127" s="39"/>
      <c r="R127" s="39"/>
      <c r="S127" s="39"/>
      <c r="T127" s="75"/>
      <c r="AT127" s="21" t="s">
        <v>153</v>
      </c>
      <c r="AU127" s="21" t="s">
        <v>82</v>
      </c>
    </row>
    <row r="128" spans="2:51" s="11" customFormat="1" ht="13.5">
      <c r="B128" s="206"/>
      <c r="C128" s="207"/>
      <c r="D128" s="208" t="s">
        <v>155</v>
      </c>
      <c r="E128" s="209" t="s">
        <v>105</v>
      </c>
      <c r="F128" s="210" t="s">
        <v>223</v>
      </c>
      <c r="G128" s="207"/>
      <c r="H128" s="211">
        <v>1.56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155</v>
      </c>
      <c r="AU128" s="217" t="s">
        <v>82</v>
      </c>
      <c r="AV128" s="11" t="s">
        <v>82</v>
      </c>
      <c r="AW128" s="11" t="s">
        <v>35</v>
      </c>
      <c r="AX128" s="11" t="s">
        <v>80</v>
      </c>
      <c r="AY128" s="217" t="s">
        <v>144</v>
      </c>
    </row>
    <row r="129" spans="2:65" s="1" customFormat="1" ht="31.5" customHeight="1">
      <c r="B129" s="38"/>
      <c r="C129" s="191" t="s">
        <v>224</v>
      </c>
      <c r="D129" s="191" t="s">
        <v>146</v>
      </c>
      <c r="E129" s="192" t="s">
        <v>225</v>
      </c>
      <c r="F129" s="193" t="s">
        <v>226</v>
      </c>
      <c r="G129" s="194" t="s">
        <v>181</v>
      </c>
      <c r="H129" s="195">
        <v>1.56</v>
      </c>
      <c r="I129" s="196"/>
      <c r="J129" s="197">
        <f>ROUND(I129*H129,2)</f>
        <v>0</v>
      </c>
      <c r="K129" s="193" t="s">
        <v>150</v>
      </c>
      <c r="L129" s="58"/>
      <c r="M129" s="198" t="s">
        <v>21</v>
      </c>
      <c r="N129" s="199" t="s">
        <v>43</v>
      </c>
      <c r="O129" s="39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1" t="s">
        <v>151</v>
      </c>
      <c r="AT129" s="21" t="s">
        <v>146</v>
      </c>
      <c r="AU129" s="21" t="s">
        <v>82</v>
      </c>
      <c r="AY129" s="21" t="s">
        <v>144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1" t="s">
        <v>80</v>
      </c>
      <c r="BK129" s="202">
        <f>ROUND(I129*H129,2)</f>
        <v>0</v>
      </c>
      <c r="BL129" s="21" t="s">
        <v>151</v>
      </c>
      <c r="BM129" s="21" t="s">
        <v>227</v>
      </c>
    </row>
    <row r="130" spans="2:47" s="1" customFormat="1" ht="40.5">
      <c r="B130" s="38"/>
      <c r="C130" s="60"/>
      <c r="D130" s="203" t="s">
        <v>153</v>
      </c>
      <c r="E130" s="60"/>
      <c r="F130" s="204" t="s">
        <v>228</v>
      </c>
      <c r="G130" s="60"/>
      <c r="H130" s="60"/>
      <c r="I130" s="161"/>
      <c r="J130" s="60"/>
      <c r="K130" s="60"/>
      <c r="L130" s="58"/>
      <c r="M130" s="205"/>
      <c r="N130" s="39"/>
      <c r="O130" s="39"/>
      <c r="P130" s="39"/>
      <c r="Q130" s="39"/>
      <c r="R130" s="39"/>
      <c r="S130" s="39"/>
      <c r="T130" s="75"/>
      <c r="AT130" s="21" t="s">
        <v>153</v>
      </c>
      <c r="AU130" s="21" t="s">
        <v>82</v>
      </c>
    </row>
    <row r="131" spans="2:51" s="11" customFormat="1" ht="13.5">
      <c r="B131" s="206"/>
      <c r="C131" s="207"/>
      <c r="D131" s="208" t="s">
        <v>155</v>
      </c>
      <c r="E131" s="209" t="s">
        <v>21</v>
      </c>
      <c r="F131" s="210" t="s">
        <v>105</v>
      </c>
      <c r="G131" s="207"/>
      <c r="H131" s="211">
        <v>1.56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155</v>
      </c>
      <c r="AU131" s="217" t="s">
        <v>82</v>
      </c>
      <c r="AV131" s="11" t="s">
        <v>82</v>
      </c>
      <c r="AW131" s="11" t="s">
        <v>35</v>
      </c>
      <c r="AX131" s="11" t="s">
        <v>80</v>
      </c>
      <c r="AY131" s="217" t="s">
        <v>144</v>
      </c>
    </row>
    <row r="132" spans="2:65" s="1" customFormat="1" ht="22.5" customHeight="1">
      <c r="B132" s="38"/>
      <c r="C132" s="191" t="s">
        <v>10</v>
      </c>
      <c r="D132" s="191" t="s">
        <v>146</v>
      </c>
      <c r="E132" s="192" t="s">
        <v>229</v>
      </c>
      <c r="F132" s="193" t="s">
        <v>230</v>
      </c>
      <c r="G132" s="194" t="s">
        <v>149</v>
      </c>
      <c r="H132" s="195">
        <v>106</v>
      </c>
      <c r="I132" s="196"/>
      <c r="J132" s="197">
        <f>ROUND(I132*H132,2)</f>
        <v>0</v>
      </c>
      <c r="K132" s="193" t="s">
        <v>150</v>
      </c>
      <c r="L132" s="58"/>
      <c r="M132" s="198" t="s">
        <v>21</v>
      </c>
      <c r="N132" s="199" t="s">
        <v>43</v>
      </c>
      <c r="O132" s="39"/>
      <c r="P132" s="200">
        <f>O132*H132</f>
        <v>0</v>
      </c>
      <c r="Q132" s="200">
        <v>0.00199</v>
      </c>
      <c r="R132" s="200">
        <f>Q132*H132</f>
        <v>0.21094</v>
      </c>
      <c r="S132" s="200">
        <v>0</v>
      </c>
      <c r="T132" s="201">
        <f>S132*H132</f>
        <v>0</v>
      </c>
      <c r="AR132" s="21" t="s">
        <v>151</v>
      </c>
      <c r="AT132" s="21" t="s">
        <v>146</v>
      </c>
      <c r="AU132" s="21" t="s">
        <v>82</v>
      </c>
      <c r="AY132" s="21" t="s">
        <v>144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1" t="s">
        <v>80</v>
      </c>
      <c r="BK132" s="202">
        <f>ROUND(I132*H132,2)</f>
        <v>0</v>
      </c>
      <c r="BL132" s="21" t="s">
        <v>151</v>
      </c>
      <c r="BM132" s="21" t="s">
        <v>231</v>
      </c>
    </row>
    <row r="133" spans="2:47" s="1" customFormat="1" ht="27">
      <c r="B133" s="38"/>
      <c r="C133" s="60"/>
      <c r="D133" s="203" t="s">
        <v>153</v>
      </c>
      <c r="E133" s="60"/>
      <c r="F133" s="204" t="s">
        <v>232</v>
      </c>
      <c r="G133" s="60"/>
      <c r="H133" s="60"/>
      <c r="I133" s="161"/>
      <c r="J133" s="60"/>
      <c r="K133" s="60"/>
      <c r="L133" s="58"/>
      <c r="M133" s="205"/>
      <c r="N133" s="39"/>
      <c r="O133" s="39"/>
      <c r="P133" s="39"/>
      <c r="Q133" s="39"/>
      <c r="R133" s="39"/>
      <c r="S133" s="39"/>
      <c r="T133" s="75"/>
      <c r="AT133" s="21" t="s">
        <v>153</v>
      </c>
      <c r="AU133" s="21" t="s">
        <v>82</v>
      </c>
    </row>
    <row r="134" spans="2:51" s="11" customFormat="1" ht="13.5">
      <c r="B134" s="206"/>
      <c r="C134" s="207"/>
      <c r="D134" s="208" t="s">
        <v>155</v>
      </c>
      <c r="E134" s="209" t="s">
        <v>21</v>
      </c>
      <c r="F134" s="210" t="s">
        <v>233</v>
      </c>
      <c r="G134" s="207"/>
      <c r="H134" s="211">
        <v>106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155</v>
      </c>
      <c r="AU134" s="217" t="s">
        <v>82</v>
      </c>
      <c r="AV134" s="11" t="s">
        <v>82</v>
      </c>
      <c r="AW134" s="11" t="s">
        <v>35</v>
      </c>
      <c r="AX134" s="11" t="s">
        <v>80</v>
      </c>
      <c r="AY134" s="217" t="s">
        <v>144</v>
      </c>
    </row>
    <row r="135" spans="2:65" s="1" customFormat="1" ht="22.5" customHeight="1">
      <c r="B135" s="38"/>
      <c r="C135" s="191" t="s">
        <v>234</v>
      </c>
      <c r="D135" s="191" t="s">
        <v>146</v>
      </c>
      <c r="E135" s="192" t="s">
        <v>235</v>
      </c>
      <c r="F135" s="193" t="s">
        <v>236</v>
      </c>
      <c r="G135" s="194" t="s">
        <v>149</v>
      </c>
      <c r="H135" s="195">
        <v>106</v>
      </c>
      <c r="I135" s="196"/>
      <c r="J135" s="197">
        <f>ROUND(I135*H135,2)</f>
        <v>0</v>
      </c>
      <c r="K135" s="193" t="s">
        <v>150</v>
      </c>
      <c r="L135" s="58"/>
      <c r="M135" s="198" t="s">
        <v>21</v>
      </c>
      <c r="N135" s="199" t="s">
        <v>43</v>
      </c>
      <c r="O135" s="39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1" t="s">
        <v>151</v>
      </c>
      <c r="AT135" s="21" t="s">
        <v>146</v>
      </c>
      <c r="AU135" s="21" t="s">
        <v>82</v>
      </c>
      <c r="AY135" s="21" t="s">
        <v>144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1" t="s">
        <v>80</v>
      </c>
      <c r="BK135" s="202">
        <f>ROUND(I135*H135,2)</f>
        <v>0</v>
      </c>
      <c r="BL135" s="21" t="s">
        <v>151</v>
      </c>
      <c r="BM135" s="21" t="s">
        <v>237</v>
      </c>
    </row>
    <row r="136" spans="2:47" s="1" customFormat="1" ht="27">
      <c r="B136" s="38"/>
      <c r="C136" s="60"/>
      <c r="D136" s="203" t="s">
        <v>153</v>
      </c>
      <c r="E136" s="60"/>
      <c r="F136" s="204" t="s">
        <v>238</v>
      </c>
      <c r="G136" s="60"/>
      <c r="H136" s="60"/>
      <c r="I136" s="161"/>
      <c r="J136" s="60"/>
      <c r="K136" s="60"/>
      <c r="L136" s="58"/>
      <c r="M136" s="205"/>
      <c r="N136" s="39"/>
      <c r="O136" s="39"/>
      <c r="P136" s="39"/>
      <c r="Q136" s="39"/>
      <c r="R136" s="39"/>
      <c r="S136" s="39"/>
      <c r="T136" s="75"/>
      <c r="AT136" s="21" t="s">
        <v>153</v>
      </c>
      <c r="AU136" s="21" t="s">
        <v>82</v>
      </c>
    </row>
    <row r="137" spans="2:51" s="11" customFormat="1" ht="13.5">
      <c r="B137" s="206"/>
      <c r="C137" s="207"/>
      <c r="D137" s="208" t="s">
        <v>155</v>
      </c>
      <c r="E137" s="209" t="s">
        <v>21</v>
      </c>
      <c r="F137" s="210" t="s">
        <v>233</v>
      </c>
      <c r="G137" s="207"/>
      <c r="H137" s="211">
        <v>106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155</v>
      </c>
      <c r="AU137" s="217" t="s">
        <v>82</v>
      </c>
      <c r="AV137" s="11" t="s">
        <v>82</v>
      </c>
      <c r="AW137" s="11" t="s">
        <v>35</v>
      </c>
      <c r="AX137" s="11" t="s">
        <v>80</v>
      </c>
      <c r="AY137" s="217" t="s">
        <v>144</v>
      </c>
    </row>
    <row r="138" spans="2:65" s="1" customFormat="1" ht="22.5" customHeight="1">
      <c r="B138" s="38"/>
      <c r="C138" s="191" t="s">
        <v>239</v>
      </c>
      <c r="D138" s="191" t="s">
        <v>146</v>
      </c>
      <c r="E138" s="192" t="s">
        <v>240</v>
      </c>
      <c r="F138" s="193" t="s">
        <v>241</v>
      </c>
      <c r="G138" s="194" t="s">
        <v>181</v>
      </c>
      <c r="H138" s="195">
        <v>61.859</v>
      </c>
      <c r="I138" s="196"/>
      <c r="J138" s="197">
        <f>ROUND(I138*H138,2)</f>
        <v>0</v>
      </c>
      <c r="K138" s="193" t="s">
        <v>150</v>
      </c>
      <c r="L138" s="58"/>
      <c r="M138" s="198" t="s">
        <v>21</v>
      </c>
      <c r="N138" s="199" t="s">
        <v>43</v>
      </c>
      <c r="O138" s="39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1" t="s">
        <v>151</v>
      </c>
      <c r="AT138" s="21" t="s">
        <v>146</v>
      </c>
      <c r="AU138" s="21" t="s">
        <v>82</v>
      </c>
      <c r="AY138" s="21" t="s">
        <v>144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1" t="s">
        <v>80</v>
      </c>
      <c r="BK138" s="202">
        <f>ROUND(I138*H138,2)</f>
        <v>0</v>
      </c>
      <c r="BL138" s="21" t="s">
        <v>151</v>
      </c>
      <c r="BM138" s="21" t="s">
        <v>242</v>
      </c>
    </row>
    <row r="139" spans="2:47" s="1" customFormat="1" ht="40.5">
      <c r="B139" s="38"/>
      <c r="C139" s="60"/>
      <c r="D139" s="203" t="s">
        <v>153</v>
      </c>
      <c r="E139" s="60"/>
      <c r="F139" s="204" t="s">
        <v>243</v>
      </c>
      <c r="G139" s="60"/>
      <c r="H139" s="60"/>
      <c r="I139" s="161"/>
      <c r="J139" s="60"/>
      <c r="K139" s="60"/>
      <c r="L139" s="58"/>
      <c r="M139" s="205"/>
      <c r="N139" s="39"/>
      <c r="O139" s="39"/>
      <c r="P139" s="39"/>
      <c r="Q139" s="39"/>
      <c r="R139" s="39"/>
      <c r="S139" s="39"/>
      <c r="T139" s="75"/>
      <c r="AT139" s="21" t="s">
        <v>153</v>
      </c>
      <c r="AU139" s="21" t="s">
        <v>82</v>
      </c>
    </row>
    <row r="140" spans="2:51" s="11" customFormat="1" ht="13.5">
      <c r="B140" s="206"/>
      <c r="C140" s="207"/>
      <c r="D140" s="208" t="s">
        <v>155</v>
      </c>
      <c r="E140" s="209" t="s">
        <v>21</v>
      </c>
      <c r="F140" s="210" t="s">
        <v>244</v>
      </c>
      <c r="G140" s="207"/>
      <c r="H140" s="211">
        <v>61.859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155</v>
      </c>
      <c r="AU140" s="217" t="s">
        <v>82</v>
      </c>
      <c r="AV140" s="11" t="s">
        <v>82</v>
      </c>
      <c r="AW140" s="11" t="s">
        <v>35</v>
      </c>
      <c r="AX140" s="11" t="s">
        <v>80</v>
      </c>
      <c r="AY140" s="217" t="s">
        <v>144</v>
      </c>
    </row>
    <row r="141" spans="2:65" s="1" customFormat="1" ht="31.5" customHeight="1">
      <c r="B141" s="38"/>
      <c r="C141" s="191" t="s">
        <v>245</v>
      </c>
      <c r="D141" s="191" t="s">
        <v>146</v>
      </c>
      <c r="E141" s="192" t="s">
        <v>246</v>
      </c>
      <c r="F141" s="193" t="s">
        <v>247</v>
      </c>
      <c r="G141" s="194" t="s">
        <v>181</v>
      </c>
      <c r="H141" s="195">
        <v>61.859</v>
      </c>
      <c r="I141" s="196"/>
      <c r="J141" s="197">
        <f>ROUND(I141*H141,2)</f>
        <v>0</v>
      </c>
      <c r="K141" s="193" t="s">
        <v>150</v>
      </c>
      <c r="L141" s="58"/>
      <c r="M141" s="198" t="s">
        <v>21</v>
      </c>
      <c r="N141" s="199" t="s">
        <v>43</v>
      </c>
      <c r="O141" s="39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1" t="s">
        <v>151</v>
      </c>
      <c r="AT141" s="21" t="s">
        <v>146</v>
      </c>
      <c r="AU141" s="21" t="s">
        <v>82</v>
      </c>
      <c r="AY141" s="21" t="s">
        <v>144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1" t="s">
        <v>80</v>
      </c>
      <c r="BK141" s="202">
        <f>ROUND(I141*H141,2)</f>
        <v>0</v>
      </c>
      <c r="BL141" s="21" t="s">
        <v>151</v>
      </c>
      <c r="BM141" s="21" t="s">
        <v>248</v>
      </c>
    </row>
    <row r="142" spans="2:47" s="1" customFormat="1" ht="40.5">
      <c r="B142" s="38"/>
      <c r="C142" s="60"/>
      <c r="D142" s="203" t="s">
        <v>153</v>
      </c>
      <c r="E142" s="60"/>
      <c r="F142" s="204" t="s">
        <v>249</v>
      </c>
      <c r="G142" s="60"/>
      <c r="H142" s="60"/>
      <c r="I142" s="161"/>
      <c r="J142" s="60"/>
      <c r="K142" s="60"/>
      <c r="L142" s="58"/>
      <c r="M142" s="205"/>
      <c r="N142" s="39"/>
      <c r="O142" s="39"/>
      <c r="P142" s="39"/>
      <c r="Q142" s="39"/>
      <c r="R142" s="39"/>
      <c r="S142" s="39"/>
      <c r="T142" s="75"/>
      <c r="AT142" s="21" t="s">
        <v>153</v>
      </c>
      <c r="AU142" s="21" t="s">
        <v>82</v>
      </c>
    </row>
    <row r="143" spans="2:51" s="11" customFormat="1" ht="13.5">
      <c r="B143" s="206"/>
      <c r="C143" s="207"/>
      <c r="D143" s="208" t="s">
        <v>155</v>
      </c>
      <c r="E143" s="209" t="s">
        <v>21</v>
      </c>
      <c r="F143" s="210" t="s">
        <v>244</v>
      </c>
      <c r="G143" s="207"/>
      <c r="H143" s="211">
        <v>61.859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155</v>
      </c>
      <c r="AU143" s="217" t="s">
        <v>82</v>
      </c>
      <c r="AV143" s="11" t="s">
        <v>82</v>
      </c>
      <c r="AW143" s="11" t="s">
        <v>35</v>
      </c>
      <c r="AX143" s="11" t="s">
        <v>80</v>
      </c>
      <c r="AY143" s="217" t="s">
        <v>144</v>
      </c>
    </row>
    <row r="144" spans="2:65" s="1" customFormat="1" ht="22.5" customHeight="1">
      <c r="B144" s="38"/>
      <c r="C144" s="191" t="s">
        <v>250</v>
      </c>
      <c r="D144" s="191" t="s">
        <v>146</v>
      </c>
      <c r="E144" s="192" t="s">
        <v>251</v>
      </c>
      <c r="F144" s="193" t="s">
        <v>252</v>
      </c>
      <c r="G144" s="194" t="s">
        <v>181</v>
      </c>
      <c r="H144" s="195">
        <v>61.859</v>
      </c>
      <c r="I144" s="196"/>
      <c r="J144" s="197">
        <f>ROUND(I144*H144,2)</f>
        <v>0</v>
      </c>
      <c r="K144" s="193" t="s">
        <v>150</v>
      </c>
      <c r="L144" s="58"/>
      <c r="M144" s="198" t="s">
        <v>21</v>
      </c>
      <c r="N144" s="199" t="s">
        <v>43</v>
      </c>
      <c r="O144" s="39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1" t="s">
        <v>151</v>
      </c>
      <c r="AT144" s="21" t="s">
        <v>146</v>
      </c>
      <c r="AU144" s="21" t="s">
        <v>82</v>
      </c>
      <c r="AY144" s="21" t="s">
        <v>144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1" t="s">
        <v>80</v>
      </c>
      <c r="BK144" s="202">
        <f>ROUND(I144*H144,2)</f>
        <v>0</v>
      </c>
      <c r="BL144" s="21" t="s">
        <v>151</v>
      </c>
      <c r="BM144" s="21" t="s">
        <v>253</v>
      </c>
    </row>
    <row r="145" spans="2:47" s="1" customFormat="1" ht="13.5">
      <c r="B145" s="38"/>
      <c r="C145" s="60"/>
      <c r="D145" s="203" t="s">
        <v>153</v>
      </c>
      <c r="E145" s="60"/>
      <c r="F145" s="204" t="s">
        <v>252</v>
      </c>
      <c r="G145" s="60"/>
      <c r="H145" s="60"/>
      <c r="I145" s="161"/>
      <c r="J145" s="60"/>
      <c r="K145" s="60"/>
      <c r="L145" s="58"/>
      <c r="M145" s="205"/>
      <c r="N145" s="39"/>
      <c r="O145" s="39"/>
      <c r="P145" s="39"/>
      <c r="Q145" s="39"/>
      <c r="R145" s="39"/>
      <c r="S145" s="39"/>
      <c r="T145" s="75"/>
      <c r="AT145" s="21" t="s">
        <v>153</v>
      </c>
      <c r="AU145" s="21" t="s">
        <v>82</v>
      </c>
    </row>
    <row r="146" spans="2:51" s="11" customFormat="1" ht="13.5">
      <c r="B146" s="206"/>
      <c r="C146" s="207"/>
      <c r="D146" s="208" t="s">
        <v>155</v>
      </c>
      <c r="E146" s="209" t="s">
        <v>21</v>
      </c>
      <c r="F146" s="210" t="s">
        <v>244</v>
      </c>
      <c r="G146" s="207"/>
      <c r="H146" s="211">
        <v>61.859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155</v>
      </c>
      <c r="AU146" s="217" t="s">
        <v>82</v>
      </c>
      <c r="AV146" s="11" t="s">
        <v>82</v>
      </c>
      <c r="AW146" s="11" t="s">
        <v>35</v>
      </c>
      <c r="AX146" s="11" t="s">
        <v>80</v>
      </c>
      <c r="AY146" s="217" t="s">
        <v>144</v>
      </c>
    </row>
    <row r="147" spans="2:65" s="1" customFormat="1" ht="22.5" customHeight="1">
      <c r="B147" s="38"/>
      <c r="C147" s="191" t="s">
        <v>254</v>
      </c>
      <c r="D147" s="191" t="s">
        <v>146</v>
      </c>
      <c r="E147" s="192" t="s">
        <v>255</v>
      </c>
      <c r="F147" s="193" t="s">
        <v>256</v>
      </c>
      <c r="G147" s="194" t="s">
        <v>257</v>
      </c>
      <c r="H147" s="195">
        <v>111.346</v>
      </c>
      <c r="I147" s="196"/>
      <c r="J147" s="197">
        <f>ROUND(I147*H147,2)</f>
        <v>0</v>
      </c>
      <c r="K147" s="193" t="s">
        <v>150</v>
      </c>
      <c r="L147" s="58"/>
      <c r="M147" s="198" t="s">
        <v>21</v>
      </c>
      <c r="N147" s="199" t="s">
        <v>43</v>
      </c>
      <c r="O147" s="39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1" t="s">
        <v>151</v>
      </c>
      <c r="AT147" s="21" t="s">
        <v>146</v>
      </c>
      <c r="AU147" s="21" t="s">
        <v>82</v>
      </c>
      <c r="AY147" s="21" t="s">
        <v>144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1" t="s">
        <v>80</v>
      </c>
      <c r="BK147" s="202">
        <f>ROUND(I147*H147,2)</f>
        <v>0</v>
      </c>
      <c r="BL147" s="21" t="s">
        <v>151</v>
      </c>
      <c r="BM147" s="21" t="s">
        <v>258</v>
      </c>
    </row>
    <row r="148" spans="2:47" s="1" customFormat="1" ht="13.5">
      <c r="B148" s="38"/>
      <c r="C148" s="60"/>
      <c r="D148" s="203" t="s">
        <v>153</v>
      </c>
      <c r="E148" s="60"/>
      <c r="F148" s="204" t="s">
        <v>259</v>
      </c>
      <c r="G148" s="60"/>
      <c r="H148" s="60"/>
      <c r="I148" s="161"/>
      <c r="J148" s="60"/>
      <c r="K148" s="60"/>
      <c r="L148" s="58"/>
      <c r="M148" s="205"/>
      <c r="N148" s="39"/>
      <c r="O148" s="39"/>
      <c r="P148" s="39"/>
      <c r="Q148" s="39"/>
      <c r="R148" s="39"/>
      <c r="S148" s="39"/>
      <c r="T148" s="75"/>
      <c r="AT148" s="21" t="s">
        <v>153</v>
      </c>
      <c r="AU148" s="21" t="s">
        <v>82</v>
      </c>
    </row>
    <row r="149" spans="2:51" s="11" customFormat="1" ht="13.5">
      <c r="B149" s="206"/>
      <c r="C149" s="207"/>
      <c r="D149" s="208" t="s">
        <v>155</v>
      </c>
      <c r="E149" s="209" t="s">
        <v>21</v>
      </c>
      <c r="F149" s="210" t="s">
        <v>260</v>
      </c>
      <c r="G149" s="207"/>
      <c r="H149" s="211">
        <v>111.346</v>
      </c>
      <c r="I149" s="212"/>
      <c r="J149" s="207"/>
      <c r="K149" s="207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155</v>
      </c>
      <c r="AU149" s="217" t="s">
        <v>82</v>
      </c>
      <c r="AV149" s="11" t="s">
        <v>82</v>
      </c>
      <c r="AW149" s="11" t="s">
        <v>35</v>
      </c>
      <c r="AX149" s="11" t="s">
        <v>80</v>
      </c>
      <c r="AY149" s="217" t="s">
        <v>144</v>
      </c>
    </row>
    <row r="150" spans="2:65" s="1" customFormat="1" ht="22.5" customHeight="1">
      <c r="B150" s="38"/>
      <c r="C150" s="191" t="s">
        <v>9</v>
      </c>
      <c r="D150" s="191" t="s">
        <v>146</v>
      </c>
      <c r="E150" s="192" t="s">
        <v>261</v>
      </c>
      <c r="F150" s="193" t="s">
        <v>262</v>
      </c>
      <c r="G150" s="194" t="s">
        <v>181</v>
      </c>
      <c r="H150" s="195">
        <v>38.002</v>
      </c>
      <c r="I150" s="196"/>
      <c r="J150" s="197">
        <f>ROUND(I150*H150,2)</f>
        <v>0</v>
      </c>
      <c r="K150" s="193" t="s">
        <v>150</v>
      </c>
      <c r="L150" s="58"/>
      <c r="M150" s="198" t="s">
        <v>21</v>
      </c>
      <c r="N150" s="199" t="s">
        <v>43</v>
      </c>
      <c r="O150" s="39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1" t="s">
        <v>151</v>
      </c>
      <c r="AT150" s="21" t="s">
        <v>146</v>
      </c>
      <c r="AU150" s="21" t="s">
        <v>82</v>
      </c>
      <c r="AY150" s="21" t="s">
        <v>144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1" t="s">
        <v>80</v>
      </c>
      <c r="BK150" s="202">
        <f>ROUND(I150*H150,2)</f>
        <v>0</v>
      </c>
      <c r="BL150" s="21" t="s">
        <v>151</v>
      </c>
      <c r="BM150" s="21" t="s">
        <v>263</v>
      </c>
    </row>
    <row r="151" spans="2:47" s="1" customFormat="1" ht="27">
      <c r="B151" s="38"/>
      <c r="C151" s="60"/>
      <c r="D151" s="203" t="s">
        <v>153</v>
      </c>
      <c r="E151" s="60"/>
      <c r="F151" s="204" t="s">
        <v>264</v>
      </c>
      <c r="G151" s="60"/>
      <c r="H151" s="60"/>
      <c r="I151" s="161"/>
      <c r="J151" s="60"/>
      <c r="K151" s="60"/>
      <c r="L151" s="58"/>
      <c r="M151" s="205"/>
      <c r="N151" s="39"/>
      <c r="O151" s="39"/>
      <c r="P151" s="39"/>
      <c r="Q151" s="39"/>
      <c r="R151" s="39"/>
      <c r="S151" s="39"/>
      <c r="T151" s="75"/>
      <c r="AT151" s="21" t="s">
        <v>153</v>
      </c>
      <c r="AU151" s="21" t="s">
        <v>82</v>
      </c>
    </row>
    <row r="152" spans="2:51" s="11" customFormat="1" ht="27">
      <c r="B152" s="206"/>
      <c r="C152" s="207"/>
      <c r="D152" s="208" t="s">
        <v>155</v>
      </c>
      <c r="E152" s="209" t="s">
        <v>110</v>
      </c>
      <c r="F152" s="210" t="s">
        <v>265</v>
      </c>
      <c r="G152" s="207"/>
      <c r="H152" s="211">
        <v>38.002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155</v>
      </c>
      <c r="AU152" s="217" t="s">
        <v>82</v>
      </c>
      <c r="AV152" s="11" t="s">
        <v>82</v>
      </c>
      <c r="AW152" s="11" t="s">
        <v>35</v>
      </c>
      <c r="AX152" s="11" t="s">
        <v>80</v>
      </c>
      <c r="AY152" s="217" t="s">
        <v>144</v>
      </c>
    </row>
    <row r="153" spans="2:65" s="1" customFormat="1" ht="22.5" customHeight="1">
      <c r="B153" s="38"/>
      <c r="C153" s="191" t="s">
        <v>266</v>
      </c>
      <c r="D153" s="191" t="s">
        <v>146</v>
      </c>
      <c r="E153" s="192" t="s">
        <v>267</v>
      </c>
      <c r="F153" s="193" t="s">
        <v>268</v>
      </c>
      <c r="G153" s="194" t="s">
        <v>181</v>
      </c>
      <c r="H153" s="195">
        <v>47.72</v>
      </c>
      <c r="I153" s="196"/>
      <c r="J153" s="197">
        <f>ROUND(I153*H153,2)</f>
        <v>0</v>
      </c>
      <c r="K153" s="193" t="s">
        <v>150</v>
      </c>
      <c r="L153" s="58"/>
      <c r="M153" s="198" t="s">
        <v>21</v>
      </c>
      <c r="N153" s="199" t="s">
        <v>43</v>
      </c>
      <c r="O153" s="39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1" t="s">
        <v>151</v>
      </c>
      <c r="AT153" s="21" t="s">
        <v>146</v>
      </c>
      <c r="AU153" s="21" t="s">
        <v>82</v>
      </c>
      <c r="AY153" s="21" t="s">
        <v>144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1" t="s">
        <v>80</v>
      </c>
      <c r="BK153" s="202">
        <f>ROUND(I153*H153,2)</f>
        <v>0</v>
      </c>
      <c r="BL153" s="21" t="s">
        <v>151</v>
      </c>
      <c r="BM153" s="21" t="s">
        <v>269</v>
      </c>
    </row>
    <row r="154" spans="2:47" s="1" customFormat="1" ht="27">
      <c r="B154" s="38"/>
      <c r="C154" s="60"/>
      <c r="D154" s="203" t="s">
        <v>153</v>
      </c>
      <c r="E154" s="60"/>
      <c r="F154" s="204" t="s">
        <v>270</v>
      </c>
      <c r="G154" s="60"/>
      <c r="H154" s="60"/>
      <c r="I154" s="161"/>
      <c r="J154" s="60"/>
      <c r="K154" s="60"/>
      <c r="L154" s="58"/>
      <c r="M154" s="205"/>
      <c r="N154" s="39"/>
      <c r="O154" s="39"/>
      <c r="P154" s="39"/>
      <c r="Q154" s="39"/>
      <c r="R154" s="39"/>
      <c r="S154" s="39"/>
      <c r="T154" s="75"/>
      <c r="AT154" s="21" t="s">
        <v>153</v>
      </c>
      <c r="AU154" s="21" t="s">
        <v>82</v>
      </c>
    </row>
    <row r="155" spans="2:51" s="11" customFormat="1" ht="13.5">
      <c r="B155" s="206"/>
      <c r="C155" s="207"/>
      <c r="D155" s="208" t="s">
        <v>155</v>
      </c>
      <c r="E155" s="209" t="s">
        <v>21</v>
      </c>
      <c r="F155" s="210" t="s">
        <v>271</v>
      </c>
      <c r="G155" s="207"/>
      <c r="H155" s="211">
        <v>47.72</v>
      </c>
      <c r="I155" s="212"/>
      <c r="J155" s="207"/>
      <c r="K155" s="207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155</v>
      </c>
      <c r="AU155" s="217" t="s">
        <v>82</v>
      </c>
      <c r="AV155" s="11" t="s">
        <v>82</v>
      </c>
      <c r="AW155" s="11" t="s">
        <v>35</v>
      </c>
      <c r="AX155" s="11" t="s">
        <v>80</v>
      </c>
      <c r="AY155" s="217" t="s">
        <v>144</v>
      </c>
    </row>
    <row r="156" spans="2:65" s="1" customFormat="1" ht="22.5" customHeight="1">
      <c r="B156" s="38"/>
      <c r="C156" s="191" t="s">
        <v>272</v>
      </c>
      <c r="D156" s="191" t="s">
        <v>146</v>
      </c>
      <c r="E156" s="192" t="s">
        <v>273</v>
      </c>
      <c r="F156" s="193" t="s">
        <v>274</v>
      </c>
      <c r="G156" s="194" t="s">
        <v>181</v>
      </c>
      <c r="H156" s="195">
        <v>18.179</v>
      </c>
      <c r="I156" s="196"/>
      <c r="J156" s="197">
        <f>ROUND(I156*H156,2)</f>
        <v>0</v>
      </c>
      <c r="K156" s="193" t="s">
        <v>150</v>
      </c>
      <c r="L156" s="58"/>
      <c r="M156" s="198" t="s">
        <v>21</v>
      </c>
      <c r="N156" s="199" t="s">
        <v>43</v>
      </c>
      <c r="O156" s="39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1" t="s">
        <v>151</v>
      </c>
      <c r="AT156" s="21" t="s">
        <v>146</v>
      </c>
      <c r="AU156" s="21" t="s">
        <v>82</v>
      </c>
      <c r="AY156" s="21" t="s">
        <v>144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1" t="s">
        <v>80</v>
      </c>
      <c r="BK156" s="202">
        <f>ROUND(I156*H156,2)</f>
        <v>0</v>
      </c>
      <c r="BL156" s="21" t="s">
        <v>151</v>
      </c>
      <c r="BM156" s="21" t="s">
        <v>275</v>
      </c>
    </row>
    <row r="157" spans="2:47" s="1" customFormat="1" ht="40.5">
      <c r="B157" s="38"/>
      <c r="C157" s="60"/>
      <c r="D157" s="203" t="s">
        <v>153</v>
      </c>
      <c r="E157" s="60"/>
      <c r="F157" s="204" t="s">
        <v>276</v>
      </c>
      <c r="G157" s="60"/>
      <c r="H157" s="60"/>
      <c r="I157" s="161"/>
      <c r="J157" s="60"/>
      <c r="K157" s="60"/>
      <c r="L157" s="58"/>
      <c r="M157" s="205"/>
      <c r="N157" s="39"/>
      <c r="O157" s="39"/>
      <c r="P157" s="39"/>
      <c r="Q157" s="39"/>
      <c r="R157" s="39"/>
      <c r="S157" s="39"/>
      <c r="T157" s="75"/>
      <c r="AT157" s="21" t="s">
        <v>153</v>
      </c>
      <c r="AU157" s="21" t="s">
        <v>82</v>
      </c>
    </row>
    <row r="158" spans="2:51" s="11" customFormat="1" ht="40.5">
      <c r="B158" s="206"/>
      <c r="C158" s="207"/>
      <c r="D158" s="208" t="s">
        <v>155</v>
      </c>
      <c r="E158" s="209" t="s">
        <v>94</v>
      </c>
      <c r="F158" s="210" t="s">
        <v>277</v>
      </c>
      <c r="G158" s="207"/>
      <c r="H158" s="211">
        <v>18.179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155</v>
      </c>
      <c r="AU158" s="217" t="s">
        <v>82</v>
      </c>
      <c r="AV158" s="11" t="s">
        <v>82</v>
      </c>
      <c r="AW158" s="11" t="s">
        <v>35</v>
      </c>
      <c r="AX158" s="11" t="s">
        <v>80</v>
      </c>
      <c r="AY158" s="217" t="s">
        <v>144</v>
      </c>
    </row>
    <row r="159" spans="2:65" s="1" customFormat="1" ht="22.5" customHeight="1">
      <c r="B159" s="38"/>
      <c r="C159" s="218" t="s">
        <v>278</v>
      </c>
      <c r="D159" s="218" t="s">
        <v>279</v>
      </c>
      <c r="E159" s="219" t="s">
        <v>280</v>
      </c>
      <c r="F159" s="220" t="s">
        <v>281</v>
      </c>
      <c r="G159" s="221" t="s">
        <v>257</v>
      </c>
      <c r="H159" s="222">
        <v>36.358</v>
      </c>
      <c r="I159" s="223"/>
      <c r="J159" s="224">
        <f>ROUND(I159*H159,2)</f>
        <v>0</v>
      </c>
      <c r="K159" s="220" t="s">
        <v>150</v>
      </c>
      <c r="L159" s="225"/>
      <c r="M159" s="226" t="s">
        <v>21</v>
      </c>
      <c r="N159" s="227" t="s">
        <v>43</v>
      </c>
      <c r="O159" s="39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1" t="s">
        <v>191</v>
      </c>
      <c r="AT159" s="21" t="s">
        <v>279</v>
      </c>
      <c r="AU159" s="21" t="s">
        <v>82</v>
      </c>
      <c r="AY159" s="21" t="s">
        <v>144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1" t="s">
        <v>80</v>
      </c>
      <c r="BK159" s="202">
        <f>ROUND(I159*H159,2)</f>
        <v>0</v>
      </c>
      <c r="BL159" s="21" t="s">
        <v>151</v>
      </c>
      <c r="BM159" s="21" t="s">
        <v>282</v>
      </c>
    </row>
    <row r="160" spans="2:47" s="1" customFormat="1" ht="13.5">
      <c r="B160" s="38"/>
      <c r="C160" s="60"/>
      <c r="D160" s="203" t="s">
        <v>153</v>
      </c>
      <c r="E160" s="60"/>
      <c r="F160" s="204" t="s">
        <v>281</v>
      </c>
      <c r="G160" s="60"/>
      <c r="H160" s="60"/>
      <c r="I160" s="161"/>
      <c r="J160" s="60"/>
      <c r="K160" s="60"/>
      <c r="L160" s="58"/>
      <c r="M160" s="205"/>
      <c r="N160" s="39"/>
      <c r="O160" s="39"/>
      <c r="P160" s="39"/>
      <c r="Q160" s="39"/>
      <c r="R160" s="39"/>
      <c r="S160" s="39"/>
      <c r="T160" s="75"/>
      <c r="AT160" s="21" t="s">
        <v>153</v>
      </c>
      <c r="AU160" s="21" t="s">
        <v>82</v>
      </c>
    </row>
    <row r="161" spans="2:51" s="11" customFormat="1" ht="13.5">
      <c r="B161" s="206"/>
      <c r="C161" s="207"/>
      <c r="D161" s="203" t="s">
        <v>155</v>
      </c>
      <c r="E161" s="228" t="s">
        <v>283</v>
      </c>
      <c r="F161" s="229" t="s">
        <v>94</v>
      </c>
      <c r="G161" s="207"/>
      <c r="H161" s="230">
        <v>18.179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155</v>
      </c>
      <c r="AU161" s="217" t="s">
        <v>82</v>
      </c>
      <c r="AV161" s="11" t="s">
        <v>82</v>
      </c>
      <c r="AW161" s="11" t="s">
        <v>35</v>
      </c>
      <c r="AX161" s="11" t="s">
        <v>80</v>
      </c>
      <c r="AY161" s="217" t="s">
        <v>144</v>
      </c>
    </row>
    <row r="162" spans="2:51" s="11" customFormat="1" ht="13.5">
      <c r="B162" s="206"/>
      <c r="C162" s="207"/>
      <c r="D162" s="208" t="s">
        <v>155</v>
      </c>
      <c r="E162" s="207"/>
      <c r="F162" s="210" t="s">
        <v>284</v>
      </c>
      <c r="G162" s="207"/>
      <c r="H162" s="211">
        <v>36.358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155</v>
      </c>
      <c r="AU162" s="217" t="s">
        <v>82</v>
      </c>
      <c r="AV162" s="11" t="s">
        <v>82</v>
      </c>
      <c r="AW162" s="11" t="s">
        <v>6</v>
      </c>
      <c r="AX162" s="11" t="s">
        <v>80</v>
      </c>
      <c r="AY162" s="217" t="s">
        <v>144</v>
      </c>
    </row>
    <row r="163" spans="2:65" s="1" customFormat="1" ht="22.5" customHeight="1">
      <c r="B163" s="38"/>
      <c r="C163" s="218" t="s">
        <v>285</v>
      </c>
      <c r="D163" s="218" t="s">
        <v>279</v>
      </c>
      <c r="E163" s="219" t="s">
        <v>286</v>
      </c>
      <c r="F163" s="220" t="s">
        <v>287</v>
      </c>
      <c r="G163" s="221" t="s">
        <v>257</v>
      </c>
      <c r="H163" s="222">
        <v>90.668</v>
      </c>
      <c r="I163" s="223"/>
      <c r="J163" s="224">
        <f>ROUND(I163*H163,2)</f>
        <v>0</v>
      </c>
      <c r="K163" s="220" t="s">
        <v>150</v>
      </c>
      <c r="L163" s="225"/>
      <c r="M163" s="226" t="s">
        <v>21</v>
      </c>
      <c r="N163" s="227" t="s">
        <v>43</v>
      </c>
      <c r="O163" s="39"/>
      <c r="P163" s="200">
        <f>O163*H163</f>
        <v>0</v>
      </c>
      <c r="Q163" s="200">
        <v>1</v>
      </c>
      <c r="R163" s="200">
        <f>Q163*H163</f>
        <v>90.668</v>
      </c>
      <c r="S163" s="200">
        <v>0</v>
      </c>
      <c r="T163" s="201">
        <f>S163*H163</f>
        <v>0</v>
      </c>
      <c r="AR163" s="21" t="s">
        <v>191</v>
      </c>
      <c r="AT163" s="21" t="s">
        <v>279</v>
      </c>
      <c r="AU163" s="21" t="s">
        <v>82</v>
      </c>
      <c r="AY163" s="21" t="s">
        <v>144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1" t="s">
        <v>80</v>
      </c>
      <c r="BK163" s="202">
        <f>ROUND(I163*H163,2)</f>
        <v>0</v>
      </c>
      <c r="BL163" s="21" t="s">
        <v>151</v>
      </c>
      <c r="BM163" s="21" t="s">
        <v>288</v>
      </c>
    </row>
    <row r="164" spans="2:47" s="1" customFormat="1" ht="13.5">
      <c r="B164" s="38"/>
      <c r="C164" s="60"/>
      <c r="D164" s="203" t="s">
        <v>153</v>
      </c>
      <c r="E164" s="60"/>
      <c r="F164" s="204" t="s">
        <v>289</v>
      </c>
      <c r="G164" s="60"/>
      <c r="H164" s="60"/>
      <c r="I164" s="161"/>
      <c r="J164" s="60"/>
      <c r="K164" s="60"/>
      <c r="L164" s="58"/>
      <c r="M164" s="205"/>
      <c r="N164" s="39"/>
      <c r="O164" s="39"/>
      <c r="P164" s="39"/>
      <c r="Q164" s="39"/>
      <c r="R164" s="39"/>
      <c r="S164" s="39"/>
      <c r="T164" s="75"/>
      <c r="AT164" s="21" t="s">
        <v>153</v>
      </c>
      <c r="AU164" s="21" t="s">
        <v>82</v>
      </c>
    </row>
    <row r="165" spans="2:51" s="11" customFormat="1" ht="13.5">
      <c r="B165" s="206"/>
      <c r="C165" s="207"/>
      <c r="D165" s="208" t="s">
        <v>155</v>
      </c>
      <c r="E165" s="209" t="s">
        <v>21</v>
      </c>
      <c r="F165" s="210" t="s">
        <v>290</v>
      </c>
      <c r="G165" s="207"/>
      <c r="H165" s="211">
        <v>90.668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155</v>
      </c>
      <c r="AU165" s="217" t="s">
        <v>82</v>
      </c>
      <c r="AV165" s="11" t="s">
        <v>82</v>
      </c>
      <c r="AW165" s="11" t="s">
        <v>35</v>
      </c>
      <c r="AX165" s="11" t="s">
        <v>80</v>
      </c>
      <c r="AY165" s="217" t="s">
        <v>144</v>
      </c>
    </row>
    <row r="166" spans="2:65" s="1" customFormat="1" ht="22.5" customHeight="1">
      <c r="B166" s="38"/>
      <c r="C166" s="191" t="s">
        <v>291</v>
      </c>
      <c r="D166" s="191" t="s">
        <v>146</v>
      </c>
      <c r="E166" s="192" t="s">
        <v>292</v>
      </c>
      <c r="F166" s="193" t="s">
        <v>293</v>
      </c>
      <c r="G166" s="194" t="s">
        <v>149</v>
      </c>
      <c r="H166" s="195">
        <v>53.16</v>
      </c>
      <c r="I166" s="196"/>
      <c r="J166" s="197">
        <f>ROUND(I166*H166,2)</f>
        <v>0</v>
      </c>
      <c r="K166" s="193" t="s">
        <v>150</v>
      </c>
      <c r="L166" s="58"/>
      <c r="M166" s="198" t="s">
        <v>21</v>
      </c>
      <c r="N166" s="199" t="s">
        <v>43</v>
      </c>
      <c r="O166" s="39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1" t="s">
        <v>151</v>
      </c>
      <c r="AT166" s="21" t="s">
        <v>146</v>
      </c>
      <c r="AU166" s="21" t="s">
        <v>82</v>
      </c>
      <c r="AY166" s="21" t="s">
        <v>144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1" t="s">
        <v>80</v>
      </c>
      <c r="BK166" s="202">
        <f>ROUND(I166*H166,2)</f>
        <v>0</v>
      </c>
      <c r="BL166" s="21" t="s">
        <v>151</v>
      </c>
      <c r="BM166" s="21" t="s">
        <v>294</v>
      </c>
    </row>
    <row r="167" spans="2:47" s="1" customFormat="1" ht="27">
      <c r="B167" s="38"/>
      <c r="C167" s="60"/>
      <c r="D167" s="203" t="s">
        <v>153</v>
      </c>
      <c r="E167" s="60"/>
      <c r="F167" s="204" t="s">
        <v>295</v>
      </c>
      <c r="G167" s="60"/>
      <c r="H167" s="60"/>
      <c r="I167" s="161"/>
      <c r="J167" s="60"/>
      <c r="K167" s="60"/>
      <c r="L167" s="58"/>
      <c r="M167" s="205"/>
      <c r="N167" s="39"/>
      <c r="O167" s="39"/>
      <c r="P167" s="39"/>
      <c r="Q167" s="39"/>
      <c r="R167" s="39"/>
      <c r="S167" s="39"/>
      <c r="T167" s="75"/>
      <c r="AT167" s="21" t="s">
        <v>153</v>
      </c>
      <c r="AU167" s="21" t="s">
        <v>82</v>
      </c>
    </row>
    <row r="168" spans="2:51" s="11" customFormat="1" ht="13.5">
      <c r="B168" s="206"/>
      <c r="C168" s="207"/>
      <c r="D168" s="208" t="s">
        <v>155</v>
      </c>
      <c r="E168" s="209" t="s">
        <v>21</v>
      </c>
      <c r="F168" s="210" t="s">
        <v>296</v>
      </c>
      <c r="G168" s="207"/>
      <c r="H168" s="211">
        <v>53.16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155</v>
      </c>
      <c r="AU168" s="217" t="s">
        <v>82</v>
      </c>
      <c r="AV168" s="11" t="s">
        <v>82</v>
      </c>
      <c r="AW168" s="11" t="s">
        <v>35</v>
      </c>
      <c r="AX168" s="11" t="s">
        <v>80</v>
      </c>
      <c r="AY168" s="217" t="s">
        <v>144</v>
      </c>
    </row>
    <row r="169" spans="2:65" s="1" customFormat="1" ht="22.5" customHeight="1">
      <c r="B169" s="38"/>
      <c r="C169" s="191" t="s">
        <v>297</v>
      </c>
      <c r="D169" s="191" t="s">
        <v>146</v>
      </c>
      <c r="E169" s="192" t="s">
        <v>298</v>
      </c>
      <c r="F169" s="193" t="s">
        <v>299</v>
      </c>
      <c r="G169" s="194" t="s">
        <v>149</v>
      </c>
      <c r="H169" s="195">
        <v>53.16</v>
      </c>
      <c r="I169" s="196"/>
      <c r="J169" s="197">
        <f>ROUND(I169*H169,2)</f>
        <v>0</v>
      </c>
      <c r="K169" s="193" t="s">
        <v>150</v>
      </c>
      <c r="L169" s="58"/>
      <c r="M169" s="198" t="s">
        <v>21</v>
      </c>
      <c r="N169" s="199" t="s">
        <v>43</v>
      </c>
      <c r="O169" s="39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1" t="s">
        <v>151</v>
      </c>
      <c r="AT169" s="21" t="s">
        <v>146</v>
      </c>
      <c r="AU169" s="21" t="s">
        <v>82</v>
      </c>
      <c r="AY169" s="21" t="s">
        <v>144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1" t="s">
        <v>80</v>
      </c>
      <c r="BK169" s="202">
        <f>ROUND(I169*H169,2)</f>
        <v>0</v>
      </c>
      <c r="BL169" s="21" t="s">
        <v>151</v>
      </c>
      <c r="BM169" s="21" t="s">
        <v>300</v>
      </c>
    </row>
    <row r="170" spans="2:47" s="1" customFormat="1" ht="27">
      <c r="B170" s="38"/>
      <c r="C170" s="60"/>
      <c r="D170" s="203" t="s">
        <v>153</v>
      </c>
      <c r="E170" s="60"/>
      <c r="F170" s="204" t="s">
        <v>301</v>
      </c>
      <c r="G170" s="60"/>
      <c r="H170" s="60"/>
      <c r="I170" s="161"/>
      <c r="J170" s="60"/>
      <c r="K170" s="60"/>
      <c r="L170" s="58"/>
      <c r="M170" s="205"/>
      <c r="N170" s="39"/>
      <c r="O170" s="39"/>
      <c r="P170" s="39"/>
      <c r="Q170" s="39"/>
      <c r="R170" s="39"/>
      <c r="S170" s="39"/>
      <c r="T170" s="75"/>
      <c r="AT170" s="21" t="s">
        <v>153</v>
      </c>
      <c r="AU170" s="21" t="s">
        <v>82</v>
      </c>
    </row>
    <row r="171" spans="2:51" s="11" customFormat="1" ht="13.5">
      <c r="B171" s="206"/>
      <c r="C171" s="207"/>
      <c r="D171" s="208" t="s">
        <v>155</v>
      </c>
      <c r="E171" s="209" t="s">
        <v>21</v>
      </c>
      <c r="F171" s="210" t="s">
        <v>296</v>
      </c>
      <c r="G171" s="207"/>
      <c r="H171" s="211">
        <v>53.16</v>
      </c>
      <c r="I171" s="212"/>
      <c r="J171" s="207"/>
      <c r="K171" s="207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155</v>
      </c>
      <c r="AU171" s="217" t="s">
        <v>82</v>
      </c>
      <c r="AV171" s="11" t="s">
        <v>82</v>
      </c>
      <c r="AW171" s="11" t="s">
        <v>35</v>
      </c>
      <c r="AX171" s="11" t="s">
        <v>80</v>
      </c>
      <c r="AY171" s="217" t="s">
        <v>144</v>
      </c>
    </row>
    <row r="172" spans="2:65" s="1" customFormat="1" ht="22.5" customHeight="1">
      <c r="B172" s="38"/>
      <c r="C172" s="218" t="s">
        <v>302</v>
      </c>
      <c r="D172" s="218" t="s">
        <v>279</v>
      </c>
      <c r="E172" s="219" t="s">
        <v>303</v>
      </c>
      <c r="F172" s="220" t="s">
        <v>304</v>
      </c>
      <c r="G172" s="221" t="s">
        <v>305</v>
      </c>
      <c r="H172" s="222">
        <v>0.797</v>
      </c>
      <c r="I172" s="223"/>
      <c r="J172" s="224">
        <f>ROUND(I172*H172,2)</f>
        <v>0</v>
      </c>
      <c r="K172" s="220" t="s">
        <v>150</v>
      </c>
      <c r="L172" s="225"/>
      <c r="M172" s="226" t="s">
        <v>21</v>
      </c>
      <c r="N172" s="227" t="s">
        <v>43</v>
      </c>
      <c r="O172" s="39"/>
      <c r="P172" s="200">
        <f>O172*H172</f>
        <v>0</v>
      </c>
      <c r="Q172" s="200">
        <v>0.001</v>
      </c>
      <c r="R172" s="200">
        <f>Q172*H172</f>
        <v>0.0007970000000000001</v>
      </c>
      <c r="S172" s="200">
        <v>0</v>
      </c>
      <c r="T172" s="201">
        <f>S172*H172</f>
        <v>0</v>
      </c>
      <c r="AR172" s="21" t="s">
        <v>191</v>
      </c>
      <c r="AT172" s="21" t="s">
        <v>279</v>
      </c>
      <c r="AU172" s="21" t="s">
        <v>82</v>
      </c>
      <c r="AY172" s="21" t="s">
        <v>144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1" t="s">
        <v>80</v>
      </c>
      <c r="BK172" s="202">
        <f>ROUND(I172*H172,2)</f>
        <v>0</v>
      </c>
      <c r="BL172" s="21" t="s">
        <v>151</v>
      </c>
      <c r="BM172" s="21" t="s">
        <v>306</v>
      </c>
    </row>
    <row r="173" spans="2:47" s="1" customFormat="1" ht="13.5">
      <c r="B173" s="38"/>
      <c r="C173" s="60"/>
      <c r="D173" s="203" t="s">
        <v>153</v>
      </c>
      <c r="E173" s="60"/>
      <c r="F173" s="204" t="s">
        <v>304</v>
      </c>
      <c r="G173" s="60"/>
      <c r="H173" s="60"/>
      <c r="I173" s="161"/>
      <c r="J173" s="60"/>
      <c r="K173" s="60"/>
      <c r="L173" s="58"/>
      <c r="M173" s="205"/>
      <c r="N173" s="39"/>
      <c r="O173" s="39"/>
      <c r="P173" s="39"/>
      <c r="Q173" s="39"/>
      <c r="R173" s="39"/>
      <c r="S173" s="39"/>
      <c r="T173" s="75"/>
      <c r="AT173" s="21" t="s">
        <v>153</v>
      </c>
      <c r="AU173" s="21" t="s">
        <v>82</v>
      </c>
    </row>
    <row r="174" spans="2:51" s="11" customFormat="1" ht="13.5">
      <c r="B174" s="206"/>
      <c r="C174" s="207"/>
      <c r="D174" s="203" t="s">
        <v>155</v>
      </c>
      <c r="E174" s="207"/>
      <c r="F174" s="229" t="s">
        <v>307</v>
      </c>
      <c r="G174" s="207"/>
      <c r="H174" s="230">
        <v>0.797</v>
      </c>
      <c r="I174" s="212"/>
      <c r="J174" s="207"/>
      <c r="K174" s="207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155</v>
      </c>
      <c r="AU174" s="217" t="s">
        <v>82</v>
      </c>
      <c r="AV174" s="11" t="s">
        <v>82</v>
      </c>
      <c r="AW174" s="11" t="s">
        <v>6</v>
      </c>
      <c r="AX174" s="11" t="s">
        <v>80</v>
      </c>
      <c r="AY174" s="217" t="s">
        <v>144</v>
      </c>
    </row>
    <row r="175" spans="2:63" s="10" customFormat="1" ht="29.85" customHeight="1">
      <c r="B175" s="174"/>
      <c r="C175" s="175"/>
      <c r="D175" s="188" t="s">
        <v>71</v>
      </c>
      <c r="E175" s="189" t="s">
        <v>162</v>
      </c>
      <c r="F175" s="189" t="s">
        <v>308</v>
      </c>
      <c r="G175" s="175"/>
      <c r="H175" s="175"/>
      <c r="I175" s="178"/>
      <c r="J175" s="190">
        <f>BK175</f>
        <v>0</v>
      </c>
      <c r="K175" s="175"/>
      <c r="L175" s="180"/>
      <c r="M175" s="181"/>
      <c r="N175" s="182"/>
      <c r="O175" s="182"/>
      <c r="P175" s="183">
        <f>SUM(P176:P181)</f>
        <v>0</v>
      </c>
      <c r="Q175" s="182"/>
      <c r="R175" s="183">
        <f>SUM(R176:R181)</f>
        <v>0</v>
      </c>
      <c r="S175" s="182"/>
      <c r="T175" s="184">
        <f>SUM(T176:T181)</f>
        <v>25.410000000000004</v>
      </c>
      <c r="AR175" s="185" t="s">
        <v>80</v>
      </c>
      <c r="AT175" s="186" t="s">
        <v>71</v>
      </c>
      <c r="AU175" s="186" t="s">
        <v>80</v>
      </c>
      <c r="AY175" s="185" t="s">
        <v>144</v>
      </c>
      <c r="BK175" s="187">
        <f>SUM(BK176:BK181)</f>
        <v>0</v>
      </c>
    </row>
    <row r="176" spans="2:65" s="1" customFormat="1" ht="22.5" customHeight="1">
      <c r="B176" s="38"/>
      <c r="C176" s="191" t="s">
        <v>309</v>
      </c>
      <c r="D176" s="191" t="s">
        <v>146</v>
      </c>
      <c r="E176" s="192" t="s">
        <v>310</v>
      </c>
      <c r="F176" s="193" t="s">
        <v>311</v>
      </c>
      <c r="G176" s="194" t="s">
        <v>181</v>
      </c>
      <c r="H176" s="195">
        <v>11.55</v>
      </c>
      <c r="I176" s="196"/>
      <c r="J176" s="197">
        <f>ROUND(I176*H176,2)</f>
        <v>0</v>
      </c>
      <c r="K176" s="193" t="s">
        <v>150</v>
      </c>
      <c r="L176" s="58"/>
      <c r="M176" s="198" t="s">
        <v>21</v>
      </c>
      <c r="N176" s="199" t="s">
        <v>43</v>
      </c>
      <c r="O176" s="39"/>
      <c r="P176" s="200">
        <f>O176*H176</f>
        <v>0</v>
      </c>
      <c r="Q176" s="200">
        <v>0</v>
      </c>
      <c r="R176" s="200">
        <f>Q176*H176</f>
        <v>0</v>
      </c>
      <c r="S176" s="200">
        <v>2.2</v>
      </c>
      <c r="T176" s="201">
        <f>S176*H176</f>
        <v>25.410000000000004</v>
      </c>
      <c r="AR176" s="21" t="s">
        <v>151</v>
      </c>
      <c r="AT176" s="21" t="s">
        <v>146</v>
      </c>
      <c r="AU176" s="21" t="s">
        <v>82</v>
      </c>
      <c r="AY176" s="21" t="s">
        <v>144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1" t="s">
        <v>80</v>
      </c>
      <c r="BK176" s="202">
        <f>ROUND(I176*H176,2)</f>
        <v>0</v>
      </c>
      <c r="BL176" s="21" t="s">
        <v>151</v>
      </c>
      <c r="BM176" s="21" t="s">
        <v>312</v>
      </c>
    </row>
    <row r="177" spans="2:47" s="1" customFormat="1" ht="27">
      <c r="B177" s="38"/>
      <c r="C177" s="60"/>
      <c r="D177" s="203" t="s">
        <v>153</v>
      </c>
      <c r="E177" s="60"/>
      <c r="F177" s="204" t="s">
        <v>313</v>
      </c>
      <c r="G177" s="60"/>
      <c r="H177" s="60"/>
      <c r="I177" s="161"/>
      <c r="J177" s="60"/>
      <c r="K177" s="60"/>
      <c r="L177" s="58"/>
      <c r="M177" s="205"/>
      <c r="N177" s="39"/>
      <c r="O177" s="39"/>
      <c r="P177" s="39"/>
      <c r="Q177" s="39"/>
      <c r="R177" s="39"/>
      <c r="S177" s="39"/>
      <c r="T177" s="75"/>
      <c r="AT177" s="21" t="s">
        <v>153</v>
      </c>
      <c r="AU177" s="21" t="s">
        <v>82</v>
      </c>
    </row>
    <row r="178" spans="2:51" s="11" customFormat="1" ht="13.5">
      <c r="B178" s="206"/>
      <c r="C178" s="207"/>
      <c r="D178" s="208" t="s">
        <v>155</v>
      </c>
      <c r="E178" s="209" t="s">
        <v>21</v>
      </c>
      <c r="F178" s="210" t="s">
        <v>314</v>
      </c>
      <c r="G178" s="207"/>
      <c r="H178" s="211">
        <v>11.55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155</v>
      </c>
      <c r="AU178" s="217" t="s">
        <v>82</v>
      </c>
      <c r="AV178" s="11" t="s">
        <v>82</v>
      </c>
      <c r="AW178" s="11" t="s">
        <v>35</v>
      </c>
      <c r="AX178" s="11" t="s">
        <v>80</v>
      </c>
      <c r="AY178" s="217" t="s">
        <v>144</v>
      </c>
    </row>
    <row r="179" spans="2:65" s="1" customFormat="1" ht="22.5" customHeight="1">
      <c r="B179" s="38"/>
      <c r="C179" s="191" t="s">
        <v>315</v>
      </c>
      <c r="D179" s="191" t="s">
        <v>146</v>
      </c>
      <c r="E179" s="192" t="s">
        <v>316</v>
      </c>
      <c r="F179" s="193" t="s">
        <v>317</v>
      </c>
      <c r="G179" s="194" t="s">
        <v>165</v>
      </c>
      <c r="H179" s="195">
        <v>9</v>
      </c>
      <c r="I179" s="196"/>
      <c r="J179" s="197">
        <f>ROUND(I179*H179,2)</f>
        <v>0</v>
      </c>
      <c r="K179" s="193" t="s">
        <v>150</v>
      </c>
      <c r="L179" s="58"/>
      <c r="M179" s="198" t="s">
        <v>21</v>
      </c>
      <c r="N179" s="199" t="s">
        <v>43</v>
      </c>
      <c r="O179" s="39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1" t="s">
        <v>151</v>
      </c>
      <c r="AT179" s="21" t="s">
        <v>146</v>
      </c>
      <c r="AU179" s="21" t="s">
        <v>82</v>
      </c>
      <c r="AY179" s="21" t="s">
        <v>144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1" t="s">
        <v>80</v>
      </c>
      <c r="BK179" s="202">
        <f>ROUND(I179*H179,2)</f>
        <v>0</v>
      </c>
      <c r="BL179" s="21" t="s">
        <v>151</v>
      </c>
      <c r="BM179" s="21" t="s">
        <v>318</v>
      </c>
    </row>
    <row r="180" spans="2:47" s="1" customFormat="1" ht="13.5">
      <c r="B180" s="38"/>
      <c r="C180" s="60"/>
      <c r="D180" s="203" t="s">
        <v>153</v>
      </c>
      <c r="E180" s="60"/>
      <c r="F180" s="204" t="s">
        <v>319</v>
      </c>
      <c r="G180" s="60"/>
      <c r="H180" s="60"/>
      <c r="I180" s="161"/>
      <c r="J180" s="60"/>
      <c r="K180" s="60"/>
      <c r="L180" s="58"/>
      <c r="M180" s="205"/>
      <c r="N180" s="39"/>
      <c r="O180" s="39"/>
      <c r="P180" s="39"/>
      <c r="Q180" s="39"/>
      <c r="R180" s="39"/>
      <c r="S180" s="39"/>
      <c r="T180" s="75"/>
      <c r="AT180" s="21" t="s">
        <v>153</v>
      </c>
      <c r="AU180" s="21" t="s">
        <v>82</v>
      </c>
    </row>
    <row r="181" spans="2:51" s="11" customFormat="1" ht="13.5">
      <c r="B181" s="206"/>
      <c r="C181" s="207"/>
      <c r="D181" s="203" t="s">
        <v>155</v>
      </c>
      <c r="E181" s="228" t="s">
        <v>21</v>
      </c>
      <c r="F181" s="229" t="s">
        <v>320</v>
      </c>
      <c r="G181" s="207"/>
      <c r="H181" s="230">
        <v>9</v>
      </c>
      <c r="I181" s="212"/>
      <c r="J181" s="207"/>
      <c r="K181" s="207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155</v>
      </c>
      <c r="AU181" s="217" t="s">
        <v>82</v>
      </c>
      <c r="AV181" s="11" t="s">
        <v>82</v>
      </c>
      <c r="AW181" s="11" t="s">
        <v>35</v>
      </c>
      <c r="AX181" s="11" t="s">
        <v>80</v>
      </c>
      <c r="AY181" s="217" t="s">
        <v>144</v>
      </c>
    </row>
    <row r="182" spans="2:63" s="10" customFormat="1" ht="29.85" customHeight="1">
      <c r="B182" s="174"/>
      <c r="C182" s="175"/>
      <c r="D182" s="188" t="s">
        <v>71</v>
      </c>
      <c r="E182" s="189" t="s">
        <v>151</v>
      </c>
      <c r="F182" s="189" t="s">
        <v>321</v>
      </c>
      <c r="G182" s="175"/>
      <c r="H182" s="175"/>
      <c r="I182" s="178"/>
      <c r="J182" s="190">
        <f>BK182</f>
        <v>0</v>
      </c>
      <c r="K182" s="175"/>
      <c r="L182" s="180"/>
      <c r="M182" s="181"/>
      <c r="N182" s="182"/>
      <c r="O182" s="182"/>
      <c r="P182" s="183">
        <f>SUM(P183:P188)</f>
        <v>0</v>
      </c>
      <c r="Q182" s="182"/>
      <c r="R182" s="183">
        <f>SUM(R183:R188)</f>
        <v>0</v>
      </c>
      <c r="S182" s="182"/>
      <c r="T182" s="184">
        <f>SUM(T183:T188)</f>
        <v>0</v>
      </c>
      <c r="AR182" s="185" t="s">
        <v>80</v>
      </c>
      <c r="AT182" s="186" t="s">
        <v>71</v>
      </c>
      <c r="AU182" s="186" t="s">
        <v>80</v>
      </c>
      <c r="AY182" s="185" t="s">
        <v>144</v>
      </c>
      <c r="BK182" s="187">
        <f>SUM(BK183:BK188)</f>
        <v>0</v>
      </c>
    </row>
    <row r="183" spans="2:65" s="1" customFormat="1" ht="22.5" customHeight="1">
      <c r="B183" s="38"/>
      <c r="C183" s="191" t="s">
        <v>322</v>
      </c>
      <c r="D183" s="191" t="s">
        <v>146</v>
      </c>
      <c r="E183" s="192" t="s">
        <v>323</v>
      </c>
      <c r="F183" s="193" t="s">
        <v>324</v>
      </c>
      <c r="G183" s="194" t="s">
        <v>181</v>
      </c>
      <c r="H183" s="195">
        <v>4.708</v>
      </c>
      <c r="I183" s="196"/>
      <c r="J183" s="197">
        <f>ROUND(I183*H183,2)</f>
        <v>0</v>
      </c>
      <c r="K183" s="193" t="s">
        <v>150</v>
      </c>
      <c r="L183" s="58"/>
      <c r="M183" s="198" t="s">
        <v>21</v>
      </c>
      <c r="N183" s="199" t="s">
        <v>43</v>
      </c>
      <c r="O183" s="39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1" t="s">
        <v>151</v>
      </c>
      <c r="AT183" s="21" t="s">
        <v>146</v>
      </c>
      <c r="AU183" s="21" t="s">
        <v>82</v>
      </c>
      <c r="AY183" s="21" t="s">
        <v>144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1" t="s">
        <v>80</v>
      </c>
      <c r="BK183" s="202">
        <f>ROUND(I183*H183,2)</f>
        <v>0</v>
      </c>
      <c r="BL183" s="21" t="s">
        <v>151</v>
      </c>
      <c r="BM183" s="21" t="s">
        <v>325</v>
      </c>
    </row>
    <row r="184" spans="2:47" s="1" customFormat="1" ht="27">
      <c r="B184" s="38"/>
      <c r="C184" s="60"/>
      <c r="D184" s="203" t="s">
        <v>153</v>
      </c>
      <c r="E184" s="60"/>
      <c r="F184" s="204" t="s">
        <v>326</v>
      </c>
      <c r="G184" s="60"/>
      <c r="H184" s="60"/>
      <c r="I184" s="161"/>
      <c r="J184" s="60"/>
      <c r="K184" s="60"/>
      <c r="L184" s="58"/>
      <c r="M184" s="205"/>
      <c r="N184" s="39"/>
      <c r="O184" s="39"/>
      <c r="P184" s="39"/>
      <c r="Q184" s="39"/>
      <c r="R184" s="39"/>
      <c r="S184" s="39"/>
      <c r="T184" s="75"/>
      <c r="AT184" s="21" t="s">
        <v>153</v>
      </c>
      <c r="AU184" s="21" t="s">
        <v>82</v>
      </c>
    </row>
    <row r="185" spans="2:51" s="11" customFormat="1" ht="13.5">
      <c r="B185" s="206"/>
      <c r="C185" s="207"/>
      <c r="D185" s="208" t="s">
        <v>155</v>
      </c>
      <c r="E185" s="209" t="s">
        <v>21</v>
      </c>
      <c r="F185" s="210" t="s">
        <v>327</v>
      </c>
      <c r="G185" s="207"/>
      <c r="H185" s="211">
        <v>4.708</v>
      </c>
      <c r="I185" s="212"/>
      <c r="J185" s="207"/>
      <c r="K185" s="207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155</v>
      </c>
      <c r="AU185" s="217" t="s">
        <v>82</v>
      </c>
      <c r="AV185" s="11" t="s">
        <v>82</v>
      </c>
      <c r="AW185" s="11" t="s">
        <v>35</v>
      </c>
      <c r="AX185" s="11" t="s">
        <v>80</v>
      </c>
      <c r="AY185" s="217" t="s">
        <v>144</v>
      </c>
    </row>
    <row r="186" spans="2:65" s="1" customFormat="1" ht="22.5" customHeight="1">
      <c r="B186" s="38"/>
      <c r="C186" s="191" t="s">
        <v>328</v>
      </c>
      <c r="D186" s="191" t="s">
        <v>146</v>
      </c>
      <c r="E186" s="192" t="s">
        <v>329</v>
      </c>
      <c r="F186" s="193" t="s">
        <v>330</v>
      </c>
      <c r="G186" s="194" t="s">
        <v>181</v>
      </c>
      <c r="H186" s="195">
        <v>2.52</v>
      </c>
      <c r="I186" s="196"/>
      <c r="J186" s="197">
        <f>ROUND(I186*H186,2)</f>
        <v>0</v>
      </c>
      <c r="K186" s="193" t="s">
        <v>150</v>
      </c>
      <c r="L186" s="58"/>
      <c r="M186" s="198" t="s">
        <v>21</v>
      </c>
      <c r="N186" s="199" t="s">
        <v>43</v>
      </c>
      <c r="O186" s="39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1" t="s">
        <v>151</v>
      </c>
      <c r="AT186" s="21" t="s">
        <v>146</v>
      </c>
      <c r="AU186" s="21" t="s">
        <v>82</v>
      </c>
      <c r="AY186" s="21" t="s">
        <v>144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1" t="s">
        <v>80</v>
      </c>
      <c r="BK186" s="202">
        <f>ROUND(I186*H186,2)</f>
        <v>0</v>
      </c>
      <c r="BL186" s="21" t="s">
        <v>151</v>
      </c>
      <c r="BM186" s="21" t="s">
        <v>331</v>
      </c>
    </row>
    <row r="187" spans="2:47" s="1" customFormat="1" ht="27">
      <c r="B187" s="38"/>
      <c r="C187" s="60"/>
      <c r="D187" s="203" t="s">
        <v>153</v>
      </c>
      <c r="E187" s="60"/>
      <c r="F187" s="204" t="s">
        <v>332</v>
      </c>
      <c r="G187" s="60"/>
      <c r="H187" s="60"/>
      <c r="I187" s="161"/>
      <c r="J187" s="60"/>
      <c r="K187" s="60"/>
      <c r="L187" s="58"/>
      <c r="M187" s="205"/>
      <c r="N187" s="39"/>
      <c r="O187" s="39"/>
      <c r="P187" s="39"/>
      <c r="Q187" s="39"/>
      <c r="R187" s="39"/>
      <c r="S187" s="39"/>
      <c r="T187" s="75"/>
      <c r="AT187" s="21" t="s">
        <v>153</v>
      </c>
      <c r="AU187" s="21" t="s">
        <v>82</v>
      </c>
    </row>
    <row r="188" spans="2:51" s="11" customFormat="1" ht="13.5">
      <c r="B188" s="206"/>
      <c r="C188" s="207"/>
      <c r="D188" s="203" t="s">
        <v>155</v>
      </c>
      <c r="E188" s="228" t="s">
        <v>21</v>
      </c>
      <c r="F188" s="229" t="s">
        <v>333</v>
      </c>
      <c r="G188" s="207"/>
      <c r="H188" s="230">
        <v>2.52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155</v>
      </c>
      <c r="AU188" s="217" t="s">
        <v>82</v>
      </c>
      <c r="AV188" s="11" t="s">
        <v>82</v>
      </c>
      <c r="AW188" s="11" t="s">
        <v>35</v>
      </c>
      <c r="AX188" s="11" t="s">
        <v>80</v>
      </c>
      <c r="AY188" s="217" t="s">
        <v>144</v>
      </c>
    </row>
    <row r="189" spans="2:63" s="10" customFormat="1" ht="29.85" customHeight="1">
      <c r="B189" s="174"/>
      <c r="C189" s="175"/>
      <c r="D189" s="188" t="s">
        <v>71</v>
      </c>
      <c r="E189" s="189" t="s">
        <v>172</v>
      </c>
      <c r="F189" s="189" t="s">
        <v>334</v>
      </c>
      <c r="G189" s="175"/>
      <c r="H189" s="175"/>
      <c r="I189" s="178"/>
      <c r="J189" s="190">
        <f>BK189</f>
        <v>0</v>
      </c>
      <c r="K189" s="175"/>
      <c r="L189" s="180"/>
      <c r="M189" s="181"/>
      <c r="N189" s="182"/>
      <c r="O189" s="182"/>
      <c r="P189" s="183">
        <f>SUM(P190:P213)</f>
        <v>0</v>
      </c>
      <c r="Q189" s="182"/>
      <c r="R189" s="183">
        <f>SUM(R190:R213)</f>
        <v>0</v>
      </c>
      <c r="S189" s="182"/>
      <c r="T189" s="184">
        <f>SUM(T190:T213)</f>
        <v>0</v>
      </c>
      <c r="AR189" s="185" t="s">
        <v>80</v>
      </c>
      <c r="AT189" s="186" t="s">
        <v>71</v>
      </c>
      <c r="AU189" s="186" t="s">
        <v>80</v>
      </c>
      <c r="AY189" s="185" t="s">
        <v>144</v>
      </c>
      <c r="BK189" s="187">
        <f>SUM(BK190:BK213)</f>
        <v>0</v>
      </c>
    </row>
    <row r="190" spans="2:65" s="1" customFormat="1" ht="22.5" customHeight="1">
      <c r="B190" s="38"/>
      <c r="C190" s="191" t="s">
        <v>335</v>
      </c>
      <c r="D190" s="191" t="s">
        <v>146</v>
      </c>
      <c r="E190" s="192" t="s">
        <v>336</v>
      </c>
      <c r="F190" s="193" t="s">
        <v>337</v>
      </c>
      <c r="G190" s="194" t="s">
        <v>149</v>
      </c>
      <c r="H190" s="195">
        <v>53.16</v>
      </c>
      <c r="I190" s="196"/>
      <c r="J190" s="197">
        <f>ROUND(I190*H190,2)</f>
        <v>0</v>
      </c>
      <c r="K190" s="193" t="s">
        <v>150</v>
      </c>
      <c r="L190" s="58"/>
      <c r="M190" s="198" t="s">
        <v>21</v>
      </c>
      <c r="N190" s="199" t="s">
        <v>43</v>
      </c>
      <c r="O190" s="39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1" t="s">
        <v>151</v>
      </c>
      <c r="AT190" s="21" t="s">
        <v>146</v>
      </c>
      <c r="AU190" s="21" t="s">
        <v>82</v>
      </c>
      <c r="AY190" s="21" t="s">
        <v>144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1" t="s">
        <v>80</v>
      </c>
      <c r="BK190" s="202">
        <f>ROUND(I190*H190,2)</f>
        <v>0</v>
      </c>
      <c r="BL190" s="21" t="s">
        <v>151</v>
      </c>
      <c r="BM190" s="21" t="s">
        <v>338</v>
      </c>
    </row>
    <row r="191" spans="2:47" s="1" customFormat="1" ht="13.5">
      <c r="B191" s="38"/>
      <c r="C191" s="60"/>
      <c r="D191" s="203" t="s">
        <v>153</v>
      </c>
      <c r="E191" s="60"/>
      <c r="F191" s="204" t="s">
        <v>339</v>
      </c>
      <c r="G191" s="60"/>
      <c r="H191" s="60"/>
      <c r="I191" s="161"/>
      <c r="J191" s="60"/>
      <c r="K191" s="60"/>
      <c r="L191" s="58"/>
      <c r="M191" s="205"/>
      <c r="N191" s="39"/>
      <c r="O191" s="39"/>
      <c r="P191" s="39"/>
      <c r="Q191" s="39"/>
      <c r="R191" s="39"/>
      <c r="S191" s="39"/>
      <c r="T191" s="75"/>
      <c r="AT191" s="21" t="s">
        <v>153</v>
      </c>
      <c r="AU191" s="21" t="s">
        <v>82</v>
      </c>
    </row>
    <row r="192" spans="2:51" s="11" customFormat="1" ht="13.5">
      <c r="B192" s="206"/>
      <c r="C192" s="207"/>
      <c r="D192" s="208" t="s">
        <v>155</v>
      </c>
      <c r="E192" s="209" t="s">
        <v>21</v>
      </c>
      <c r="F192" s="210" t="s">
        <v>296</v>
      </c>
      <c r="G192" s="207"/>
      <c r="H192" s="211">
        <v>53.16</v>
      </c>
      <c r="I192" s="212"/>
      <c r="J192" s="207"/>
      <c r="K192" s="207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155</v>
      </c>
      <c r="AU192" s="217" t="s">
        <v>82</v>
      </c>
      <c r="AV192" s="11" t="s">
        <v>82</v>
      </c>
      <c r="AW192" s="11" t="s">
        <v>35</v>
      </c>
      <c r="AX192" s="11" t="s">
        <v>80</v>
      </c>
      <c r="AY192" s="217" t="s">
        <v>144</v>
      </c>
    </row>
    <row r="193" spans="2:65" s="1" customFormat="1" ht="22.5" customHeight="1">
      <c r="B193" s="38"/>
      <c r="C193" s="191" t="s">
        <v>340</v>
      </c>
      <c r="D193" s="191" t="s">
        <v>146</v>
      </c>
      <c r="E193" s="192" t="s">
        <v>341</v>
      </c>
      <c r="F193" s="193" t="s">
        <v>342</v>
      </c>
      <c r="G193" s="194" t="s">
        <v>149</v>
      </c>
      <c r="H193" s="195">
        <v>0.9</v>
      </c>
      <c r="I193" s="196"/>
      <c r="J193" s="197">
        <f>ROUND(I193*H193,2)</f>
        <v>0</v>
      </c>
      <c r="K193" s="193" t="s">
        <v>150</v>
      </c>
      <c r="L193" s="58"/>
      <c r="M193" s="198" t="s">
        <v>21</v>
      </c>
      <c r="N193" s="199" t="s">
        <v>43</v>
      </c>
      <c r="O193" s="39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1" t="s">
        <v>151</v>
      </c>
      <c r="AT193" s="21" t="s">
        <v>146</v>
      </c>
      <c r="AU193" s="21" t="s">
        <v>82</v>
      </c>
      <c r="AY193" s="21" t="s">
        <v>144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1" t="s">
        <v>80</v>
      </c>
      <c r="BK193" s="202">
        <f>ROUND(I193*H193,2)</f>
        <v>0</v>
      </c>
      <c r="BL193" s="21" t="s">
        <v>151</v>
      </c>
      <c r="BM193" s="21" t="s">
        <v>343</v>
      </c>
    </row>
    <row r="194" spans="2:47" s="1" customFormat="1" ht="13.5">
      <c r="B194" s="38"/>
      <c r="C194" s="60"/>
      <c r="D194" s="203" t="s">
        <v>153</v>
      </c>
      <c r="E194" s="60"/>
      <c r="F194" s="204" t="s">
        <v>344</v>
      </c>
      <c r="G194" s="60"/>
      <c r="H194" s="60"/>
      <c r="I194" s="161"/>
      <c r="J194" s="60"/>
      <c r="K194" s="60"/>
      <c r="L194" s="58"/>
      <c r="M194" s="205"/>
      <c r="N194" s="39"/>
      <c r="O194" s="39"/>
      <c r="P194" s="39"/>
      <c r="Q194" s="39"/>
      <c r="R194" s="39"/>
      <c r="S194" s="39"/>
      <c r="T194" s="75"/>
      <c r="AT194" s="21" t="s">
        <v>153</v>
      </c>
      <c r="AU194" s="21" t="s">
        <v>82</v>
      </c>
    </row>
    <row r="195" spans="2:51" s="11" customFormat="1" ht="13.5">
      <c r="B195" s="206"/>
      <c r="C195" s="207"/>
      <c r="D195" s="208" t="s">
        <v>155</v>
      </c>
      <c r="E195" s="209" t="s">
        <v>21</v>
      </c>
      <c r="F195" s="210" t="s">
        <v>345</v>
      </c>
      <c r="G195" s="207"/>
      <c r="H195" s="211">
        <v>0.9</v>
      </c>
      <c r="I195" s="212"/>
      <c r="J195" s="207"/>
      <c r="K195" s="207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155</v>
      </c>
      <c r="AU195" s="217" t="s">
        <v>82</v>
      </c>
      <c r="AV195" s="11" t="s">
        <v>82</v>
      </c>
      <c r="AW195" s="11" t="s">
        <v>35</v>
      </c>
      <c r="AX195" s="11" t="s">
        <v>80</v>
      </c>
      <c r="AY195" s="217" t="s">
        <v>144</v>
      </c>
    </row>
    <row r="196" spans="2:65" s="1" customFormat="1" ht="22.5" customHeight="1">
      <c r="B196" s="38"/>
      <c r="C196" s="191" t="s">
        <v>346</v>
      </c>
      <c r="D196" s="191" t="s">
        <v>146</v>
      </c>
      <c r="E196" s="192" t="s">
        <v>347</v>
      </c>
      <c r="F196" s="193" t="s">
        <v>348</v>
      </c>
      <c r="G196" s="194" t="s">
        <v>149</v>
      </c>
      <c r="H196" s="195">
        <v>20.8</v>
      </c>
      <c r="I196" s="196"/>
      <c r="J196" s="197">
        <f>ROUND(I196*H196,2)</f>
        <v>0</v>
      </c>
      <c r="K196" s="193" t="s">
        <v>150</v>
      </c>
      <c r="L196" s="58"/>
      <c r="M196" s="198" t="s">
        <v>21</v>
      </c>
      <c r="N196" s="199" t="s">
        <v>43</v>
      </c>
      <c r="O196" s="39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1" t="s">
        <v>151</v>
      </c>
      <c r="AT196" s="21" t="s">
        <v>146</v>
      </c>
      <c r="AU196" s="21" t="s">
        <v>82</v>
      </c>
      <c r="AY196" s="21" t="s">
        <v>144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1" t="s">
        <v>80</v>
      </c>
      <c r="BK196" s="202">
        <f>ROUND(I196*H196,2)</f>
        <v>0</v>
      </c>
      <c r="BL196" s="21" t="s">
        <v>151</v>
      </c>
      <c r="BM196" s="21" t="s">
        <v>349</v>
      </c>
    </row>
    <row r="197" spans="2:47" s="1" customFormat="1" ht="27">
      <c r="B197" s="38"/>
      <c r="C197" s="60"/>
      <c r="D197" s="203" t="s">
        <v>153</v>
      </c>
      <c r="E197" s="60"/>
      <c r="F197" s="204" t="s">
        <v>350</v>
      </c>
      <c r="G197" s="60"/>
      <c r="H197" s="60"/>
      <c r="I197" s="161"/>
      <c r="J197" s="60"/>
      <c r="K197" s="60"/>
      <c r="L197" s="58"/>
      <c r="M197" s="205"/>
      <c r="N197" s="39"/>
      <c r="O197" s="39"/>
      <c r="P197" s="39"/>
      <c r="Q197" s="39"/>
      <c r="R197" s="39"/>
      <c r="S197" s="39"/>
      <c r="T197" s="75"/>
      <c r="AT197" s="21" t="s">
        <v>153</v>
      </c>
      <c r="AU197" s="21" t="s">
        <v>82</v>
      </c>
    </row>
    <row r="198" spans="2:51" s="11" customFormat="1" ht="13.5">
      <c r="B198" s="206"/>
      <c r="C198" s="207"/>
      <c r="D198" s="208" t="s">
        <v>155</v>
      </c>
      <c r="E198" s="209" t="s">
        <v>21</v>
      </c>
      <c r="F198" s="210" t="s">
        <v>351</v>
      </c>
      <c r="G198" s="207"/>
      <c r="H198" s="211">
        <v>20.8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155</v>
      </c>
      <c r="AU198" s="217" t="s">
        <v>82</v>
      </c>
      <c r="AV198" s="11" t="s">
        <v>82</v>
      </c>
      <c r="AW198" s="11" t="s">
        <v>35</v>
      </c>
      <c r="AX198" s="11" t="s">
        <v>80</v>
      </c>
      <c r="AY198" s="217" t="s">
        <v>144</v>
      </c>
    </row>
    <row r="199" spans="2:65" s="1" customFormat="1" ht="31.5" customHeight="1">
      <c r="B199" s="38"/>
      <c r="C199" s="191" t="s">
        <v>352</v>
      </c>
      <c r="D199" s="191" t="s">
        <v>146</v>
      </c>
      <c r="E199" s="192" t="s">
        <v>353</v>
      </c>
      <c r="F199" s="193" t="s">
        <v>354</v>
      </c>
      <c r="G199" s="194" t="s">
        <v>149</v>
      </c>
      <c r="H199" s="195">
        <v>20.8</v>
      </c>
      <c r="I199" s="196"/>
      <c r="J199" s="197">
        <f>ROUND(I199*H199,2)</f>
        <v>0</v>
      </c>
      <c r="K199" s="193" t="s">
        <v>150</v>
      </c>
      <c r="L199" s="58"/>
      <c r="M199" s="198" t="s">
        <v>21</v>
      </c>
      <c r="N199" s="199" t="s">
        <v>43</v>
      </c>
      <c r="O199" s="39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1" t="s">
        <v>151</v>
      </c>
      <c r="AT199" s="21" t="s">
        <v>146</v>
      </c>
      <c r="AU199" s="21" t="s">
        <v>82</v>
      </c>
      <c r="AY199" s="21" t="s">
        <v>144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1" t="s">
        <v>80</v>
      </c>
      <c r="BK199" s="202">
        <f>ROUND(I199*H199,2)</f>
        <v>0</v>
      </c>
      <c r="BL199" s="21" t="s">
        <v>151</v>
      </c>
      <c r="BM199" s="21" t="s">
        <v>355</v>
      </c>
    </row>
    <row r="200" spans="2:47" s="1" customFormat="1" ht="27">
      <c r="B200" s="38"/>
      <c r="C200" s="60"/>
      <c r="D200" s="203" t="s">
        <v>153</v>
      </c>
      <c r="E200" s="60"/>
      <c r="F200" s="204" t="s">
        <v>356</v>
      </c>
      <c r="G200" s="60"/>
      <c r="H200" s="60"/>
      <c r="I200" s="161"/>
      <c r="J200" s="60"/>
      <c r="K200" s="60"/>
      <c r="L200" s="58"/>
      <c r="M200" s="205"/>
      <c r="N200" s="39"/>
      <c r="O200" s="39"/>
      <c r="P200" s="39"/>
      <c r="Q200" s="39"/>
      <c r="R200" s="39"/>
      <c r="S200" s="39"/>
      <c r="T200" s="75"/>
      <c r="AT200" s="21" t="s">
        <v>153</v>
      </c>
      <c r="AU200" s="21" t="s">
        <v>82</v>
      </c>
    </row>
    <row r="201" spans="2:51" s="11" customFormat="1" ht="13.5">
      <c r="B201" s="206"/>
      <c r="C201" s="207"/>
      <c r="D201" s="208" t="s">
        <v>155</v>
      </c>
      <c r="E201" s="209" t="s">
        <v>21</v>
      </c>
      <c r="F201" s="210" t="s">
        <v>351</v>
      </c>
      <c r="G201" s="207"/>
      <c r="H201" s="211">
        <v>20.8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155</v>
      </c>
      <c r="AU201" s="217" t="s">
        <v>82</v>
      </c>
      <c r="AV201" s="11" t="s">
        <v>82</v>
      </c>
      <c r="AW201" s="11" t="s">
        <v>35</v>
      </c>
      <c r="AX201" s="11" t="s">
        <v>80</v>
      </c>
      <c r="AY201" s="217" t="s">
        <v>144</v>
      </c>
    </row>
    <row r="202" spans="2:65" s="1" customFormat="1" ht="31.5" customHeight="1">
      <c r="B202" s="38"/>
      <c r="C202" s="191" t="s">
        <v>357</v>
      </c>
      <c r="D202" s="191" t="s">
        <v>146</v>
      </c>
      <c r="E202" s="192" t="s">
        <v>358</v>
      </c>
      <c r="F202" s="193" t="s">
        <v>359</v>
      </c>
      <c r="G202" s="194" t="s">
        <v>149</v>
      </c>
      <c r="H202" s="195">
        <v>26.3</v>
      </c>
      <c r="I202" s="196"/>
      <c r="J202" s="197">
        <f>ROUND(I202*H202,2)</f>
        <v>0</v>
      </c>
      <c r="K202" s="193" t="s">
        <v>150</v>
      </c>
      <c r="L202" s="58"/>
      <c r="M202" s="198" t="s">
        <v>21</v>
      </c>
      <c r="N202" s="199" t="s">
        <v>43</v>
      </c>
      <c r="O202" s="39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AR202" s="21" t="s">
        <v>151</v>
      </c>
      <c r="AT202" s="21" t="s">
        <v>146</v>
      </c>
      <c r="AU202" s="21" t="s">
        <v>82</v>
      </c>
      <c r="AY202" s="21" t="s">
        <v>144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1" t="s">
        <v>80</v>
      </c>
      <c r="BK202" s="202">
        <f>ROUND(I202*H202,2)</f>
        <v>0</v>
      </c>
      <c r="BL202" s="21" t="s">
        <v>151</v>
      </c>
      <c r="BM202" s="21" t="s">
        <v>360</v>
      </c>
    </row>
    <row r="203" spans="2:47" s="1" customFormat="1" ht="27">
      <c r="B203" s="38"/>
      <c r="C203" s="60"/>
      <c r="D203" s="203" t="s">
        <v>153</v>
      </c>
      <c r="E203" s="60"/>
      <c r="F203" s="204" t="s">
        <v>361</v>
      </c>
      <c r="G203" s="60"/>
      <c r="H203" s="60"/>
      <c r="I203" s="161"/>
      <c r="J203" s="60"/>
      <c r="K203" s="60"/>
      <c r="L203" s="58"/>
      <c r="M203" s="205"/>
      <c r="N203" s="39"/>
      <c r="O203" s="39"/>
      <c r="P203" s="39"/>
      <c r="Q203" s="39"/>
      <c r="R203" s="39"/>
      <c r="S203" s="39"/>
      <c r="T203" s="75"/>
      <c r="AT203" s="21" t="s">
        <v>153</v>
      </c>
      <c r="AU203" s="21" t="s">
        <v>82</v>
      </c>
    </row>
    <row r="204" spans="2:51" s="11" customFormat="1" ht="13.5">
      <c r="B204" s="206"/>
      <c r="C204" s="207"/>
      <c r="D204" s="208" t="s">
        <v>155</v>
      </c>
      <c r="E204" s="209" t="s">
        <v>21</v>
      </c>
      <c r="F204" s="210" t="s">
        <v>161</v>
      </c>
      <c r="G204" s="207"/>
      <c r="H204" s="211">
        <v>26.3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155</v>
      </c>
      <c r="AU204" s="217" t="s">
        <v>82</v>
      </c>
      <c r="AV204" s="11" t="s">
        <v>82</v>
      </c>
      <c r="AW204" s="11" t="s">
        <v>35</v>
      </c>
      <c r="AX204" s="11" t="s">
        <v>80</v>
      </c>
      <c r="AY204" s="217" t="s">
        <v>144</v>
      </c>
    </row>
    <row r="205" spans="2:65" s="1" customFormat="1" ht="31.5" customHeight="1">
      <c r="B205" s="38"/>
      <c r="C205" s="191" t="s">
        <v>362</v>
      </c>
      <c r="D205" s="191" t="s">
        <v>146</v>
      </c>
      <c r="E205" s="192" t="s">
        <v>363</v>
      </c>
      <c r="F205" s="193" t="s">
        <v>364</v>
      </c>
      <c r="G205" s="194" t="s">
        <v>149</v>
      </c>
      <c r="H205" s="195">
        <v>26.3</v>
      </c>
      <c r="I205" s="196"/>
      <c r="J205" s="197">
        <f>ROUND(I205*H205,2)</f>
        <v>0</v>
      </c>
      <c r="K205" s="193" t="s">
        <v>150</v>
      </c>
      <c r="L205" s="58"/>
      <c r="M205" s="198" t="s">
        <v>21</v>
      </c>
      <c r="N205" s="199" t="s">
        <v>43</v>
      </c>
      <c r="O205" s="39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1" t="s">
        <v>151</v>
      </c>
      <c r="AT205" s="21" t="s">
        <v>146</v>
      </c>
      <c r="AU205" s="21" t="s">
        <v>82</v>
      </c>
      <c r="AY205" s="21" t="s">
        <v>144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1" t="s">
        <v>80</v>
      </c>
      <c r="BK205" s="202">
        <f>ROUND(I205*H205,2)</f>
        <v>0</v>
      </c>
      <c r="BL205" s="21" t="s">
        <v>151</v>
      </c>
      <c r="BM205" s="21" t="s">
        <v>365</v>
      </c>
    </row>
    <row r="206" spans="2:47" s="1" customFormat="1" ht="27">
      <c r="B206" s="38"/>
      <c r="C206" s="60"/>
      <c r="D206" s="203" t="s">
        <v>153</v>
      </c>
      <c r="E206" s="60"/>
      <c r="F206" s="204" t="s">
        <v>366</v>
      </c>
      <c r="G206" s="60"/>
      <c r="H206" s="60"/>
      <c r="I206" s="161"/>
      <c r="J206" s="60"/>
      <c r="K206" s="60"/>
      <c r="L206" s="58"/>
      <c r="M206" s="205"/>
      <c r="N206" s="39"/>
      <c r="O206" s="39"/>
      <c r="P206" s="39"/>
      <c r="Q206" s="39"/>
      <c r="R206" s="39"/>
      <c r="S206" s="39"/>
      <c r="T206" s="75"/>
      <c r="AT206" s="21" t="s">
        <v>153</v>
      </c>
      <c r="AU206" s="21" t="s">
        <v>82</v>
      </c>
    </row>
    <row r="207" spans="2:51" s="11" customFormat="1" ht="13.5">
      <c r="B207" s="206"/>
      <c r="C207" s="207"/>
      <c r="D207" s="208" t="s">
        <v>155</v>
      </c>
      <c r="E207" s="209" t="s">
        <v>21</v>
      </c>
      <c r="F207" s="210" t="s">
        <v>161</v>
      </c>
      <c r="G207" s="207"/>
      <c r="H207" s="211">
        <v>26.3</v>
      </c>
      <c r="I207" s="212"/>
      <c r="J207" s="207"/>
      <c r="K207" s="207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155</v>
      </c>
      <c r="AU207" s="217" t="s">
        <v>82</v>
      </c>
      <c r="AV207" s="11" t="s">
        <v>82</v>
      </c>
      <c r="AW207" s="11" t="s">
        <v>35</v>
      </c>
      <c r="AX207" s="11" t="s">
        <v>80</v>
      </c>
      <c r="AY207" s="217" t="s">
        <v>144</v>
      </c>
    </row>
    <row r="208" spans="2:65" s="1" customFormat="1" ht="22.5" customHeight="1">
      <c r="B208" s="38"/>
      <c r="C208" s="191" t="s">
        <v>367</v>
      </c>
      <c r="D208" s="191" t="s">
        <v>146</v>
      </c>
      <c r="E208" s="192" t="s">
        <v>368</v>
      </c>
      <c r="F208" s="193" t="s">
        <v>369</v>
      </c>
      <c r="G208" s="194" t="s">
        <v>149</v>
      </c>
      <c r="H208" s="195">
        <v>1.5</v>
      </c>
      <c r="I208" s="196"/>
      <c r="J208" s="197">
        <f>ROUND(I208*H208,2)</f>
        <v>0</v>
      </c>
      <c r="K208" s="193" t="s">
        <v>150</v>
      </c>
      <c r="L208" s="58"/>
      <c r="M208" s="198" t="s">
        <v>21</v>
      </c>
      <c r="N208" s="199" t="s">
        <v>43</v>
      </c>
      <c r="O208" s="39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AR208" s="21" t="s">
        <v>151</v>
      </c>
      <c r="AT208" s="21" t="s">
        <v>146</v>
      </c>
      <c r="AU208" s="21" t="s">
        <v>82</v>
      </c>
      <c r="AY208" s="21" t="s">
        <v>144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1" t="s">
        <v>80</v>
      </c>
      <c r="BK208" s="202">
        <f>ROUND(I208*H208,2)</f>
        <v>0</v>
      </c>
      <c r="BL208" s="21" t="s">
        <v>151</v>
      </c>
      <c r="BM208" s="21" t="s">
        <v>370</v>
      </c>
    </row>
    <row r="209" spans="2:47" s="1" customFormat="1" ht="40.5">
      <c r="B209" s="38"/>
      <c r="C209" s="60"/>
      <c r="D209" s="203" t="s">
        <v>153</v>
      </c>
      <c r="E209" s="60"/>
      <c r="F209" s="204" t="s">
        <v>371</v>
      </c>
      <c r="G209" s="60"/>
      <c r="H209" s="60"/>
      <c r="I209" s="161"/>
      <c r="J209" s="60"/>
      <c r="K209" s="60"/>
      <c r="L209" s="58"/>
      <c r="M209" s="205"/>
      <c r="N209" s="39"/>
      <c r="O209" s="39"/>
      <c r="P209" s="39"/>
      <c r="Q209" s="39"/>
      <c r="R209" s="39"/>
      <c r="S209" s="39"/>
      <c r="T209" s="75"/>
      <c r="AT209" s="21" t="s">
        <v>153</v>
      </c>
      <c r="AU209" s="21" t="s">
        <v>82</v>
      </c>
    </row>
    <row r="210" spans="2:51" s="11" customFormat="1" ht="13.5">
      <c r="B210" s="206"/>
      <c r="C210" s="207"/>
      <c r="D210" s="208" t="s">
        <v>155</v>
      </c>
      <c r="E210" s="209" t="s">
        <v>92</v>
      </c>
      <c r="F210" s="210" t="s">
        <v>372</v>
      </c>
      <c r="G210" s="207"/>
      <c r="H210" s="211">
        <v>1.5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155</v>
      </c>
      <c r="AU210" s="217" t="s">
        <v>82</v>
      </c>
      <c r="AV210" s="11" t="s">
        <v>82</v>
      </c>
      <c r="AW210" s="11" t="s">
        <v>35</v>
      </c>
      <c r="AX210" s="11" t="s">
        <v>80</v>
      </c>
      <c r="AY210" s="217" t="s">
        <v>144</v>
      </c>
    </row>
    <row r="211" spans="2:65" s="1" customFormat="1" ht="22.5" customHeight="1">
      <c r="B211" s="38"/>
      <c r="C211" s="218" t="s">
        <v>373</v>
      </c>
      <c r="D211" s="218" t="s">
        <v>279</v>
      </c>
      <c r="E211" s="219" t="s">
        <v>374</v>
      </c>
      <c r="F211" s="220" t="s">
        <v>375</v>
      </c>
      <c r="G211" s="221" t="s">
        <v>149</v>
      </c>
      <c r="H211" s="222">
        <v>1.5</v>
      </c>
      <c r="I211" s="223"/>
      <c r="J211" s="224">
        <f>ROUND(I211*H211,2)</f>
        <v>0</v>
      </c>
      <c r="K211" s="220" t="s">
        <v>150</v>
      </c>
      <c r="L211" s="225"/>
      <c r="M211" s="226" t="s">
        <v>21</v>
      </c>
      <c r="N211" s="227" t="s">
        <v>43</v>
      </c>
      <c r="O211" s="39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1" t="s">
        <v>191</v>
      </c>
      <c r="AT211" s="21" t="s">
        <v>279</v>
      </c>
      <c r="AU211" s="21" t="s">
        <v>82</v>
      </c>
      <c r="AY211" s="21" t="s">
        <v>144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1" t="s">
        <v>80</v>
      </c>
      <c r="BK211" s="202">
        <f>ROUND(I211*H211,2)</f>
        <v>0</v>
      </c>
      <c r="BL211" s="21" t="s">
        <v>151</v>
      </c>
      <c r="BM211" s="21" t="s">
        <v>376</v>
      </c>
    </row>
    <row r="212" spans="2:47" s="1" customFormat="1" ht="13.5">
      <c r="B212" s="38"/>
      <c r="C212" s="60"/>
      <c r="D212" s="203" t="s">
        <v>153</v>
      </c>
      <c r="E212" s="60"/>
      <c r="F212" s="204" t="s">
        <v>377</v>
      </c>
      <c r="G212" s="60"/>
      <c r="H212" s="60"/>
      <c r="I212" s="161"/>
      <c r="J212" s="60"/>
      <c r="K212" s="60"/>
      <c r="L212" s="58"/>
      <c r="M212" s="205"/>
      <c r="N212" s="39"/>
      <c r="O212" s="39"/>
      <c r="P212" s="39"/>
      <c r="Q212" s="39"/>
      <c r="R212" s="39"/>
      <c r="S212" s="39"/>
      <c r="T212" s="75"/>
      <c r="AT212" s="21" t="s">
        <v>153</v>
      </c>
      <c r="AU212" s="21" t="s">
        <v>82</v>
      </c>
    </row>
    <row r="213" spans="2:51" s="11" customFormat="1" ht="13.5">
      <c r="B213" s="206"/>
      <c r="C213" s="207"/>
      <c r="D213" s="203" t="s">
        <v>155</v>
      </c>
      <c r="E213" s="228" t="s">
        <v>21</v>
      </c>
      <c r="F213" s="229" t="s">
        <v>92</v>
      </c>
      <c r="G213" s="207"/>
      <c r="H213" s="230">
        <v>1.5</v>
      </c>
      <c r="I213" s="212"/>
      <c r="J213" s="207"/>
      <c r="K213" s="207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155</v>
      </c>
      <c r="AU213" s="217" t="s">
        <v>82</v>
      </c>
      <c r="AV213" s="11" t="s">
        <v>82</v>
      </c>
      <c r="AW213" s="11" t="s">
        <v>35</v>
      </c>
      <c r="AX213" s="11" t="s">
        <v>80</v>
      </c>
      <c r="AY213" s="217" t="s">
        <v>144</v>
      </c>
    </row>
    <row r="214" spans="2:63" s="10" customFormat="1" ht="29.85" customHeight="1">
      <c r="B214" s="174"/>
      <c r="C214" s="175"/>
      <c r="D214" s="188" t="s">
        <v>71</v>
      </c>
      <c r="E214" s="189" t="s">
        <v>191</v>
      </c>
      <c r="F214" s="189" t="s">
        <v>378</v>
      </c>
      <c r="G214" s="175"/>
      <c r="H214" s="175"/>
      <c r="I214" s="178"/>
      <c r="J214" s="190">
        <f>BK214</f>
        <v>0</v>
      </c>
      <c r="K214" s="175"/>
      <c r="L214" s="180"/>
      <c r="M214" s="181"/>
      <c r="N214" s="182"/>
      <c r="O214" s="182"/>
      <c r="P214" s="183">
        <f>SUM(P215:P279)</f>
        <v>0</v>
      </c>
      <c r="Q214" s="182"/>
      <c r="R214" s="183">
        <f>SUM(R215:R279)</f>
        <v>23.798195599999996</v>
      </c>
      <c r="S214" s="182"/>
      <c r="T214" s="184">
        <f>SUM(T215:T279)</f>
        <v>0</v>
      </c>
      <c r="AR214" s="185" t="s">
        <v>80</v>
      </c>
      <c r="AT214" s="186" t="s">
        <v>71</v>
      </c>
      <c r="AU214" s="186" t="s">
        <v>80</v>
      </c>
      <c r="AY214" s="185" t="s">
        <v>144</v>
      </c>
      <c r="BK214" s="187">
        <f>SUM(BK215:BK279)</f>
        <v>0</v>
      </c>
    </row>
    <row r="215" spans="2:65" s="1" customFormat="1" ht="31.5" customHeight="1">
      <c r="B215" s="38"/>
      <c r="C215" s="191" t="s">
        <v>379</v>
      </c>
      <c r="D215" s="191" t="s">
        <v>146</v>
      </c>
      <c r="E215" s="192" t="s">
        <v>380</v>
      </c>
      <c r="F215" s="193" t="s">
        <v>381</v>
      </c>
      <c r="G215" s="194" t="s">
        <v>382</v>
      </c>
      <c r="H215" s="195">
        <v>1</v>
      </c>
      <c r="I215" s="196"/>
      <c r="J215" s="197">
        <f>ROUND(I215*H215,2)</f>
        <v>0</v>
      </c>
      <c r="K215" s="193" t="s">
        <v>150</v>
      </c>
      <c r="L215" s="58"/>
      <c r="M215" s="198" t="s">
        <v>21</v>
      </c>
      <c r="N215" s="199" t="s">
        <v>43</v>
      </c>
      <c r="O215" s="39"/>
      <c r="P215" s="200">
        <f>O215*H215</f>
        <v>0</v>
      </c>
      <c r="Q215" s="200">
        <v>7E-05</v>
      </c>
      <c r="R215" s="200">
        <f>Q215*H215</f>
        <v>7E-05</v>
      </c>
      <c r="S215" s="200">
        <v>0</v>
      </c>
      <c r="T215" s="201">
        <f>S215*H215</f>
        <v>0</v>
      </c>
      <c r="AR215" s="21" t="s">
        <v>151</v>
      </c>
      <c r="AT215" s="21" t="s">
        <v>146</v>
      </c>
      <c r="AU215" s="21" t="s">
        <v>82</v>
      </c>
      <c r="AY215" s="21" t="s">
        <v>144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1" t="s">
        <v>80</v>
      </c>
      <c r="BK215" s="202">
        <f>ROUND(I215*H215,2)</f>
        <v>0</v>
      </c>
      <c r="BL215" s="21" t="s">
        <v>151</v>
      </c>
      <c r="BM215" s="21" t="s">
        <v>383</v>
      </c>
    </row>
    <row r="216" spans="2:47" s="1" customFormat="1" ht="27">
      <c r="B216" s="38"/>
      <c r="C216" s="60"/>
      <c r="D216" s="203" t="s">
        <v>153</v>
      </c>
      <c r="E216" s="60"/>
      <c r="F216" s="204" t="s">
        <v>384</v>
      </c>
      <c r="G216" s="60"/>
      <c r="H216" s="60"/>
      <c r="I216" s="161"/>
      <c r="J216" s="60"/>
      <c r="K216" s="60"/>
      <c r="L216" s="58"/>
      <c r="M216" s="205"/>
      <c r="N216" s="39"/>
      <c r="O216" s="39"/>
      <c r="P216" s="39"/>
      <c r="Q216" s="39"/>
      <c r="R216" s="39"/>
      <c r="S216" s="39"/>
      <c r="T216" s="75"/>
      <c r="AT216" s="21" t="s">
        <v>153</v>
      </c>
      <c r="AU216" s="21" t="s">
        <v>82</v>
      </c>
    </row>
    <row r="217" spans="2:51" s="11" customFormat="1" ht="13.5">
      <c r="B217" s="206"/>
      <c r="C217" s="207"/>
      <c r="D217" s="208" t="s">
        <v>155</v>
      </c>
      <c r="E217" s="209" t="s">
        <v>21</v>
      </c>
      <c r="F217" s="210" t="s">
        <v>80</v>
      </c>
      <c r="G217" s="207"/>
      <c r="H217" s="211">
        <v>1</v>
      </c>
      <c r="I217" s="212"/>
      <c r="J217" s="207"/>
      <c r="K217" s="207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155</v>
      </c>
      <c r="AU217" s="217" t="s">
        <v>82</v>
      </c>
      <c r="AV217" s="11" t="s">
        <v>82</v>
      </c>
      <c r="AW217" s="11" t="s">
        <v>35</v>
      </c>
      <c r="AX217" s="11" t="s">
        <v>80</v>
      </c>
      <c r="AY217" s="217" t="s">
        <v>144</v>
      </c>
    </row>
    <row r="218" spans="2:65" s="1" customFormat="1" ht="22.5" customHeight="1">
      <c r="B218" s="38"/>
      <c r="C218" s="218" t="s">
        <v>385</v>
      </c>
      <c r="D218" s="218" t="s">
        <v>279</v>
      </c>
      <c r="E218" s="219" t="s">
        <v>386</v>
      </c>
      <c r="F218" s="220" t="s">
        <v>387</v>
      </c>
      <c r="G218" s="221" t="s">
        <v>382</v>
      </c>
      <c r="H218" s="222">
        <v>1</v>
      </c>
      <c r="I218" s="223"/>
      <c r="J218" s="224">
        <f>ROUND(I218*H218,2)</f>
        <v>0</v>
      </c>
      <c r="K218" s="220" t="s">
        <v>150</v>
      </c>
      <c r="L218" s="225"/>
      <c r="M218" s="226" t="s">
        <v>21</v>
      </c>
      <c r="N218" s="227" t="s">
        <v>43</v>
      </c>
      <c r="O218" s="39"/>
      <c r="P218" s="200">
        <f>O218*H218</f>
        <v>0</v>
      </c>
      <c r="Q218" s="200">
        <v>0.004</v>
      </c>
      <c r="R218" s="200">
        <f>Q218*H218</f>
        <v>0.004</v>
      </c>
      <c r="S218" s="200">
        <v>0</v>
      </c>
      <c r="T218" s="201">
        <f>S218*H218</f>
        <v>0</v>
      </c>
      <c r="AR218" s="21" t="s">
        <v>191</v>
      </c>
      <c r="AT218" s="21" t="s">
        <v>279</v>
      </c>
      <c r="AU218" s="21" t="s">
        <v>82</v>
      </c>
      <c r="AY218" s="21" t="s">
        <v>144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1" t="s">
        <v>80</v>
      </c>
      <c r="BK218" s="202">
        <f>ROUND(I218*H218,2)</f>
        <v>0</v>
      </c>
      <c r="BL218" s="21" t="s">
        <v>151</v>
      </c>
      <c r="BM218" s="21" t="s">
        <v>388</v>
      </c>
    </row>
    <row r="219" spans="2:47" s="1" customFormat="1" ht="13.5">
      <c r="B219" s="38"/>
      <c r="C219" s="60"/>
      <c r="D219" s="203" t="s">
        <v>153</v>
      </c>
      <c r="E219" s="60"/>
      <c r="F219" s="204" t="s">
        <v>387</v>
      </c>
      <c r="G219" s="60"/>
      <c r="H219" s="60"/>
      <c r="I219" s="161"/>
      <c r="J219" s="60"/>
      <c r="K219" s="60"/>
      <c r="L219" s="58"/>
      <c r="M219" s="205"/>
      <c r="N219" s="39"/>
      <c r="O219" s="39"/>
      <c r="P219" s="39"/>
      <c r="Q219" s="39"/>
      <c r="R219" s="39"/>
      <c r="S219" s="39"/>
      <c r="T219" s="75"/>
      <c r="AT219" s="21" t="s">
        <v>153</v>
      </c>
      <c r="AU219" s="21" t="s">
        <v>82</v>
      </c>
    </row>
    <row r="220" spans="2:51" s="11" customFormat="1" ht="13.5">
      <c r="B220" s="206"/>
      <c r="C220" s="207"/>
      <c r="D220" s="208" t="s">
        <v>155</v>
      </c>
      <c r="E220" s="209" t="s">
        <v>21</v>
      </c>
      <c r="F220" s="210" t="s">
        <v>80</v>
      </c>
      <c r="G220" s="207"/>
      <c r="H220" s="211">
        <v>1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155</v>
      </c>
      <c r="AU220" s="217" t="s">
        <v>82</v>
      </c>
      <c r="AV220" s="11" t="s">
        <v>82</v>
      </c>
      <c r="AW220" s="11" t="s">
        <v>35</v>
      </c>
      <c r="AX220" s="11" t="s">
        <v>80</v>
      </c>
      <c r="AY220" s="217" t="s">
        <v>144</v>
      </c>
    </row>
    <row r="221" spans="2:65" s="1" customFormat="1" ht="31.5" customHeight="1">
      <c r="B221" s="38"/>
      <c r="C221" s="191" t="s">
        <v>389</v>
      </c>
      <c r="D221" s="191" t="s">
        <v>146</v>
      </c>
      <c r="E221" s="192" t="s">
        <v>390</v>
      </c>
      <c r="F221" s="193" t="s">
        <v>391</v>
      </c>
      <c r="G221" s="194" t="s">
        <v>165</v>
      </c>
      <c r="H221" s="195">
        <v>54.3</v>
      </c>
      <c r="I221" s="196"/>
      <c r="J221" s="197">
        <f>ROUND(I221*H221,2)</f>
        <v>0</v>
      </c>
      <c r="K221" s="193" t="s">
        <v>150</v>
      </c>
      <c r="L221" s="58"/>
      <c r="M221" s="198" t="s">
        <v>21</v>
      </c>
      <c r="N221" s="199" t="s">
        <v>43</v>
      </c>
      <c r="O221" s="39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AR221" s="21" t="s">
        <v>151</v>
      </c>
      <c r="AT221" s="21" t="s">
        <v>146</v>
      </c>
      <c r="AU221" s="21" t="s">
        <v>82</v>
      </c>
      <c r="AY221" s="21" t="s">
        <v>144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1" t="s">
        <v>80</v>
      </c>
      <c r="BK221" s="202">
        <f>ROUND(I221*H221,2)</f>
        <v>0</v>
      </c>
      <c r="BL221" s="21" t="s">
        <v>151</v>
      </c>
      <c r="BM221" s="21" t="s">
        <v>392</v>
      </c>
    </row>
    <row r="222" spans="2:47" s="1" customFormat="1" ht="27">
      <c r="B222" s="38"/>
      <c r="C222" s="60"/>
      <c r="D222" s="203" t="s">
        <v>153</v>
      </c>
      <c r="E222" s="60"/>
      <c r="F222" s="204" t="s">
        <v>393</v>
      </c>
      <c r="G222" s="60"/>
      <c r="H222" s="60"/>
      <c r="I222" s="161"/>
      <c r="J222" s="60"/>
      <c r="K222" s="60"/>
      <c r="L222" s="58"/>
      <c r="M222" s="205"/>
      <c r="N222" s="39"/>
      <c r="O222" s="39"/>
      <c r="P222" s="39"/>
      <c r="Q222" s="39"/>
      <c r="R222" s="39"/>
      <c r="S222" s="39"/>
      <c r="T222" s="75"/>
      <c r="AT222" s="21" t="s">
        <v>153</v>
      </c>
      <c r="AU222" s="21" t="s">
        <v>82</v>
      </c>
    </row>
    <row r="223" spans="2:51" s="11" customFormat="1" ht="13.5">
      <c r="B223" s="206"/>
      <c r="C223" s="207"/>
      <c r="D223" s="208" t="s">
        <v>155</v>
      </c>
      <c r="E223" s="209" t="s">
        <v>21</v>
      </c>
      <c r="F223" s="210" t="s">
        <v>394</v>
      </c>
      <c r="G223" s="207"/>
      <c r="H223" s="211">
        <v>54.3</v>
      </c>
      <c r="I223" s="212"/>
      <c r="J223" s="207"/>
      <c r="K223" s="207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155</v>
      </c>
      <c r="AU223" s="217" t="s">
        <v>82</v>
      </c>
      <c r="AV223" s="11" t="s">
        <v>82</v>
      </c>
      <c r="AW223" s="11" t="s">
        <v>35</v>
      </c>
      <c r="AX223" s="11" t="s">
        <v>80</v>
      </c>
      <c r="AY223" s="217" t="s">
        <v>144</v>
      </c>
    </row>
    <row r="224" spans="2:65" s="1" customFormat="1" ht="22.5" customHeight="1">
      <c r="B224" s="38"/>
      <c r="C224" s="218" t="s">
        <v>395</v>
      </c>
      <c r="D224" s="218" t="s">
        <v>279</v>
      </c>
      <c r="E224" s="219" t="s">
        <v>396</v>
      </c>
      <c r="F224" s="220" t="s">
        <v>397</v>
      </c>
      <c r="G224" s="221" t="s">
        <v>165</v>
      </c>
      <c r="H224" s="222">
        <v>54.3</v>
      </c>
      <c r="I224" s="223"/>
      <c r="J224" s="224">
        <f>ROUND(I224*H224,2)</f>
        <v>0</v>
      </c>
      <c r="K224" s="220" t="s">
        <v>150</v>
      </c>
      <c r="L224" s="225"/>
      <c r="M224" s="226" t="s">
        <v>21</v>
      </c>
      <c r="N224" s="227" t="s">
        <v>43</v>
      </c>
      <c r="O224" s="39"/>
      <c r="P224" s="200">
        <f>O224*H224</f>
        <v>0</v>
      </c>
      <c r="Q224" s="200">
        <v>0.00105</v>
      </c>
      <c r="R224" s="200">
        <f>Q224*H224</f>
        <v>0.057014999999999996</v>
      </c>
      <c r="S224" s="200">
        <v>0</v>
      </c>
      <c r="T224" s="201">
        <f>S224*H224</f>
        <v>0</v>
      </c>
      <c r="AR224" s="21" t="s">
        <v>191</v>
      </c>
      <c r="AT224" s="21" t="s">
        <v>279</v>
      </c>
      <c r="AU224" s="21" t="s">
        <v>82</v>
      </c>
      <c r="AY224" s="21" t="s">
        <v>144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21" t="s">
        <v>80</v>
      </c>
      <c r="BK224" s="202">
        <f>ROUND(I224*H224,2)</f>
        <v>0</v>
      </c>
      <c r="BL224" s="21" t="s">
        <v>151</v>
      </c>
      <c r="BM224" s="21" t="s">
        <v>398</v>
      </c>
    </row>
    <row r="225" spans="2:47" s="1" customFormat="1" ht="13.5">
      <c r="B225" s="38"/>
      <c r="C225" s="60"/>
      <c r="D225" s="203" t="s">
        <v>153</v>
      </c>
      <c r="E225" s="60"/>
      <c r="F225" s="204" t="s">
        <v>399</v>
      </c>
      <c r="G225" s="60"/>
      <c r="H225" s="60"/>
      <c r="I225" s="161"/>
      <c r="J225" s="60"/>
      <c r="K225" s="60"/>
      <c r="L225" s="58"/>
      <c r="M225" s="205"/>
      <c r="N225" s="39"/>
      <c r="O225" s="39"/>
      <c r="P225" s="39"/>
      <c r="Q225" s="39"/>
      <c r="R225" s="39"/>
      <c r="S225" s="39"/>
      <c r="T225" s="75"/>
      <c r="AT225" s="21" t="s">
        <v>153</v>
      </c>
      <c r="AU225" s="21" t="s">
        <v>82</v>
      </c>
    </row>
    <row r="226" spans="2:51" s="11" customFormat="1" ht="13.5">
      <c r="B226" s="206"/>
      <c r="C226" s="207"/>
      <c r="D226" s="208" t="s">
        <v>155</v>
      </c>
      <c r="E226" s="209" t="s">
        <v>21</v>
      </c>
      <c r="F226" s="210" t="s">
        <v>394</v>
      </c>
      <c r="G226" s="207"/>
      <c r="H226" s="211">
        <v>54.3</v>
      </c>
      <c r="I226" s="212"/>
      <c r="J226" s="207"/>
      <c r="K226" s="207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155</v>
      </c>
      <c r="AU226" s="217" t="s">
        <v>82</v>
      </c>
      <c r="AV226" s="11" t="s">
        <v>82</v>
      </c>
      <c r="AW226" s="11" t="s">
        <v>35</v>
      </c>
      <c r="AX226" s="11" t="s">
        <v>80</v>
      </c>
      <c r="AY226" s="217" t="s">
        <v>144</v>
      </c>
    </row>
    <row r="227" spans="2:65" s="1" customFormat="1" ht="22.5" customHeight="1">
      <c r="B227" s="38"/>
      <c r="C227" s="191" t="s">
        <v>400</v>
      </c>
      <c r="D227" s="191" t="s">
        <v>146</v>
      </c>
      <c r="E227" s="192" t="s">
        <v>401</v>
      </c>
      <c r="F227" s="193" t="s">
        <v>402</v>
      </c>
      <c r="G227" s="194" t="s">
        <v>165</v>
      </c>
      <c r="H227" s="195">
        <v>10</v>
      </c>
      <c r="I227" s="196"/>
      <c r="J227" s="197">
        <f>ROUND(I227*H227,2)</f>
        <v>0</v>
      </c>
      <c r="K227" s="193" t="s">
        <v>150</v>
      </c>
      <c r="L227" s="58"/>
      <c r="M227" s="198" t="s">
        <v>21</v>
      </c>
      <c r="N227" s="199" t="s">
        <v>43</v>
      </c>
      <c r="O227" s="39"/>
      <c r="P227" s="200">
        <f>O227*H227</f>
        <v>0</v>
      </c>
      <c r="Q227" s="200">
        <v>0.00268</v>
      </c>
      <c r="R227" s="200">
        <f>Q227*H227</f>
        <v>0.0268</v>
      </c>
      <c r="S227" s="200">
        <v>0</v>
      </c>
      <c r="T227" s="201">
        <f>S227*H227</f>
        <v>0</v>
      </c>
      <c r="AR227" s="21" t="s">
        <v>151</v>
      </c>
      <c r="AT227" s="21" t="s">
        <v>146</v>
      </c>
      <c r="AU227" s="21" t="s">
        <v>82</v>
      </c>
      <c r="AY227" s="21" t="s">
        <v>144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21" t="s">
        <v>80</v>
      </c>
      <c r="BK227" s="202">
        <f>ROUND(I227*H227,2)</f>
        <v>0</v>
      </c>
      <c r="BL227" s="21" t="s">
        <v>151</v>
      </c>
      <c r="BM227" s="21" t="s">
        <v>403</v>
      </c>
    </row>
    <row r="228" spans="2:47" s="1" customFormat="1" ht="27">
      <c r="B228" s="38"/>
      <c r="C228" s="60"/>
      <c r="D228" s="203" t="s">
        <v>153</v>
      </c>
      <c r="E228" s="60"/>
      <c r="F228" s="204" t="s">
        <v>404</v>
      </c>
      <c r="G228" s="60"/>
      <c r="H228" s="60"/>
      <c r="I228" s="161"/>
      <c r="J228" s="60"/>
      <c r="K228" s="60"/>
      <c r="L228" s="58"/>
      <c r="M228" s="205"/>
      <c r="N228" s="39"/>
      <c r="O228" s="39"/>
      <c r="P228" s="39"/>
      <c r="Q228" s="39"/>
      <c r="R228" s="39"/>
      <c r="S228" s="39"/>
      <c r="T228" s="75"/>
      <c r="AT228" s="21" t="s">
        <v>153</v>
      </c>
      <c r="AU228" s="21" t="s">
        <v>82</v>
      </c>
    </row>
    <row r="229" spans="2:51" s="11" customFormat="1" ht="13.5">
      <c r="B229" s="206"/>
      <c r="C229" s="207"/>
      <c r="D229" s="208" t="s">
        <v>155</v>
      </c>
      <c r="E229" s="209" t="s">
        <v>21</v>
      </c>
      <c r="F229" s="210" t="s">
        <v>202</v>
      </c>
      <c r="G229" s="207"/>
      <c r="H229" s="211">
        <v>10</v>
      </c>
      <c r="I229" s="212"/>
      <c r="J229" s="207"/>
      <c r="K229" s="207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155</v>
      </c>
      <c r="AU229" s="217" t="s">
        <v>82</v>
      </c>
      <c r="AV229" s="11" t="s">
        <v>82</v>
      </c>
      <c r="AW229" s="11" t="s">
        <v>35</v>
      </c>
      <c r="AX229" s="11" t="s">
        <v>80</v>
      </c>
      <c r="AY229" s="217" t="s">
        <v>144</v>
      </c>
    </row>
    <row r="230" spans="2:65" s="1" customFormat="1" ht="22.5" customHeight="1">
      <c r="B230" s="38"/>
      <c r="C230" s="191" t="s">
        <v>405</v>
      </c>
      <c r="D230" s="191" t="s">
        <v>146</v>
      </c>
      <c r="E230" s="192" t="s">
        <v>406</v>
      </c>
      <c r="F230" s="193" t="s">
        <v>407</v>
      </c>
      <c r="G230" s="194" t="s">
        <v>165</v>
      </c>
      <c r="H230" s="195">
        <v>6.2</v>
      </c>
      <c r="I230" s="196"/>
      <c r="J230" s="197">
        <f>ROUND(I230*H230,2)</f>
        <v>0</v>
      </c>
      <c r="K230" s="193" t="s">
        <v>150</v>
      </c>
      <c r="L230" s="58"/>
      <c r="M230" s="198" t="s">
        <v>21</v>
      </c>
      <c r="N230" s="199" t="s">
        <v>43</v>
      </c>
      <c r="O230" s="39"/>
      <c r="P230" s="200">
        <f>O230*H230</f>
        <v>0</v>
      </c>
      <c r="Q230" s="200">
        <v>0.00427</v>
      </c>
      <c r="R230" s="200">
        <f>Q230*H230</f>
        <v>0.026474000000000004</v>
      </c>
      <c r="S230" s="200">
        <v>0</v>
      </c>
      <c r="T230" s="201">
        <f>S230*H230</f>
        <v>0</v>
      </c>
      <c r="AR230" s="21" t="s">
        <v>151</v>
      </c>
      <c r="AT230" s="21" t="s">
        <v>146</v>
      </c>
      <c r="AU230" s="21" t="s">
        <v>82</v>
      </c>
      <c r="AY230" s="21" t="s">
        <v>144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21" t="s">
        <v>80</v>
      </c>
      <c r="BK230" s="202">
        <f>ROUND(I230*H230,2)</f>
        <v>0</v>
      </c>
      <c r="BL230" s="21" t="s">
        <v>151</v>
      </c>
      <c r="BM230" s="21" t="s">
        <v>408</v>
      </c>
    </row>
    <row r="231" spans="2:47" s="1" customFormat="1" ht="27">
      <c r="B231" s="38"/>
      <c r="C231" s="60"/>
      <c r="D231" s="203" t="s">
        <v>153</v>
      </c>
      <c r="E231" s="60"/>
      <c r="F231" s="204" t="s">
        <v>409</v>
      </c>
      <c r="G231" s="60"/>
      <c r="H231" s="60"/>
      <c r="I231" s="161"/>
      <c r="J231" s="60"/>
      <c r="K231" s="60"/>
      <c r="L231" s="58"/>
      <c r="M231" s="205"/>
      <c r="N231" s="39"/>
      <c r="O231" s="39"/>
      <c r="P231" s="39"/>
      <c r="Q231" s="39"/>
      <c r="R231" s="39"/>
      <c r="S231" s="39"/>
      <c r="T231" s="75"/>
      <c r="AT231" s="21" t="s">
        <v>153</v>
      </c>
      <c r="AU231" s="21" t="s">
        <v>82</v>
      </c>
    </row>
    <row r="232" spans="2:51" s="11" customFormat="1" ht="13.5">
      <c r="B232" s="206"/>
      <c r="C232" s="207"/>
      <c r="D232" s="208" t="s">
        <v>155</v>
      </c>
      <c r="E232" s="209" t="s">
        <v>21</v>
      </c>
      <c r="F232" s="210" t="s">
        <v>410</v>
      </c>
      <c r="G232" s="207"/>
      <c r="H232" s="211">
        <v>6.2</v>
      </c>
      <c r="I232" s="212"/>
      <c r="J232" s="207"/>
      <c r="K232" s="207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155</v>
      </c>
      <c r="AU232" s="217" t="s">
        <v>82</v>
      </c>
      <c r="AV232" s="11" t="s">
        <v>82</v>
      </c>
      <c r="AW232" s="11" t="s">
        <v>35</v>
      </c>
      <c r="AX232" s="11" t="s">
        <v>80</v>
      </c>
      <c r="AY232" s="217" t="s">
        <v>144</v>
      </c>
    </row>
    <row r="233" spans="2:65" s="1" customFormat="1" ht="31.5" customHeight="1">
      <c r="B233" s="38"/>
      <c r="C233" s="191" t="s">
        <v>411</v>
      </c>
      <c r="D233" s="191" t="s">
        <v>146</v>
      </c>
      <c r="E233" s="192" t="s">
        <v>412</v>
      </c>
      <c r="F233" s="193" t="s">
        <v>413</v>
      </c>
      <c r="G233" s="194" t="s">
        <v>382</v>
      </c>
      <c r="H233" s="195">
        <v>2</v>
      </c>
      <c r="I233" s="196"/>
      <c r="J233" s="197">
        <f>ROUND(I233*H233,2)</f>
        <v>0</v>
      </c>
      <c r="K233" s="193" t="s">
        <v>150</v>
      </c>
      <c r="L233" s="58"/>
      <c r="M233" s="198" t="s">
        <v>21</v>
      </c>
      <c r="N233" s="199" t="s">
        <v>43</v>
      </c>
      <c r="O233" s="39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AR233" s="21" t="s">
        <v>151</v>
      </c>
      <c r="AT233" s="21" t="s">
        <v>146</v>
      </c>
      <c r="AU233" s="21" t="s">
        <v>82</v>
      </c>
      <c r="AY233" s="21" t="s">
        <v>144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1" t="s">
        <v>80</v>
      </c>
      <c r="BK233" s="202">
        <f>ROUND(I233*H233,2)</f>
        <v>0</v>
      </c>
      <c r="BL233" s="21" t="s">
        <v>151</v>
      </c>
      <c r="BM233" s="21" t="s">
        <v>414</v>
      </c>
    </row>
    <row r="234" spans="2:47" s="1" customFormat="1" ht="27">
      <c r="B234" s="38"/>
      <c r="C234" s="60"/>
      <c r="D234" s="203" t="s">
        <v>153</v>
      </c>
      <c r="E234" s="60"/>
      <c r="F234" s="204" t="s">
        <v>415</v>
      </c>
      <c r="G234" s="60"/>
      <c r="H234" s="60"/>
      <c r="I234" s="161"/>
      <c r="J234" s="60"/>
      <c r="K234" s="60"/>
      <c r="L234" s="58"/>
      <c r="M234" s="205"/>
      <c r="N234" s="39"/>
      <c r="O234" s="39"/>
      <c r="P234" s="39"/>
      <c r="Q234" s="39"/>
      <c r="R234" s="39"/>
      <c r="S234" s="39"/>
      <c r="T234" s="75"/>
      <c r="AT234" s="21" t="s">
        <v>153</v>
      </c>
      <c r="AU234" s="21" t="s">
        <v>82</v>
      </c>
    </row>
    <row r="235" spans="2:51" s="11" customFormat="1" ht="13.5">
      <c r="B235" s="206"/>
      <c r="C235" s="207"/>
      <c r="D235" s="208" t="s">
        <v>155</v>
      </c>
      <c r="E235" s="209" t="s">
        <v>21</v>
      </c>
      <c r="F235" s="210" t="s">
        <v>82</v>
      </c>
      <c r="G235" s="207"/>
      <c r="H235" s="211">
        <v>2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155</v>
      </c>
      <c r="AU235" s="217" t="s">
        <v>82</v>
      </c>
      <c r="AV235" s="11" t="s">
        <v>82</v>
      </c>
      <c r="AW235" s="11" t="s">
        <v>35</v>
      </c>
      <c r="AX235" s="11" t="s">
        <v>80</v>
      </c>
      <c r="AY235" s="217" t="s">
        <v>144</v>
      </c>
    </row>
    <row r="236" spans="2:65" s="1" customFormat="1" ht="22.5" customHeight="1">
      <c r="B236" s="38"/>
      <c r="C236" s="218" t="s">
        <v>416</v>
      </c>
      <c r="D236" s="218" t="s">
        <v>279</v>
      </c>
      <c r="E236" s="219" t="s">
        <v>417</v>
      </c>
      <c r="F236" s="220" t="s">
        <v>418</v>
      </c>
      <c r="G236" s="221" t="s">
        <v>382</v>
      </c>
      <c r="H236" s="222">
        <v>1</v>
      </c>
      <c r="I236" s="223"/>
      <c r="J236" s="224">
        <f>ROUND(I236*H236,2)</f>
        <v>0</v>
      </c>
      <c r="K236" s="220" t="s">
        <v>150</v>
      </c>
      <c r="L236" s="225"/>
      <c r="M236" s="226" t="s">
        <v>21</v>
      </c>
      <c r="N236" s="227" t="s">
        <v>43</v>
      </c>
      <c r="O236" s="39"/>
      <c r="P236" s="200">
        <f>O236*H236</f>
        <v>0</v>
      </c>
      <c r="Q236" s="200">
        <v>0.00059</v>
      </c>
      <c r="R236" s="200">
        <f>Q236*H236</f>
        <v>0.00059</v>
      </c>
      <c r="S236" s="200">
        <v>0</v>
      </c>
      <c r="T236" s="201">
        <f>S236*H236</f>
        <v>0</v>
      </c>
      <c r="AR236" s="21" t="s">
        <v>191</v>
      </c>
      <c r="AT236" s="21" t="s">
        <v>279</v>
      </c>
      <c r="AU236" s="21" t="s">
        <v>82</v>
      </c>
      <c r="AY236" s="21" t="s">
        <v>144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1" t="s">
        <v>80</v>
      </c>
      <c r="BK236" s="202">
        <f>ROUND(I236*H236,2)</f>
        <v>0</v>
      </c>
      <c r="BL236" s="21" t="s">
        <v>151</v>
      </c>
      <c r="BM236" s="21" t="s">
        <v>419</v>
      </c>
    </row>
    <row r="237" spans="2:47" s="1" customFormat="1" ht="13.5">
      <c r="B237" s="38"/>
      <c r="C237" s="60"/>
      <c r="D237" s="203" t="s">
        <v>153</v>
      </c>
      <c r="E237" s="60"/>
      <c r="F237" s="204" t="s">
        <v>420</v>
      </c>
      <c r="G237" s="60"/>
      <c r="H237" s="60"/>
      <c r="I237" s="161"/>
      <c r="J237" s="60"/>
      <c r="K237" s="60"/>
      <c r="L237" s="58"/>
      <c r="M237" s="205"/>
      <c r="N237" s="39"/>
      <c r="O237" s="39"/>
      <c r="P237" s="39"/>
      <c r="Q237" s="39"/>
      <c r="R237" s="39"/>
      <c r="S237" s="39"/>
      <c r="T237" s="75"/>
      <c r="AT237" s="21" t="s">
        <v>153</v>
      </c>
      <c r="AU237" s="21" t="s">
        <v>82</v>
      </c>
    </row>
    <row r="238" spans="2:51" s="11" customFormat="1" ht="13.5">
      <c r="B238" s="206"/>
      <c r="C238" s="207"/>
      <c r="D238" s="208" t="s">
        <v>155</v>
      </c>
      <c r="E238" s="209" t="s">
        <v>21</v>
      </c>
      <c r="F238" s="210" t="s">
        <v>80</v>
      </c>
      <c r="G238" s="207"/>
      <c r="H238" s="211">
        <v>1</v>
      </c>
      <c r="I238" s="212"/>
      <c r="J238" s="207"/>
      <c r="K238" s="207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155</v>
      </c>
      <c r="AU238" s="217" t="s">
        <v>82</v>
      </c>
      <c r="AV238" s="11" t="s">
        <v>82</v>
      </c>
      <c r="AW238" s="11" t="s">
        <v>35</v>
      </c>
      <c r="AX238" s="11" t="s">
        <v>80</v>
      </c>
      <c r="AY238" s="217" t="s">
        <v>144</v>
      </c>
    </row>
    <row r="239" spans="2:65" s="1" customFormat="1" ht="22.5" customHeight="1">
      <c r="B239" s="38"/>
      <c r="C239" s="218" t="s">
        <v>421</v>
      </c>
      <c r="D239" s="218" t="s">
        <v>279</v>
      </c>
      <c r="E239" s="219" t="s">
        <v>422</v>
      </c>
      <c r="F239" s="220" t="s">
        <v>423</v>
      </c>
      <c r="G239" s="221" t="s">
        <v>382</v>
      </c>
      <c r="H239" s="222">
        <v>1</v>
      </c>
      <c r="I239" s="223"/>
      <c r="J239" s="224">
        <f>ROUND(I239*H239,2)</f>
        <v>0</v>
      </c>
      <c r="K239" s="220" t="s">
        <v>150</v>
      </c>
      <c r="L239" s="225"/>
      <c r="M239" s="226" t="s">
        <v>21</v>
      </c>
      <c r="N239" s="227" t="s">
        <v>43</v>
      </c>
      <c r="O239" s="39"/>
      <c r="P239" s="200">
        <f>O239*H239</f>
        <v>0</v>
      </c>
      <c r="Q239" s="200">
        <v>0.00065</v>
      </c>
      <c r="R239" s="200">
        <f>Q239*H239</f>
        <v>0.00065</v>
      </c>
      <c r="S239" s="200">
        <v>0</v>
      </c>
      <c r="T239" s="201">
        <f>S239*H239</f>
        <v>0</v>
      </c>
      <c r="AR239" s="21" t="s">
        <v>191</v>
      </c>
      <c r="AT239" s="21" t="s">
        <v>279</v>
      </c>
      <c r="AU239" s="21" t="s">
        <v>82</v>
      </c>
      <c r="AY239" s="21" t="s">
        <v>144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1" t="s">
        <v>80</v>
      </c>
      <c r="BK239" s="202">
        <f>ROUND(I239*H239,2)</f>
        <v>0</v>
      </c>
      <c r="BL239" s="21" t="s">
        <v>151</v>
      </c>
      <c r="BM239" s="21" t="s">
        <v>424</v>
      </c>
    </row>
    <row r="240" spans="2:47" s="1" customFormat="1" ht="13.5">
      <c r="B240" s="38"/>
      <c r="C240" s="60"/>
      <c r="D240" s="203" t="s">
        <v>153</v>
      </c>
      <c r="E240" s="60"/>
      <c r="F240" s="204" t="s">
        <v>425</v>
      </c>
      <c r="G240" s="60"/>
      <c r="H240" s="60"/>
      <c r="I240" s="161"/>
      <c r="J240" s="60"/>
      <c r="K240" s="60"/>
      <c r="L240" s="58"/>
      <c r="M240" s="205"/>
      <c r="N240" s="39"/>
      <c r="O240" s="39"/>
      <c r="P240" s="39"/>
      <c r="Q240" s="39"/>
      <c r="R240" s="39"/>
      <c r="S240" s="39"/>
      <c r="T240" s="75"/>
      <c r="AT240" s="21" t="s">
        <v>153</v>
      </c>
      <c r="AU240" s="21" t="s">
        <v>82</v>
      </c>
    </row>
    <row r="241" spans="2:51" s="11" customFormat="1" ht="13.5">
      <c r="B241" s="206"/>
      <c r="C241" s="207"/>
      <c r="D241" s="208" t="s">
        <v>155</v>
      </c>
      <c r="E241" s="209" t="s">
        <v>21</v>
      </c>
      <c r="F241" s="210" t="s">
        <v>80</v>
      </c>
      <c r="G241" s="207"/>
      <c r="H241" s="211">
        <v>1</v>
      </c>
      <c r="I241" s="212"/>
      <c r="J241" s="207"/>
      <c r="K241" s="207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155</v>
      </c>
      <c r="AU241" s="217" t="s">
        <v>82</v>
      </c>
      <c r="AV241" s="11" t="s">
        <v>82</v>
      </c>
      <c r="AW241" s="11" t="s">
        <v>35</v>
      </c>
      <c r="AX241" s="11" t="s">
        <v>80</v>
      </c>
      <c r="AY241" s="217" t="s">
        <v>144</v>
      </c>
    </row>
    <row r="242" spans="2:65" s="1" customFormat="1" ht="31.5" customHeight="1">
      <c r="B242" s="38"/>
      <c r="C242" s="191" t="s">
        <v>426</v>
      </c>
      <c r="D242" s="191" t="s">
        <v>146</v>
      </c>
      <c r="E242" s="192" t="s">
        <v>427</v>
      </c>
      <c r="F242" s="193" t="s">
        <v>428</v>
      </c>
      <c r="G242" s="194" t="s">
        <v>382</v>
      </c>
      <c r="H242" s="195">
        <v>2</v>
      </c>
      <c r="I242" s="196"/>
      <c r="J242" s="197">
        <f>ROUND(I242*H242,2)</f>
        <v>0</v>
      </c>
      <c r="K242" s="193" t="s">
        <v>150</v>
      </c>
      <c r="L242" s="58"/>
      <c r="M242" s="198" t="s">
        <v>21</v>
      </c>
      <c r="N242" s="199" t="s">
        <v>43</v>
      </c>
      <c r="O242" s="39"/>
      <c r="P242" s="200">
        <f>O242*H242</f>
        <v>0</v>
      </c>
      <c r="Q242" s="200">
        <v>1E-05</v>
      </c>
      <c r="R242" s="200">
        <f>Q242*H242</f>
        <v>2E-05</v>
      </c>
      <c r="S242" s="200">
        <v>0</v>
      </c>
      <c r="T242" s="201">
        <f>S242*H242</f>
        <v>0</v>
      </c>
      <c r="AR242" s="21" t="s">
        <v>151</v>
      </c>
      <c r="AT242" s="21" t="s">
        <v>146</v>
      </c>
      <c r="AU242" s="21" t="s">
        <v>82</v>
      </c>
      <c r="AY242" s="21" t="s">
        <v>144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21" t="s">
        <v>80</v>
      </c>
      <c r="BK242" s="202">
        <f>ROUND(I242*H242,2)</f>
        <v>0</v>
      </c>
      <c r="BL242" s="21" t="s">
        <v>151</v>
      </c>
      <c r="BM242" s="21" t="s">
        <v>429</v>
      </c>
    </row>
    <row r="243" spans="2:47" s="1" customFormat="1" ht="27">
      <c r="B243" s="38"/>
      <c r="C243" s="60"/>
      <c r="D243" s="203" t="s">
        <v>153</v>
      </c>
      <c r="E243" s="60"/>
      <c r="F243" s="204" t="s">
        <v>430</v>
      </c>
      <c r="G243" s="60"/>
      <c r="H243" s="60"/>
      <c r="I243" s="161"/>
      <c r="J243" s="60"/>
      <c r="K243" s="60"/>
      <c r="L243" s="58"/>
      <c r="M243" s="205"/>
      <c r="N243" s="39"/>
      <c r="O243" s="39"/>
      <c r="P243" s="39"/>
      <c r="Q243" s="39"/>
      <c r="R243" s="39"/>
      <c r="S243" s="39"/>
      <c r="T243" s="75"/>
      <c r="AT243" s="21" t="s">
        <v>153</v>
      </c>
      <c r="AU243" s="21" t="s">
        <v>82</v>
      </c>
    </row>
    <row r="244" spans="2:51" s="11" customFormat="1" ht="13.5">
      <c r="B244" s="206"/>
      <c r="C244" s="207"/>
      <c r="D244" s="208" t="s">
        <v>155</v>
      </c>
      <c r="E244" s="209" t="s">
        <v>21</v>
      </c>
      <c r="F244" s="210" t="s">
        <v>82</v>
      </c>
      <c r="G244" s="207"/>
      <c r="H244" s="211">
        <v>2</v>
      </c>
      <c r="I244" s="212"/>
      <c r="J244" s="207"/>
      <c r="K244" s="207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155</v>
      </c>
      <c r="AU244" s="217" t="s">
        <v>82</v>
      </c>
      <c r="AV244" s="11" t="s">
        <v>82</v>
      </c>
      <c r="AW244" s="11" t="s">
        <v>35</v>
      </c>
      <c r="AX244" s="11" t="s">
        <v>80</v>
      </c>
      <c r="AY244" s="217" t="s">
        <v>144</v>
      </c>
    </row>
    <row r="245" spans="2:65" s="1" customFormat="1" ht="22.5" customHeight="1">
      <c r="B245" s="38"/>
      <c r="C245" s="218" t="s">
        <v>431</v>
      </c>
      <c r="D245" s="218" t="s">
        <v>279</v>
      </c>
      <c r="E245" s="219" t="s">
        <v>432</v>
      </c>
      <c r="F245" s="220" t="s">
        <v>433</v>
      </c>
      <c r="G245" s="221" t="s">
        <v>382</v>
      </c>
      <c r="H245" s="222">
        <v>1</v>
      </c>
      <c r="I245" s="223"/>
      <c r="J245" s="224">
        <f>ROUND(I245*H245,2)</f>
        <v>0</v>
      </c>
      <c r="K245" s="220" t="s">
        <v>150</v>
      </c>
      <c r="L245" s="225"/>
      <c r="M245" s="226" t="s">
        <v>21</v>
      </c>
      <c r="N245" s="227" t="s">
        <v>43</v>
      </c>
      <c r="O245" s="39"/>
      <c r="P245" s="200">
        <f>O245*H245</f>
        <v>0</v>
      </c>
      <c r="Q245" s="200">
        <v>0.00116</v>
      </c>
      <c r="R245" s="200">
        <f>Q245*H245</f>
        <v>0.00116</v>
      </c>
      <c r="S245" s="200">
        <v>0</v>
      </c>
      <c r="T245" s="201">
        <f>S245*H245</f>
        <v>0</v>
      </c>
      <c r="AR245" s="21" t="s">
        <v>191</v>
      </c>
      <c r="AT245" s="21" t="s">
        <v>279</v>
      </c>
      <c r="AU245" s="21" t="s">
        <v>82</v>
      </c>
      <c r="AY245" s="21" t="s">
        <v>144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21" t="s">
        <v>80</v>
      </c>
      <c r="BK245" s="202">
        <f>ROUND(I245*H245,2)</f>
        <v>0</v>
      </c>
      <c r="BL245" s="21" t="s">
        <v>151</v>
      </c>
      <c r="BM245" s="21" t="s">
        <v>434</v>
      </c>
    </row>
    <row r="246" spans="2:47" s="1" customFormat="1" ht="13.5">
      <c r="B246" s="38"/>
      <c r="C246" s="60"/>
      <c r="D246" s="203" t="s">
        <v>153</v>
      </c>
      <c r="E246" s="60"/>
      <c r="F246" s="204" t="s">
        <v>435</v>
      </c>
      <c r="G246" s="60"/>
      <c r="H246" s="60"/>
      <c r="I246" s="161"/>
      <c r="J246" s="60"/>
      <c r="K246" s="60"/>
      <c r="L246" s="58"/>
      <c r="M246" s="205"/>
      <c r="N246" s="39"/>
      <c r="O246" s="39"/>
      <c r="P246" s="39"/>
      <c r="Q246" s="39"/>
      <c r="R246" s="39"/>
      <c r="S246" s="39"/>
      <c r="T246" s="75"/>
      <c r="AT246" s="21" t="s">
        <v>153</v>
      </c>
      <c r="AU246" s="21" t="s">
        <v>82</v>
      </c>
    </row>
    <row r="247" spans="2:51" s="11" customFormat="1" ht="13.5">
      <c r="B247" s="206"/>
      <c r="C247" s="207"/>
      <c r="D247" s="208" t="s">
        <v>155</v>
      </c>
      <c r="E247" s="209" t="s">
        <v>21</v>
      </c>
      <c r="F247" s="210" t="s">
        <v>80</v>
      </c>
      <c r="G247" s="207"/>
      <c r="H247" s="211">
        <v>1</v>
      </c>
      <c r="I247" s="212"/>
      <c r="J247" s="207"/>
      <c r="K247" s="207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155</v>
      </c>
      <c r="AU247" s="217" t="s">
        <v>82</v>
      </c>
      <c r="AV247" s="11" t="s">
        <v>82</v>
      </c>
      <c r="AW247" s="11" t="s">
        <v>35</v>
      </c>
      <c r="AX247" s="11" t="s">
        <v>80</v>
      </c>
      <c r="AY247" s="217" t="s">
        <v>144</v>
      </c>
    </row>
    <row r="248" spans="2:65" s="1" customFormat="1" ht="22.5" customHeight="1">
      <c r="B248" s="38"/>
      <c r="C248" s="218" t="s">
        <v>436</v>
      </c>
      <c r="D248" s="218" t="s">
        <v>279</v>
      </c>
      <c r="E248" s="219" t="s">
        <v>437</v>
      </c>
      <c r="F248" s="220" t="s">
        <v>438</v>
      </c>
      <c r="G248" s="221" t="s">
        <v>382</v>
      </c>
      <c r="H248" s="222">
        <v>1</v>
      </c>
      <c r="I248" s="223"/>
      <c r="J248" s="224">
        <f>ROUND(I248*H248,2)</f>
        <v>0</v>
      </c>
      <c r="K248" s="220" t="s">
        <v>150</v>
      </c>
      <c r="L248" s="225"/>
      <c r="M248" s="226" t="s">
        <v>21</v>
      </c>
      <c r="N248" s="227" t="s">
        <v>43</v>
      </c>
      <c r="O248" s="39"/>
      <c r="P248" s="200">
        <f>O248*H248</f>
        <v>0</v>
      </c>
      <c r="Q248" s="200">
        <v>0.00079</v>
      </c>
      <c r="R248" s="200">
        <f>Q248*H248</f>
        <v>0.00079</v>
      </c>
      <c r="S248" s="200">
        <v>0</v>
      </c>
      <c r="T248" s="201">
        <f>S248*H248</f>
        <v>0</v>
      </c>
      <c r="AR248" s="21" t="s">
        <v>191</v>
      </c>
      <c r="AT248" s="21" t="s">
        <v>279</v>
      </c>
      <c r="AU248" s="21" t="s">
        <v>82</v>
      </c>
      <c r="AY248" s="21" t="s">
        <v>144</v>
      </c>
      <c r="BE248" s="202">
        <f>IF(N248="základní",J248,0)</f>
        <v>0</v>
      </c>
      <c r="BF248" s="202">
        <f>IF(N248="snížená",J248,0)</f>
        <v>0</v>
      </c>
      <c r="BG248" s="202">
        <f>IF(N248="zákl. přenesená",J248,0)</f>
        <v>0</v>
      </c>
      <c r="BH248" s="202">
        <f>IF(N248="sníž. přenesená",J248,0)</f>
        <v>0</v>
      </c>
      <c r="BI248" s="202">
        <f>IF(N248="nulová",J248,0)</f>
        <v>0</v>
      </c>
      <c r="BJ248" s="21" t="s">
        <v>80</v>
      </c>
      <c r="BK248" s="202">
        <f>ROUND(I248*H248,2)</f>
        <v>0</v>
      </c>
      <c r="BL248" s="21" t="s">
        <v>151</v>
      </c>
      <c r="BM248" s="21" t="s">
        <v>439</v>
      </c>
    </row>
    <row r="249" spans="2:47" s="1" customFormat="1" ht="13.5">
      <c r="B249" s="38"/>
      <c r="C249" s="60"/>
      <c r="D249" s="203" t="s">
        <v>153</v>
      </c>
      <c r="E249" s="60"/>
      <c r="F249" s="204" t="s">
        <v>440</v>
      </c>
      <c r="G249" s="60"/>
      <c r="H249" s="60"/>
      <c r="I249" s="161"/>
      <c r="J249" s="60"/>
      <c r="K249" s="60"/>
      <c r="L249" s="58"/>
      <c r="M249" s="205"/>
      <c r="N249" s="39"/>
      <c r="O249" s="39"/>
      <c r="P249" s="39"/>
      <c r="Q249" s="39"/>
      <c r="R249" s="39"/>
      <c r="S249" s="39"/>
      <c r="T249" s="75"/>
      <c r="AT249" s="21" t="s">
        <v>153</v>
      </c>
      <c r="AU249" s="21" t="s">
        <v>82</v>
      </c>
    </row>
    <row r="250" spans="2:51" s="11" customFormat="1" ht="13.5">
      <c r="B250" s="206"/>
      <c r="C250" s="207"/>
      <c r="D250" s="208" t="s">
        <v>155</v>
      </c>
      <c r="E250" s="209" t="s">
        <v>21</v>
      </c>
      <c r="F250" s="210" t="s">
        <v>80</v>
      </c>
      <c r="G250" s="207"/>
      <c r="H250" s="211">
        <v>1</v>
      </c>
      <c r="I250" s="212"/>
      <c r="J250" s="207"/>
      <c r="K250" s="207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155</v>
      </c>
      <c r="AU250" s="217" t="s">
        <v>82</v>
      </c>
      <c r="AV250" s="11" t="s">
        <v>82</v>
      </c>
      <c r="AW250" s="11" t="s">
        <v>35</v>
      </c>
      <c r="AX250" s="11" t="s">
        <v>80</v>
      </c>
      <c r="AY250" s="217" t="s">
        <v>144</v>
      </c>
    </row>
    <row r="251" spans="2:65" s="1" customFormat="1" ht="31.5" customHeight="1">
      <c r="B251" s="38"/>
      <c r="C251" s="191" t="s">
        <v>441</v>
      </c>
      <c r="D251" s="191" t="s">
        <v>146</v>
      </c>
      <c r="E251" s="192" t="s">
        <v>442</v>
      </c>
      <c r="F251" s="193" t="s">
        <v>443</v>
      </c>
      <c r="G251" s="194" t="s">
        <v>382</v>
      </c>
      <c r="H251" s="195">
        <v>1</v>
      </c>
      <c r="I251" s="196"/>
      <c r="J251" s="197">
        <f>ROUND(I251*H251,2)</f>
        <v>0</v>
      </c>
      <c r="K251" s="193" t="s">
        <v>150</v>
      </c>
      <c r="L251" s="58"/>
      <c r="M251" s="198" t="s">
        <v>21</v>
      </c>
      <c r="N251" s="199" t="s">
        <v>43</v>
      </c>
      <c r="O251" s="39"/>
      <c r="P251" s="200">
        <f>O251*H251</f>
        <v>0</v>
      </c>
      <c r="Q251" s="200">
        <v>1E-05</v>
      </c>
      <c r="R251" s="200">
        <f>Q251*H251</f>
        <v>1E-05</v>
      </c>
      <c r="S251" s="200">
        <v>0</v>
      </c>
      <c r="T251" s="201">
        <f>S251*H251</f>
        <v>0</v>
      </c>
      <c r="AR251" s="21" t="s">
        <v>151</v>
      </c>
      <c r="AT251" s="21" t="s">
        <v>146</v>
      </c>
      <c r="AU251" s="21" t="s">
        <v>82</v>
      </c>
      <c r="AY251" s="21" t="s">
        <v>144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21" t="s">
        <v>80</v>
      </c>
      <c r="BK251" s="202">
        <f>ROUND(I251*H251,2)</f>
        <v>0</v>
      </c>
      <c r="BL251" s="21" t="s">
        <v>151</v>
      </c>
      <c r="BM251" s="21" t="s">
        <v>444</v>
      </c>
    </row>
    <row r="252" spans="2:47" s="1" customFormat="1" ht="27">
      <c r="B252" s="38"/>
      <c r="C252" s="60"/>
      <c r="D252" s="203" t="s">
        <v>153</v>
      </c>
      <c r="E252" s="60"/>
      <c r="F252" s="204" t="s">
        <v>445</v>
      </c>
      <c r="G252" s="60"/>
      <c r="H252" s="60"/>
      <c r="I252" s="161"/>
      <c r="J252" s="60"/>
      <c r="K252" s="60"/>
      <c r="L252" s="58"/>
      <c r="M252" s="205"/>
      <c r="N252" s="39"/>
      <c r="O252" s="39"/>
      <c r="P252" s="39"/>
      <c r="Q252" s="39"/>
      <c r="R252" s="39"/>
      <c r="S252" s="39"/>
      <c r="T252" s="75"/>
      <c r="AT252" s="21" t="s">
        <v>153</v>
      </c>
      <c r="AU252" s="21" t="s">
        <v>82</v>
      </c>
    </row>
    <row r="253" spans="2:51" s="11" customFormat="1" ht="13.5">
      <c r="B253" s="206"/>
      <c r="C253" s="207"/>
      <c r="D253" s="208" t="s">
        <v>155</v>
      </c>
      <c r="E253" s="209" t="s">
        <v>21</v>
      </c>
      <c r="F253" s="210" t="s">
        <v>80</v>
      </c>
      <c r="G253" s="207"/>
      <c r="H253" s="211">
        <v>1</v>
      </c>
      <c r="I253" s="212"/>
      <c r="J253" s="207"/>
      <c r="K253" s="207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155</v>
      </c>
      <c r="AU253" s="217" t="s">
        <v>82</v>
      </c>
      <c r="AV253" s="11" t="s">
        <v>82</v>
      </c>
      <c r="AW253" s="11" t="s">
        <v>35</v>
      </c>
      <c r="AX253" s="11" t="s">
        <v>80</v>
      </c>
      <c r="AY253" s="217" t="s">
        <v>144</v>
      </c>
    </row>
    <row r="254" spans="2:65" s="1" customFormat="1" ht="22.5" customHeight="1">
      <c r="B254" s="38"/>
      <c r="C254" s="218" t="s">
        <v>446</v>
      </c>
      <c r="D254" s="218" t="s">
        <v>279</v>
      </c>
      <c r="E254" s="219" t="s">
        <v>447</v>
      </c>
      <c r="F254" s="220" t="s">
        <v>448</v>
      </c>
      <c r="G254" s="221" t="s">
        <v>382</v>
      </c>
      <c r="H254" s="222">
        <v>1</v>
      </c>
      <c r="I254" s="223"/>
      <c r="J254" s="224">
        <f>ROUND(I254*H254,2)</f>
        <v>0</v>
      </c>
      <c r="K254" s="220" t="s">
        <v>150</v>
      </c>
      <c r="L254" s="225"/>
      <c r="M254" s="226" t="s">
        <v>21</v>
      </c>
      <c r="N254" s="227" t="s">
        <v>43</v>
      </c>
      <c r="O254" s="39"/>
      <c r="P254" s="200">
        <f>O254*H254</f>
        <v>0</v>
      </c>
      <c r="Q254" s="200">
        <v>0.00263</v>
      </c>
      <c r="R254" s="200">
        <f>Q254*H254</f>
        <v>0.00263</v>
      </c>
      <c r="S254" s="200">
        <v>0</v>
      </c>
      <c r="T254" s="201">
        <f>S254*H254</f>
        <v>0</v>
      </c>
      <c r="AR254" s="21" t="s">
        <v>191</v>
      </c>
      <c r="AT254" s="21" t="s">
        <v>279</v>
      </c>
      <c r="AU254" s="21" t="s">
        <v>82</v>
      </c>
      <c r="AY254" s="21" t="s">
        <v>144</v>
      </c>
      <c r="BE254" s="202">
        <f>IF(N254="základní",J254,0)</f>
        <v>0</v>
      </c>
      <c r="BF254" s="202">
        <f>IF(N254="snížená",J254,0)</f>
        <v>0</v>
      </c>
      <c r="BG254" s="202">
        <f>IF(N254="zákl. přenesená",J254,0)</f>
        <v>0</v>
      </c>
      <c r="BH254" s="202">
        <f>IF(N254="sníž. přenesená",J254,0)</f>
        <v>0</v>
      </c>
      <c r="BI254" s="202">
        <f>IF(N254="nulová",J254,0)</f>
        <v>0</v>
      </c>
      <c r="BJ254" s="21" t="s">
        <v>80</v>
      </c>
      <c r="BK254" s="202">
        <f>ROUND(I254*H254,2)</f>
        <v>0</v>
      </c>
      <c r="BL254" s="21" t="s">
        <v>151</v>
      </c>
      <c r="BM254" s="21" t="s">
        <v>449</v>
      </c>
    </row>
    <row r="255" spans="2:47" s="1" customFormat="1" ht="13.5">
      <c r="B255" s="38"/>
      <c r="C255" s="60"/>
      <c r="D255" s="203" t="s">
        <v>153</v>
      </c>
      <c r="E255" s="60"/>
      <c r="F255" s="204" t="s">
        <v>450</v>
      </c>
      <c r="G255" s="60"/>
      <c r="H255" s="60"/>
      <c r="I255" s="161"/>
      <c r="J255" s="60"/>
      <c r="K255" s="60"/>
      <c r="L255" s="58"/>
      <c r="M255" s="205"/>
      <c r="N255" s="39"/>
      <c r="O255" s="39"/>
      <c r="P255" s="39"/>
      <c r="Q255" s="39"/>
      <c r="R255" s="39"/>
      <c r="S255" s="39"/>
      <c r="T255" s="75"/>
      <c r="AT255" s="21" t="s">
        <v>153</v>
      </c>
      <c r="AU255" s="21" t="s">
        <v>82</v>
      </c>
    </row>
    <row r="256" spans="2:51" s="11" customFormat="1" ht="13.5">
      <c r="B256" s="206"/>
      <c r="C256" s="207"/>
      <c r="D256" s="208" t="s">
        <v>155</v>
      </c>
      <c r="E256" s="209" t="s">
        <v>21</v>
      </c>
      <c r="F256" s="210" t="s">
        <v>80</v>
      </c>
      <c r="G256" s="207"/>
      <c r="H256" s="211">
        <v>1</v>
      </c>
      <c r="I256" s="212"/>
      <c r="J256" s="207"/>
      <c r="K256" s="207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155</v>
      </c>
      <c r="AU256" s="217" t="s">
        <v>82</v>
      </c>
      <c r="AV256" s="11" t="s">
        <v>82</v>
      </c>
      <c r="AW256" s="11" t="s">
        <v>35</v>
      </c>
      <c r="AX256" s="11" t="s">
        <v>80</v>
      </c>
      <c r="AY256" s="217" t="s">
        <v>144</v>
      </c>
    </row>
    <row r="257" spans="2:65" s="1" customFormat="1" ht="22.5" customHeight="1">
      <c r="B257" s="38"/>
      <c r="C257" s="191" t="s">
        <v>451</v>
      </c>
      <c r="D257" s="191" t="s">
        <v>146</v>
      </c>
      <c r="E257" s="192" t="s">
        <v>452</v>
      </c>
      <c r="F257" s="193" t="s">
        <v>453</v>
      </c>
      <c r="G257" s="194" t="s">
        <v>165</v>
      </c>
      <c r="H257" s="195">
        <v>54.3</v>
      </c>
      <c r="I257" s="196"/>
      <c r="J257" s="197">
        <f>ROUND(I257*H257,2)</f>
        <v>0</v>
      </c>
      <c r="K257" s="193" t="s">
        <v>150</v>
      </c>
      <c r="L257" s="58"/>
      <c r="M257" s="198" t="s">
        <v>21</v>
      </c>
      <c r="N257" s="199" t="s">
        <v>43</v>
      </c>
      <c r="O257" s="39"/>
      <c r="P257" s="200">
        <f>O257*H257</f>
        <v>0</v>
      </c>
      <c r="Q257" s="200">
        <v>0</v>
      </c>
      <c r="R257" s="200">
        <f>Q257*H257</f>
        <v>0</v>
      </c>
      <c r="S257" s="200">
        <v>0</v>
      </c>
      <c r="T257" s="201">
        <f>S257*H257</f>
        <v>0</v>
      </c>
      <c r="AR257" s="21" t="s">
        <v>151</v>
      </c>
      <c r="AT257" s="21" t="s">
        <v>146</v>
      </c>
      <c r="AU257" s="21" t="s">
        <v>82</v>
      </c>
      <c r="AY257" s="21" t="s">
        <v>144</v>
      </c>
      <c r="BE257" s="202">
        <f>IF(N257="základní",J257,0)</f>
        <v>0</v>
      </c>
      <c r="BF257" s="202">
        <f>IF(N257="snížená",J257,0)</f>
        <v>0</v>
      </c>
      <c r="BG257" s="202">
        <f>IF(N257="zákl. přenesená",J257,0)</f>
        <v>0</v>
      </c>
      <c r="BH257" s="202">
        <f>IF(N257="sníž. přenesená",J257,0)</f>
        <v>0</v>
      </c>
      <c r="BI257" s="202">
        <f>IF(N257="nulová",J257,0)</f>
        <v>0</v>
      </c>
      <c r="BJ257" s="21" t="s">
        <v>80</v>
      </c>
      <c r="BK257" s="202">
        <f>ROUND(I257*H257,2)</f>
        <v>0</v>
      </c>
      <c r="BL257" s="21" t="s">
        <v>151</v>
      </c>
      <c r="BM257" s="21" t="s">
        <v>454</v>
      </c>
    </row>
    <row r="258" spans="2:47" s="1" customFormat="1" ht="13.5">
      <c r="B258" s="38"/>
      <c r="C258" s="60"/>
      <c r="D258" s="203" t="s">
        <v>153</v>
      </c>
      <c r="E258" s="60"/>
      <c r="F258" s="204" t="s">
        <v>455</v>
      </c>
      <c r="G258" s="60"/>
      <c r="H258" s="60"/>
      <c r="I258" s="161"/>
      <c r="J258" s="60"/>
      <c r="K258" s="60"/>
      <c r="L258" s="58"/>
      <c r="M258" s="205"/>
      <c r="N258" s="39"/>
      <c r="O258" s="39"/>
      <c r="P258" s="39"/>
      <c r="Q258" s="39"/>
      <c r="R258" s="39"/>
      <c r="S258" s="39"/>
      <c r="T258" s="75"/>
      <c r="AT258" s="21" t="s">
        <v>153</v>
      </c>
      <c r="AU258" s="21" t="s">
        <v>82</v>
      </c>
    </row>
    <row r="259" spans="2:51" s="11" customFormat="1" ht="13.5">
      <c r="B259" s="206"/>
      <c r="C259" s="207"/>
      <c r="D259" s="208" t="s">
        <v>155</v>
      </c>
      <c r="E259" s="209" t="s">
        <v>21</v>
      </c>
      <c r="F259" s="210" t="s">
        <v>394</v>
      </c>
      <c r="G259" s="207"/>
      <c r="H259" s="211">
        <v>54.3</v>
      </c>
      <c r="I259" s="212"/>
      <c r="J259" s="207"/>
      <c r="K259" s="207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155</v>
      </c>
      <c r="AU259" s="217" t="s">
        <v>82</v>
      </c>
      <c r="AV259" s="11" t="s">
        <v>82</v>
      </c>
      <c r="AW259" s="11" t="s">
        <v>35</v>
      </c>
      <c r="AX259" s="11" t="s">
        <v>80</v>
      </c>
      <c r="AY259" s="217" t="s">
        <v>144</v>
      </c>
    </row>
    <row r="260" spans="2:65" s="1" customFormat="1" ht="22.5" customHeight="1">
      <c r="B260" s="38"/>
      <c r="C260" s="191" t="s">
        <v>456</v>
      </c>
      <c r="D260" s="191" t="s">
        <v>146</v>
      </c>
      <c r="E260" s="192" t="s">
        <v>457</v>
      </c>
      <c r="F260" s="193" t="s">
        <v>458</v>
      </c>
      <c r="G260" s="194" t="s">
        <v>165</v>
      </c>
      <c r="H260" s="195">
        <v>6.2</v>
      </c>
      <c r="I260" s="196"/>
      <c r="J260" s="197">
        <f>ROUND(I260*H260,2)</f>
        <v>0</v>
      </c>
      <c r="K260" s="193" t="s">
        <v>21</v>
      </c>
      <c r="L260" s="58"/>
      <c r="M260" s="198" t="s">
        <v>21</v>
      </c>
      <c r="N260" s="199" t="s">
        <v>43</v>
      </c>
      <c r="O260" s="39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AR260" s="21" t="s">
        <v>151</v>
      </c>
      <c r="AT260" s="21" t="s">
        <v>146</v>
      </c>
      <c r="AU260" s="21" t="s">
        <v>82</v>
      </c>
      <c r="AY260" s="21" t="s">
        <v>144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21" t="s">
        <v>80</v>
      </c>
      <c r="BK260" s="202">
        <f>ROUND(I260*H260,2)</f>
        <v>0</v>
      </c>
      <c r="BL260" s="21" t="s">
        <v>151</v>
      </c>
      <c r="BM260" s="21" t="s">
        <v>459</v>
      </c>
    </row>
    <row r="261" spans="2:47" s="1" customFormat="1" ht="13.5">
      <c r="B261" s="38"/>
      <c r="C261" s="60"/>
      <c r="D261" s="203" t="s">
        <v>153</v>
      </c>
      <c r="E261" s="60"/>
      <c r="F261" s="204" t="s">
        <v>460</v>
      </c>
      <c r="G261" s="60"/>
      <c r="H261" s="60"/>
      <c r="I261" s="161"/>
      <c r="J261" s="60"/>
      <c r="K261" s="60"/>
      <c r="L261" s="58"/>
      <c r="M261" s="205"/>
      <c r="N261" s="39"/>
      <c r="O261" s="39"/>
      <c r="P261" s="39"/>
      <c r="Q261" s="39"/>
      <c r="R261" s="39"/>
      <c r="S261" s="39"/>
      <c r="T261" s="75"/>
      <c r="AT261" s="21" t="s">
        <v>153</v>
      </c>
      <c r="AU261" s="21" t="s">
        <v>82</v>
      </c>
    </row>
    <row r="262" spans="2:51" s="11" customFormat="1" ht="13.5">
      <c r="B262" s="206"/>
      <c r="C262" s="207"/>
      <c r="D262" s="208" t="s">
        <v>155</v>
      </c>
      <c r="E262" s="209" t="s">
        <v>21</v>
      </c>
      <c r="F262" s="210" t="s">
        <v>461</v>
      </c>
      <c r="G262" s="207"/>
      <c r="H262" s="211">
        <v>6.2</v>
      </c>
      <c r="I262" s="212"/>
      <c r="J262" s="207"/>
      <c r="K262" s="207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155</v>
      </c>
      <c r="AU262" s="217" t="s">
        <v>82</v>
      </c>
      <c r="AV262" s="11" t="s">
        <v>82</v>
      </c>
      <c r="AW262" s="11" t="s">
        <v>35</v>
      </c>
      <c r="AX262" s="11" t="s">
        <v>80</v>
      </c>
      <c r="AY262" s="217" t="s">
        <v>144</v>
      </c>
    </row>
    <row r="263" spans="2:65" s="1" customFormat="1" ht="22.5" customHeight="1">
      <c r="B263" s="38"/>
      <c r="C263" s="191" t="s">
        <v>462</v>
      </c>
      <c r="D263" s="191" t="s">
        <v>146</v>
      </c>
      <c r="E263" s="192" t="s">
        <v>463</v>
      </c>
      <c r="F263" s="193" t="s">
        <v>464</v>
      </c>
      <c r="G263" s="194" t="s">
        <v>382</v>
      </c>
      <c r="H263" s="195">
        <v>6</v>
      </c>
      <c r="I263" s="196"/>
      <c r="J263" s="197">
        <f>ROUND(I263*H263,2)</f>
        <v>0</v>
      </c>
      <c r="K263" s="193" t="s">
        <v>21</v>
      </c>
      <c r="L263" s="58"/>
      <c r="M263" s="198" t="s">
        <v>21</v>
      </c>
      <c r="N263" s="199" t="s">
        <v>43</v>
      </c>
      <c r="O263" s="39"/>
      <c r="P263" s="200">
        <f>O263*H263</f>
        <v>0</v>
      </c>
      <c r="Q263" s="200">
        <v>0.46009</v>
      </c>
      <c r="R263" s="200">
        <f>Q263*H263</f>
        <v>2.7605399999999998</v>
      </c>
      <c r="S263" s="200">
        <v>0</v>
      </c>
      <c r="T263" s="201">
        <f>S263*H263</f>
        <v>0</v>
      </c>
      <c r="AR263" s="21" t="s">
        <v>151</v>
      </c>
      <c r="AT263" s="21" t="s">
        <v>146</v>
      </c>
      <c r="AU263" s="21" t="s">
        <v>82</v>
      </c>
      <c r="AY263" s="21" t="s">
        <v>144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21" t="s">
        <v>80</v>
      </c>
      <c r="BK263" s="202">
        <f>ROUND(I263*H263,2)</f>
        <v>0</v>
      </c>
      <c r="BL263" s="21" t="s">
        <v>151</v>
      </c>
      <c r="BM263" s="21" t="s">
        <v>465</v>
      </c>
    </row>
    <row r="264" spans="2:47" s="1" customFormat="1" ht="13.5">
      <c r="B264" s="38"/>
      <c r="C264" s="60"/>
      <c r="D264" s="203" t="s">
        <v>153</v>
      </c>
      <c r="E264" s="60"/>
      <c r="F264" s="204" t="s">
        <v>464</v>
      </c>
      <c r="G264" s="60"/>
      <c r="H264" s="60"/>
      <c r="I264" s="161"/>
      <c r="J264" s="60"/>
      <c r="K264" s="60"/>
      <c r="L264" s="58"/>
      <c r="M264" s="205"/>
      <c r="N264" s="39"/>
      <c r="O264" s="39"/>
      <c r="P264" s="39"/>
      <c r="Q264" s="39"/>
      <c r="R264" s="39"/>
      <c r="S264" s="39"/>
      <c r="T264" s="75"/>
      <c r="AT264" s="21" t="s">
        <v>153</v>
      </c>
      <c r="AU264" s="21" t="s">
        <v>82</v>
      </c>
    </row>
    <row r="265" spans="2:51" s="11" customFormat="1" ht="13.5">
      <c r="B265" s="206"/>
      <c r="C265" s="207"/>
      <c r="D265" s="208" t="s">
        <v>155</v>
      </c>
      <c r="E265" s="209" t="s">
        <v>21</v>
      </c>
      <c r="F265" s="210" t="s">
        <v>178</v>
      </c>
      <c r="G265" s="207"/>
      <c r="H265" s="211">
        <v>6</v>
      </c>
      <c r="I265" s="212"/>
      <c r="J265" s="207"/>
      <c r="K265" s="207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155</v>
      </c>
      <c r="AU265" s="217" t="s">
        <v>82</v>
      </c>
      <c r="AV265" s="11" t="s">
        <v>82</v>
      </c>
      <c r="AW265" s="11" t="s">
        <v>35</v>
      </c>
      <c r="AX265" s="11" t="s">
        <v>80</v>
      </c>
      <c r="AY265" s="217" t="s">
        <v>144</v>
      </c>
    </row>
    <row r="266" spans="2:65" s="1" customFormat="1" ht="22.5" customHeight="1">
      <c r="B266" s="38"/>
      <c r="C266" s="191" t="s">
        <v>466</v>
      </c>
      <c r="D266" s="191" t="s">
        <v>146</v>
      </c>
      <c r="E266" s="192" t="s">
        <v>467</v>
      </c>
      <c r="F266" s="193" t="s">
        <v>468</v>
      </c>
      <c r="G266" s="194" t="s">
        <v>382</v>
      </c>
      <c r="H266" s="195">
        <v>1</v>
      </c>
      <c r="I266" s="196"/>
      <c r="J266" s="197">
        <f>ROUND(I266*H266,2)</f>
        <v>0</v>
      </c>
      <c r="K266" s="193" t="s">
        <v>150</v>
      </c>
      <c r="L266" s="58"/>
      <c r="M266" s="198" t="s">
        <v>21</v>
      </c>
      <c r="N266" s="199" t="s">
        <v>43</v>
      </c>
      <c r="O266" s="39"/>
      <c r="P266" s="200">
        <f>O266*H266</f>
        <v>0</v>
      </c>
      <c r="Q266" s="200">
        <v>0.10661</v>
      </c>
      <c r="R266" s="200">
        <f>Q266*H266</f>
        <v>0.10661</v>
      </c>
      <c r="S266" s="200">
        <v>0</v>
      </c>
      <c r="T266" s="201">
        <f>S266*H266</f>
        <v>0</v>
      </c>
      <c r="AR266" s="21" t="s">
        <v>151</v>
      </c>
      <c r="AT266" s="21" t="s">
        <v>146</v>
      </c>
      <c r="AU266" s="21" t="s">
        <v>82</v>
      </c>
      <c r="AY266" s="21" t="s">
        <v>144</v>
      </c>
      <c r="BE266" s="202">
        <f>IF(N266="základní",J266,0)</f>
        <v>0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21" t="s">
        <v>80</v>
      </c>
      <c r="BK266" s="202">
        <f>ROUND(I266*H266,2)</f>
        <v>0</v>
      </c>
      <c r="BL266" s="21" t="s">
        <v>151</v>
      </c>
      <c r="BM266" s="21" t="s">
        <v>469</v>
      </c>
    </row>
    <row r="267" spans="2:47" s="1" customFormat="1" ht="27">
      <c r="B267" s="38"/>
      <c r="C267" s="60"/>
      <c r="D267" s="208" t="s">
        <v>153</v>
      </c>
      <c r="E267" s="60"/>
      <c r="F267" s="231" t="s">
        <v>470</v>
      </c>
      <c r="G267" s="60"/>
      <c r="H267" s="60"/>
      <c r="I267" s="161"/>
      <c r="J267" s="60"/>
      <c r="K267" s="60"/>
      <c r="L267" s="58"/>
      <c r="M267" s="205"/>
      <c r="N267" s="39"/>
      <c r="O267" s="39"/>
      <c r="P267" s="39"/>
      <c r="Q267" s="39"/>
      <c r="R267" s="39"/>
      <c r="S267" s="39"/>
      <c r="T267" s="75"/>
      <c r="AT267" s="21" t="s">
        <v>153</v>
      </c>
      <c r="AU267" s="21" t="s">
        <v>82</v>
      </c>
    </row>
    <row r="268" spans="2:65" s="1" customFormat="1" ht="22.5" customHeight="1">
      <c r="B268" s="38"/>
      <c r="C268" s="191" t="s">
        <v>471</v>
      </c>
      <c r="D268" s="191" t="s">
        <v>146</v>
      </c>
      <c r="E268" s="192" t="s">
        <v>472</v>
      </c>
      <c r="F268" s="193" t="s">
        <v>473</v>
      </c>
      <c r="G268" s="194" t="s">
        <v>382</v>
      </c>
      <c r="H268" s="195">
        <v>1</v>
      </c>
      <c r="I268" s="196"/>
      <c r="J268" s="197">
        <f>ROUND(I268*H268,2)</f>
        <v>0</v>
      </c>
      <c r="K268" s="193" t="s">
        <v>150</v>
      </c>
      <c r="L268" s="58"/>
      <c r="M268" s="198" t="s">
        <v>21</v>
      </c>
      <c r="N268" s="199" t="s">
        <v>43</v>
      </c>
      <c r="O268" s="39"/>
      <c r="P268" s="200">
        <f>O268*H268</f>
        <v>0</v>
      </c>
      <c r="Q268" s="200">
        <v>0.01212</v>
      </c>
      <c r="R268" s="200">
        <f>Q268*H268</f>
        <v>0.01212</v>
      </c>
      <c r="S268" s="200">
        <v>0</v>
      </c>
      <c r="T268" s="201">
        <f>S268*H268</f>
        <v>0</v>
      </c>
      <c r="AR268" s="21" t="s">
        <v>151</v>
      </c>
      <c r="AT268" s="21" t="s">
        <v>146</v>
      </c>
      <c r="AU268" s="21" t="s">
        <v>82</v>
      </c>
      <c r="AY268" s="21" t="s">
        <v>144</v>
      </c>
      <c r="BE268" s="202">
        <f>IF(N268="základní",J268,0)</f>
        <v>0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21" t="s">
        <v>80</v>
      </c>
      <c r="BK268" s="202">
        <f>ROUND(I268*H268,2)</f>
        <v>0</v>
      </c>
      <c r="BL268" s="21" t="s">
        <v>151</v>
      </c>
      <c r="BM268" s="21" t="s">
        <v>474</v>
      </c>
    </row>
    <row r="269" spans="2:47" s="1" customFormat="1" ht="27">
      <c r="B269" s="38"/>
      <c r="C269" s="60"/>
      <c r="D269" s="208" t="s">
        <v>153</v>
      </c>
      <c r="E269" s="60"/>
      <c r="F269" s="231" t="s">
        <v>475</v>
      </c>
      <c r="G269" s="60"/>
      <c r="H269" s="60"/>
      <c r="I269" s="161"/>
      <c r="J269" s="60"/>
      <c r="K269" s="60"/>
      <c r="L269" s="58"/>
      <c r="M269" s="205"/>
      <c r="N269" s="39"/>
      <c r="O269" s="39"/>
      <c r="P269" s="39"/>
      <c r="Q269" s="39"/>
      <c r="R269" s="39"/>
      <c r="S269" s="39"/>
      <c r="T269" s="75"/>
      <c r="AT269" s="21" t="s">
        <v>153</v>
      </c>
      <c r="AU269" s="21" t="s">
        <v>82</v>
      </c>
    </row>
    <row r="270" spans="2:65" s="1" customFormat="1" ht="22.5" customHeight="1">
      <c r="B270" s="38"/>
      <c r="C270" s="191" t="s">
        <v>476</v>
      </c>
      <c r="D270" s="191" t="s">
        <v>146</v>
      </c>
      <c r="E270" s="192" t="s">
        <v>477</v>
      </c>
      <c r="F270" s="193" t="s">
        <v>478</v>
      </c>
      <c r="G270" s="194" t="s">
        <v>382</v>
      </c>
      <c r="H270" s="195">
        <v>1</v>
      </c>
      <c r="I270" s="196"/>
      <c r="J270" s="197">
        <f>ROUND(I270*H270,2)</f>
        <v>0</v>
      </c>
      <c r="K270" s="193" t="s">
        <v>150</v>
      </c>
      <c r="L270" s="58"/>
      <c r="M270" s="198" t="s">
        <v>21</v>
      </c>
      <c r="N270" s="199" t="s">
        <v>43</v>
      </c>
      <c r="O270" s="39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AR270" s="21" t="s">
        <v>151</v>
      </c>
      <c r="AT270" s="21" t="s">
        <v>146</v>
      </c>
      <c r="AU270" s="21" t="s">
        <v>82</v>
      </c>
      <c r="AY270" s="21" t="s">
        <v>144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21" t="s">
        <v>80</v>
      </c>
      <c r="BK270" s="202">
        <f>ROUND(I270*H270,2)</f>
        <v>0</v>
      </c>
      <c r="BL270" s="21" t="s">
        <v>151</v>
      </c>
      <c r="BM270" s="21" t="s">
        <v>479</v>
      </c>
    </row>
    <row r="271" spans="2:47" s="1" customFormat="1" ht="27">
      <c r="B271" s="38"/>
      <c r="C271" s="60"/>
      <c r="D271" s="208" t="s">
        <v>153</v>
      </c>
      <c r="E271" s="60"/>
      <c r="F271" s="231" t="s">
        <v>480</v>
      </c>
      <c r="G271" s="60"/>
      <c r="H271" s="60"/>
      <c r="I271" s="161"/>
      <c r="J271" s="60"/>
      <c r="K271" s="60"/>
      <c r="L271" s="58"/>
      <c r="M271" s="205"/>
      <c r="N271" s="39"/>
      <c r="O271" s="39"/>
      <c r="P271" s="39"/>
      <c r="Q271" s="39"/>
      <c r="R271" s="39"/>
      <c r="S271" s="39"/>
      <c r="T271" s="75"/>
      <c r="AT271" s="21" t="s">
        <v>153</v>
      </c>
      <c r="AU271" s="21" t="s">
        <v>82</v>
      </c>
    </row>
    <row r="272" spans="2:65" s="1" customFormat="1" ht="31.5" customHeight="1">
      <c r="B272" s="38"/>
      <c r="C272" s="191" t="s">
        <v>481</v>
      </c>
      <c r="D272" s="191" t="s">
        <v>146</v>
      </c>
      <c r="E272" s="192" t="s">
        <v>482</v>
      </c>
      <c r="F272" s="193" t="s">
        <v>483</v>
      </c>
      <c r="G272" s="194" t="s">
        <v>382</v>
      </c>
      <c r="H272" s="195">
        <v>1</v>
      </c>
      <c r="I272" s="196"/>
      <c r="J272" s="197">
        <f>ROUND(I272*H272,2)</f>
        <v>0</v>
      </c>
      <c r="K272" s="193" t="s">
        <v>150</v>
      </c>
      <c r="L272" s="58"/>
      <c r="M272" s="198" t="s">
        <v>21</v>
      </c>
      <c r="N272" s="199" t="s">
        <v>43</v>
      </c>
      <c r="O272" s="39"/>
      <c r="P272" s="200">
        <f>O272*H272</f>
        <v>0</v>
      </c>
      <c r="Q272" s="200">
        <v>0.35248</v>
      </c>
      <c r="R272" s="200">
        <f>Q272*H272</f>
        <v>0.35248</v>
      </c>
      <c r="S272" s="200">
        <v>0</v>
      </c>
      <c r="T272" s="201">
        <f>S272*H272</f>
        <v>0</v>
      </c>
      <c r="AR272" s="21" t="s">
        <v>151</v>
      </c>
      <c r="AT272" s="21" t="s">
        <v>146</v>
      </c>
      <c r="AU272" s="21" t="s">
        <v>82</v>
      </c>
      <c r="AY272" s="21" t="s">
        <v>144</v>
      </c>
      <c r="BE272" s="202">
        <f>IF(N272="základní",J272,0)</f>
        <v>0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21" t="s">
        <v>80</v>
      </c>
      <c r="BK272" s="202">
        <f>ROUND(I272*H272,2)</f>
        <v>0</v>
      </c>
      <c r="BL272" s="21" t="s">
        <v>151</v>
      </c>
      <c r="BM272" s="21" t="s">
        <v>484</v>
      </c>
    </row>
    <row r="273" spans="2:47" s="1" customFormat="1" ht="27">
      <c r="B273" s="38"/>
      <c r="C273" s="60"/>
      <c r="D273" s="208" t="s">
        <v>153</v>
      </c>
      <c r="E273" s="60"/>
      <c r="F273" s="231" t="s">
        <v>485</v>
      </c>
      <c r="G273" s="60"/>
      <c r="H273" s="60"/>
      <c r="I273" s="161"/>
      <c r="J273" s="60"/>
      <c r="K273" s="60"/>
      <c r="L273" s="58"/>
      <c r="M273" s="205"/>
      <c r="N273" s="39"/>
      <c r="O273" s="39"/>
      <c r="P273" s="39"/>
      <c r="Q273" s="39"/>
      <c r="R273" s="39"/>
      <c r="S273" s="39"/>
      <c r="T273" s="75"/>
      <c r="AT273" s="21" t="s">
        <v>153</v>
      </c>
      <c r="AU273" s="21" t="s">
        <v>82</v>
      </c>
    </row>
    <row r="274" spans="2:65" s="1" customFormat="1" ht="44.25" customHeight="1">
      <c r="B274" s="38"/>
      <c r="C274" s="191" t="s">
        <v>486</v>
      </c>
      <c r="D274" s="191" t="s">
        <v>146</v>
      </c>
      <c r="E274" s="192" t="s">
        <v>487</v>
      </c>
      <c r="F274" s="193" t="s">
        <v>488</v>
      </c>
      <c r="G274" s="194" t="s">
        <v>382</v>
      </c>
      <c r="H274" s="195">
        <v>1</v>
      </c>
      <c r="I274" s="196"/>
      <c r="J274" s="197">
        <f>ROUND(I274*H274,2)</f>
        <v>0</v>
      </c>
      <c r="K274" s="193" t="s">
        <v>21</v>
      </c>
      <c r="L274" s="58"/>
      <c r="M274" s="198" t="s">
        <v>21</v>
      </c>
      <c r="N274" s="199" t="s">
        <v>43</v>
      </c>
      <c r="O274" s="39"/>
      <c r="P274" s="200">
        <f>O274*H274</f>
        <v>0</v>
      </c>
      <c r="Q274" s="200">
        <v>0.16174</v>
      </c>
      <c r="R274" s="200">
        <f>Q274*H274</f>
        <v>0.16174</v>
      </c>
      <c r="S274" s="200">
        <v>0</v>
      </c>
      <c r="T274" s="201">
        <f>S274*H274</f>
        <v>0</v>
      </c>
      <c r="AR274" s="21" t="s">
        <v>151</v>
      </c>
      <c r="AT274" s="21" t="s">
        <v>146</v>
      </c>
      <c r="AU274" s="21" t="s">
        <v>82</v>
      </c>
      <c r="AY274" s="21" t="s">
        <v>144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21" t="s">
        <v>80</v>
      </c>
      <c r="BK274" s="202">
        <f>ROUND(I274*H274,2)</f>
        <v>0</v>
      </c>
      <c r="BL274" s="21" t="s">
        <v>151</v>
      </c>
      <c r="BM274" s="21" t="s">
        <v>489</v>
      </c>
    </row>
    <row r="275" spans="2:47" s="1" customFormat="1" ht="40.5">
      <c r="B275" s="38"/>
      <c r="C275" s="60"/>
      <c r="D275" s="203" t="s">
        <v>153</v>
      </c>
      <c r="E275" s="60"/>
      <c r="F275" s="204" t="s">
        <v>490</v>
      </c>
      <c r="G275" s="60"/>
      <c r="H275" s="60"/>
      <c r="I275" s="161"/>
      <c r="J275" s="60"/>
      <c r="K275" s="60"/>
      <c r="L275" s="58"/>
      <c r="M275" s="205"/>
      <c r="N275" s="39"/>
      <c r="O275" s="39"/>
      <c r="P275" s="39"/>
      <c r="Q275" s="39"/>
      <c r="R275" s="39"/>
      <c r="S275" s="39"/>
      <c r="T275" s="75"/>
      <c r="AT275" s="21" t="s">
        <v>153</v>
      </c>
      <c r="AU275" s="21" t="s">
        <v>82</v>
      </c>
    </row>
    <row r="276" spans="2:51" s="11" customFormat="1" ht="13.5">
      <c r="B276" s="206"/>
      <c r="C276" s="207"/>
      <c r="D276" s="208" t="s">
        <v>155</v>
      </c>
      <c r="E276" s="209" t="s">
        <v>21</v>
      </c>
      <c r="F276" s="210" t="s">
        <v>80</v>
      </c>
      <c r="G276" s="207"/>
      <c r="H276" s="211">
        <v>1</v>
      </c>
      <c r="I276" s="212"/>
      <c r="J276" s="207"/>
      <c r="K276" s="207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155</v>
      </c>
      <c r="AU276" s="217" t="s">
        <v>82</v>
      </c>
      <c r="AV276" s="11" t="s">
        <v>82</v>
      </c>
      <c r="AW276" s="11" t="s">
        <v>35</v>
      </c>
      <c r="AX276" s="11" t="s">
        <v>80</v>
      </c>
      <c r="AY276" s="217" t="s">
        <v>144</v>
      </c>
    </row>
    <row r="277" spans="2:65" s="1" customFormat="1" ht="31.5" customHeight="1">
      <c r="B277" s="38"/>
      <c r="C277" s="191" t="s">
        <v>491</v>
      </c>
      <c r="D277" s="191" t="s">
        <v>146</v>
      </c>
      <c r="E277" s="192" t="s">
        <v>492</v>
      </c>
      <c r="F277" s="193" t="s">
        <v>493</v>
      </c>
      <c r="G277" s="194" t="s">
        <v>181</v>
      </c>
      <c r="H277" s="195">
        <v>8.99</v>
      </c>
      <c r="I277" s="196"/>
      <c r="J277" s="197">
        <f>ROUND(I277*H277,2)</f>
        <v>0</v>
      </c>
      <c r="K277" s="193" t="s">
        <v>150</v>
      </c>
      <c r="L277" s="58"/>
      <c r="M277" s="198" t="s">
        <v>21</v>
      </c>
      <c r="N277" s="199" t="s">
        <v>43</v>
      </c>
      <c r="O277" s="39"/>
      <c r="P277" s="200">
        <f>O277*H277</f>
        <v>0</v>
      </c>
      <c r="Q277" s="200">
        <v>2.25634</v>
      </c>
      <c r="R277" s="200">
        <f>Q277*H277</f>
        <v>20.284496599999997</v>
      </c>
      <c r="S277" s="200">
        <v>0</v>
      </c>
      <c r="T277" s="201">
        <f>S277*H277</f>
        <v>0</v>
      </c>
      <c r="AR277" s="21" t="s">
        <v>151</v>
      </c>
      <c r="AT277" s="21" t="s">
        <v>146</v>
      </c>
      <c r="AU277" s="21" t="s">
        <v>82</v>
      </c>
      <c r="AY277" s="21" t="s">
        <v>144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21" t="s">
        <v>80</v>
      </c>
      <c r="BK277" s="202">
        <f>ROUND(I277*H277,2)</f>
        <v>0</v>
      </c>
      <c r="BL277" s="21" t="s">
        <v>151</v>
      </c>
      <c r="BM277" s="21" t="s">
        <v>494</v>
      </c>
    </row>
    <row r="278" spans="2:47" s="1" customFormat="1" ht="27">
      <c r="B278" s="38"/>
      <c r="C278" s="60"/>
      <c r="D278" s="203" t="s">
        <v>153</v>
      </c>
      <c r="E278" s="60"/>
      <c r="F278" s="204" t="s">
        <v>495</v>
      </c>
      <c r="G278" s="60"/>
      <c r="H278" s="60"/>
      <c r="I278" s="161"/>
      <c r="J278" s="60"/>
      <c r="K278" s="60"/>
      <c r="L278" s="58"/>
      <c r="M278" s="205"/>
      <c r="N278" s="39"/>
      <c r="O278" s="39"/>
      <c r="P278" s="39"/>
      <c r="Q278" s="39"/>
      <c r="R278" s="39"/>
      <c r="S278" s="39"/>
      <c r="T278" s="75"/>
      <c r="AT278" s="21" t="s">
        <v>153</v>
      </c>
      <c r="AU278" s="21" t="s">
        <v>82</v>
      </c>
    </row>
    <row r="279" spans="2:51" s="11" customFormat="1" ht="13.5">
      <c r="B279" s="206"/>
      <c r="C279" s="207"/>
      <c r="D279" s="203" t="s">
        <v>155</v>
      </c>
      <c r="E279" s="228" t="s">
        <v>21</v>
      </c>
      <c r="F279" s="229" t="s">
        <v>496</v>
      </c>
      <c r="G279" s="207"/>
      <c r="H279" s="230">
        <v>8.99</v>
      </c>
      <c r="I279" s="212"/>
      <c r="J279" s="207"/>
      <c r="K279" s="207"/>
      <c r="L279" s="213"/>
      <c r="M279" s="214"/>
      <c r="N279" s="215"/>
      <c r="O279" s="215"/>
      <c r="P279" s="215"/>
      <c r="Q279" s="215"/>
      <c r="R279" s="215"/>
      <c r="S279" s="215"/>
      <c r="T279" s="216"/>
      <c r="AT279" s="217" t="s">
        <v>155</v>
      </c>
      <c r="AU279" s="217" t="s">
        <v>82</v>
      </c>
      <c r="AV279" s="11" t="s">
        <v>82</v>
      </c>
      <c r="AW279" s="11" t="s">
        <v>35</v>
      </c>
      <c r="AX279" s="11" t="s">
        <v>80</v>
      </c>
      <c r="AY279" s="217" t="s">
        <v>144</v>
      </c>
    </row>
    <row r="280" spans="2:63" s="10" customFormat="1" ht="29.85" customHeight="1">
      <c r="B280" s="174"/>
      <c r="C280" s="175"/>
      <c r="D280" s="188" t="s">
        <v>71</v>
      </c>
      <c r="E280" s="189" t="s">
        <v>196</v>
      </c>
      <c r="F280" s="189" t="s">
        <v>497</v>
      </c>
      <c r="G280" s="175"/>
      <c r="H280" s="175"/>
      <c r="I280" s="178"/>
      <c r="J280" s="190">
        <f>BK280</f>
        <v>0</v>
      </c>
      <c r="K280" s="175"/>
      <c r="L280" s="180"/>
      <c r="M280" s="181"/>
      <c r="N280" s="182"/>
      <c r="O280" s="182"/>
      <c r="P280" s="183">
        <f>SUM(P281:P308)</f>
        <v>0</v>
      </c>
      <c r="Q280" s="182"/>
      <c r="R280" s="183">
        <f>SUM(R281:R308)</f>
        <v>0.002173</v>
      </c>
      <c r="S280" s="182"/>
      <c r="T280" s="184">
        <f>SUM(T281:T308)</f>
        <v>0.0758</v>
      </c>
      <c r="AR280" s="185" t="s">
        <v>80</v>
      </c>
      <c r="AT280" s="186" t="s">
        <v>71</v>
      </c>
      <c r="AU280" s="186" t="s">
        <v>80</v>
      </c>
      <c r="AY280" s="185" t="s">
        <v>144</v>
      </c>
      <c r="BK280" s="187">
        <f>SUM(BK281:BK308)</f>
        <v>0</v>
      </c>
    </row>
    <row r="281" spans="2:65" s="1" customFormat="1" ht="31.5" customHeight="1">
      <c r="B281" s="38"/>
      <c r="C281" s="191" t="s">
        <v>498</v>
      </c>
      <c r="D281" s="191" t="s">
        <v>146</v>
      </c>
      <c r="E281" s="192" t="s">
        <v>499</v>
      </c>
      <c r="F281" s="193" t="s">
        <v>500</v>
      </c>
      <c r="G281" s="194" t="s">
        <v>165</v>
      </c>
      <c r="H281" s="195">
        <v>1</v>
      </c>
      <c r="I281" s="196"/>
      <c r="J281" s="197">
        <f>ROUND(I281*H281,2)</f>
        <v>0</v>
      </c>
      <c r="K281" s="193" t="s">
        <v>150</v>
      </c>
      <c r="L281" s="58"/>
      <c r="M281" s="198" t="s">
        <v>21</v>
      </c>
      <c r="N281" s="199" t="s">
        <v>43</v>
      </c>
      <c r="O281" s="39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AR281" s="21" t="s">
        <v>151</v>
      </c>
      <c r="AT281" s="21" t="s">
        <v>146</v>
      </c>
      <c r="AU281" s="21" t="s">
        <v>82</v>
      </c>
      <c r="AY281" s="21" t="s">
        <v>144</v>
      </c>
      <c r="BE281" s="202">
        <f>IF(N281="základní",J281,0)</f>
        <v>0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21" t="s">
        <v>80</v>
      </c>
      <c r="BK281" s="202">
        <f>ROUND(I281*H281,2)</f>
        <v>0</v>
      </c>
      <c r="BL281" s="21" t="s">
        <v>151</v>
      </c>
      <c r="BM281" s="21" t="s">
        <v>501</v>
      </c>
    </row>
    <row r="282" spans="2:47" s="1" customFormat="1" ht="40.5">
      <c r="B282" s="38"/>
      <c r="C282" s="60"/>
      <c r="D282" s="203" t="s">
        <v>153</v>
      </c>
      <c r="E282" s="60"/>
      <c r="F282" s="204" t="s">
        <v>502</v>
      </c>
      <c r="G282" s="60"/>
      <c r="H282" s="60"/>
      <c r="I282" s="161"/>
      <c r="J282" s="60"/>
      <c r="K282" s="60"/>
      <c r="L282" s="58"/>
      <c r="M282" s="205"/>
      <c r="N282" s="39"/>
      <c r="O282" s="39"/>
      <c r="P282" s="39"/>
      <c r="Q282" s="39"/>
      <c r="R282" s="39"/>
      <c r="S282" s="39"/>
      <c r="T282" s="75"/>
      <c r="AT282" s="21" t="s">
        <v>153</v>
      </c>
      <c r="AU282" s="21" t="s">
        <v>82</v>
      </c>
    </row>
    <row r="283" spans="2:51" s="11" customFormat="1" ht="13.5">
      <c r="B283" s="206"/>
      <c r="C283" s="207"/>
      <c r="D283" s="208" t="s">
        <v>155</v>
      </c>
      <c r="E283" s="209" t="s">
        <v>98</v>
      </c>
      <c r="F283" s="210" t="s">
        <v>80</v>
      </c>
      <c r="G283" s="207"/>
      <c r="H283" s="211">
        <v>1</v>
      </c>
      <c r="I283" s="212"/>
      <c r="J283" s="207"/>
      <c r="K283" s="207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155</v>
      </c>
      <c r="AU283" s="217" t="s">
        <v>82</v>
      </c>
      <c r="AV283" s="11" t="s">
        <v>82</v>
      </c>
      <c r="AW283" s="11" t="s">
        <v>35</v>
      </c>
      <c r="AX283" s="11" t="s">
        <v>80</v>
      </c>
      <c r="AY283" s="217" t="s">
        <v>144</v>
      </c>
    </row>
    <row r="284" spans="2:65" s="1" customFormat="1" ht="22.5" customHeight="1">
      <c r="B284" s="38"/>
      <c r="C284" s="218" t="s">
        <v>503</v>
      </c>
      <c r="D284" s="218" t="s">
        <v>279</v>
      </c>
      <c r="E284" s="219" t="s">
        <v>504</v>
      </c>
      <c r="F284" s="220" t="s">
        <v>505</v>
      </c>
      <c r="G284" s="221" t="s">
        <v>382</v>
      </c>
      <c r="H284" s="222">
        <v>1</v>
      </c>
      <c r="I284" s="223"/>
      <c r="J284" s="224">
        <f>ROUND(I284*H284,2)</f>
        <v>0</v>
      </c>
      <c r="K284" s="220" t="s">
        <v>150</v>
      </c>
      <c r="L284" s="225"/>
      <c r="M284" s="226" t="s">
        <v>21</v>
      </c>
      <c r="N284" s="227" t="s">
        <v>43</v>
      </c>
      <c r="O284" s="39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AR284" s="21" t="s">
        <v>191</v>
      </c>
      <c r="AT284" s="21" t="s">
        <v>279</v>
      </c>
      <c r="AU284" s="21" t="s">
        <v>82</v>
      </c>
      <c r="AY284" s="21" t="s">
        <v>144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21" t="s">
        <v>80</v>
      </c>
      <c r="BK284" s="202">
        <f>ROUND(I284*H284,2)</f>
        <v>0</v>
      </c>
      <c r="BL284" s="21" t="s">
        <v>151</v>
      </c>
      <c r="BM284" s="21" t="s">
        <v>506</v>
      </c>
    </row>
    <row r="285" spans="2:47" s="1" customFormat="1" ht="13.5">
      <c r="B285" s="38"/>
      <c r="C285" s="60"/>
      <c r="D285" s="203" t="s">
        <v>153</v>
      </c>
      <c r="E285" s="60"/>
      <c r="F285" s="204" t="s">
        <v>507</v>
      </c>
      <c r="G285" s="60"/>
      <c r="H285" s="60"/>
      <c r="I285" s="161"/>
      <c r="J285" s="60"/>
      <c r="K285" s="60"/>
      <c r="L285" s="58"/>
      <c r="M285" s="205"/>
      <c r="N285" s="39"/>
      <c r="O285" s="39"/>
      <c r="P285" s="39"/>
      <c r="Q285" s="39"/>
      <c r="R285" s="39"/>
      <c r="S285" s="39"/>
      <c r="T285" s="75"/>
      <c r="AT285" s="21" t="s">
        <v>153</v>
      </c>
      <c r="AU285" s="21" t="s">
        <v>82</v>
      </c>
    </row>
    <row r="286" spans="2:51" s="11" customFormat="1" ht="13.5">
      <c r="B286" s="206"/>
      <c r="C286" s="207"/>
      <c r="D286" s="208" t="s">
        <v>155</v>
      </c>
      <c r="E286" s="209" t="s">
        <v>21</v>
      </c>
      <c r="F286" s="210" t="s">
        <v>98</v>
      </c>
      <c r="G286" s="207"/>
      <c r="H286" s="211">
        <v>1</v>
      </c>
      <c r="I286" s="212"/>
      <c r="J286" s="207"/>
      <c r="K286" s="207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155</v>
      </c>
      <c r="AU286" s="217" t="s">
        <v>82</v>
      </c>
      <c r="AV286" s="11" t="s">
        <v>82</v>
      </c>
      <c r="AW286" s="11" t="s">
        <v>35</v>
      </c>
      <c r="AX286" s="11" t="s">
        <v>80</v>
      </c>
      <c r="AY286" s="217" t="s">
        <v>144</v>
      </c>
    </row>
    <row r="287" spans="2:65" s="1" customFormat="1" ht="31.5" customHeight="1">
      <c r="B287" s="38"/>
      <c r="C287" s="191" t="s">
        <v>508</v>
      </c>
      <c r="D287" s="191" t="s">
        <v>146</v>
      </c>
      <c r="E287" s="192" t="s">
        <v>509</v>
      </c>
      <c r="F287" s="193" t="s">
        <v>510</v>
      </c>
      <c r="G287" s="194" t="s">
        <v>165</v>
      </c>
      <c r="H287" s="195">
        <v>1</v>
      </c>
      <c r="I287" s="196"/>
      <c r="J287" s="197">
        <f>ROUND(I287*H287,2)</f>
        <v>0</v>
      </c>
      <c r="K287" s="193" t="s">
        <v>150</v>
      </c>
      <c r="L287" s="58"/>
      <c r="M287" s="198" t="s">
        <v>21</v>
      </c>
      <c r="N287" s="199" t="s">
        <v>43</v>
      </c>
      <c r="O287" s="39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AR287" s="21" t="s">
        <v>151</v>
      </c>
      <c r="AT287" s="21" t="s">
        <v>146</v>
      </c>
      <c r="AU287" s="21" t="s">
        <v>82</v>
      </c>
      <c r="AY287" s="21" t="s">
        <v>144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21" t="s">
        <v>80</v>
      </c>
      <c r="BK287" s="202">
        <f>ROUND(I287*H287,2)</f>
        <v>0</v>
      </c>
      <c r="BL287" s="21" t="s">
        <v>151</v>
      </c>
      <c r="BM287" s="21" t="s">
        <v>511</v>
      </c>
    </row>
    <row r="288" spans="2:47" s="1" customFormat="1" ht="40.5">
      <c r="B288" s="38"/>
      <c r="C288" s="60"/>
      <c r="D288" s="203" t="s">
        <v>153</v>
      </c>
      <c r="E288" s="60"/>
      <c r="F288" s="204" t="s">
        <v>512</v>
      </c>
      <c r="G288" s="60"/>
      <c r="H288" s="60"/>
      <c r="I288" s="161"/>
      <c r="J288" s="60"/>
      <c r="K288" s="60"/>
      <c r="L288" s="58"/>
      <c r="M288" s="205"/>
      <c r="N288" s="39"/>
      <c r="O288" s="39"/>
      <c r="P288" s="39"/>
      <c r="Q288" s="39"/>
      <c r="R288" s="39"/>
      <c r="S288" s="39"/>
      <c r="T288" s="75"/>
      <c r="AT288" s="21" t="s">
        <v>153</v>
      </c>
      <c r="AU288" s="21" t="s">
        <v>82</v>
      </c>
    </row>
    <row r="289" spans="2:51" s="11" customFormat="1" ht="13.5">
      <c r="B289" s="206"/>
      <c r="C289" s="207"/>
      <c r="D289" s="208" t="s">
        <v>155</v>
      </c>
      <c r="E289" s="209" t="s">
        <v>99</v>
      </c>
      <c r="F289" s="210" t="s">
        <v>80</v>
      </c>
      <c r="G289" s="207"/>
      <c r="H289" s="211">
        <v>1</v>
      </c>
      <c r="I289" s="212"/>
      <c r="J289" s="207"/>
      <c r="K289" s="207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155</v>
      </c>
      <c r="AU289" s="217" t="s">
        <v>82</v>
      </c>
      <c r="AV289" s="11" t="s">
        <v>82</v>
      </c>
      <c r="AW289" s="11" t="s">
        <v>35</v>
      </c>
      <c r="AX289" s="11" t="s">
        <v>80</v>
      </c>
      <c r="AY289" s="217" t="s">
        <v>144</v>
      </c>
    </row>
    <row r="290" spans="2:65" s="1" customFormat="1" ht="22.5" customHeight="1">
      <c r="B290" s="38"/>
      <c r="C290" s="218" t="s">
        <v>513</v>
      </c>
      <c r="D290" s="218" t="s">
        <v>279</v>
      </c>
      <c r="E290" s="219" t="s">
        <v>514</v>
      </c>
      <c r="F290" s="220" t="s">
        <v>515</v>
      </c>
      <c r="G290" s="221" t="s">
        <v>382</v>
      </c>
      <c r="H290" s="222">
        <v>1</v>
      </c>
      <c r="I290" s="223"/>
      <c r="J290" s="224">
        <f>ROUND(I290*H290,2)</f>
        <v>0</v>
      </c>
      <c r="K290" s="220" t="s">
        <v>150</v>
      </c>
      <c r="L290" s="225"/>
      <c r="M290" s="226" t="s">
        <v>21</v>
      </c>
      <c r="N290" s="227" t="s">
        <v>43</v>
      </c>
      <c r="O290" s="39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AR290" s="21" t="s">
        <v>191</v>
      </c>
      <c r="AT290" s="21" t="s">
        <v>279</v>
      </c>
      <c r="AU290" s="21" t="s">
        <v>82</v>
      </c>
      <c r="AY290" s="21" t="s">
        <v>144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21" t="s">
        <v>80</v>
      </c>
      <c r="BK290" s="202">
        <f>ROUND(I290*H290,2)</f>
        <v>0</v>
      </c>
      <c r="BL290" s="21" t="s">
        <v>151</v>
      </c>
      <c r="BM290" s="21" t="s">
        <v>516</v>
      </c>
    </row>
    <row r="291" spans="2:47" s="1" customFormat="1" ht="13.5">
      <c r="B291" s="38"/>
      <c r="C291" s="60"/>
      <c r="D291" s="203" t="s">
        <v>153</v>
      </c>
      <c r="E291" s="60"/>
      <c r="F291" s="204" t="s">
        <v>517</v>
      </c>
      <c r="G291" s="60"/>
      <c r="H291" s="60"/>
      <c r="I291" s="161"/>
      <c r="J291" s="60"/>
      <c r="K291" s="60"/>
      <c r="L291" s="58"/>
      <c r="M291" s="205"/>
      <c r="N291" s="39"/>
      <c r="O291" s="39"/>
      <c r="P291" s="39"/>
      <c r="Q291" s="39"/>
      <c r="R291" s="39"/>
      <c r="S291" s="39"/>
      <c r="T291" s="75"/>
      <c r="AT291" s="21" t="s">
        <v>153</v>
      </c>
      <c r="AU291" s="21" t="s">
        <v>82</v>
      </c>
    </row>
    <row r="292" spans="2:51" s="11" customFormat="1" ht="13.5">
      <c r="B292" s="206"/>
      <c r="C292" s="207"/>
      <c r="D292" s="208" t="s">
        <v>155</v>
      </c>
      <c r="E292" s="209" t="s">
        <v>21</v>
      </c>
      <c r="F292" s="210" t="s">
        <v>99</v>
      </c>
      <c r="G292" s="207"/>
      <c r="H292" s="211">
        <v>1</v>
      </c>
      <c r="I292" s="212"/>
      <c r="J292" s="207"/>
      <c r="K292" s="207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155</v>
      </c>
      <c r="AU292" s="217" t="s">
        <v>82</v>
      </c>
      <c r="AV292" s="11" t="s">
        <v>82</v>
      </c>
      <c r="AW292" s="11" t="s">
        <v>35</v>
      </c>
      <c r="AX292" s="11" t="s">
        <v>80</v>
      </c>
      <c r="AY292" s="217" t="s">
        <v>144</v>
      </c>
    </row>
    <row r="293" spans="2:65" s="1" customFormat="1" ht="22.5" customHeight="1">
      <c r="B293" s="38"/>
      <c r="C293" s="191" t="s">
        <v>518</v>
      </c>
      <c r="D293" s="191" t="s">
        <v>146</v>
      </c>
      <c r="E293" s="192" t="s">
        <v>519</v>
      </c>
      <c r="F293" s="193" t="s">
        <v>520</v>
      </c>
      <c r="G293" s="194" t="s">
        <v>165</v>
      </c>
      <c r="H293" s="195">
        <v>27.5</v>
      </c>
      <c r="I293" s="196"/>
      <c r="J293" s="197">
        <f>ROUND(I293*H293,2)</f>
        <v>0</v>
      </c>
      <c r="K293" s="193" t="s">
        <v>150</v>
      </c>
      <c r="L293" s="58"/>
      <c r="M293" s="198" t="s">
        <v>21</v>
      </c>
      <c r="N293" s="199" t="s">
        <v>43</v>
      </c>
      <c r="O293" s="39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AR293" s="21" t="s">
        <v>151</v>
      </c>
      <c r="AT293" s="21" t="s">
        <v>146</v>
      </c>
      <c r="AU293" s="21" t="s">
        <v>82</v>
      </c>
      <c r="AY293" s="21" t="s">
        <v>144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21" t="s">
        <v>80</v>
      </c>
      <c r="BK293" s="202">
        <f>ROUND(I293*H293,2)</f>
        <v>0</v>
      </c>
      <c r="BL293" s="21" t="s">
        <v>151</v>
      </c>
      <c r="BM293" s="21" t="s">
        <v>521</v>
      </c>
    </row>
    <row r="294" spans="2:47" s="1" customFormat="1" ht="13.5">
      <c r="B294" s="38"/>
      <c r="C294" s="60"/>
      <c r="D294" s="203" t="s">
        <v>153</v>
      </c>
      <c r="E294" s="60"/>
      <c r="F294" s="204" t="s">
        <v>522</v>
      </c>
      <c r="G294" s="60"/>
      <c r="H294" s="60"/>
      <c r="I294" s="161"/>
      <c r="J294" s="60"/>
      <c r="K294" s="60"/>
      <c r="L294" s="58"/>
      <c r="M294" s="205"/>
      <c r="N294" s="39"/>
      <c r="O294" s="39"/>
      <c r="P294" s="39"/>
      <c r="Q294" s="39"/>
      <c r="R294" s="39"/>
      <c r="S294" s="39"/>
      <c r="T294" s="75"/>
      <c r="AT294" s="21" t="s">
        <v>153</v>
      </c>
      <c r="AU294" s="21" t="s">
        <v>82</v>
      </c>
    </row>
    <row r="295" spans="2:51" s="11" customFormat="1" ht="13.5">
      <c r="B295" s="206"/>
      <c r="C295" s="207"/>
      <c r="D295" s="208" t="s">
        <v>155</v>
      </c>
      <c r="E295" s="209" t="s">
        <v>21</v>
      </c>
      <c r="F295" s="210" t="s">
        <v>523</v>
      </c>
      <c r="G295" s="207"/>
      <c r="H295" s="211">
        <v>27.5</v>
      </c>
      <c r="I295" s="212"/>
      <c r="J295" s="207"/>
      <c r="K295" s="207"/>
      <c r="L295" s="213"/>
      <c r="M295" s="214"/>
      <c r="N295" s="215"/>
      <c r="O295" s="215"/>
      <c r="P295" s="215"/>
      <c r="Q295" s="215"/>
      <c r="R295" s="215"/>
      <c r="S295" s="215"/>
      <c r="T295" s="216"/>
      <c r="AT295" s="217" t="s">
        <v>155</v>
      </c>
      <c r="AU295" s="217" t="s">
        <v>82</v>
      </c>
      <c r="AV295" s="11" t="s">
        <v>82</v>
      </c>
      <c r="AW295" s="11" t="s">
        <v>35</v>
      </c>
      <c r="AX295" s="11" t="s">
        <v>80</v>
      </c>
      <c r="AY295" s="217" t="s">
        <v>144</v>
      </c>
    </row>
    <row r="296" spans="2:65" s="1" customFormat="1" ht="22.5" customHeight="1">
      <c r="B296" s="38"/>
      <c r="C296" s="191" t="s">
        <v>524</v>
      </c>
      <c r="D296" s="191" t="s">
        <v>146</v>
      </c>
      <c r="E296" s="192" t="s">
        <v>525</v>
      </c>
      <c r="F296" s="193" t="s">
        <v>526</v>
      </c>
      <c r="G296" s="194" t="s">
        <v>149</v>
      </c>
      <c r="H296" s="195">
        <v>72</v>
      </c>
      <c r="I296" s="196"/>
      <c r="J296" s="197">
        <f>ROUND(I296*H296,2)</f>
        <v>0</v>
      </c>
      <c r="K296" s="193" t="s">
        <v>150</v>
      </c>
      <c r="L296" s="58"/>
      <c r="M296" s="198" t="s">
        <v>21</v>
      </c>
      <c r="N296" s="199" t="s">
        <v>43</v>
      </c>
      <c r="O296" s="39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AR296" s="21" t="s">
        <v>151</v>
      </c>
      <c r="AT296" s="21" t="s">
        <v>146</v>
      </c>
      <c r="AU296" s="21" t="s">
        <v>82</v>
      </c>
      <c r="AY296" s="21" t="s">
        <v>144</v>
      </c>
      <c r="BE296" s="202">
        <f>IF(N296="základní",J296,0)</f>
        <v>0</v>
      </c>
      <c r="BF296" s="202">
        <f>IF(N296="snížená",J296,0)</f>
        <v>0</v>
      </c>
      <c r="BG296" s="202">
        <f>IF(N296="zákl. přenesená",J296,0)</f>
        <v>0</v>
      </c>
      <c r="BH296" s="202">
        <f>IF(N296="sníž. přenesená",J296,0)</f>
        <v>0</v>
      </c>
      <c r="BI296" s="202">
        <f>IF(N296="nulová",J296,0)</f>
        <v>0</v>
      </c>
      <c r="BJ296" s="21" t="s">
        <v>80</v>
      </c>
      <c r="BK296" s="202">
        <f>ROUND(I296*H296,2)</f>
        <v>0</v>
      </c>
      <c r="BL296" s="21" t="s">
        <v>151</v>
      </c>
      <c r="BM296" s="21" t="s">
        <v>527</v>
      </c>
    </row>
    <row r="297" spans="2:47" s="1" customFormat="1" ht="13.5">
      <c r="B297" s="38"/>
      <c r="C297" s="60"/>
      <c r="D297" s="203" t="s">
        <v>153</v>
      </c>
      <c r="E297" s="60"/>
      <c r="F297" s="204" t="s">
        <v>526</v>
      </c>
      <c r="G297" s="60"/>
      <c r="H297" s="60"/>
      <c r="I297" s="161"/>
      <c r="J297" s="60"/>
      <c r="K297" s="60"/>
      <c r="L297" s="58"/>
      <c r="M297" s="205"/>
      <c r="N297" s="39"/>
      <c r="O297" s="39"/>
      <c r="P297" s="39"/>
      <c r="Q297" s="39"/>
      <c r="R297" s="39"/>
      <c r="S297" s="39"/>
      <c r="T297" s="75"/>
      <c r="AT297" s="21" t="s">
        <v>153</v>
      </c>
      <c r="AU297" s="21" t="s">
        <v>82</v>
      </c>
    </row>
    <row r="298" spans="2:51" s="11" customFormat="1" ht="13.5">
      <c r="B298" s="206"/>
      <c r="C298" s="207"/>
      <c r="D298" s="208" t="s">
        <v>155</v>
      </c>
      <c r="E298" s="209" t="s">
        <v>21</v>
      </c>
      <c r="F298" s="210" t="s">
        <v>528</v>
      </c>
      <c r="G298" s="207"/>
      <c r="H298" s="211">
        <v>72</v>
      </c>
      <c r="I298" s="212"/>
      <c r="J298" s="207"/>
      <c r="K298" s="207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155</v>
      </c>
      <c r="AU298" s="217" t="s">
        <v>82</v>
      </c>
      <c r="AV298" s="11" t="s">
        <v>82</v>
      </c>
      <c r="AW298" s="11" t="s">
        <v>35</v>
      </c>
      <c r="AX298" s="11" t="s">
        <v>80</v>
      </c>
      <c r="AY298" s="217" t="s">
        <v>144</v>
      </c>
    </row>
    <row r="299" spans="2:65" s="1" customFormat="1" ht="22.5" customHeight="1">
      <c r="B299" s="38"/>
      <c r="C299" s="191" t="s">
        <v>529</v>
      </c>
      <c r="D299" s="191" t="s">
        <v>146</v>
      </c>
      <c r="E299" s="192" t="s">
        <v>530</v>
      </c>
      <c r="F299" s="193" t="s">
        <v>531</v>
      </c>
      <c r="G299" s="194" t="s">
        <v>532</v>
      </c>
      <c r="H299" s="195">
        <v>5</v>
      </c>
      <c r="I299" s="196"/>
      <c r="J299" s="197">
        <f>ROUND(I299*H299,2)</f>
        <v>0</v>
      </c>
      <c r="K299" s="193" t="s">
        <v>21</v>
      </c>
      <c r="L299" s="58"/>
      <c r="M299" s="198" t="s">
        <v>21</v>
      </c>
      <c r="N299" s="199" t="s">
        <v>43</v>
      </c>
      <c r="O299" s="39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AR299" s="21" t="s">
        <v>151</v>
      </c>
      <c r="AT299" s="21" t="s">
        <v>146</v>
      </c>
      <c r="AU299" s="21" t="s">
        <v>82</v>
      </c>
      <c r="AY299" s="21" t="s">
        <v>144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21" t="s">
        <v>80</v>
      </c>
      <c r="BK299" s="202">
        <f>ROUND(I299*H299,2)</f>
        <v>0</v>
      </c>
      <c r="BL299" s="21" t="s">
        <v>151</v>
      </c>
      <c r="BM299" s="21" t="s">
        <v>533</v>
      </c>
    </row>
    <row r="300" spans="2:47" s="1" customFormat="1" ht="13.5">
      <c r="B300" s="38"/>
      <c r="C300" s="60"/>
      <c r="D300" s="208" t="s">
        <v>153</v>
      </c>
      <c r="E300" s="60"/>
      <c r="F300" s="231" t="s">
        <v>534</v>
      </c>
      <c r="G300" s="60"/>
      <c r="H300" s="60"/>
      <c r="I300" s="161"/>
      <c r="J300" s="60"/>
      <c r="K300" s="60"/>
      <c r="L300" s="58"/>
      <c r="M300" s="205"/>
      <c r="N300" s="39"/>
      <c r="O300" s="39"/>
      <c r="P300" s="39"/>
      <c r="Q300" s="39"/>
      <c r="R300" s="39"/>
      <c r="S300" s="39"/>
      <c r="T300" s="75"/>
      <c r="AT300" s="21" t="s">
        <v>153</v>
      </c>
      <c r="AU300" s="21" t="s">
        <v>82</v>
      </c>
    </row>
    <row r="301" spans="2:65" s="1" customFormat="1" ht="22.5" customHeight="1">
      <c r="B301" s="38"/>
      <c r="C301" s="191" t="s">
        <v>535</v>
      </c>
      <c r="D301" s="191" t="s">
        <v>146</v>
      </c>
      <c r="E301" s="192" t="s">
        <v>536</v>
      </c>
      <c r="F301" s="193" t="s">
        <v>537</v>
      </c>
      <c r="G301" s="194" t="s">
        <v>165</v>
      </c>
      <c r="H301" s="195">
        <v>1</v>
      </c>
      <c r="I301" s="196"/>
      <c r="J301" s="197">
        <f>ROUND(I301*H301,2)</f>
        <v>0</v>
      </c>
      <c r="K301" s="193" t="s">
        <v>150</v>
      </c>
      <c r="L301" s="58"/>
      <c r="M301" s="198" t="s">
        <v>21</v>
      </c>
      <c r="N301" s="199" t="s">
        <v>43</v>
      </c>
      <c r="O301" s="39"/>
      <c r="P301" s="200">
        <f>O301*H301</f>
        <v>0</v>
      </c>
      <c r="Q301" s="200">
        <v>0.00097</v>
      </c>
      <c r="R301" s="200">
        <f>Q301*H301</f>
        <v>0.00097</v>
      </c>
      <c r="S301" s="200">
        <v>0.025</v>
      </c>
      <c r="T301" s="201">
        <f>S301*H301</f>
        <v>0.025</v>
      </c>
      <c r="AR301" s="21" t="s">
        <v>151</v>
      </c>
      <c r="AT301" s="21" t="s">
        <v>146</v>
      </c>
      <c r="AU301" s="21" t="s">
        <v>82</v>
      </c>
      <c r="AY301" s="21" t="s">
        <v>144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21" t="s">
        <v>80</v>
      </c>
      <c r="BK301" s="202">
        <f>ROUND(I301*H301,2)</f>
        <v>0</v>
      </c>
      <c r="BL301" s="21" t="s">
        <v>151</v>
      </c>
      <c r="BM301" s="21" t="s">
        <v>538</v>
      </c>
    </row>
    <row r="302" spans="2:47" s="1" customFormat="1" ht="27">
      <c r="B302" s="38"/>
      <c r="C302" s="60"/>
      <c r="D302" s="203" t="s">
        <v>153</v>
      </c>
      <c r="E302" s="60"/>
      <c r="F302" s="204" t="s">
        <v>539</v>
      </c>
      <c r="G302" s="60"/>
      <c r="H302" s="60"/>
      <c r="I302" s="161"/>
      <c r="J302" s="60"/>
      <c r="K302" s="60"/>
      <c r="L302" s="58"/>
      <c r="M302" s="205"/>
      <c r="N302" s="39"/>
      <c r="O302" s="39"/>
      <c r="P302" s="39"/>
      <c r="Q302" s="39"/>
      <c r="R302" s="39"/>
      <c r="S302" s="39"/>
      <c r="T302" s="75"/>
      <c r="AT302" s="21" t="s">
        <v>153</v>
      </c>
      <c r="AU302" s="21" t="s">
        <v>82</v>
      </c>
    </row>
    <row r="303" spans="2:51" s="11" customFormat="1" ht="13.5">
      <c r="B303" s="206"/>
      <c r="C303" s="207"/>
      <c r="D303" s="208" t="s">
        <v>155</v>
      </c>
      <c r="E303" s="209" t="s">
        <v>21</v>
      </c>
      <c r="F303" s="210" t="s">
        <v>80</v>
      </c>
      <c r="G303" s="207"/>
      <c r="H303" s="211">
        <v>1</v>
      </c>
      <c r="I303" s="212"/>
      <c r="J303" s="207"/>
      <c r="K303" s="207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155</v>
      </c>
      <c r="AU303" s="217" t="s">
        <v>82</v>
      </c>
      <c r="AV303" s="11" t="s">
        <v>82</v>
      </c>
      <c r="AW303" s="11" t="s">
        <v>35</v>
      </c>
      <c r="AX303" s="11" t="s">
        <v>80</v>
      </c>
      <c r="AY303" s="217" t="s">
        <v>144</v>
      </c>
    </row>
    <row r="304" spans="2:65" s="1" customFormat="1" ht="22.5" customHeight="1">
      <c r="B304" s="38"/>
      <c r="C304" s="191" t="s">
        <v>540</v>
      </c>
      <c r="D304" s="191" t="s">
        <v>146</v>
      </c>
      <c r="E304" s="192" t="s">
        <v>541</v>
      </c>
      <c r="F304" s="193" t="s">
        <v>542</v>
      </c>
      <c r="G304" s="194" t="s">
        <v>165</v>
      </c>
      <c r="H304" s="195">
        <v>0.5</v>
      </c>
      <c r="I304" s="196"/>
      <c r="J304" s="197">
        <f>ROUND(I304*H304,2)</f>
        <v>0</v>
      </c>
      <c r="K304" s="193" t="s">
        <v>150</v>
      </c>
      <c r="L304" s="58"/>
      <c r="M304" s="198" t="s">
        <v>21</v>
      </c>
      <c r="N304" s="199" t="s">
        <v>43</v>
      </c>
      <c r="O304" s="39"/>
      <c r="P304" s="200">
        <f>O304*H304</f>
        <v>0</v>
      </c>
      <c r="Q304" s="200">
        <v>0.00107</v>
      </c>
      <c r="R304" s="200">
        <f>Q304*H304</f>
        <v>0.000535</v>
      </c>
      <c r="S304" s="200">
        <v>0.038</v>
      </c>
      <c r="T304" s="201">
        <f>S304*H304</f>
        <v>0.019</v>
      </c>
      <c r="AR304" s="21" t="s">
        <v>151</v>
      </c>
      <c r="AT304" s="21" t="s">
        <v>146</v>
      </c>
      <c r="AU304" s="21" t="s">
        <v>82</v>
      </c>
      <c r="AY304" s="21" t="s">
        <v>144</v>
      </c>
      <c r="BE304" s="202">
        <f>IF(N304="základní",J304,0)</f>
        <v>0</v>
      </c>
      <c r="BF304" s="202">
        <f>IF(N304="snížená",J304,0)</f>
        <v>0</v>
      </c>
      <c r="BG304" s="202">
        <f>IF(N304="zákl. přenesená",J304,0)</f>
        <v>0</v>
      </c>
      <c r="BH304" s="202">
        <f>IF(N304="sníž. přenesená",J304,0)</f>
        <v>0</v>
      </c>
      <c r="BI304" s="202">
        <f>IF(N304="nulová",J304,0)</f>
        <v>0</v>
      </c>
      <c r="BJ304" s="21" t="s">
        <v>80</v>
      </c>
      <c r="BK304" s="202">
        <f>ROUND(I304*H304,2)</f>
        <v>0</v>
      </c>
      <c r="BL304" s="21" t="s">
        <v>151</v>
      </c>
      <c r="BM304" s="21" t="s">
        <v>543</v>
      </c>
    </row>
    <row r="305" spans="2:47" s="1" customFormat="1" ht="27">
      <c r="B305" s="38"/>
      <c r="C305" s="60"/>
      <c r="D305" s="203" t="s">
        <v>153</v>
      </c>
      <c r="E305" s="60"/>
      <c r="F305" s="204" t="s">
        <v>544</v>
      </c>
      <c r="G305" s="60"/>
      <c r="H305" s="60"/>
      <c r="I305" s="161"/>
      <c r="J305" s="60"/>
      <c r="K305" s="60"/>
      <c r="L305" s="58"/>
      <c r="M305" s="205"/>
      <c r="N305" s="39"/>
      <c r="O305" s="39"/>
      <c r="P305" s="39"/>
      <c r="Q305" s="39"/>
      <c r="R305" s="39"/>
      <c r="S305" s="39"/>
      <c r="T305" s="75"/>
      <c r="AT305" s="21" t="s">
        <v>153</v>
      </c>
      <c r="AU305" s="21" t="s">
        <v>82</v>
      </c>
    </row>
    <row r="306" spans="2:51" s="11" customFormat="1" ht="13.5">
      <c r="B306" s="206"/>
      <c r="C306" s="207"/>
      <c r="D306" s="208" t="s">
        <v>155</v>
      </c>
      <c r="E306" s="209" t="s">
        <v>21</v>
      </c>
      <c r="F306" s="210" t="s">
        <v>545</v>
      </c>
      <c r="G306" s="207"/>
      <c r="H306" s="211">
        <v>0.5</v>
      </c>
      <c r="I306" s="212"/>
      <c r="J306" s="207"/>
      <c r="K306" s="207"/>
      <c r="L306" s="213"/>
      <c r="M306" s="214"/>
      <c r="N306" s="215"/>
      <c r="O306" s="215"/>
      <c r="P306" s="215"/>
      <c r="Q306" s="215"/>
      <c r="R306" s="215"/>
      <c r="S306" s="215"/>
      <c r="T306" s="216"/>
      <c r="AT306" s="217" t="s">
        <v>155</v>
      </c>
      <c r="AU306" s="217" t="s">
        <v>82</v>
      </c>
      <c r="AV306" s="11" t="s">
        <v>82</v>
      </c>
      <c r="AW306" s="11" t="s">
        <v>35</v>
      </c>
      <c r="AX306" s="11" t="s">
        <v>80</v>
      </c>
      <c r="AY306" s="217" t="s">
        <v>144</v>
      </c>
    </row>
    <row r="307" spans="2:65" s="1" customFormat="1" ht="22.5" customHeight="1">
      <c r="B307" s="38"/>
      <c r="C307" s="191" t="s">
        <v>546</v>
      </c>
      <c r="D307" s="191" t="s">
        <v>146</v>
      </c>
      <c r="E307" s="192" t="s">
        <v>547</v>
      </c>
      <c r="F307" s="193" t="s">
        <v>548</v>
      </c>
      <c r="G307" s="194" t="s">
        <v>165</v>
      </c>
      <c r="H307" s="195">
        <v>0.2</v>
      </c>
      <c r="I307" s="196"/>
      <c r="J307" s="197">
        <f>ROUND(I307*H307,2)</f>
        <v>0</v>
      </c>
      <c r="K307" s="193" t="s">
        <v>150</v>
      </c>
      <c r="L307" s="58"/>
      <c r="M307" s="198" t="s">
        <v>21</v>
      </c>
      <c r="N307" s="199" t="s">
        <v>43</v>
      </c>
      <c r="O307" s="39"/>
      <c r="P307" s="200">
        <f>O307*H307</f>
        <v>0</v>
      </c>
      <c r="Q307" s="200">
        <v>0.00334</v>
      </c>
      <c r="R307" s="200">
        <f>Q307*H307</f>
        <v>0.0006680000000000001</v>
      </c>
      <c r="S307" s="200">
        <v>0.159</v>
      </c>
      <c r="T307" s="201">
        <f>S307*H307</f>
        <v>0.0318</v>
      </c>
      <c r="AR307" s="21" t="s">
        <v>151</v>
      </c>
      <c r="AT307" s="21" t="s">
        <v>146</v>
      </c>
      <c r="AU307" s="21" t="s">
        <v>82</v>
      </c>
      <c r="AY307" s="21" t="s">
        <v>144</v>
      </c>
      <c r="BE307" s="202">
        <f>IF(N307="základní",J307,0)</f>
        <v>0</v>
      </c>
      <c r="BF307" s="202">
        <f>IF(N307="snížená",J307,0)</f>
        <v>0</v>
      </c>
      <c r="BG307" s="202">
        <f>IF(N307="zákl. přenesená",J307,0)</f>
        <v>0</v>
      </c>
      <c r="BH307" s="202">
        <f>IF(N307="sníž. přenesená",J307,0)</f>
        <v>0</v>
      </c>
      <c r="BI307" s="202">
        <f>IF(N307="nulová",J307,0)</f>
        <v>0</v>
      </c>
      <c r="BJ307" s="21" t="s">
        <v>80</v>
      </c>
      <c r="BK307" s="202">
        <f>ROUND(I307*H307,2)</f>
        <v>0</v>
      </c>
      <c r="BL307" s="21" t="s">
        <v>151</v>
      </c>
      <c r="BM307" s="21" t="s">
        <v>549</v>
      </c>
    </row>
    <row r="308" spans="2:47" s="1" customFormat="1" ht="27">
      <c r="B308" s="38"/>
      <c r="C308" s="60"/>
      <c r="D308" s="203" t="s">
        <v>153</v>
      </c>
      <c r="E308" s="60"/>
      <c r="F308" s="204" t="s">
        <v>550</v>
      </c>
      <c r="G308" s="60"/>
      <c r="H308" s="60"/>
      <c r="I308" s="161"/>
      <c r="J308" s="60"/>
      <c r="K308" s="60"/>
      <c r="L308" s="58"/>
      <c r="M308" s="205"/>
      <c r="N308" s="39"/>
      <c r="O308" s="39"/>
      <c r="P308" s="39"/>
      <c r="Q308" s="39"/>
      <c r="R308" s="39"/>
      <c r="S308" s="39"/>
      <c r="T308" s="75"/>
      <c r="AT308" s="21" t="s">
        <v>153</v>
      </c>
      <c r="AU308" s="21" t="s">
        <v>82</v>
      </c>
    </row>
    <row r="309" spans="2:63" s="10" customFormat="1" ht="29.85" customHeight="1">
      <c r="B309" s="174"/>
      <c r="C309" s="175"/>
      <c r="D309" s="188" t="s">
        <v>71</v>
      </c>
      <c r="E309" s="189" t="s">
        <v>551</v>
      </c>
      <c r="F309" s="189" t="s">
        <v>552</v>
      </c>
      <c r="G309" s="175"/>
      <c r="H309" s="175"/>
      <c r="I309" s="178"/>
      <c r="J309" s="190">
        <f>BK309</f>
        <v>0</v>
      </c>
      <c r="K309" s="175"/>
      <c r="L309" s="180"/>
      <c r="M309" s="181"/>
      <c r="N309" s="182"/>
      <c r="O309" s="182"/>
      <c r="P309" s="183">
        <f>SUM(P310:P320)</f>
        <v>0</v>
      </c>
      <c r="Q309" s="182"/>
      <c r="R309" s="183">
        <f>SUM(R310:R320)</f>
        <v>0</v>
      </c>
      <c r="S309" s="182"/>
      <c r="T309" s="184">
        <f>SUM(T310:T320)</f>
        <v>0</v>
      </c>
      <c r="AR309" s="185" t="s">
        <v>80</v>
      </c>
      <c r="AT309" s="186" t="s">
        <v>71</v>
      </c>
      <c r="AU309" s="186" t="s">
        <v>80</v>
      </c>
      <c r="AY309" s="185" t="s">
        <v>144</v>
      </c>
      <c r="BK309" s="187">
        <f>SUM(BK310:BK320)</f>
        <v>0</v>
      </c>
    </row>
    <row r="310" spans="2:65" s="1" customFormat="1" ht="22.5" customHeight="1">
      <c r="B310" s="38"/>
      <c r="C310" s="191" t="s">
        <v>553</v>
      </c>
      <c r="D310" s="191" t="s">
        <v>146</v>
      </c>
      <c r="E310" s="192" t="s">
        <v>554</v>
      </c>
      <c r="F310" s="193" t="s">
        <v>555</v>
      </c>
      <c r="G310" s="194" t="s">
        <v>257</v>
      </c>
      <c r="H310" s="195">
        <v>32.182</v>
      </c>
      <c r="I310" s="196"/>
      <c r="J310" s="197">
        <f>ROUND(I310*H310,2)</f>
        <v>0</v>
      </c>
      <c r="K310" s="193" t="s">
        <v>150</v>
      </c>
      <c r="L310" s="58"/>
      <c r="M310" s="198" t="s">
        <v>21</v>
      </c>
      <c r="N310" s="199" t="s">
        <v>43</v>
      </c>
      <c r="O310" s="39"/>
      <c r="P310" s="200">
        <f>O310*H310</f>
        <v>0</v>
      </c>
      <c r="Q310" s="200">
        <v>0</v>
      </c>
      <c r="R310" s="200">
        <f>Q310*H310</f>
        <v>0</v>
      </c>
      <c r="S310" s="200">
        <v>0</v>
      </c>
      <c r="T310" s="201">
        <f>S310*H310</f>
        <v>0</v>
      </c>
      <c r="AR310" s="21" t="s">
        <v>151</v>
      </c>
      <c r="AT310" s="21" t="s">
        <v>146</v>
      </c>
      <c r="AU310" s="21" t="s">
        <v>82</v>
      </c>
      <c r="AY310" s="21" t="s">
        <v>144</v>
      </c>
      <c r="BE310" s="202">
        <f>IF(N310="základní",J310,0)</f>
        <v>0</v>
      </c>
      <c r="BF310" s="202">
        <f>IF(N310="snížená",J310,0)</f>
        <v>0</v>
      </c>
      <c r="BG310" s="202">
        <f>IF(N310="zákl. přenesená",J310,0)</f>
        <v>0</v>
      </c>
      <c r="BH310" s="202">
        <f>IF(N310="sníž. přenesená",J310,0)</f>
        <v>0</v>
      </c>
      <c r="BI310" s="202">
        <f>IF(N310="nulová",J310,0)</f>
        <v>0</v>
      </c>
      <c r="BJ310" s="21" t="s">
        <v>80</v>
      </c>
      <c r="BK310" s="202">
        <f>ROUND(I310*H310,2)</f>
        <v>0</v>
      </c>
      <c r="BL310" s="21" t="s">
        <v>151</v>
      </c>
      <c r="BM310" s="21" t="s">
        <v>556</v>
      </c>
    </row>
    <row r="311" spans="2:47" s="1" customFormat="1" ht="27">
      <c r="B311" s="38"/>
      <c r="C311" s="60"/>
      <c r="D311" s="208" t="s">
        <v>153</v>
      </c>
      <c r="E311" s="60"/>
      <c r="F311" s="231" t="s">
        <v>557</v>
      </c>
      <c r="G311" s="60"/>
      <c r="H311" s="60"/>
      <c r="I311" s="161"/>
      <c r="J311" s="60"/>
      <c r="K311" s="60"/>
      <c r="L311" s="58"/>
      <c r="M311" s="205"/>
      <c r="N311" s="39"/>
      <c r="O311" s="39"/>
      <c r="P311" s="39"/>
      <c r="Q311" s="39"/>
      <c r="R311" s="39"/>
      <c r="S311" s="39"/>
      <c r="T311" s="75"/>
      <c r="AT311" s="21" t="s">
        <v>153</v>
      </c>
      <c r="AU311" s="21" t="s">
        <v>82</v>
      </c>
    </row>
    <row r="312" spans="2:65" s="1" customFormat="1" ht="22.5" customHeight="1">
      <c r="B312" s="38"/>
      <c r="C312" s="191" t="s">
        <v>558</v>
      </c>
      <c r="D312" s="191" t="s">
        <v>146</v>
      </c>
      <c r="E312" s="192" t="s">
        <v>559</v>
      </c>
      <c r="F312" s="193" t="s">
        <v>560</v>
      </c>
      <c r="G312" s="194" t="s">
        <v>257</v>
      </c>
      <c r="H312" s="195">
        <v>450.548</v>
      </c>
      <c r="I312" s="196"/>
      <c r="J312" s="197">
        <f>ROUND(I312*H312,2)</f>
        <v>0</v>
      </c>
      <c r="K312" s="193" t="s">
        <v>150</v>
      </c>
      <c r="L312" s="58"/>
      <c r="M312" s="198" t="s">
        <v>21</v>
      </c>
      <c r="N312" s="199" t="s">
        <v>43</v>
      </c>
      <c r="O312" s="39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AR312" s="21" t="s">
        <v>151</v>
      </c>
      <c r="AT312" s="21" t="s">
        <v>146</v>
      </c>
      <c r="AU312" s="21" t="s">
        <v>82</v>
      </c>
      <c r="AY312" s="21" t="s">
        <v>144</v>
      </c>
      <c r="BE312" s="202">
        <f>IF(N312="základní",J312,0)</f>
        <v>0</v>
      </c>
      <c r="BF312" s="202">
        <f>IF(N312="snížená",J312,0)</f>
        <v>0</v>
      </c>
      <c r="BG312" s="202">
        <f>IF(N312="zákl. přenesená",J312,0)</f>
        <v>0</v>
      </c>
      <c r="BH312" s="202">
        <f>IF(N312="sníž. přenesená",J312,0)</f>
        <v>0</v>
      </c>
      <c r="BI312" s="202">
        <f>IF(N312="nulová",J312,0)</f>
        <v>0</v>
      </c>
      <c r="BJ312" s="21" t="s">
        <v>80</v>
      </c>
      <c r="BK312" s="202">
        <f>ROUND(I312*H312,2)</f>
        <v>0</v>
      </c>
      <c r="BL312" s="21" t="s">
        <v>151</v>
      </c>
      <c r="BM312" s="21" t="s">
        <v>561</v>
      </c>
    </row>
    <row r="313" spans="2:47" s="1" customFormat="1" ht="27">
      <c r="B313" s="38"/>
      <c r="C313" s="60"/>
      <c r="D313" s="203" t="s">
        <v>153</v>
      </c>
      <c r="E313" s="60"/>
      <c r="F313" s="204" t="s">
        <v>562</v>
      </c>
      <c r="G313" s="60"/>
      <c r="H313" s="60"/>
      <c r="I313" s="161"/>
      <c r="J313" s="60"/>
      <c r="K313" s="60"/>
      <c r="L313" s="58"/>
      <c r="M313" s="205"/>
      <c r="N313" s="39"/>
      <c r="O313" s="39"/>
      <c r="P313" s="39"/>
      <c r="Q313" s="39"/>
      <c r="R313" s="39"/>
      <c r="S313" s="39"/>
      <c r="T313" s="75"/>
      <c r="AT313" s="21" t="s">
        <v>153</v>
      </c>
      <c r="AU313" s="21" t="s">
        <v>82</v>
      </c>
    </row>
    <row r="314" spans="2:51" s="11" customFormat="1" ht="13.5">
      <c r="B314" s="206"/>
      <c r="C314" s="207"/>
      <c r="D314" s="208" t="s">
        <v>155</v>
      </c>
      <c r="E314" s="207"/>
      <c r="F314" s="210" t="s">
        <v>563</v>
      </c>
      <c r="G314" s="207"/>
      <c r="H314" s="211">
        <v>450.548</v>
      </c>
      <c r="I314" s="212"/>
      <c r="J314" s="207"/>
      <c r="K314" s="207"/>
      <c r="L314" s="213"/>
      <c r="M314" s="214"/>
      <c r="N314" s="215"/>
      <c r="O314" s="215"/>
      <c r="P314" s="215"/>
      <c r="Q314" s="215"/>
      <c r="R314" s="215"/>
      <c r="S314" s="215"/>
      <c r="T314" s="216"/>
      <c r="AT314" s="217" t="s">
        <v>155</v>
      </c>
      <c r="AU314" s="217" t="s">
        <v>82</v>
      </c>
      <c r="AV314" s="11" t="s">
        <v>82</v>
      </c>
      <c r="AW314" s="11" t="s">
        <v>6</v>
      </c>
      <c r="AX314" s="11" t="s">
        <v>80</v>
      </c>
      <c r="AY314" s="217" t="s">
        <v>144</v>
      </c>
    </row>
    <row r="315" spans="2:65" s="1" customFormat="1" ht="22.5" customHeight="1">
      <c r="B315" s="38"/>
      <c r="C315" s="191" t="s">
        <v>564</v>
      </c>
      <c r="D315" s="191" t="s">
        <v>146</v>
      </c>
      <c r="E315" s="192" t="s">
        <v>565</v>
      </c>
      <c r="F315" s="193" t="s">
        <v>566</v>
      </c>
      <c r="G315" s="194" t="s">
        <v>257</v>
      </c>
      <c r="H315" s="195">
        <v>26.397</v>
      </c>
      <c r="I315" s="196"/>
      <c r="J315" s="197">
        <f>ROUND(I315*H315,2)</f>
        <v>0</v>
      </c>
      <c r="K315" s="193" t="s">
        <v>150</v>
      </c>
      <c r="L315" s="58"/>
      <c r="M315" s="198" t="s">
        <v>21</v>
      </c>
      <c r="N315" s="199" t="s">
        <v>43</v>
      </c>
      <c r="O315" s="39"/>
      <c r="P315" s="200">
        <f>O315*H315</f>
        <v>0</v>
      </c>
      <c r="Q315" s="200">
        <v>0</v>
      </c>
      <c r="R315" s="200">
        <f>Q315*H315</f>
        <v>0</v>
      </c>
      <c r="S315" s="200">
        <v>0</v>
      </c>
      <c r="T315" s="201">
        <f>S315*H315</f>
        <v>0</v>
      </c>
      <c r="AR315" s="21" t="s">
        <v>151</v>
      </c>
      <c r="AT315" s="21" t="s">
        <v>146</v>
      </c>
      <c r="AU315" s="21" t="s">
        <v>82</v>
      </c>
      <c r="AY315" s="21" t="s">
        <v>144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1" t="s">
        <v>80</v>
      </c>
      <c r="BK315" s="202">
        <f>ROUND(I315*H315,2)</f>
        <v>0</v>
      </c>
      <c r="BL315" s="21" t="s">
        <v>151</v>
      </c>
      <c r="BM315" s="21" t="s">
        <v>567</v>
      </c>
    </row>
    <row r="316" spans="2:47" s="1" customFormat="1" ht="13.5">
      <c r="B316" s="38"/>
      <c r="C316" s="60"/>
      <c r="D316" s="203" t="s">
        <v>153</v>
      </c>
      <c r="E316" s="60"/>
      <c r="F316" s="204" t="s">
        <v>568</v>
      </c>
      <c r="G316" s="60"/>
      <c r="H316" s="60"/>
      <c r="I316" s="161"/>
      <c r="J316" s="60"/>
      <c r="K316" s="60"/>
      <c r="L316" s="58"/>
      <c r="M316" s="205"/>
      <c r="N316" s="39"/>
      <c r="O316" s="39"/>
      <c r="P316" s="39"/>
      <c r="Q316" s="39"/>
      <c r="R316" s="39"/>
      <c r="S316" s="39"/>
      <c r="T316" s="75"/>
      <c r="AT316" s="21" t="s">
        <v>153</v>
      </c>
      <c r="AU316" s="21" t="s">
        <v>82</v>
      </c>
    </row>
    <row r="317" spans="2:51" s="11" customFormat="1" ht="13.5">
      <c r="B317" s="206"/>
      <c r="C317" s="207"/>
      <c r="D317" s="208" t="s">
        <v>155</v>
      </c>
      <c r="E317" s="209" t="s">
        <v>21</v>
      </c>
      <c r="F317" s="210" t="s">
        <v>569</v>
      </c>
      <c r="G317" s="207"/>
      <c r="H317" s="211">
        <v>26.397</v>
      </c>
      <c r="I317" s="212"/>
      <c r="J317" s="207"/>
      <c r="K317" s="207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155</v>
      </c>
      <c r="AU317" s="217" t="s">
        <v>82</v>
      </c>
      <c r="AV317" s="11" t="s">
        <v>82</v>
      </c>
      <c r="AW317" s="11" t="s">
        <v>35</v>
      </c>
      <c r="AX317" s="11" t="s">
        <v>80</v>
      </c>
      <c r="AY317" s="217" t="s">
        <v>144</v>
      </c>
    </row>
    <row r="318" spans="2:65" s="1" customFormat="1" ht="22.5" customHeight="1">
      <c r="B318" s="38"/>
      <c r="C318" s="191" t="s">
        <v>570</v>
      </c>
      <c r="D318" s="191" t="s">
        <v>146</v>
      </c>
      <c r="E318" s="192" t="s">
        <v>571</v>
      </c>
      <c r="F318" s="193" t="s">
        <v>572</v>
      </c>
      <c r="G318" s="194" t="s">
        <v>257</v>
      </c>
      <c r="H318" s="195">
        <v>5.786</v>
      </c>
      <c r="I318" s="196"/>
      <c r="J318" s="197">
        <f>ROUND(I318*H318,2)</f>
        <v>0</v>
      </c>
      <c r="K318" s="193" t="s">
        <v>150</v>
      </c>
      <c r="L318" s="58"/>
      <c r="M318" s="198" t="s">
        <v>21</v>
      </c>
      <c r="N318" s="199" t="s">
        <v>43</v>
      </c>
      <c r="O318" s="39"/>
      <c r="P318" s="200">
        <f>O318*H318</f>
        <v>0</v>
      </c>
      <c r="Q318" s="200">
        <v>0</v>
      </c>
      <c r="R318" s="200">
        <f>Q318*H318</f>
        <v>0</v>
      </c>
      <c r="S318" s="200">
        <v>0</v>
      </c>
      <c r="T318" s="201">
        <f>S318*H318</f>
        <v>0</v>
      </c>
      <c r="AR318" s="21" t="s">
        <v>151</v>
      </c>
      <c r="AT318" s="21" t="s">
        <v>146</v>
      </c>
      <c r="AU318" s="21" t="s">
        <v>82</v>
      </c>
      <c r="AY318" s="21" t="s">
        <v>144</v>
      </c>
      <c r="BE318" s="202">
        <f>IF(N318="základní",J318,0)</f>
        <v>0</v>
      </c>
      <c r="BF318" s="202">
        <f>IF(N318="snížená",J318,0)</f>
        <v>0</v>
      </c>
      <c r="BG318" s="202">
        <f>IF(N318="zákl. přenesená",J318,0)</f>
        <v>0</v>
      </c>
      <c r="BH318" s="202">
        <f>IF(N318="sníž. přenesená",J318,0)</f>
        <v>0</v>
      </c>
      <c r="BI318" s="202">
        <f>IF(N318="nulová",J318,0)</f>
        <v>0</v>
      </c>
      <c r="BJ318" s="21" t="s">
        <v>80</v>
      </c>
      <c r="BK318" s="202">
        <f>ROUND(I318*H318,2)</f>
        <v>0</v>
      </c>
      <c r="BL318" s="21" t="s">
        <v>151</v>
      </c>
      <c r="BM318" s="21" t="s">
        <v>573</v>
      </c>
    </row>
    <row r="319" spans="2:47" s="1" customFormat="1" ht="13.5">
      <c r="B319" s="38"/>
      <c r="C319" s="60"/>
      <c r="D319" s="203" t="s">
        <v>153</v>
      </c>
      <c r="E319" s="60"/>
      <c r="F319" s="204" t="s">
        <v>574</v>
      </c>
      <c r="G319" s="60"/>
      <c r="H319" s="60"/>
      <c r="I319" s="161"/>
      <c r="J319" s="60"/>
      <c r="K319" s="60"/>
      <c r="L319" s="58"/>
      <c r="M319" s="205"/>
      <c r="N319" s="39"/>
      <c r="O319" s="39"/>
      <c r="P319" s="39"/>
      <c r="Q319" s="39"/>
      <c r="R319" s="39"/>
      <c r="S319" s="39"/>
      <c r="T319" s="75"/>
      <c r="AT319" s="21" t="s">
        <v>153</v>
      </c>
      <c r="AU319" s="21" t="s">
        <v>82</v>
      </c>
    </row>
    <row r="320" spans="2:51" s="11" customFormat="1" ht="13.5">
      <c r="B320" s="206"/>
      <c r="C320" s="207"/>
      <c r="D320" s="203" t="s">
        <v>155</v>
      </c>
      <c r="E320" s="228" t="s">
        <v>21</v>
      </c>
      <c r="F320" s="229" t="s">
        <v>575</v>
      </c>
      <c r="G320" s="207"/>
      <c r="H320" s="230">
        <v>5.786</v>
      </c>
      <c r="I320" s="212"/>
      <c r="J320" s="207"/>
      <c r="K320" s="207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155</v>
      </c>
      <c r="AU320" s="217" t="s">
        <v>82</v>
      </c>
      <c r="AV320" s="11" t="s">
        <v>82</v>
      </c>
      <c r="AW320" s="11" t="s">
        <v>35</v>
      </c>
      <c r="AX320" s="11" t="s">
        <v>80</v>
      </c>
      <c r="AY320" s="217" t="s">
        <v>144</v>
      </c>
    </row>
    <row r="321" spans="2:63" s="10" customFormat="1" ht="29.85" customHeight="1">
      <c r="B321" s="174"/>
      <c r="C321" s="175"/>
      <c r="D321" s="188" t="s">
        <v>71</v>
      </c>
      <c r="E321" s="189" t="s">
        <v>576</v>
      </c>
      <c r="F321" s="189" t="s">
        <v>577</v>
      </c>
      <c r="G321" s="175"/>
      <c r="H321" s="175"/>
      <c r="I321" s="178"/>
      <c r="J321" s="190">
        <f>BK321</f>
        <v>0</v>
      </c>
      <c r="K321" s="175"/>
      <c r="L321" s="180"/>
      <c r="M321" s="181"/>
      <c r="N321" s="182"/>
      <c r="O321" s="182"/>
      <c r="P321" s="183">
        <f>SUM(P322:P326)</f>
        <v>0</v>
      </c>
      <c r="Q321" s="182"/>
      <c r="R321" s="183">
        <f>SUM(R322:R326)</f>
        <v>0</v>
      </c>
      <c r="S321" s="182"/>
      <c r="T321" s="184">
        <f>SUM(T322:T326)</f>
        <v>0</v>
      </c>
      <c r="AR321" s="185" t="s">
        <v>80</v>
      </c>
      <c r="AT321" s="186" t="s">
        <v>71</v>
      </c>
      <c r="AU321" s="186" t="s">
        <v>80</v>
      </c>
      <c r="AY321" s="185" t="s">
        <v>144</v>
      </c>
      <c r="BK321" s="187">
        <f>SUM(BK322:BK326)</f>
        <v>0</v>
      </c>
    </row>
    <row r="322" spans="2:65" s="1" customFormat="1" ht="22.5" customHeight="1">
      <c r="B322" s="38"/>
      <c r="C322" s="191" t="s">
        <v>578</v>
      </c>
      <c r="D322" s="191" t="s">
        <v>146</v>
      </c>
      <c r="E322" s="192" t="s">
        <v>579</v>
      </c>
      <c r="F322" s="193" t="s">
        <v>580</v>
      </c>
      <c r="G322" s="194" t="s">
        <v>257</v>
      </c>
      <c r="H322" s="195">
        <v>122.145</v>
      </c>
      <c r="I322" s="196"/>
      <c r="J322" s="197">
        <f>ROUND(I322*H322,2)</f>
        <v>0</v>
      </c>
      <c r="K322" s="193" t="s">
        <v>150</v>
      </c>
      <c r="L322" s="58"/>
      <c r="M322" s="198" t="s">
        <v>21</v>
      </c>
      <c r="N322" s="199" t="s">
        <v>43</v>
      </c>
      <c r="O322" s="39"/>
      <c r="P322" s="200">
        <f>O322*H322</f>
        <v>0</v>
      </c>
      <c r="Q322" s="200">
        <v>0</v>
      </c>
      <c r="R322" s="200">
        <f>Q322*H322</f>
        <v>0</v>
      </c>
      <c r="S322" s="200">
        <v>0</v>
      </c>
      <c r="T322" s="201">
        <f>S322*H322</f>
        <v>0</v>
      </c>
      <c r="AR322" s="21" t="s">
        <v>151</v>
      </c>
      <c r="AT322" s="21" t="s">
        <v>146</v>
      </c>
      <c r="AU322" s="21" t="s">
        <v>82</v>
      </c>
      <c r="AY322" s="21" t="s">
        <v>144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21" t="s">
        <v>80</v>
      </c>
      <c r="BK322" s="202">
        <f>ROUND(I322*H322,2)</f>
        <v>0</v>
      </c>
      <c r="BL322" s="21" t="s">
        <v>151</v>
      </c>
      <c r="BM322" s="21" t="s">
        <v>581</v>
      </c>
    </row>
    <row r="323" spans="2:47" s="1" customFormat="1" ht="27">
      <c r="B323" s="38"/>
      <c r="C323" s="60"/>
      <c r="D323" s="203" t="s">
        <v>153</v>
      </c>
      <c r="E323" s="60"/>
      <c r="F323" s="204" t="s">
        <v>582</v>
      </c>
      <c r="G323" s="60"/>
      <c r="H323" s="60"/>
      <c r="I323" s="161"/>
      <c r="J323" s="60"/>
      <c r="K323" s="60"/>
      <c r="L323" s="58"/>
      <c r="M323" s="205"/>
      <c r="N323" s="39"/>
      <c r="O323" s="39"/>
      <c r="P323" s="39"/>
      <c r="Q323" s="39"/>
      <c r="R323" s="39"/>
      <c r="S323" s="39"/>
      <c r="T323" s="75"/>
      <c r="AT323" s="21" t="s">
        <v>153</v>
      </c>
      <c r="AU323" s="21" t="s">
        <v>82</v>
      </c>
    </row>
    <row r="324" spans="2:51" s="11" customFormat="1" ht="27">
      <c r="B324" s="206"/>
      <c r="C324" s="207"/>
      <c r="D324" s="208" t="s">
        <v>155</v>
      </c>
      <c r="E324" s="209" t="s">
        <v>21</v>
      </c>
      <c r="F324" s="210" t="s">
        <v>583</v>
      </c>
      <c r="G324" s="207"/>
      <c r="H324" s="211">
        <v>122.145</v>
      </c>
      <c r="I324" s="212"/>
      <c r="J324" s="207"/>
      <c r="K324" s="207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155</v>
      </c>
      <c r="AU324" s="217" t="s">
        <v>82</v>
      </c>
      <c r="AV324" s="11" t="s">
        <v>82</v>
      </c>
      <c r="AW324" s="11" t="s">
        <v>35</v>
      </c>
      <c r="AX324" s="11" t="s">
        <v>80</v>
      </c>
      <c r="AY324" s="217" t="s">
        <v>144</v>
      </c>
    </row>
    <row r="325" spans="2:65" s="1" customFormat="1" ht="22.5" customHeight="1">
      <c r="B325" s="38"/>
      <c r="C325" s="191" t="s">
        <v>584</v>
      </c>
      <c r="D325" s="191" t="s">
        <v>146</v>
      </c>
      <c r="E325" s="192" t="s">
        <v>585</v>
      </c>
      <c r="F325" s="193" t="s">
        <v>586</v>
      </c>
      <c r="G325" s="194" t="s">
        <v>257</v>
      </c>
      <c r="H325" s="195">
        <v>114.68</v>
      </c>
      <c r="I325" s="196"/>
      <c r="J325" s="197">
        <f>ROUND(I325*H325,2)</f>
        <v>0</v>
      </c>
      <c r="K325" s="193" t="s">
        <v>150</v>
      </c>
      <c r="L325" s="58"/>
      <c r="M325" s="198" t="s">
        <v>21</v>
      </c>
      <c r="N325" s="199" t="s">
        <v>43</v>
      </c>
      <c r="O325" s="39"/>
      <c r="P325" s="200">
        <f>O325*H325</f>
        <v>0</v>
      </c>
      <c r="Q325" s="200">
        <v>0</v>
      </c>
      <c r="R325" s="200">
        <f>Q325*H325</f>
        <v>0</v>
      </c>
      <c r="S325" s="200">
        <v>0</v>
      </c>
      <c r="T325" s="201">
        <f>S325*H325</f>
        <v>0</v>
      </c>
      <c r="AR325" s="21" t="s">
        <v>151</v>
      </c>
      <c r="AT325" s="21" t="s">
        <v>146</v>
      </c>
      <c r="AU325" s="21" t="s">
        <v>82</v>
      </c>
      <c r="AY325" s="21" t="s">
        <v>144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1" t="s">
        <v>80</v>
      </c>
      <c r="BK325" s="202">
        <f>ROUND(I325*H325,2)</f>
        <v>0</v>
      </c>
      <c r="BL325" s="21" t="s">
        <v>151</v>
      </c>
      <c r="BM325" s="21" t="s">
        <v>587</v>
      </c>
    </row>
    <row r="326" spans="2:47" s="1" customFormat="1" ht="27">
      <c r="B326" s="38"/>
      <c r="C326" s="60"/>
      <c r="D326" s="203" t="s">
        <v>153</v>
      </c>
      <c r="E326" s="60"/>
      <c r="F326" s="204" t="s">
        <v>588</v>
      </c>
      <c r="G326" s="60"/>
      <c r="H326" s="60"/>
      <c r="I326" s="161"/>
      <c r="J326" s="60"/>
      <c r="K326" s="60"/>
      <c r="L326" s="58"/>
      <c r="M326" s="205"/>
      <c r="N326" s="39"/>
      <c r="O326" s="39"/>
      <c r="P326" s="39"/>
      <c r="Q326" s="39"/>
      <c r="R326" s="39"/>
      <c r="S326" s="39"/>
      <c r="T326" s="75"/>
      <c r="AT326" s="21" t="s">
        <v>153</v>
      </c>
      <c r="AU326" s="21" t="s">
        <v>82</v>
      </c>
    </row>
    <row r="327" spans="2:63" s="10" customFormat="1" ht="37.35" customHeight="1">
      <c r="B327" s="174"/>
      <c r="C327" s="175"/>
      <c r="D327" s="176" t="s">
        <v>71</v>
      </c>
      <c r="E327" s="177" t="s">
        <v>589</v>
      </c>
      <c r="F327" s="177" t="s">
        <v>590</v>
      </c>
      <c r="G327" s="175"/>
      <c r="H327" s="175"/>
      <c r="I327" s="178"/>
      <c r="J327" s="179">
        <f>BK327</f>
        <v>0</v>
      </c>
      <c r="K327" s="175"/>
      <c r="L327" s="180"/>
      <c r="M327" s="181"/>
      <c r="N327" s="182"/>
      <c r="O327" s="182"/>
      <c r="P327" s="183">
        <f>P328</f>
        <v>0</v>
      </c>
      <c r="Q327" s="182"/>
      <c r="R327" s="183">
        <f>R328</f>
        <v>0.0086</v>
      </c>
      <c r="S327" s="182"/>
      <c r="T327" s="184">
        <f>T328</f>
        <v>0</v>
      </c>
      <c r="AR327" s="185" t="s">
        <v>82</v>
      </c>
      <c r="AT327" s="186" t="s">
        <v>71</v>
      </c>
      <c r="AU327" s="186" t="s">
        <v>72</v>
      </c>
      <c r="AY327" s="185" t="s">
        <v>144</v>
      </c>
      <c r="BK327" s="187">
        <f>BK328</f>
        <v>0</v>
      </c>
    </row>
    <row r="328" spans="2:63" s="10" customFormat="1" ht="19.9" customHeight="1">
      <c r="B328" s="174"/>
      <c r="C328" s="175"/>
      <c r="D328" s="188" t="s">
        <v>71</v>
      </c>
      <c r="E328" s="189" t="s">
        <v>591</v>
      </c>
      <c r="F328" s="189" t="s">
        <v>592</v>
      </c>
      <c r="G328" s="175"/>
      <c r="H328" s="175"/>
      <c r="I328" s="178"/>
      <c r="J328" s="190">
        <f>BK328</f>
        <v>0</v>
      </c>
      <c r="K328" s="175"/>
      <c r="L328" s="180"/>
      <c r="M328" s="181"/>
      <c r="N328" s="182"/>
      <c r="O328" s="182"/>
      <c r="P328" s="183">
        <f>SUM(P329:P341)</f>
        <v>0</v>
      </c>
      <c r="Q328" s="182"/>
      <c r="R328" s="183">
        <f>SUM(R329:R341)</f>
        <v>0.0086</v>
      </c>
      <c r="S328" s="182"/>
      <c r="T328" s="184">
        <f>SUM(T329:T341)</f>
        <v>0</v>
      </c>
      <c r="AR328" s="185" t="s">
        <v>82</v>
      </c>
      <c r="AT328" s="186" t="s">
        <v>71</v>
      </c>
      <c r="AU328" s="186" t="s">
        <v>80</v>
      </c>
      <c r="AY328" s="185" t="s">
        <v>144</v>
      </c>
      <c r="BK328" s="187">
        <f>SUM(BK329:BK341)</f>
        <v>0</v>
      </c>
    </row>
    <row r="329" spans="2:65" s="1" customFormat="1" ht="22.5" customHeight="1">
      <c r="B329" s="38"/>
      <c r="C329" s="191" t="s">
        <v>593</v>
      </c>
      <c r="D329" s="191" t="s">
        <v>146</v>
      </c>
      <c r="E329" s="192" t="s">
        <v>594</v>
      </c>
      <c r="F329" s="193" t="s">
        <v>595</v>
      </c>
      <c r="G329" s="194" t="s">
        <v>165</v>
      </c>
      <c r="H329" s="195">
        <v>10</v>
      </c>
      <c r="I329" s="196"/>
      <c r="J329" s="197">
        <f>ROUND(I329*H329,2)</f>
        <v>0</v>
      </c>
      <c r="K329" s="193" t="s">
        <v>150</v>
      </c>
      <c r="L329" s="58"/>
      <c r="M329" s="198" t="s">
        <v>21</v>
      </c>
      <c r="N329" s="199" t="s">
        <v>43</v>
      </c>
      <c r="O329" s="39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AR329" s="21" t="s">
        <v>234</v>
      </c>
      <c r="AT329" s="21" t="s">
        <v>146</v>
      </c>
      <c r="AU329" s="21" t="s">
        <v>82</v>
      </c>
      <c r="AY329" s="21" t="s">
        <v>144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21" t="s">
        <v>80</v>
      </c>
      <c r="BK329" s="202">
        <f>ROUND(I329*H329,2)</f>
        <v>0</v>
      </c>
      <c r="BL329" s="21" t="s">
        <v>234</v>
      </c>
      <c r="BM329" s="21" t="s">
        <v>596</v>
      </c>
    </row>
    <row r="330" spans="2:47" s="1" customFormat="1" ht="27">
      <c r="B330" s="38"/>
      <c r="C330" s="60"/>
      <c r="D330" s="203" t="s">
        <v>153</v>
      </c>
      <c r="E330" s="60"/>
      <c r="F330" s="204" t="s">
        <v>597</v>
      </c>
      <c r="G330" s="60"/>
      <c r="H330" s="60"/>
      <c r="I330" s="161"/>
      <c r="J330" s="60"/>
      <c r="K330" s="60"/>
      <c r="L330" s="58"/>
      <c r="M330" s="205"/>
      <c r="N330" s="39"/>
      <c r="O330" s="39"/>
      <c r="P330" s="39"/>
      <c r="Q330" s="39"/>
      <c r="R330" s="39"/>
      <c r="S330" s="39"/>
      <c r="T330" s="75"/>
      <c r="AT330" s="21" t="s">
        <v>153</v>
      </c>
      <c r="AU330" s="21" t="s">
        <v>82</v>
      </c>
    </row>
    <row r="331" spans="2:51" s="11" customFormat="1" ht="13.5">
      <c r="B331" s="206"/>
      <c r="C331" s="207"/>
      <c r="D331" s="208" t="s">
        <v>155</v>
      </c>
      <c r="E331" s="209" t="s">
        <v>21</v>
      </c>
      <c r="F331" s="210" t="s">
        <v>202</v>
      </c>
      <c r="G331" s="207"/>
      <c r="H331" s="211">
        <v>10</v>
      </c>
      <c r="I331" s="212"/>
      <c r="J331" s="207"/>
      <c r="K331" s="207"/>
      <c r="L331" s="213"/>
      <c r="M331" s="214"/>
      <c r="N331" s="215"/>
      <c r="O331" s="215"/>
      <c r="P331" s="215"/>
      <c r="Q331" s="215"/>
      <c r="R331" s="215"/>
      <c r="S331" s="215"/>
      <c r="T331" s="216"/>
      <c r="AT331" s="217" t="s">
        <v>155</v>
      </c>
      <c r="AU331" s="217" t="s">
        <v>82</v>
      </c>
      <c r="AV331" s="11" t="s">
        <v>82</v>
      </c>
      <c r="AW331" s="11" t="s">
        <v>35</v>
      </c>
      <c r="AX331" s="11" t="s">
        <v>80</v>
      </c>
      <c r="AY331" s="217" t="s">
        <v>144</v>
      </c>
    </row>
    <row r="332" spans="2:65" s="1" customFormat="1" ht="22.5" customHeight="1">
      <c r="B332" s="38"/>
      <c r="C332" s="218" t="s">
        <v>598</v>
      </c>
      <c r="D332" s="218" t="s">
        <v>279</v>
      </c>
      <c r="E332" s="219" t="s">
        <v>599</v>
      </c>
      <c r="F332" s="220" t="s">
        <v>600</v>
      </c>
      <c r="G332" s="221" t="s">
        <v>165</v>
      </c>
      <c r="H332" s="222">
        <v>10</v>
      </c>
      <c r="I332" s="223"/>
      <c r="J332" s="224">
        <f>ROUND(I332*H332,2)</f>
        <v>0</v>
      </c>
      <c r="K332" s="220" t="s">
        <v>150</v>
      </c>
      <c r="L332" s="225"/>
      <c r="M332" s="226" t="s">
        <v>21</v>
      </c>
      <c r="N332" s="227" t="s">
        <v>43</v>
      </c>
      <c r="O332" s="39"/>
      <c r="P332" s="200">
        <f>O332*H332</f>
        <v>0</v>
      </c>
      <c r="Q332" s="200">
        <v>0.00069</v>
      </c>
      <c r="R332" s="200">
        <f>Q332*H332</f>
        <v>0.0069</v>
      </c>
      <c r="S332" s="200">
        <v>0</v>
      </c>
      <c r="T332" s="201">
        <f>S332*H332</f>
        <v>0</v>
      </c>
      <c r="AR332" s="21" t="s">
        <v>328</v>
      </c>
      <c r="AT332" s="21" t="s">
        <v>279</v>
      </c>
      <c r="AU332" s="21" t="s">
        <v>82</v>
      </c>
      <c r="AY332" s="21" t="s">
        <v>144</v>
      </c>
      <c r="BE332" s="202">
        <f>IF(N332="základní",J332,0)</f>
        <v>0</v>
      </c>
      <c r="BF332" s="202">
        <f>IF(N332="snížená",J332,0)</f>
        <v>0</v>
      </c>
      <c r="BG332" s="202">
        <f>IF(N332="zákl. přenesená",J332,0)</f>
        <v>0</v>
      </c>
      <c r="BH332" s="202">
        <f>IF(N332="sníž. přenesená",J332,0)</f>
        <v>0</v>
      </c>
      <c r="BI332" s="202">
        <f>IF(N332="nulová",J332,0)</f>
        <v>0</v>
      </c>
      <c r="BJ332" s="21" t="s">
        <v>80</v>
      </c>
      <c r="BK332" s="202">
        <f>ROUND(I332*H332,2)</f>
        <v>0</v>
      </c>
      <c r="BL332" s="21" t="s">
        <v>234</v>
      </c>
      <c r="BM332" s="21" t="s">
        <v>601</v>
      </c>
    </row>
    <row r="333" spans="2:47" s="1" customFormat="1" ht="13.5">
      <c r="B333" s="38"/>
      <c r="C333" s="60"/>
      <c r="D333" s="203" t="s">
        <v>153</v>
      </c>
      <c r="E333" s="60"/>
      <c r="F333" s="204" t="s">
        <v>602</v>
      </c>
      <c r="G333" s="60"/>
      <c r="H333" s="60"/>
      <c r="I333" s="161"/>
      <c r="J333" s="60"/>
      <c r="K333" s="60"/>
      <c r="L333" s="58"/>
      <c r="M333" s="205"/>
      <c r="N333" s="39"/>
      <c r="O333" s="39"/>
      <c r="P333" s="39"/>
      <c r="Q333" s="39"/>
      <c r="R333" s="39"/>
      <c r="S333" s="39"/>
      <c r="T333" s="75"/>
      <c r="AT333" s="21" t="s">
        <v>153</v>
      </c>
      <c r="AU333" s="21" t="s">
        <v>82</v>
      </c>
    </row>
    <row r="334" spans="2:51" s="11" customFormat="1" ht="13.5">
      <c r="B334" s="206"/>
      <c r="C334" s="207"/>
      <c r="D334" s="208" t="s">
        <v>155</v>
      </c>
      <c r="E334" s="209" t="s">
        <v>21</v>
      </c>
      <c r="F334" s="210" t="s">
        <v>202</v>
      </c>
      <c r="G334" s="207"/>
      <c r="H334" s="211">
        <v>10</v>
      </c>
      <c r="I334" s="212"/>
      <c r="J334" s="207"/>
      <c r="K334" s="207"/>
      <c r="L334" s="213"/>
      <c r="M334" s="214"/>
      <c r="N334" s="215"/>
      <c r="O334" s="215"/>
      <c r="P334" s="215"/>
      <c r="Q334" s="215"/>
      <c r="R334" s="215"/>
      <c r="S334" s="215"/>
      <c r="T334" s="216"/>
      <c r="AT334" s="217" t="s">
        <v>155</v>
      </c>
      <c r="AU334" s="217" t="s">
        <v>82</v>
      </c>
      <c r="AV334" s="11" t="s">
        <v>82</v>
      </c>
      <c r="AW334" s="11" t="s">
        <v>35</v>
      </c>
      <c r="AX334" s="11" t="s">
        <v>80</v>
      </c>
      <c r="AY334" s="217" t="s">
        <v>144</v>
      </c>
    </row>
    <row r="335" spans="2:65" s="1" customFormat="1" ht="22.5" customHeight="1">
      <c r="B335" s="38"/>
      <c r="C335" s="191" t="s">
        <v>603</v>
      </c>
      <c r="D335" s="191" t="s">
        <v>146</v>
      </c>
      <c r="E335" s="192" t="s">
        <v>604</v>
      </c>
      <c r="F335" s="193" t="s">
        <v>605</v>
      </c>
      <c r="G335" s="194" t="s">
        <v>165</v>
      </c>
      <c r="H335" s="195">
        <v>10</v>
      </c>
      <c r="I335" s="196"/>
      <c r="J335" s="197">
        <f>ROUND(I335*H335,2)</f>
        <v>0</v>
      </c>
      <c r="K335" s="193" t="s">
        <v>150</v>
      </c>
      <c r="L335" s="58"/>
      <c r="M335" s="198" t="s">
        <v>21</v>
      </c>
      <c r="N335" s="199" t="s">
        <v>43</v>
      </c>
      <c r="O335" s="39"/>
      <c r="P335" s="200">
        <f>O335*H335</f>
        <v>0</v>
      </c>
      <c r="Q335" s="200">
        <v>0</v>
      </c>
      <c r="R335" s="200">
        <f>Q335*H335</f>
        <v>0</v>
      </c>
      <c r="S335" s="200">
        <v>0</v>
      </c>
      <c r="T335" s="201">
        <f>S335*H335</f>
        <v>0</v>
      </c>
      <c r="AR335" s="21" t="s">
        <v>234</v>
      </c>
      <c r="AT335" s="21" t="s">
        <v>146</v>
      </c>
      <c r="AU335" s="21" t="s">
        <v>82</v>
      </c>
      <c r="AY335" s="21" t="s">
        <v>144</v>
      </c>
      <c r="BE335" s="202">
        <f>IF(N335="základní",J335,0)</f>
        <v>0</v>
      </c>
      <c r="BF335" s="202">
        <f>IF(N335="snížená",J335,0)</f>
        <v>0</v>
      </c>
      <c r="BG335" s="202">
        <f>IF(N335="zákl. přenesená",J335,0)</f>
        <v>0</v>
      </c>
      <c r="BH335" s="202">
        <f>IF(N335="sníž. přenesená",J335,0)</f>
        <v>0</v>
      </c>
      <c r="BI335" s="202">
        <f>IF(N335="nulová",J335,0)</f>
        <v>0</v>
      </c>
      <c r="BJ335" s="21" t="s">
        <v>80</v>
      </c>
      <c r="BK335" s="202">
        <f>ROUND(I335*H335,2)</f>
        <v>0</v>
      </c>
      <c r="BL335" s="21" t="s">
        <v>234</v>
      </c>
      <c r="BM335" s="21" t="s">
        <v>606</v>
      </c>
    </row>
    <row r="336" spans="2:47" s="1" customFormat="1" ht="27">
      <c r="B336" s="38"/>
      <c r="C336" s="60"/>
      <c r="D336" s="203" t="s">
        <v>153</v>
      </c>
      <c r="E336" s="60"/>
      <c r="F336" s="204" t="s">
        <v>607</v>
      </c>
      <c r="G336" s="60"/>
      <c r="H336" s="60"/>
      <c r="I336" s="161"/>
      <c r="J336" s="60"/>
      <c r="K336" s="60"/>
      <c r="L336" s="58"/>
      <c r="M336" s="205"/>
      <c r="N336" s="39"/>
      <c r="O336" s="39"/>
      <c r="P336" s="39"/>
      <c r="Q336" s="39"/>
      <c r="R336" s="39"/>
      <c r="S336" s="39"/>
      <c r="T336" s="75"/>
      <c r="AT336" s="21" t="s">
        <v>153</v>
      </c>
      <c r="AU336" s="21" t="s">
        <v>82</v>
      </c>
    </row>
    <row r="337" spans="2:51" s="11" customFormat="1" ht="13.5">
      <c r="B337" s="206"/>
      <c r="C337" s="207"/>
      <c r="D337" s="208" t="s">
        <v>155</v>
      </c>
      <c r="E337" s="209" t="s">
        <v>21</v>
      </c>
      <c r="F337" s="210" t="s">
        <v>202</v>
      </c>
      <c r="G337" s="207"/>
      <c r="H337" s="211">
        <v>10</v>
      </c>
      <c r="I337" s="212"/>
      <c r="J337" s="207"/>
      <c r="K337" s="207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155</v>
      </c>
      <c r="AU337" s="217" t="s">
        <v>82</v>
      </c>
      <c r="AV337" s="11" t="s">
        <v>82</v>
      </c>
      <c r="AW337" s="11" t="s">
        <v>35</v>
      </c>
      <c r="AX337" s="11" t="s">
        <v>80</v>
      </c>
      <c r="AY337" s="217" t="s">
        <v>144</v>
      </c>
    </row>
    <row r="338" spans="2:65" s="1" customFormat="1" ht="22.5" customHeight="1">
      <c r="B338" s="38"/>
      <c r="C338" s="218" t="s">
        <v>608</v>
      </c>
      <c r="D338" s="218" t="s">
        <v>279</v>
      </c>
      <c r="E338" s="219" t="s">
        <v>609</v>
      </c>
      <c r="F338" s="220" t="s">
        <v>610</v>
      </c>
      <c r="G338" s="221" t="s">
        <v>165</v>
      </c>
      <c r="H338" s="222">
        <v>10</v>
      </c>
      <c r="I338" s="223"/>
      <c r="J338" s="224">
        <f>ROUND(I338*H338,2)</f>
        <v>0</v>
      </c>
      <c r="K338" s="220" t="s">
        <v>150</v>
      </c>
      <c r="L338" s="225"/>
      <c r="M338" s="226" t="s">
        <v>21</v>
      </c>
      <c r="N338" s="227" t="s">
        <v>43</v>
      </c>
      <c r="O338" s="39"/>
      <c r="P338" s="200">
        <f>O338*H338</f>
        <v>0</v>
      </c>
      <c r="Q338" s="200">
        <v>0.00017</v>
      </c>
      <c r="R338" s="200">
        <f>Q338*H338</f>
        <v>0.0017000000000000001</v>
      </c>
      <c r="S338" s="200">
        <v>0</v>
      </c>
      <c r="T338" s="201">
        <f>S338*H338</f>
        <v>0</v>
      </c>
      <c r="AR338" s="21" t="s">
        <v>328</v>
      </c>
      <c r="AT338" s="21" t="s">
        <v>279</v>
      </c>
      <c r="AU338" s="21" t="s">
        <v>82</v>
      </c>
      <c r="AY338" s="21" t="s">
        <v>144</v>
      </c>
      <c r="BE338" s="202">
        <f>IF(N338="základní",J338,0)</f>
        <v>0</v>
      </c>
      <c r="BF338" s="202">
        <f>IF(N338="snížená",J338,0)</f>
        <v>0</v>
      </c>
      <c r="BG338" s="202">
        <f>IF(N338="zákl. přenesená",J338,0)</f>
        <v>0</v>
      </c>
      <c r="BH338" s="202">
        <f>IF(N338="sníž. přenesená",J338,0)</f>
        <v>0</v>
      </c>
      <c r="BI338" s="202">
        <f>IF(N338="nulová",J338,0)</f>
        <v>0</v>
      </c>
      <c r="BJ338" s="21" t="s">
        <v>80</v>
      </c>
      <c r="BK338" s="202">
        <f>ROUND(I338*H338,2)</f>
        <v>0</v>
      </c>
      <c r="BL338" s="21" t="s">
        <v>234</v>
      </c>
      <c r="BM338" s="21" t="s">
        <v>611</v>
      </c>
    </row>
    <row r="339" spans="2:47" s="1" customFormat="1" ht="13.5">
      <c r="B339" s="38"/>
      <c r="C339" s="60"/>
      <c r="D339" s="208" t="s">
        <v>153</v>
      </c>
      <c r="E339" s="60"/>
      <c r="F339" s="231" t="s">
        <v>610</v>
      </c>
      <c r="G339" s="60"/>
      <c r="H339" s="60"/>
      <c r="I339" s="161"/>
      <c r="J339" s="60"/>
      <c r="K339" s="60"/>
      <c r="L339" s="58"/>
      <c r="M339" s="205"/>
      <c r="N339" s="39"/>
      <c r="O339" s="39"/>
      <c r="P339" s="39"/>
      <c r="Q339" s="39"/>
      <c r="R339" s="39"/>
      <c r="S339" s="39"/>
      <c r="T339" s="75"/>
      <c r="AT339" s="21" t="s">
        <v>153</v>
      </c>
      <c r="AU339" s="21" t="s">
        <v>82</v>
      </c>
    </row>
    <row r="340" spans="2:65" s="1" customFormat="1" ht="22.5" customHeight="1">
      <c r="B340" s="38"/>
      <c r="C340" s="191" t="s">
        <v>612</v>
      </c>
      <c r="D340" s="191" t="s">
        <v>146</v>
      </c>
      <c r="E340" s="192" t="s">
        <v>613</v>
      </c>
      <c r="F340" s="193" t="s">
        <v>614</v>
      </c>
      <c r="G340" s="194" t="s">
        <v>257</v>
      </c>
      <c r="H340" s="195">
        <v>0.009</v>
      </c>
      <c r="I340" s="196"/>
      <c r="J340" s="197">
        <f>ROUND(I340*H340,2)</f>
        <v>0</v>
      </c>
      <c r="K340" s="193" t="s">
        <v>150</v>
      </c>
      <c r="L340" s="58"/>
      <c r="M340" s="198" t="s">
        <v>21</v>
      </c>
      <c r="N340" s="199" t="s">
        <v>43</v>
      </c>
      <c r="O340" s="39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AR340" s="21" t="s">
        <v>234</v>
      </c>
      <c r="AT340" s="21" t="s">
        <v>146</v>
      </c>
      <c r="AU340" s="21" t="s">
        <v>82</v>
      </c>
      <c r="AY340" s="21" t="s">
        <v>144</v>
      </c>
      <c r="BE340" s="202">
        <f>IF(N340="základní",J340,0)</f>
        <v>0</v>
      </c>
      <c r="BF340" s="202">
        <f>IF(N340="snížená",J340,0)</f>
        <v>0</v>
      </c>
      <c r="BG340" s="202">
        <f>IF(N340="zákl. přenesená",J340,0)</f>
        <v>0</v>
      </c>
      <c r="BH340" s="202">
        <f>IF(N340="sníž. přenesená",J340,0)</f>
        <v>0</v>
      </c>
      <c r="BI340" s="202">
        <f>IF(N340="nulová",J340,0)</f>
        <v>0</v>
      </c>
      <c r="BJ340" s="21" t="s">
        <v>80</v>
      </c>
      <c r="BK340" s="202">
        <f>ROUND(I340*H340,2)</f>
        <v>0</v>
      </c>
      <c r="BL340" s="21" t="s">
        <v>234</v>
      </c>
      <c r="BM340" s="21" t="s">
        <v>615</v>
      </c>
    </row>
    <row r="341" spans="2:47" s="1" customFormat="1" ht="27">
      <c r="B341" s="38"/>
      <c r="C341" s="60"/>
      <c r="D341" s="203" t="s">
        <v>153</v>
      </c>
      <c r="E341" s="60"/>
      <c r="F341" s="204" t="s">
        <v>616</v>
      </c>
      <c r="G341" s="60"/>
      <c r="H341" s="60"/>
      <c r="I341" s="161"/>
      <c r="J341" s="60"/>
      <c r="K341" s="60"/>
      <c r="L341" s="58"/>
      <c r="M341" s="232"/>
      <c r="N341" s="233"/>
      <c r="O341" s="233"/>
      <c r="P341" s="233"/>
      <c r="Q341" s="233"/>
      <c r="R341" s="233"/>
      <c r="S341" s="233"/>
      <c r="T341" s="234"/>
      <c r="AT341" s="21" t="s">
        <v>153</v>
      </c>
      <c r="AU341" s="21" t="s">
        <v>82</v>
      </c>
    </row>
    <row r="342" spans="2:12" s="1" customFormat="1" ht="6.95" customHeight="1">
      <c r="B342" s="53"/>
      <c r="C342" s="54"/>
      <c r="D342" s="54"/>
      <c r="E342" s="54"/>
      <c r="F342" s="54"/>
      <c r="G342" s="54"/>
      <c r="H342" s="54"/>
      <c r="I342" s="137"/>
      <c r="J342" s="54"/>
      <c r="K342" s="54"/>
      <c r="L342" s="58"/>
    </row>
  </sheetData>
  <sheetProtection password="CC35" sheet="1" objects="1" scenarios="1" formatCells="0" formatColumns="0" formatRows="0" sort="0" autoFilter="0"/>
  <autoFilter ref="C86:K341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87</v>
      </c>
      <c r="G1" s="358" t="s">
        <v>88</v>
      </c>
      <c r="H1" s="358"/>
      <c r="I1" s="112"/>
      <c r="J1" s="111" t="s">
        <v>89</v>
      </c>
      <c r="K1" s="110" t="s">
        <v>90</v>
      </c>
      <c r="L1" s="111" t="s">
        <v>91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114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5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5"/>
      <c r="J6" s="26"/>
      <c r="K6" s="28"/>
    </row>
    <row r="7" spans="2:11" ht="22.5" customHeight="1">
      <c r="B7" s="25"/>
      <c r="C7" s="26"/>
      <c r="D7" s="26"/>
      <c r="E7" s="351" t="str">
        <f>'Rekapitulace stavby'!K6</f>
        <v>Odkanalizování bytového domu č.p. 964 v ul. Nadační</v>
      </c>
      <c r="F7" s="352"/>
      <c r="G7" s="352"/>
      <c r="H7" s="352"/>
      <c r="I7" s="115"/>
      <c r="J7" s="26"/>
      <c r="K7" s="28"/>
    </row>
    <row r="8" spans="2:11" s="1" customFormat="1" ht="13.5">
      <c r="B8" s="38"/>
      <c r="C8" s="39"/>
      <c r="D8" s="34" t="s">
        <v>104</v>
      </c>
      <c r="E8" s="39"/>
      <c r="F8" s="39"/>
      <c r="G8" s="39"/>
      <c r="H8" s="39"/>
      <c r="I8" s="116"/>
      <c r="J8" s="39"/>
      <c r="K8" s="42"/>
    </row>
    <row r="9" spans="2:11" s="1" customFormat="1" ht="36.95" customHeight="1">
      <c r="B9" s="38"/>
      <c r="C9" s="39"/>
      <c r="D9" s="39"/>
      <c r="E9" s="353" t="s">
        <v>617</v>
      </c>
      <c r="F9" s="354"/>
      <c r="G9" s="354"/>
      <c r="H9" s="354"/>
      <c r="I9" s="116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6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7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7" t="s">
        <v>25</v>
      </c>
      <c r="J12" s="118" t="str">
        <f>'Rekapitulace stavby'!AN8</f>
        <v>22. 10. 2018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6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7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7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6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7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7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6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7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7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6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6"/>
      <c r="J23" s="39"/>
      <c r="K23" s="42"/>
    </row>
    <row r="24" spans="2:11" s="6" customFormat="1" ht="22.5" customHeight="1">
      <c r="B24" s="119"/>
      <c r="C24" s="120"/>
      <c r="D24" s="120"/>
      <c r="E24" s="320" t="s">
        <v>21</v>
      </c>
      <c r="F24" s="320"/>
      <c r="G24" s="320"/>
      <c r="H24" s="320"/>
      <c r="I24" s="121"/>
      <c r="J24" s="120"/>
      <c r="K24" s="122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6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3"/>
      <c r="J26" s="82"/>
      <c r="K26" s="124"/>
    </row>
    <row r="27" spans="2:11" s="1" customFormat="1" ht="25.35" customHeight="1">
      <c r="B27" s="38"/>
      <c r="C27" s="39"/>
      <c r="D27" s="125" t="s">
        <v>38</v>
      </c>
      <c r="E27" s="39"/>
      <c r="F27" s="39"/>
      <c r="G27" s="39"/>
      <c r="H27" s="39"/>
      <c r="I27" s="116"/>
      <c r="J27" s="126">
        <f>ROUND(J81,2)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3"/>
      <c r="J28" s="82"/>
      <c r="K28" s="124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7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8">
        <f>ROUND(SUM(BE81:BE98),2)</f>
        <v>0</v>
      </c>
      <c r="G30" s="39"/>
      <c r="H30" s="39"/>
      <c r="I30" s="129">
        <v>0.21</v>
      </c>
      <c r="J30" s="128">
        <f>ROUND(ROUND((SUM(BE81:BE98)),2)*I30,2)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8">
        <f>ROUND(SUM(BF81:BF98),2)</f>
        <v>0</v>
      </c>
      <c r="G31" s="39"/>
      <c r="H31" s="39"/>
      <c r="I31" s="129">
        <v>0.15</v>
      </c>
      <c r="J31" s="128">
        <f>ROUND(ROUND((SUM(BF81:BF98)),2)*I31,2)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8">
        <f>ROUND(SUM(BG81:BG98),2)</f>
        <v>0</v>
      </c>
      <c r="G32" s="39"/>
      <c r="H32" s="39"/>
      <c r="I32" s="129">
        <v>0.21</v>
      </c>
      <c r="J32" s="128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8">
        <f>ROUND(SUM(BH81:BH98),2)</f>
        <v>0</v>
      </c>
      <c r="G33" s="39"/>
      <c r="H33" s="39"/>
      <c r="I33" s="129">
        <v>0.15</v>
      </c>
      <c r="J33" s="128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8">
        <f>ROUND(SUM(BI81:BI98),2)</f>
        <v>0</v>
      </c>
      <c r="G34" s="39"/>
      <c r="H34" s="39"/>
      <c r="I34" s="129">
        <v>0</v>
      </c>
      <c r="J34" s="128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6"/>
      <c r="J35" s="39"/>
      <c r="K35" s="42"/>
    </row>
    <row r="36" spans="2:11" s="1" customFormat="1" ht="25.35" customHeight="1">
      <c r="B36" s="38"/>
      <c r="C36" s="130"/>
      <c r="D36" s="131" t="s">
        <v>48</v>
      </c>
      <c r="E36" s="76"/>
      <c r="F36" s="76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7"/>
      <c r="J37" s="54"/>
      <c r="K37" s="55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8"/>
      <c r="C42" s="27" t="s">
        <v>112</v>
      </c>
      <c r="D42" s="39"/>
      <c r="E42" s="39"/>
      <c r="F42" s="39"/>
      <c r="G42" s="39"/>
      <c r="H42" s="39"/>
      <c r="I42" s="116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6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6"/>
      <c r="J44" s="39"/>
      <c r="K44" s="42"/>
    </row>
    <row r="45" spans="2:11" s="1" customFormat="1" ht="22.5" customHeight="1">
      <c r="B45" s="38"/>
      <c r="C45" s="39"/>
      <c r="D45" s="39"/>
      <c r="E45" s="351" t="str">
        <f>E7</f>
        <v>Odkanalizování bytového domu č.p. 964 v ul. Nadační</v>
      </c>
      <c r="F45" s="352"/>
      <c r="G45" s="352"/>
      <c r="H45" s="352"/>
      <c r="I45" s="116"/>
      <c r="J45" s="39"/>
      <c r="K45" s="42"/>
    </row>
    <row r="46" spans="2:11" s="1" customFormat="1" ht="14.45" customHeight="1">
      <c r="B46" s="38"/>
      <c r="C46" s="34" t="s">
        <v>104</v>
      </c>
      <c r="D46" s="39"/>
      <c r="E46" s="39"/>
      <c r="F46" s="39"/>
      <c r="G46" s="39"/>
      <c r="H46" s="39"/>
      <c r="I46" s="116"/>
      <c r="J46" s="39"/>
      <c r="K46" s="42"/>
    </row>
    <row r="47" spans="2:11" s="1" customFormat="1" ht="23.25" customHeight="1">
      <c r="B47" s="38"/>
      <c r="C47" s="39"/>
      <c r="D47" s="39"/>
      <c r="E47" s="353" t="str">
        <f>E9</f>
        <v>02 - VON</v>
      </c>
      <c r="F47" s="354"/>
      <c r="G47" s="354"/>
      <c r="H47" s="354"/>
      <c r="I47" s="116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6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Odry</v>
      </c>
      <c r="G49" s="39"/>
      <c r="H49" s="39"/>
      <c r="I49" s="117" t="s">
        <v>25</v>
      </c>
      <c r="J49" s="118" t="str">
        <f>IF(J12="","",J12)</f>
        <v>22. 10. 2018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6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Město Odry</v>
      </c>
      <c r="G51" s="39"/>
      <c r="H51" s="39"/>
      <c r="I51" s="117" t="s">
        <v>33</v>
      </c>
      <c r="J51" s="32" t="str">
        <f>E21</f>
        <v>Ing. Petr Elkner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6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6"/>
      <c r="J53" s="39"/>
      <c r="K53" s="42"/>
    </row>
    <row r="54" spans="2:11" s="1" customFormat="1" ht="29.25" customHeight="1">
      <c r="B54" s="38"/>
      <c r="C54" s="142" t="s">
        <v>113</v>
      </c>
      <c r="D54" s="130"/>
      <c r="E54" s="130"/>
      <c r="F54" s="130"/>
      <c r="G54" s="130"/>
      <c r="H54" s="130"/>
      <c r="I54" s="143"/>
      <c r="J54" s="144" t="s">
        <v>114</v>
      </c>
      <c r="K54" s="145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6"/>
      <c r="J55" s="39"/>
      <c r="K55" s="42"/>
    </row>
    <row r="56" spans="2:47" s="1" customFormat="1" ht="29.25" customHeight="1">
      <c r="B56" s="38"/>
      <c r="C56" s="146" t="s">
        <v>115</v>
      </c>
      <c r="D56" s="39"/>
      <c r="E56" s="39"/>
      <c r="F56" s="39"/>
      <c r="G56" s="39"/>
      <c r="H56" s="39"/>
      <c r="I56" s="116"/>
      <c r="J56" s="126">
        <f>J81</f>
        <v>0</v>
      </c>
      <c r="K56" s="42"/>
      <c r="AU56" s="21" t="s">
        <v>116</v>
      </c>
    </row>
    <row r="57" spans="2:11" s="7" customFormat="1" ht="24.95" customHeight="1">
      <c r="B57" s="147"/>
      <c r="C57" s="148"/>
      <c r="D57" s="149" t="s">
        <v>618</v>
      </c>
      <c r="E57" s="150"/>
      <c r="F57" s="150"/>
      <c r="G57" s="150"/>
      <c r="H57" s="150"/>
      <c r="I57" s="151"/>
      <c r="J57" s="152">
        <f>J82</f>
        <v>0</v>
      </c>
      <c r="K57" s="153"/>
    </row>
    <row r="58" spans="2:11" s="8" customFormat="1" ht="19.9" customHeight="1">
      <c r="B58" s="154"/>
      <c r="C58" s="155"/>
      <c r="D58" s="156" t="s">
        <v>619</v>
      </c>
      <c r="E58" s="157"/>
      <c r="F58" s="157"/>
      <c r="G58" s="157"/>
      <c r="H58" s="157"/>
      <c r="I58" s="158"/>
      <c r="J58" s="159">
        <f>J83</f>
        <v>0</v>
      </c>
      <c r="K58" s="160"/>
    </row>
    <row r="59" spans="2:11" s="8" customFormat="1" ht="19.9" customHeight="1">
      <c r="B59" s="154"/>
      <c r="C59" s="155"/>
      <c r="D59" s="156" t="s">
        <v>620</v>
      </c>
      <c r="E59" s="157"/>
      <c r="F59" s="157"/>
      <c r="G59" s="157"/>
      <c r="H59" s="157"/>
      <c r="I59" s="158"/>
      <c r="J59" s="159">
        <f>J90</f>
        <v>0</v>
      </c>
      <c r="K59" s="160"/>
    </row>
    <row r="60" spans="2:11" s="8" customFormat="1" ht="19.9" customHeight="1">
      <c r="B60" s="154"/>
      <c r="C60" s="155"/>
      <c r="D60" s="156" t="s">
        <v>621</v>
      </c>
      <c r="E60" s="157"/>
      <c r="F60" s="157"/>
      <c r="G60" s="157"/>
      <c r="H60" s="157"/>
      <c r="I60" s="158"/>
      <c r="J60" s="159">
        <f>J93</f>
        <v>0</v>
      </c>
      <c r="K60" s="160"/>
    </row>
    <row r="61" spans="2:11" s="8" customFormat="1" ht="19.9" customHeight="1">
      <c r="B61" s="154"/>
      <c r="C61" s="155"/>
      <c r="D61" s="156" t="s">
        <v>622</v>
      </c>
      <c r="E61" s="157"/>
      <c r="F61" s="157"/>
      <c r="G61" s="157"/>
      <c r="H61" s="157"/>
      <c r="I61" s="158"/>
      <c r="J61" s="159">
        <f>J96</f>
        <v>0</v>
      </c>
      <c r="K61" s="160"/>
    </row>
    <row r="62" spans="2:11" s="1" customFormat="1" ht="21.75" customHeight="1">
      <c r="B62" s="38"/>
      <c r="C62" s="39"/>
      <c r="D62" s="39"/>
      <c r="E62" s="39"/>
      <c r="F62" s="39"/>
      <c r="G62" s="39"/>
      <c r="H62" s="39"/>
      <c r="I62" s="116"/>
      <c r="J62" s="39"/>
      <c r="K62" s="42"/>
    </row>
    <row r="63" spans="2:11" s="1" customFormat="1" ht="6.95" customHeight="1">
      <c r="B63" s="53"/>
      <c r="C63" s="54"/>
      <c r="D63" s="54"/>
      <c r="E63" s="54"/>
      <c r="F63" s="54"/>
      <c r="G63" s="54"/>
      <c r="H63" s="54"/>
      <c r="I63" s="137"/>
      <c r="J63" s="54"/>
      <c r="K63" s="5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40"/>
      <c r="J67" s="57"/>
      <c r="K67" s="57"/>
      <c r="L67" s="58"/>
    </row>
    <row r="68" spans="2:12" s="1" customFormat="1" ht="36.95" customHeight="1">
      <c r="B68" s="38"/>
      <c r="C68" s="59" t="s">
        <v>128</v>
      </c>
      <c r="D68" s="60"/>
      <c r="E68" s="60"/>
      <c r="F68" s="60"/>
      <c r="G68" s="60"/>
      <c r="H68" s="60"/>
      <c r="I68" s="161"/>
      <c r="J68" s="60"/>
      <c r="K68" s="60"/>
      <c r="L68" s="58"/>
    </row>
    <row r="69" spans="2:12" s="1" customFormat="1" ht="6.95" customHeight="1">
      <c r="B69" s="38"/>
      <c r="C69" s="60"/>
      <c r="D69" s="60"/>
      <c r="E69" s="60"/>
      <c r="F69" s="60"/>
      <c r="G69" s="60"/>
      <c r="H69" s="60"/>
      <c r="I69" s="161"/>
      <c r="J69" s="60"/>
      <c r="K69" s="60"/>
      <c r="L69" s="58"/>
    </row>
    <row r="70" spans="2:12" s="1" customFormat="1" ht="14.45" customHeight="1">
      <c r="B70" s="38"/>
      <c r="C70" s="62" t="s">
        <v>18</v>
      </c>
      <c r="D70" s="60"/>
      <c r="E70" s="60"/>
      <c r="F70" s="60"/>
      <c r="G70" s="60"/>
      <c r="H70" s="60"/>
      <c r="I70" s="161"/>
      <c r="J70" s="60"/>
      <c r="K70" s="60"/>
      <c r="L70" s="58"/>
    </row>
    <row r="71" spans="2:12" s="1" customFormat="1" ht="22.5" customHeight="1">
      <c r="B71" s="38"/>
      <c r="C71" s="60"/>
      <c r="D71" s="60"/>
      <c r="E71" s="355" t="str">
        <f>E7</f>
        <v>Odkanalizování bytového domu č.p. 964 v ul. Nadační</v>
      </c>
      <c r="F71" s="356"/>
      <c r="G71" s="356"/>
      <c r="H71" s="356"/>
      <c r="I71" s="161"/>
      <c r="J71" s="60"/>
      <c r="K71" s="60"/>
      <c r="L71" s="58"/>
    </row>
    <row r="72" spans="2:12" s="1" customFormat="1" ht="14.45" customHeight="1">
      <c r="B72" s="38"/>
      <c r="C72" s="62" t="s">
        <v>104</v>
      </c>
      <c r="D72" s="60"/>
      <c r="E72" s="60"/>
      <c r="F72" s="60"/>
      <c r="G72" s="60"/>
      <c r="H72" s="60"/>
      <c r="I72" s="161"/>
      <c r="J72" s="60"/>
      <c r="K72" s="60"/>
      <c r="L72" s="58"/>
    </row>
    <row r="73" spans="2:12" s="1" customFormat="1" ht="23.25" customHeight="1">
      <c r="B73" s="38"/>
      <c r="C73" s="60"/>
      <c r="D73" s="60"/>
      <c r="E73" s="331" t="str">
        <f>E9</f>
        <v>02 - VON</v>
      </c>
      <c r="F73" s="357"/>
      <c r="G73" s="357"/>
      <c r="H73" s="357"/>
      <c r="I73" s="161"/>
      <c r="J73" s="60"/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1"/>
      <c r="J74" s="60"/>
      <c r="K74" s="60"/>
      <c r="L74" s="58"/>
    </row>
    <row r="75" spans="2:12" s="1" customFormat="1" ht="18" customHeight="1">
      <c r="B75" s="38"/>
      <c r="C75" s="62" t="s">
        <v>23</v>
      </c>
      <c r="D75" s="60"/>
      <c r="E75" s="60"/>
      <c r="F75" s="162" t="str">
        <f>F12</f>
        <v>Odry</v>
      </c>
      <c r="G75" s="60"/>
      <c r="H75" s="60"/>
      <c r="I75" s="163" t="s">
        <v>25</v>
      </c>
      <c r="J75" s="70" t="str">
        <f>IF(J12="","",J12)</f>
        <v>22. 10. 2018</v>
      </c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1"/>
      <c r="J76" s="60"/>
      <c r="K76" s="60"/>
      <c r="L76" s="58"/>
    </row>
    <row r="77" spans="2:12" s="1" customFormat="1" ht="13.5">
      <c r="B77" s="38"/>
      <c r="C77" s="62" t="s">
        <v>27</v>
      </c>
      <c r="D77" s="60"/>
      <c r="E77" s="60"/>
      <c r="F77" s="162" t="str">
        <f>E15</f>
        <v>Město Odry</v>
      </c>
      <c r="G77" s="60"/>
      <c r="H77" s="60"/>
      <c r="I77" s="163" t="s">
        <v>33</v>
      </c>
      <c r="J77" s="162" t="str">
        <f>E21</f>
        <v>Ing. Petr Elkner</v>
      </c>
      <c r="K77" s="60"/>
      <c r="L77" s="58"/>
    </row>
    <row r="78" spans="2:12" s="1" customFormat="1" ht="14.45" customHeight="1">
      <c r="B78" s="38"/>
      <c r="C78" s="62" t="s">
        <v>31</v>
      </c>
      <c r="D78" s="60"/>
      <c r="E78" s="60"/>
      <c r="F78" s="162" t="str">
        <f>IF(E18="","",E18)</f>
        <v/>
      </c>
      <c r="G78" s="60"/>
      <c r="H78" s="60"/>
      <c r="I78" s="161"/>
      <c r="J78" s="60"/>
      <c r="K78" s="60"/>
      <c r="L78" s="58"/>
    </row>
    <row r="79" spans="2:12" s="1" customFormat="1" ht="10.35" customHeight="1">
      <c r="B79" s="38"/>
      <c r="C79" s="60"/>
      <c r="D79" s="60"/>
      <c r="E79" s="60"/>
      <c r="F79" s="60"/>
      <c r="G79" s="60"/>
      <c r="H79" s="60"/>
      <c r="I79" s="161"/>
      <c r="J79" s="60"/>
      <c r="K79" s="60"/>
      <c r="L79" s="58"/>
    </row>
    <row r="80" spans="2:20" s="9" customFormat="1" ht="29.25" customHeight="1">
      <c r="B80" s="164"/>
      <c r="C80" s="165" t="s">
        <v>129</v>
      </c>
      <c r="D80" s="166" t="s">
        <v>57</v>
      </c>
      <c r="E80" s="166" t="s">
        <v>53</v>
      </c>
      <c r="F80" s="166" t="s">
        <v>130</v>
      </c>
      <c r="G80" s="166" t="s">
        <v>131</v>
      </c>
      <c r="H80" s="166" t="s">
        <v>132</v>
      </c>
      <c r="I80" s="167" t="s">
        <v>133</v>
      </c>
      <c r="J80" s="166" t="s">
        <v>114</v>
      </c>
      <c r="K80" s="168" t="s">
        <v>134</v>
      </c>
      <c r="L80" s="169"/>
      <c r="M80" s="78" t="s">
        <v>135</v>
      </c>
      <c r="N80" s="79" t="s">
        <v>42</v>
      </c>
      <c r="O80" s="79" t="s">
        <v>136</v>
      </c>
      <c r="P80" s="79" t="s">
        <v>137</v>
      </c>
      <c r="Q80" s="79" t="s">
        <v>138</v>
      </c>
      <c r="R80" s="79" t="s">
        <v>139</v>
      </c>
      <c r="S80" s="79" t="s">
        <v>140</v>
      </c>
      <c r="T80" s="80" t="s">
        <v>141</v>
      </c>
    </row>
    <row r="81" spans="2:63" s="1" customFormat="1" ht="29.25" customHeight="1">
      <c r="B81" s="38"/>
      <c r="C81" s="84" t="s">
        <v>115</v>
      </c>
      <c r="D81" s="60"/>
      <c r="E81" s="60"/>
      <c r="F81" s="60"/>
      <c r="G81" s="60"/>
      <c r="H81" s="60"/>
      <c r="I81" s="161"/>
      <c r="J81" s="170">
        <f>BK81</f>
        <v>0</v>
      </c>
      <c r="K81" s="60"/>
      <c r="L81" s="58"/>
      <c r="M81" s="81"/>
      <c r="N81" s="82"/>
      <c r="O81" s="82"/>
      <c r="P81" s="171">
        <f>P82</f>
        <v>0</v>
      </c>
      <c r="Q81" s="82"/>
      <c r="R81" s="171">
        <f>R82</f>
        <v>0</v>
      </c>
      <c r="S81" s="82"/>
      <c r="T81" s="172">
        <f>T82</f>
        <v>0</v>
      </c>
      <c r="AT81" s="21" t="s">
        <v>71</v>
      </c>
      <c r="AU81" s="21" t="s">
        <v>116</v>
      </c>
      <c r="BK81" s="173">
        <f>BK82</f>
        <v>0</v>
      </c>
    </row>
    <row r="82" spans="2:63" s="10" customFormat="1" ht="37.35" customHeight="1">
      <c r="B82" s="174"/>
      <c r="C82" s="175"/>
      <c r="D82" s="176" t="s">
        <v>71</v>
      </c>
      <c r="E82" s="177" t="s">
        <v>623</v>
      </c>
      <c r="F82" s="177" t="s">
        <v>624</v>
      </c>
      <c r="G82" s="175"/>
      <c r="H82" s="175"/>
      <c r="I82" s="178"/>
      <c r="J82" s="179">
        <f>BK82</f>
        <v>0</v>
      </c>
      <c r="K82" s="175"/>
      <c r="L82" s="180"/>
      <c r="M82" s="181"/>
      <c r="N82" s="182"/>
      <c r="O82" s="182"/>
      <c r="P82" s="183">
        <f>P83+P90+P93+P96</f>
        <v>0</v>
      </c>
      <c r="Q82" s="182"/>
      <c r="R82" s="183">
        <f>R83+R90+R93+R96</f>
        <v>0</v>
      </c>
      <c r="S82" s="182"/>
      <c r="T82" s="184">
        <f>T83+T90+T93+T96</f>
        <v>0</v>
      </c>
      <c r="AR82" s="185" t="s">
        <v>172</v>
      </c>
      <c r="AT82" s="186" t="s">
        <v>71</v>
      </c>
      <c r="AU82" s="186" t="s">
        <v>72</v>
      </c>
      <c r="AY82" s="185" t="s">
        <v>144</v>
      </c>
      <c r="BK82" s="187">
        <f>BK83+BK90+BK93+BK96</f>
        <v>0</v>
      </c>
    </row>
    <row r="83" spans="2:63" s="10" customFormat="1" ht="19.9" customHeight="1">
      <c r="B83" s="174"/>
      <c r="C83" s="175"/>
      <c r="D83" s="188" t="s">
        <v>71</v>
      </c>
      <c r="E83" s="189" t="s">
        <v>625</v>
      </c>
      <c r="F83" s="189" t="s">
        <v>626</v>
      </c>
      <c r="G83" s="175"/>
      <c r="H83" s="175"/>
      <c r="I83" s="178"/>
      <c r="J83" s="190">
        <f>BK83</f>
        <v>0</v>
      </c>
      <c r="K83" s="175"/>
      <c r="L83" s="180"/>
      <c r="M83" s="181"/>
      <c r="N83" s="182"/>
      <c r="O83" s="182"/>
      <c r="P83" s="183">
        <f>SUM(P84:P89)</f>
        <v>0</v>
      </c>
      <c r="Q83" s="182"/>
      <c r="R83" s="183">
        <f>SUM(R84:R89)</f>
        <v>0</v>
      </c>
      <c r="S83" s="182"/>
      <c r="T83" s="184">
        <f>SUM(T84:T89)</f>
        <v>0</v>
      </c>
      <c r="AR83" s="185" t="s">
        <v>172</v>
      </c>
      <c r="AT83" s="186" t="s">
        <v>71</v>
      </c>
      <c r="AU83" s="186" t="s">
        <v>80</v>
      </c>
      <c r="AY83" s="185" t="s">
        <v>144</v>
      </c>
      <c r="BK83" s="187">
        <f>SUM(BK84:BK89)</f>
        <v>0</v>
      </c>
    </row>
    <row r="84" spans="2:65" s="1" customFormat="1" ht="22.5" customHeight="1">
      <c r="B84" s="38"/>
      <c r="C84" s="191" t="s">
        <v>80</v>
      </c>
      <c r="D84" s="191" t="s">
        <v>146</v>
      </c>
      <c r="E84" s="192" t="s">
        <v>627</v>
      </c>
      <c r="F84" s="193" t="s">
        <v>628</v>
      </c>
      <c r="G84" s="194" t="s">
        <v>629</v>
      </c>
      <c r="H84" s="195">
        <v>1</v>
      </c>
      <c r="I84" s="196"/>
      <c r="J84" s="197">
        <f>ROUND(I84*H84,2)</f>
        <v>0</v>
      </c>
      <c r="K84" s="193" t="s">
        <v>150</v>
      </c>
      <c r="L84" s="58"/>
      <c r="M84" s="198" t="s">
        <v>21</v>
      </c>
      <c r="N84" s="199" t="s">
        <v>43</v>
      </c>
      <c r="O84" s="39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21" t="s">
        <v>630</v>
      </c>
      <c r="AT84" s="21" t="s">
        <v>146</v>
      </c>
      <c r="AU84" s="21" t="s">
        <v>82</v>
      </c>
      <c r="AY84" s="21" t="s">
        <v>144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1" t="s">
        <v>80</v>
      </c>
      <c r="BK84" s="202">
        <f>ROUND(I84*H84,2)</f>
        <v>0</v>
      </c>
      <c r="BL84" s="21" t="s">
        <v>630</v>
      </c>
      <c r="BM84" s="21" t="s">
        <v>631</v>
      </c>
    </row>
    <row r="85" spans="2:47" s="1" customFormat="1" ht="13.5">
      <c r="B85" s="38"/>
      <c r="C85" s="60"/>
      <c r="D85" s="208" t="s">
        <v>153</v>
      </c>
      <c r="E85" s="60"/>
      <c r="F85" s="231" t="s">
        <v>632</v>
      </c>
      <c r="G85" s="60"/>
      <c r="H85" s="60"/>
      <c r="I85" s="161"/>
      <c r="J85" s="60"/>
      <c r="K85" s="60"/>
      <c r="L85" s="58"/>
      <c r="M85" s="205"/>
      <c r="N85" s="39"/>
      <c r="O85" s="39"/>
      <c r="P85" s="39"/>
      <c r="Q85" s="39"/>
      <c r="R85" s="39"/>
      <c r="S85" s="39"/>
      <c r="T85" s="75"/>
      <c r="AT85" s="21" t="s">
        <v>153</v>
      </c>
      <c r="AU85" s="21" t="s">
        <v>82</v>
      </c>
    </row>
    <row r="86" spans="2:65" s="1" customFormat="1" ht="22.5" customHeight="1">
      <c r="B86" s="38"/>
      <c r="C86" s="191" t="s">
        <v>82</v>
      </c>
      <c r="D86" s="191" t="s">
        <v>146</v>
      </c>
      <c r="E86" s="192" t="s">
        <v>633</v>
      </c>
      <c r="F86" s="193" t="s">
        <v>634</v>
      </c>
      <c r="G86" s="194" t="s">
        <v>629</v>
      </c>
      <c r="H86" s="195">
        <v>1</v>
      </c>
      <c r="I86" s="196"/>
      <c r="J86" s="197">
        <f>ROUND(I86*H86,2)</f>
        <v>0</v>
      </c>
      <c r="K86" s="193" t="s">
        <v>150</v>
      </c>
      <c r="L86" s="58"/>
      <c r="M86" s="198" t="s">
        <v>21</v>
      </c>
      <c r="N86" s="199" t="s">
        <v>43</v>
      </c>
      <c r="O86" s="39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1" t="s">
        <v>630</v>
      </c>
      <c r="AT86" s="21" t="s">
        <v>146</v>
      </c>
      <c r="AU86" s="21" t="s">
        <v>82</v>
      </c>
      <c r="AY86" s="21" t="s">
        <v>144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1" t="s">
        <v>80</v>
      </c>
      <c r="BK86" s="202">
        <f>ROUND(I86*H86,2)</f>
        <v>0</v>
      </c>
      <c r="BL86" s="21" t="s">
        <v>630</v>
      </c>
      <c r="BM86" s="21" t="s">
        <v>635</v>
      </c>
    </row>
    <row r="87" spans="2:47" s="1" customFormat="1" ht="13.5">
      <c r="B87" s="38"/>
      <c r="C87" s="60"/>
      <c r="D87" s="208" t="s">
        <v>153</v>
      </c>
      <c r="E87" s="60"/>
      <c r="F87" s="231" t="s">
        <v>636</v>
      </c>
      <c r="G87" s="60"/>
      <c r="H87" s="60"/>
      <c r="I87" s="161"/>
      <c r="J87" s="60"/>
      <c r="K87" s="60"/>
      <c r="L87" s="58"/>
      <c r="M87" s="205"/>
      <c r="N87" s="39"/>
      <c r="O87" s="39"/>
      <c r="P87" s="39"/>
      <c r="Q87" s="39"/>
      <c r="R87" s="39"/>
      <c r="S87" s="39"/>
      <c r="T87" s="75"/>
      <c r="AT87" s="21" t="s">
        <v>153</v>
      </c>
      <c r="AU87" s="21" t="s">
        <v>82</v>
      </c>
    </row>
    <row r="88" spans="2:65" s="1" customFormat="1" ht="22.5" customHeight="1">
      <c r="B88" s="38"/>
      <c r="C88" s="191" t="s">
        <v>162</v>
      </c>
      <c r="D88" s="191" t="s">
        <v>146</v>
      </c>
      <c r="E88" s="192" t="s">
        <v>637</v>
      </c>
      <c r="F88" s="193" t="s">
        <v>638</v>
      </c>
      <c r="G88" s="194" t="s">
        <v>629</v>
      </c>
      <c r="H88" s="195">
        <v>1</v>
      </c>
      <c r="I88" s="196"/>
      <c r="J88" s="197">
        <f>ROUND(I88*H88,2)</f>
        <v>0</v>
      </c>
      <c r="K88" s="193" t="s">
        <v>150</v>
      </c>
      <c r="L88" s="58"/>
      <c r="M88" s="198" t="s">
        <v>21</v>
      </c>
      <c r="N88" s="199" t="s">
        <v>43</v>
      </c>
      <c r="O88" s="39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1" t="s">
        <v>630</v>
      </c>
      <c r="AT88" s="21" t="s">
        <v>146</v>
      </c>
      <c r="AU88" s="21" t="s">
        <v>82</v>
      </c>
      <c r="AY88" s="21" t="s">
        <v>144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1" t="s">
        <v>80</v>
      </c>
      <c r="BK88" s="202">
        <f>ROUND(I88*H88,2)</f>
        <v>0</v>
      </c>
      <c r="BL88" s="21" t="s">
        <v>630</v>
      </c>
      <c r="BM88" s="21" t="s">
        <v>639</v>
      </c>
    </row>
    <row r="89" spans="2:47" s="1" customFormat="1" ht="27">
      <c r="B89" s="38"/>
      <c r="C89" s="60"/>
      <c r="D89" s="203" t="s">
        <v>153</v>
      </c>
      <c r="E89" s="60"/>
      <c r="F89" s="204" t="s">
        <v>640</v>
      </c>
      <c r="G89" s="60"/>
      <c r="H89" s="60"/>
      <c r="I89" s="161"/>
      <c r="J89" s="60"/>
      <c r="K89" s="60"/>
      <c r="L89" s="58"/>
      <c r="M89" s="205"/>
      <c r="N89" s="39"/>
      <c r="O89" s="39"/>
      <c r="P89" s="39"/>
      <c r="Q89" s="39"/>
      <c r="R89" s="39"/>
      <c r="S89" s="39"/>
      <c r="T89" s="75"/>
      <c r="AT89" s="21" t="s">
        <v>153</v>
      </c>
      <c r="AU89" s="21" t="s">
        <v>82</v>
      </c>
    </row>
    <row r="90" spans="2:63" s="10" customFormat="1" ht="29.85" customHeight="1">
      <c r="B90" s="174"/>
      <c r="C90" s="175"/>
      <c r="D90" s="188" t="s">
        <v>71</v>
      </c>
      <c r="E90" s="189" t="s">
        <v>641</v>
      </c>
      <c r="F90" s="189" t="s">
        <v>642</v>
      </c>
      <c r="G90" s="175"/>
      <c r="H90" s="175"/>
      <c r="I90" s="178"/>
      <c r="J90" s="190">
        <f>BK90</f>
        <v>0</v>
      </c>
      <c r="K90" s="175"/>
      <c r="L90" s="180"/>
      <c r="M90" s="181"/>
      <c r="N90" s="182"/>
      <c r="O90" s="182"/>
      <c r="P90" s="183">
        <f>SUM(P91:P92)</f>
        <v>0</v>
      </c>
      <c r="Q90" s="182"/>
      <c r="R90" s="183">
        <f>SUM(R91:R92)</f>
        <v>0</v>
      </c>
      <c r="S90" s="182"/>
      <c r="T90" s="184">
        <f>SUM(T91:T92)</f>
        <v>0</v>
      </c>
      <c r="AR90" s="185" t="s">
        <v>172</v>
      </c>
      <c r="AT90" s="186" t="s">
        <v>71</v>
      </c>
      <c r="AU90" s="186" t="s">
        <v>80</v>
      </c>
      <c r="AY90" s="185" t="s">
        <v>144</v>
      </c>
      <c r="BK90" s="187">
        <f>SUM(BK91:BK92)</f>
        <v>0</v>
      </c>
    </row>
    <row r="91" spans="2:65" s="1" customFormat="1" ht="22.5" customHeight="1">
      <c r="B91" s="38"/>
      <c r="C91" s="191" t="s">
        <v>151</v>
      </c>
      <c r="D91" s="191" t="s">
        <v>146</v>
      </c>
      <c r="E91" s="192" t="s">
        <v>643</v>
      </c>
      <c r="F91" s="193" t="s">
        <v>642</v>
      </c>
      <c r="G91" s="194" t="s">
        <v>629</v>
      </c>
      <c r="H91" s="195">
        <v>1</v>
      </c>
      <c r="I91" s="196"/>
      <c r="J91" s="197">
        <f>ROUND(I91*H91,2)</f>
        <v>0</v>
      </c>
      <c r="K91" s="193" t="s">
        <v>150</v>
      </c>
      <c r="L91" s="58"/>
      <c r="M91" s="198" t="s">
        <v>21</v>
      </c>
      <c r="N91" s="199" t="s">
        <v>43</v>
      </c>
      <c r="O91" s="39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1" t="s">
        <v>630</v>
      </c>
      <c r="AT91" s="21" t="s">
        <v>146</v>
      </c>
      <c r="AU91" s="21" t="s">
        <v>82</v>
      </c>
      <c r="AY91" s="21" t="s">
        <v>144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1" t="s">
        <v>80</v>
      </c>
      <c r="BK91" s="202">
        <f>ROUND(I91*H91,2)</f>
        <v>0</v>
      </c>
      <c r="BL91" s="21" t="s">
        <v>630</v>
      </c>
      <c r="BM91" s="21" t="s">
        <v>644</v>
      </c>
    </row>
    <row r="92" spans="2:47" s="1" customFormat="1" ht="13.5">
      <c r="B92" s="38"/>
      <c r="C92" s="60"/>
      <c r="D92" s="203" t="s">
        <v>153</v>
      </c>
      <c r="E92" s="60"/>
      <c r="F92" s="204" t="s">
        <v>645</v>
      </c>
      <c r="G92" s="60"/>
      <c r="H92" s="60"/>
      <c r="I92" s="161"/>
      <c r="J92" s="60"/>
      <c r="K92" s="60"/>
      <c r="L92" s="58"/>
      <c r="M92" s="205"/>
      <c r="N92" s="39"/>
      <c r="O92" s="39"/>
      <c r="P92" s="39"/>
      <c r="Q92" s="39"/>
      <c r="R92" s="39"/>
      <c r="S92" s="39"/>
      <c r="T92" s="75"/>
      <c r="AT92" s="21" t="s">
        <v>153</v>
      </c>
      <c r="AU92" s="21" t="s">
        <v>82</v>
      </c>
    </row>
    <row r="93" spans="2:63" s="10" customFormat="1" ht="29.85" customHeight="1">
      <c r="B93" s="174"/>
      <c r="C93" s="175"/>
      <c r="D93" s="188" t="s">
        <v>71</v>
      </c>
      <c r="E93" s="189" t="s">
        <v>646</v>
      </c>
      <c r="F93" s="189" t="s">
        <v>647</v>
      </c>
      <c r="G93" s="175"/>
      <c r="H93" s="175"/>
      <c r="I93" s="178"/>
      <c r="J93" s="190">
        <f>BK93</f>
        <v>0</v>
      </c>
      <c r="K93" s="175"/>
      <c r="L93" s="180"/>
      <c r="M93" s="181"/>
      <c r="N93" s="182"/>
      <c r="O93" s="182"/>
      <c r="P93" s="183">
        <f>SUM(P94:P95)</f>
        <v>0</v>
      </c>
      <c r="Q93" s="182"/>
      <c r="R93" s="183">
        <f>SUM(R94:R95)</f>
        <v>0</v>
      </c>
      <c r="S93" s="182"/>
      <c r="T93" s="184">
        <f>SUM(T94:T95)</f>
        <v>0</v>
      </c>
      <c r="AR93" s="185" t="s">
        <v>172</v>
      </c>
      <c r="AT93" s="186" t="s">
        <v>71</v>
      </c>
      <c r="AU93" s="186" t="s">
        <v>80</v>
      </c>
      <c r="AY93" s="185" t="s">
        <v>144</v>
      </c>
      <c r="BK93" s="187">
        <f>SUM(BK94:BK95)</f>
        <v>0</v>
      </c>
    </row>
    <row r="94" spans="2:65" s="1" customFormat="1" ht="22.5" customHeight="1">
      <c r="B94" s="38"/>
      <c r="C94" s="191" t="s">
        <v>172</v>
      </c>
      <c r="D94" s="191" t="s">
        <v>146</v>
      </c>
      <c r="E94" s="192" t="s">
        <v>648</v>
      </c>
      <c r="F94" s="193" t="s">
        <v>647</v>
      </c>
      <c r="G94" s="194" t="s">
        <v>629</v>
      </c>
      <c r="H94" s="195">
        <v>1</v>
      </c>
      <c r="I94" s="196"/>
      <c r="J94" s="197">
        <f>ROUND(I94*H94,2)</f>
        <v>0</v>
      </c>
      <c r="K94" s="193" t="s">
        <v>150</v>
      </c>
      <c r="L94" s="58"/>
      <c r="M94" s="198" t="s">
        <v>21</v>
      </c>
      <c r="N94" s="199" t="s">
        <v>43</v>
      </c>
      <c r="O94" s="39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1" t="s">
        <v>630</v>
      </c>
      <c r="AT94" s="21" t="s">
        <v>146</v>
      </c>
      <c r="AU94" s="21" t="s">
        <v>82</v>
      </c>
      <c r="AY94" s="21" t="s">
        <v>144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1" t="s">
        <v>80</v>
      </c>
      <c r="BK94" s="202">
        <f>ROUND(I94*H94,2)</f>
        <v>0</v>
      </c>
      <c r="BL94" s="21" t="s">
        <v>630</v>
      </c>
      <c r="BM94" s="21" t="s">
        <v>649</v>
      </c>
    </row>
    <row r="95" spans="2:47" s="1" customFormat="1" ht="13.5">
      <c r="B95" s="38"/>
      <c r="C95" s="60"/>
      <c r="D95" s="203" t="s">
        <v>153</v>
      </c>
      <c r="E95" s="60"/>
      <c r="F95" s="204" t="s">
        <v>650</v>
      </c>
      <c r="G95" s="60"/>
      <c r="H95" s="60"/>
      <c r="I95" s="161"/>
      <c r="J95" s="60"/>
      <c r="K95" s="60"/>
      <c r="L95" s="58"/>
      <c r="M95" s="205"/>
      <c r="N95" s="39"/>
      <c r="O95" s="39"/>
      <c r="P95" s="39"/>
      <c r="Q95" s="39"/>
      <c r="R95" s="39"/>
      <c r="S95" s="39"/>
      <c r="T95" s="75"/>
      <c r="AT95" s="21" t="s">
        <v>153</v>
      </c>
      <c r="AU95" s="21" t="s">
        <v>82</v>
      </c>
    </row>
    <row r="96" spans="2:63" s="10" customFormat="1" ht="29.85" customHeight="1">
      <c r="B96" s="174"/>
      <c r="C96" s="175"/>
      <c r="D96" s="188" t="s">
        <v>71</v>
      </c>
      <c r="E96" s="189" t="s">
        <v>651</v>
      </c>
      <c r="F96" s="189" t="s">
        <v>652</v>
      </c>
      <c r="G96" s="175"/>
      <c r="H96" s="175"/>
      <c r="I96" s="178"/>
      <c r="J96" s="190">
        <f>BK96</f>
        <v>0</v>
      </c>
      <c r="K96" s="175"/>
      <c r="L96" s="180"/>
      <c r="M96" s="181"/>
      <c r="N96" s="182"/>
      <c r="O96" s="182"/>
      <c r="P96" s="183">
        <f>SUM(P97:P98)</f>
        <v>0</v>
      </c>
      <c r="Q96" s="182"/>
      <c r="R96" s="183">
        <f>SUM(R97:R98)</f>
        <v>0</v>
      </c>
      <c r="S96" s="182"/>
      <c r="T96" s="184">
        <f>SUM(T97:T98)</f>
        <v>0</v>
      </c>
      <c r="AR96" s="185" t="s">
        <v>172</v>
      </c>
      <c r="AT96" s="186" t="s">
        <v>71</v>
      </c>
      <c r="AU96" s="186" t="s">
        <v>80</v>
      </c>
      <c r="AY96" s="185" t="s">
        <v>144</v>
      </c>
      <c r="BK96" s="187">
        <f>SUM(BK97:BK98)</f>
        <v>0</v>
      </c>
    </row>
    <row r="97" spans="2:65" s="1" customFormat="1" ht="22.5" customHeight="1">
      <c r="B97" s="38"/>
      <c r="C97" s="191" t="s">
        <v>178</v>
      </c>
      <c r="D97" s="191" t="s">
        <v>146</v>
      </c>
      <c r="E97" s="192" t="s">
        <v>653</v>
      </c>
      <c r="F97" s="193" t="s">
        <v>654</v>
      </c>
      <c r="G97" s="194" t="s">
        <v>532</v>
      </c>
      <c r="H97" s="195">
        <v>1</v>
      </c>
      <c r="I97" s="196"/>
      <c r="J97" s="197">
        <f>ROUND(I97*H97,2)</f>
        <v>0</v>
      </c>
      <c r="K97" s="193" t="s">
        <v>150</v>
      </c>
      <c r="L97" s="58"/>
      <c r="M97" s="198" t="s">
        <v>21</v>
      </c>
      <c r="N97" s="199" t="s">
        <v>43</v>
      </c>
      <c r="O97" s="39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1" t="s">
        <v>630</v>
      </c>
      <c r="AT97" s="21" t="s">
        <v>146</v>
      </c>
      <c r="AU97" s="21" t="s">
        <v>82</v>
      </c>
      <c r="AY97" s="21" t="s">
        <v>144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1" t="s">
        <v>80</v>
      </c>
      <c r="BK97" s="202">
        <f>ROUND(I97*H97,2)</f>
        <v>0</v>
      </c>
      <c r="BL97" s="21" t="s">
        <v>630</v>
      </c>
      <c r="BM97" s="21" t="s">
        <v>655</v>
      </c>
    </row>
    <row r="98" spans="2:47" s="1" customFormat="1" ht="13.5">
      <c r="B98" s="38"/>
      <c r="C98" s="60"/>
      <c r="D98" s="203" t="s">
        <v>153</v>
      </c>
      <c r="E98" s="60"/>
      <c r="F98" s="204" t="s">
        <v>656</v>
      </c>
      <c r="G98" s="60"/>
      <c r="H98" s="60"/>
      <c r="I98" s="161"/>
      <c r="J98" s="60"/>
      <c r="K98" s="60"/>
      <c r="L98" s="58"/>
      <c r="M98" s="232"/>
      <c r="N98" s="233"/>
      <c r="O98" s="233"/>
      <c r="P98" s="233"/>
      <c r="Q98" s="233"/>
      <c r="R98" s="233"/>
      <c r="S98" s="233"/>
      <c r="T98" s="234"/>
      <c r="AT98" s="21" t="s">
        <v>153</v>
      </c>
      <c r="AU98" s="21" t="s">
        <v>82</v>
      </c>
    </row>
    <row r="99" spans="2:12" s="1" customFormat="1" ht="6.95" customHeight="1">
      <c r="B99" s="53"/>
      <c r="C99" s="54"/>
      <c r="D99" s="54"/>
      <c r="E99" s="54"/>
      <c r="F99" s="54"/>
      <c r="G99" s="54"/>
      <c r="H99" s="54"/>
      <c r="I99" s="137"/>
      <c r="J99" s="54"/>
      <c r="K99" s="54"/>
      <c r="L99" s="58"/>
    </row>
  </sheetData>
  <sheetProtection password="CC35" sheet="1" objects="1" scenarios="1" formatCells="0" formatColumns="0" formatRows="0" sort="0" autoFilter="0"/>
  <autoFilter ref="C80:K98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5" customWidth="1"/>
    <col min="2" max="2" width="1.66796875" style="235" customWidth="1"/>
    <col min="3" max="4" width="5" style="235" customWidth="1"/>
    <col min="5" max="5" width="11.66015625" style="235" customWidth="1"/>
    <col min="6" max="6" width="9.16015625" style="235" customWidth="1"/>
    <col min="7" max="7" width="5" style="235" customWidth="1"/>
    <col min="8" max="8" width="77.83203125" style="235" customWidth="1"/>
    <col min="9" max="10" width="20" style="235" customWidth="1"/>
    <col min="11" max="11" width="1.66796875" style="235" customWidth="1"/>
  </cols>
  <sheetData>
    <row r="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2" customFormat="1" ht="45" customHeight="1">
      <c r="B3" s="239"/>
      <c r="C3" s="362" t="s">
        <v>657</v>
      </c>
      <c r="D3" s="362"/>
      <c r="E3" s="362"/>
      <c r="F3" s="362"/>
      <c r="G3" s="362"/>
      <c r="H3" s="362"/>
      <c r="I3" s="362"/>
      <c r="J3" s="362"/>
      <c r="K3" s="240"/>
    </row>
    <row r="4" spans="2:11" ht="25.5" customHeight="1">
      <c r="B4" s="241"/>
      <c r="C4" s="366" t="s">
        <v>658</v>
      </c>
      <c r="D4" s="366"/>
      <c r="E4" s="366"/>
      <c r="F4" s="366"/>
      <c r="G4" s="366"/>
      <c r="H4" s="366"/>
      <c r="I4" s="366"/>
      <c r="J4" s="366"/>
      <c r="K4" s="242"/>
    </row>
    <row r="5" spans="2:1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1"/>
      <c r="C6" s="365" t="s">
        <v>659</v>
      </c>
      <c r="D6" s="365"/>
      <c r="E6" s="365"/>
      <c r="F6" s="365"/>
      <c r="G6" s="365"/>
      <c r="H6" s="365"/>
      <c r="I6" s="365"/>
      <c r="J6" s="365"/>
      <c r="K6" s="242"/>
    </row>
    <row r="7" spans="2:11" ht="15" customHeight="1">
      <c r="B7" s="245"/>
      <c r="C7" s="365" t="s">
        <v>660</v>
      </c>
      <c r="D7" s="365"/>
      <c r="E7" s="365"/>
      <c r="F7" s="365"/>
      <c r="G7" s="365"/>
      <c r="H7" s="365"/>
      <c r="I7" s="365"/>
      <c r="J7" s="365"/>
      <c r="K7" s="242"/>
    </row>
    <row r="8" spans="2:1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ht="15" customHeight="1">
      <c r="B9" s="245"/>
      <c r="C9" s="365" t="s">
        <v>661</v>
      </c>
      <c r="D9" s="365"/>
      <c r="E9" s="365"/>
      <c r="F9" s="365"/>
      <c r="G9" s="365"/>
      <c r="H9" s="365"/>
      <c r="I9" s="365"/>
      <c r="J9" s="365"/>
      <c r="K9" s="242"/>
    </row>
    <row r="10" spans="2:11" ht="15" customHeight="1">
      <c r="B10" s="245"/>
      <c r="C10" s="244"/>
      <c r="D10" s="365" t="s">
        <v>662</v>
      </c>
      <c r="E10" s="365"/>
      <c r="F10" s="365"/>
      <c r="G10" s="365"/>
      <c r="H10" s="365"/>
      <c r="I10" s="365"/>
      <c r="J10" s="365"/>
      <c r="K10" s="242"/>
    </row>
    <row r="11" spans="2:11" ht="15" customHeight="1">
      <c r="B11" s="245"/>
      <c r="C11" s="246"/>
      <c r="D11" s="365" t="s">
        <v>663</v>
      </c>
      <c r="E11" s="365"/>
      <c r="F11" s="365"/>
      <c r="G11" s="365"/>
      <c r="H11" s="365"/>
      <c r="I11" s="365"/>
      <c r="J11" s="365"/>
      <c r="K11" s="242"/>
    </row>
    <row r="12" spans="2:11" ht="12.75" customHeight="1">
      <c r="B12" s="245"/>
      <c r="C12" s="246"/>
      <c r="D12" s="246"/>
      <c r="E12" s="246"/>
      <c r="F12" s="246"/>
      <c r="G12" s="246"/>
      <c r="H12" s="246"/>
      <c r="I12" s="246"/>
      <c r="J12" s="246"/>
      <c r="K12" s="242"/>
    </row>
    <row r="13" spans="2:11" ht="15" customHeight="1">
      <c r="B13" s="245"/>
      <c r="C13" s="246"/>
      <c r="D13" s="365" t="s">
        <v>664</v>
      </c>
      <c r="E13" s="365"/>
      <c r="F13" s="365"/>
      <c r="G13" s="365"/>
      <c r="H13" s="365"/>
      <c r="I13" s="365"/>
      <c r="J13" s="365"/>
      <c r="K13" s="242"/>
    </row>
    <row r="14" spans="2:11" ht="15" customHeight="1">
      <c r="B14" s="245"/>
      <c r="C14" s="246"/>
      <c r="D14" s="365" t="s">
        <v>665</v>
      </c>
      <c r="E14" s="365"/>
      <c r="F14" s="365"/>
      <c r="G14" s="365"/>
      <c r="H14" s="365"/>
      <c r="I14" s="365"/>
      <c r="J14" s="365"/>
      <c r="K14" s="242"/>
    </row>
    <row r="15" spans="2:11" ht="15" customHeight="1">
      <c r="B15" s="245"/>
      <c r="C15" s="246"/>
      <c r="D15" s="365" t="s">
        <v>666</v>
      </c>
      <c r="E15" s="365"/>
      <c r="F15" s="365"/>
      <c r="G15" s="365"/>
      <c r="H15" s="365"/>
      <c r="I15" s="365"/>
      <c r="J15" s="365"/>
      <c r="K15" s="242"/>
    </row>
    <row r="16" spans="2:11" ht="15" customHeight="1">
      <c r="B16" s="245"/>
      <c r="C16" s="246"/>
      <c r="D16" s="246"/>
      <c r="E16" s="247" t="s">
        <v>85</v>
      </c>
      <c r="F16" s="365" t="s">
        <v>667</v>
      </c>
      <c r="G16" s="365"/>
      <c r="H16" s="365"/>
      <c r="I16" s="365"/>
      <c r="J16" s="365"/>
      <c r="K16" s="242"/>
    </row>
    <row r="17" spans="2:11" ht="15" customHeight="1">
      <c r="B17" s="245"/>
      <c r="C17" s="246"/>
      <c r="D17" s="246"/>
      <c r="E17" s="247" t="s">
        <v>79</v>
      </c>
      <c r="F17" s="365" t="s">
        <v>668</v>
      </c>
      <c r="G17" s="365"/>
      <c r="H17" s="365"/>
      <c r="I17" s="365"/>
      <c r="J17" s="365"/>
      <c r="K17" s="242"/>
    </row>
    <row r="18" spans="2:11" ht="15" customHeight="1">
      <c r="B18" s="245"/>
      <c r="C18" s="246"/>
      <c r="D18" s="246"/>
      <c r="E18" s="247" t="s">
        <v>669</v>
      </c>
      <c r="F18" s="365" t="s">
        <v>670</v>
      </c>
      <c r="G18" s="365"/>
      <c r="H18" s="365"/>
      <c r="I18" s="365"/>
      <c r="J18" s="365"/>
      <c r="K18" s="242"/>
    </row>
    <row r="19" spans="2:11" ht="15" customHeight="1">
      <c r="B19" s="245"/>
      <c r="C19" s="246"/>
      <c r="D19" s="246"/>
      <c r="E19" s="247" t="s">
        <v>84</v>
      </c>
      <c r="F19" s="365" t="s">
        <v>671</v>
      </c>
      <c r="G19" s="365"/>
      <c r="H19" s="365"/>
      <c r="I19" s="365"/>
      <c r="J19" s="365"/>
      <c r="K19" s="242"/>
    </row>
    <row r="20" spans="2:11" ht="15" customHeight="1">
      <c r="B20" s="245"/>
      <c r="C20" s="246"/>
      <c r="D20" s="246"/>
      <c r="E20" s="247" t="s">
        <v>672</v>
      </c>
      <c r="F20" s="365" t="s">
        <v>673</v>
      </c>
      <c r="G20" s="365"/>
      <c r="H20" s="365"/>
      <c r="I20" s="365"/>
      <c r="J20" s="365"/>
      <c r="K20" s="242"/>
    </row>
    <row r="21" spans="2:11" ht="15" customHeight="1">
      <c r="B21" s="245"/>
      <c r="C21" s="246"/>
      <c r="D21" s="246"/>
      <c r="E21" s="247" t="s">
        <v>674</v>
      </c>
      <c r="F21" s="365" t="s">
        <v>675</v>
      </c>
      <c r="G21" s="365"/>
      <c r="H21" s="365"/>
      <c r="I21" s="365"/>
      <c r="J21" s="365"/>
      <c r="K21" s="242"/>
    </row>
    <row r="22" spans="2:11" ht="12.75" customHeight="1">
      <c r="B22" s="245"/>
      <c r="C22" s="246"/>
      <c r="D22" s="246"/>
      <c r="E22" s="246"/>
      <c r="F22" s="246"/>
      <c r="G22" s="246"/>
      <c r="H22" s="246"/>
      <c r="I22" s="246"/>
      <c r="J22" s="246"/>
      <c r="K22" s="242"/>
    </row>
    <row r="23" spans="2:11" ht="15" customHeight="1">
      <c r="B23" s="245"/>
      <c r="C23" s="365" t="s">
        <v>676</v>
      </c>
      <c r="D23" s="365"/>
      <c r="E23" s="365"/>
      <c r="F23" s="365"/>
      <c r="G23" s="365"/>
      <c r="H23" s="365"/>
      <c r="I23" s="365"/>
      <c r="J23" s="365"/>
      <c r="K23" s="242"/>
    </row>
    <row r="24" spans="2:11" ht="15" customHeight="1">
      <c r="B24" s="245"/>
      <c r="C24" s="365" t="s">
        <v>677</v>
      </c>
      <c r="D24" s="365"/>
      <c r="E24" s="365"/>
      <c r="F24" s="365"/>
      <c r="G24" s="365"/>
      <c r="H24" s="365"/>
      <c r="I24" s="365"/>
      <c r="J24" s="365"/>
      <c r="K24" s="242"/>
    </row>
    <row r="25" spans="2:11" ht="15" customHeight="1">
      <c r="B25" s="245"/>
      <c r="C25" s="244"/>
      <c r="D25" s="365" t="s">
        <v>678</v>
      </c>
      <c r="E25" s="365"/>
      <c r="F25" s="365"/>
      <c r="G25" s="365"/>
      <c r="H25" s="365"/>
      <c r="I25" s="365"/>
      <c r="J25" s="365"/>
      <c r="K25" s="242"/>
    </row>
    <row r="26" spans="2:11" ht="15" customHeight="1">
      <c r="B26" s="245"/>
      <c r="C26" s="246"/>
      <c r="D26" s="365" t="s">
        <v>679</v>
      </c>
      <c r="E26" s="365"/>
      <c r="F26" s="365"/>
      <c r="G26" s="365"/>
      <c r="H26" s="365"/>
      <c r="I26" s="365"/>
      <c r="J26" s="365"/>
      <c r="K26" s="242"/>
    </row>
    <row r="27" spans="2:11" ht="12.75" customHeight="1">
      <c r="B27" s="245"/>
      <c r="C27" s="246"/>
      <c r="D27" s="246"/>
      <c r="E27" s="246"/>
      <c r="F27" s="246"/>
      <c r="G27" s="246"/>
      <c r="H27" s="246"/>
      <c r="I27" s="246"/>
      <c r="J27" s="246"/>
      <c r="K27" s="242"/>
    </row>
    <row r="28" spans="2:11" ht="15" customHeight="1">
      <c r="B28" s="245"/>
      <c r="C28" s="246"/>
      <c r="D28" s="365" t="s">
        <v>680</v>
      </c>
      <c r="E28" s="365"/>
      <c r="F28" s="365"/>
      <c r="G28" s="365"/>
      <c r="H28" s="365"/>
      <c r="I28" s="365"/>
      <c r="J28" s="365"/>
      <c r="K28" s="242"/>
    </row>
    <row r="29" spans="2:11" ht="15" customHeight="1">
      <c r="B29" s="245"/>
      <c r="C29" s="246"/>
      <c r="D29" s="365" t="s">
        <v>681</v>
      </c>
      <c r="E29" s="365"/>
      <c r="F29" s="365"/>
      <c r="G29" s="365"/>
      <c r="H29" s="365"/>
      <c r="I29" s="365"/>
      <c r="J29" s="365"/>
      <c r="K29" s="242"/>
    </row>
    <row r="30" spans="2:11" ht="12.75" customHeight="1">
      <c r="B30" s="245"/>
      <c r="C30" s="246"/>
      <c r="D30" s="246"/>
      <c r="E30" s="246"/>
      <c r="F30" s="246"/>
      <c r="G30" s="246"/>
      <c r="H30" s="246"/>
      <c r="I30" s="246"/>
      <c r="J30" s="246"/>
      <c r="K30" s="242"/>
    </row>
    <row r="31" spans="2:11" ht="15" customHeight="1">
      <c r="B31" s="245"/>
      <c r="C31" s="246"/>
      <c r="D31" s="365" t="s">
        <v>682</v>
      </c>
      <c r="E31" s="365"/>
      <c r="F31" s="365"/>
      <c r="G31" s="365"/>
      <c r="H31" s="365"/>
      <c r="I31" s="365"/>
      <c r="J31" s="365"/>
      <c r="K31" s="242"/>
    </row>
    <row r="32" spans="2:11" ht="15" customHeight="1">
      <c r="B32" s="245"/>
      <c r="C32" s="246"/>
      <c r="D32" s="365" t="s">
        <v>683</v>
      </c>
      <c r="E32" s="365"/>
      <c r="F32" s="365"/>
      <c r="G32" s="365"/>
      <c r="H32" s="365"/>
      <c r="I32" s="365"/>
      <c r="J32" s="365"/>
      <c r="K32" s="242"/>
    </row>
    <row r="33" spans="2:11" ht="15" customHeight="1">
      <c r="B33" s="245"/>
      <c r="C33" s="246"/>
      <c r="D33" s="365" t="s">
        <v>684</v>
      </c>
      <c r="E33" s="365"/>
      <c r="F33" s="365"/>
      <c r="G33" s="365"/>
      <c r="H33" s="365"/>
      <c r="I33" s="365"/>
      <c r="J33" s="365"/>
      <c r="K33" s="242"/>
    </row>
    <row r="34" spans="2:11" ht="15" customHeight="1">
      <c r="B34" s="245"/>
      <c r="C34" s="246"/>
      <c r="D34" s="244"/>
      <c r="E34" s="248" t="s">
        <v>129</v>
      </c>
      <c r="F34" s="244"/>
      <c r="G34" s="365" t="s">
        <v>685</v>
      </c>
      <c r="H34" s="365"/>
      <c r="I34" s="365"/>
      <c r="J34" s="365"/>
      <c r="K34" s="242"/>
    </row>
    <row r="35" spans="2:11" ht="30.75" customHeight="1">
      <c r="B35" s="245"/>
      <c r="C35" s="246"/>
      <c r="D35" s="244"/>
      <c r="E35" s="248" t="s">
        <v>686</v>
      </c>
      <c r="F35" s="244"/>
      <c r="G35" s="365" t="s">
        <v>687</v>
      </c>
      <c r="H35" s="365"/>
      <c r="I35" s="365"/>
      <c r="J35" s="365"/>
      <c r="K35" s="242"/>
    </row>
    <row r="36" spans="2:11" ht="15" customHeight="1">
      <c r="B36" s="245"/>
      <c r="C36" s="246"/>
      <c r="D36" s="244"/>
      <c r="E36" s="248" t="s">
        <v>53</v>
      </c>
      <c r="F36" s="244"/>
      <c r="G36" s="365" t="s">
        <v>688</v>
      </c>
      <c r="H36" s="365"/>
      <c r="I36" s="365"/>
      <c r="J36" s="365"/>
      <c r="K36" s="242"/>
    </row>
    <row r="37" spans="2:11" ht="15" customHeight="1">
      <c r="B37" s="245"/>
      <c r="C37" s="246"/>
      <c r="D37" s="244"/>
      <c r="E37" s="248" t="s">
        <v>130</v>
      </c>
      <c r="F37" s="244"/>
      <c r="G37" s="365" t="s">
        <v>689</v>
      </c>
      <c r="H37" s="365"/>
      <c r="I37" s="365"/>
      <c r="J37" s="365"/>
      <c r="K37" s="242"/>
    </row>
    <row r="38" spans="2:11" ht="15" customHeight="1">
      <c r="B38" s="245"/>
      <c r="C38" s="246"/>
      <c r="D38" s="244"/>
      <c r="E38" s="248" t="s">
        <v>131</v>
      </c>
      <c r="F38" s="244"/>
      <c r="G38" s="365" t="s">
        <v>690</v>
      </c>
      <c r="H38" s="365"/>
      <c r="I38" s="365"/>
      <c r="J38" s="365"/>
      <c r="K38" s="242"/>
    </row>
    <row r="39" spans="2:11" ht="15" customHeight="1">
      <c r="B39" s="245"/>
      <c r="C39" s="246"/>
      <c r="D39" s="244"/>
      <c r="E39" s="248" t="s">
        <v>132</v>
      </c>
      <c r="F39" s="244"/>
      <c r="G39" s="365" t="s">
        <v>691</v>
      </c>
      <c r="H39" s="365"/>
      <c r="I39" s="365"/>
      <c r="J39" s="365"/>
      <c r="K39" s="242"/>
    </row>
    <row r="40" spans="2:11" ht="15" customHeight="1">
      <c r="B40" s="245"/>
      <c r="C40" s="246"/>
      <c r="D40" s="244"/>
      <c r="E40" s="248" t="s">
        <v>692</v>
      </c>
      <c r="F40" s="244"/>
      <c r="G40" s="365" t="s">
        <v>693</v>
      </c>
      <c r="H40" s="365"/>
      <c r="I40" s="365"/>
      <c r="J40" s="365"/>
      <c r="K40" s="242"/>
    </row>
    <row r="41" spans="2:11" ht="15" customHeight="1">
      <c r="B41" s="245"/>
      <c r="C41" s="246"/>
      <c r="D41" s="244"/>
      <c r="E41" s="248"/>
      <c r="F41" s="244"/>
      <c r="G41" s="365" t="s">
        <v>694</v>
      </c>
      <c r="H41" s="365"/>
      <c r="I41" s="365"/>
      <c r="J41" s="365"/>
      <c r="K41" s="242"/>
    </row>
    <row r="42" spans="2:11" ht="15" customHeight="1">
      <c r="B42" s="245"/>
      <c r="C42" s="246"/>
      <c r="D42" s="244"/>
      <c r="E42" s="248" t="s">
        <v>695</v>
      </c>
      <c r="F42" s="244"/>
      <c r="G42" s="365" t="s">
        <v>696</v>
      </c>
      <c r="H42" s="365"/>
      <c r="I42" s="365"/>
      <c r="J42" s="365"/>
      <c r="K42" s="242"/>
    </row>
    <row r="43" spans="2:11" ht="15" customHeight="1">
      <c r="B43" s="245"/>
      <c r="C43" s="246"/>
      <c r="D43" s="244"/>
      <c r="E43" s="248" t="s">
        <v>134</v>
      </c>
      <c r="F43" s="244"/>
      <c r="G43" s="365" t="s">
        <v>697</v>
      </c>
      <c r="H43" s="365"/>
      <c r="I43" s="365"/>
      <c r="J43" s="365"/>
      <c r="K43" s="242"/>
    </row>
    <row r="44" spans="2:11" ht="12.75" customHeight="1">
      <c r="B44" s="245"/>
      <c r="C44" s="246"/>
      <c r="D44" s="244"/>
      <c r="E44" s="244"/>
      <c r="F44" s="244"/>
      <c r="G44" s="244"/>
      <c r="H44" s="244"/>
      <c r="I44" s="244"/>
      <c r="J44" s="244"/>
      <c r="K44" s="242"/>
    </row>
    <row r="45" spans="2:11" ht="15" customHeight="1">
      <c r="B45" s="245"/>
      <c r="C45" s="246"/>
      <c r="D45" s="365" t="s">
        <v>698</v>
      </c>
      <c r="E45" s="365"/>
      <c r="F45" s="365"/>
      <c r="G45" s="365"/>
      <c r="H45" s="365"/>
      <c r="I45" s="365"/>
      <c r="J45" s="365"/>
      <c r="K45" s="242"/>
    </row>
    <row r="46" spans="2:11" ht="15" customHeight="1">
      <c r="B46" s="245"/>
      <c r="C46" s="246"/>
      <c r="D46" s="246"/>
      <c r="E46" s="365" t="s">
        <v>699</v>
      </c>
      <c r="F46" s="365"/>
      <c r="G46" s="365"/>
      <c r="H46" s="365"/>
      <c r="I46" s="365"/>
      <c r="J46" s="365"/>
      <c r="K46" s="242"/>
    </row>
    <row r="47" spans="2:11" ht="15" customHeight="1">
      <c r="B47" s="245"/>
      <c r="C47" s="246"/>
      <c r="D47" s="246"/>
      <c r="E47" s="365" t="s">
        <v>700</v>
      </c>
      <c r="F47" s="365"/>
      <c r="G47" s="365"/>
      <c r="H47" s="365"/>
      <c r="I47" s="365"/>
      <c r="J47" s="365"/>
      <c r="K47" s="242"/>
    </row>
    <row r="48" spans="2:11" ht="15" customHeight="1">
      <c r="B48" s="245"/>
      <c r="C48" s="246"/>
      <c r="D48" s="246"/>
      <c r="E48" s="365" t="s">
        <v>701</v>
      </c>
      <c r="F48" s="365"/>
      <c r="G48" s="365"/>
      <c r="H48" s="365"/>
      <c r="I48" s="365"/>
      <c r="J48" s="365"/>
      <c r="K48" s="242"/>
    </row>
    <row r="49" spans="2:11" ht="15" customHeight="1">
      <c r="B49" s="245"/>
      <c r="C49" s="246"/>
      <c r="D49" s="365" t="s">
        <v>702</v>
      </c>
      <c r="E49" s="365"/>
      <c r="F49" s="365"/>
      <c r="G49" s="365"/>
      <c r="H49" s="365"/>
      <c r="I49" s="365"/>
      <c r="J49" s="365"/>
      <c r="K49" s="242"/>
    </row>
    <row r="50" spans="2:11" ht="25.5" customHeight="1">
      <c r="B50" s="241"/>
      <c r="C50" s="366" t="s">
        <v>703</v>
      </c>
      <c r="D50" s="366"/>
      <c r="E50" s="366"/>
      <c r="F50" s="366"/>
      <c r="G50" s="366"/>
      <c r="H50" s="366"/>
      <c r="I50" s="366"/>
      <c r="J50" s="366"/>
      <c r="K50" s="242"/>
    </row>
    <row r="51" spans="2:11" ht="5.25" customHeight="1">
      <c r="B51" s="241"/>
      <c r="C51" s="243"/>
      <c r="D51" s="243"/>
      <c r="E51" s="243"/>
      <c r="F51" s="243"/>
      <c r="G51" s="243"/>
      <c r="H51" s="243"/>
      <c r="I51" s="243"/>
      <c r="J51" s="243"/>
      <c r="K51" s="242"/>
    </row>
    <row r="52" spans="2:11" ht="15" customHeight="1">
      <c r="B52" s="241"/>
      <c r="C52" s="365" t="s">
        <v>704</v>
      </c>
      <c r="D52" s="365"/>
      <c r="E52" s="365"/>
      <c r="F52" s="365"/>
      <c r="G52" s="365"/>
      <c r="H52" s="365"/>
      <c r="I52" s="365"/>
      <c r="J52" s="365"/>
      <c r="K52" s="242"/>
    </row>
    <row r="53" spans="2:11" ht="15" customHeight="1">
      <c r="B53" s="241"/>
      <c r="C53" s="365" t="s">
        <v>705</v>
      </c>
      <c r="D53" s="365"/>
      <c r="E53" s="365"/>
      <c r="F53" s="365"/>
      <c r="G53" s="365"/>
      <c r="H53" s="365"/>
      <c r="I53" s="365"/>
      <c r="J53" s="365"/>
      <c r="K53" s="242"/>
    </row>
    <row r="54" spans="2:11" ht="12.75" customHeight="1">
      <c r="B54" s="241"/>
      <c r="C54" s="244"/>
      <c r="D54" s="244"/>
      <c r="E54" s="244"/>
      <c r="F54" s="244"/>
      <c r="G54" s="244"/>
      <c r="H54" s="244"/>
      <c r="I54" s="244"/>
      <c r="J54" s="244"/>
      <c r="K54" s="242"/>
    </row>
    <row r="55" spans="2:11" ht="15" customHeight="1">
      <c r="B55" s="241"/>
      <c r="C55" s="365" t="s">
        <v>706</v>
      </c>
      <c r="D55" s="365"/>
      <c r="E55" s="365"/>
      <c r="F55" s="365"/>
      <c r="G55" s="365"/>
      <c r="H55" s="365"/>
      <c r="I55" s="365"/>
      <c r="J55" s="365"/>
      <c r="K55" s="242"/>
    </row>
    <row r="56" spans="2:11" ht="15" customHeight="1">
      <c r="B56" s="241"/>
      <c r="C56" s="246"/>
      <c r="D56" s="365" t="s">
        <v>707</v>
      </c>
      <c r="E56" s="365"/>
      <c r="F56" s="365"/>
      <c r="G56" s="365"/>
      <c r="H56" s="365"/>
      <c r="I56" s="365"/>
      <c r="J56" s="365"/>
      <c r="K56" s="242"/>
    </row>
    <row r="57" spans="2:11" ht="15" customHeight="1">
      <c r="B57" s="241"/>
      <c r="C57" s="246"/>
      <c r="D57" s="365" t="s">
        <v>708</v>
      </c>
      <c r="E57" s="365"/>
      <c r="F57" s="365"/>
      <c r="G57" s="365"/>
      <c r="H57" s="365"/>
      <c r="I57" s="365"/>
      <c r="J57" s="365"/>
      <c r="K57" s="242"/>
    </row>
    <row r="58" spans="2:11" ht="15" customHeight="1">
      <c r="B58" s="241"/>
      <c r="C58" s="246"/>
      <c r="D58" s="365" t="s">
        <v>709</v>
      </c>
      <c r="E58" s="365"/>
      <c r="F58" s="365"/>
      <c r="G58" s="365"/>
      <c r="H58" s="365"/>
      <c r="I58" s="365"/>
      <c r="J58" s="365"/>
      <c r="K58" s="242"/>
    </row>
    <row r="59" spans="2:11" ht="15" customHeight="1">
      <c r="B59" s="241"/>
      <c r="C59" s="246"/>
      <c r="D59" s="365" t="s">
        <v>710</v>
      </c>
      <c r="E59" s="365"/>
      <c r="F59" s="365"/>
      <c r="G59" s="365"/>
      <c r="H59" s="365"/>
      <c r="I59" s="365"/>
      <c r="J59" s="365"/>
      <c r="K59" s="242"/>
    </row>
    <row r="60" spans="2:11" ht="15" customHeight="1">
      <c r="B60" s="241"/>
      <c r="C60" s="246"/>
      <c r="D60" s="364" t="s">
        <v>711</v>
      </c>
      <c r="E60" s="364"/>
      <c r="F60" s="364"/>
      <c r="G60" s="364"/>
      <c r="H60" s="364"/>
      <c r="I60" s="364"/>
      <c r="J60" s="364"/>
      <c r="K60" s="242"/>
    </row>
    <row r="61" spans="2:11" ht="15" customHeight="1">
      <c r="B61" s="241"/>
      <c r="C61" s="246"/>
      <c r="D61" s="365" t="s">
        <v>712</v>
      </c>
      <c r="E61" s="365"/>
      <c r="F61" s="365"/>
      <c r="G61" s="365"/>
      <c r="H61" s="365"/>
      <c r="I61" s="365"/>
      <c r="J61" s="365"/>
      <c r="K61" s="242"/>
    </row>
    <row r="62" spans="2:11" ht="12.75" customHeight="1">
      <c r="B62" s="241"/>
      <c r="C62" s="246"/>
      <c r="D62" s="246"/>
      <c r="E62" s="249"/>
      <c r="F62" s="246"/>
      <c r="G62" s="246"/>
      <c r="H62" s="246"/>
      <c r="I62" s="246"/>
      <c r="J62" s="246"/>
      <c r="K62" s="242"/>
    </row>
    <row r="63" spans="2:11" ht="15" customHeight="1">
      <c r="B63" s="241"/>
      <c r="C63" s="246"/>
      <c r="D63" s="365" t="s">
        <v>713</v>
      </c>
      <c r="E63" s="365"/>
      <c r="F63" s="365"/>
      <c r="G63" s="365"/>
      <c r="H63" s="365"/>
      <c r="I63" s="365"/>
      <c r="J63" s="365"/>
      <c r="K63" s="242"/>
    </row>
    <row r="64" spans="2:11" ht="15" customHeight="1">
      <c r="B64" s="241"/>
      <c r="C64" s="246"/>
      <c r="D64" s="364" t="s">
        <v>714</v>
      </c>
      <c r="E64" s="364"/>
      <c r="F64" s="364"/>
      <c r="G64" s="364"/>
      <c r="H64" s="364"/>
      <c r="I64" s="364"/>
      <c r="J64" s="364"/>
      <c r="K64" s="242"/>
    </row>
    <row r="65" spans="2:11" ht="15" customHeight="1">
      <c r="B65" s="241"/>
      <c r="C65" s="246"/>
      <c r="D65" s="365" t="s">
        <v>715</v>
      </c>
      <c r="E65" s="365"/>
      <c r="F65" s="365"/>
      <c r="G65" s="365"/>
      <c r="H65" s="365"/>
      <c r="I65" s="365"/>
      <c r="J65" s="365"/>
      <c r="K65" s="242"/>
    </row>
    <row r="66" spans="2:11" ht="15" customHeight="1">
      <c r="B66" s="241"/>
      <c r="C66" s="246"/>
      <c r="D66" s="365" t="s">
        <v>716</v>
      </c>
      <c r="E66" s="365"/>
      <c r="F66" s="365"/>
      <c r="G66" s="365"/>
      <c r="H66" s="365"/>
      <c r="I66" s="365"/>
      <c r="J66" s="365"/>
      <c r="K66" s="242"/>
    </row>
    <row r="67" spans="2:11" ht="15" customHeight="1">
      <c r="B67" s="241"/>
      <c r="C67" s="246"/>
      <c r="D67" s="365" t="s">
        <v>717</v>
      </c>
      <c r="E67" s="365"/>
      <c r="F67" s="365"/>
      <c r="G67" s="365"/>
      <c r="H67" s="365"/>
      <c r="I67" s="365"/>
      <c r="J67" s="365"/>
      <c r="K67" s="242"/>
    </row>
    <row r="68" spans="2:11" ht="15" customHeight="1">
      <c r="B68" s="241"/>
      <c r="C68" s="246"/>
      <c r="D68" s="365" t="s">
        <v>718</v>
      </c>
      <c r="E68" s="365"/>
      <c r="F68" s="365"/>
      <c r="G68" s="365"/>
      <c r="H68" s="365"/>
      <c r="I68" s="365"/>
      <c r="J68" s="365"/>
      <c r="K68" s="242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363" t="s">
        <v>91</v>
      </c>
      <c r="D73" s="363"/>
      <c r="E73" s="363"/>
      <c r="F73" s="363"/>
      <c r="G73" s="363"/>
      <c r="H73" s="363"/>
      <c r="I73" s="363"/>
      <c r="J73" s="363"/>
      <c r="K73" s="259"/>
    </row>
    <row r="74" spans="2:11" ht="17.25" customHeight="1">
      <c r="B74" s="258"/>
      <c r="C74" s="260" t="s">
        <v>719</v>
      </c>
      <c r="D74" s="260"/>
      <c r="E74" s="260"/>
      <c r="F74" s="260" t="s">
        <v>720</v>
      </c>
      <c r="G74" s="261"/>
      <c r="H74" s="260" t="s">
        <v>130</v>
      </c>
      <c r="I74" s="260" t="s">
        <v>57</v>
      </c>
      <c r="J74" s="260" t="s">
        <v>721</v>
      </c>
      <c r="K74" s="259"/>
    </row>
    <row r="75" spans="2:11" ht="17.25" customHeight="1">
      <c r="B75" s="258"/>
      <c r="C75" s="262" t="s">
        <v>722</v>
      </c>
      <c r="D75" s="262"/>
      <c r="E75" s="262"/>
      <c r="F75" s="263" t="s">
        <v>723</v>
      </c>
      <c r="G75" s="264"/>
      <c r="H75" s="262"/>
      <c r="I75" s="262"/>
      <c r="J75" s="262" t="s">
        <v>724</v>
      </c>
      <c r="K75" s="259"/>
    </row>
    <row r="76" spans="2:11" ht="5.25" customHeight="1">
      <c r="B76" s="258"/>
      <c r="C76" s="265"/>
      <c r="D76" s="265"/>
      <c r="E76" s="265"/>
      <c r="F76" s="265"/>
      <c r="G76" s="266"/>
      <c r="H76" s="265"/>
      <c r="I76" s="265"/>
      <c r="J76" s="265"/>
      <c r="K76" s="259"/>
    </row>
    <row r="77" spans="2:11" ht="15" customHeight="1">
      <c r="B77" s="258"/>
      <c r="C77" s="248" t="s">
        <v>53</v>
      </c>
      <c r="D77" s="265"/>
      <c r="E77" s="265"/>
      <c r="F77" s="267" t="s">
        <v>725</v>
      </c>
      <c r="G77" s="266"/>
      <c r="H77" s="248" t="s">
        <v>726</v>
      </c>
      <c r="I77" s="248" t="s">
        <v>727</v>
      </c>
      <c r="J77" s="248">
        <v>20</v>
      </c>
      <c r="K77" s="259"/>
    </row>
    <row r="78" spans="2:11" ht="15" customHeight="1">
      <c r="B78" s="258"/>
      <c r="C78" s="248" t="s">
        <v>728</v>
      </c>
      <c r="D78" s="248"/>
      <c r="E78" s="248"/>
      <c r="F78" s="267" t="s">
        <v>725</v>
      </c>
      <c r="G78" s="266"/>
      <c r="H78" s="248" t="s">
        <v>729</v>
      </c>
      <c r="I78" s="248" t="s">
        <v>727</v>
      </c>
      <c r="J78" s="248">
        <v>120</v>
      </c>
      <c r="K78" s="259"/>
    </row>
    <row r="79" spans="2:11" ht="15" customHeight="1">
      <c r="B79" s="268"/>
      <c r="C79" s="248" t="s">
        <v>730</v>
      </c>
      <c r="D79" s="248"/>
      <c r="E79" s="248"/>
      <c r="F79" s="267" t="s">
        <v>731</v>
      </c>
      <c r="G79" s="266"/>
      <c r="H79" s="248" t="s">
        <v>732</v>
      </c>
      <c r="I79" s="248" t="s">
        <v>727</v>
      </c>
      <c r="J79" s="248">
        <v>50</v>
      </c>
      <c r="K79" s="259"/>
    </row>
    <row r="80" spans="2:11" ht="15" customHeight="1">
      <c r="B80" s="268"/>
      <c r="C80" s="248" t="s">
        <v>733</v>
      </c>
      <c r="D80" s="248"/>
      <c r="E80" s="248"/>
      <c r="F80" s="267" t="s">
        <v>725</v>
      </c>
      <c r="G80" s="266"/>
      <c r="H80" s="248" t="s">
        <v>734</v>
      </c>
      <c r="I80" s="248" t="s">
        <v>735</v>
      </c>
      <c r="J80" s="248"/>
      <c r="K80" s="259"/>
    </row>
    <row r="81" spans="2:11" ht="15" customHeight="1">
      <c r="B81" s="268"/>
      <c r="C81" s="269" t="s">
        <v>736</v>
      </c>
      <c r="D81" s="269"/>
      <c r="E81" s="269"/>
      <c r="F81" s="270" t="s">
        <v>731</v>
      </c>
      <c r="G81" s="269"/>
      <c r="H81" s="269" t="s">
        <v>737</v>
      </c>
      <c r="I81" s="269" t="s">
        <v>727</v>
      </c>
      <c r="J81" s="269">
        <v>15</v>
      </c>
      <c r="K81" s="259"/>
    </row>
    <row r="82" spans="2:11" ht="15" customHeight="1">
      <c r="B82" s="268"/>
      <c r="C82" s="269" t="s">
        <v>738</v>
      </c>
      <c r="D82" s="269"/>
      <c r="E82" s="269"/>
      <c r="F82" s="270" t="s">
        <v>731</v>
      </c>
      <c r="G82" s="269"/>
      <c r="H82" s="269" t="s">
        <v>739</v>
      </c>
      <c r="I82" s="269" t="s">
        <v>727</v>
      </c>
      <c r="J82" s="269">
        <v>15</v>
      </c>
      <c r="K82" s="259"/>
    </row>
    <row r="83" spans="2:11" ht="15" customHeight="1">
      <c r="B83" s="268"/>
      <c r="C83" s="269" t="s">
        <v>740</v>
      </c>
      <c r="D83" s="269"/>
      <c r="E83" s="269"/>
      <c r="F83" s="270" t="s">
        <v>731</v>
      </c>
      <c r="G83" s="269"/>
      <c r="H83" s="269" t="s">
        <v>741</v>
      </c>
      <c r="I83" s="269" t="s">
        <v>727</v>
      </c>
      <c r="J83" s="269">
        <v>20</v>
      </c>
      <c r="K83" s="259"/>
    </row>
    <row r="84" spans="2:11" ht="15" customHeight="1">
      <c r="B84" s="268"/>
      <c r="C84" s="269" t="s">
        <v>742</v>
      </c>
      <c r="D84" s="269"/>
      <c r="E84" s="269"/>
      <c r="F84" s="270" t="s">
        <v>731</v>
      </c>
      <c r="G84" s="269"/>
      <c r="H84" s="269" t="s">
        <v>743</v>
      </c>
      <c r="I84" s="269" t="s">
        <v>727</v>
      </c>
      <c r="J84" s="269">
        <v>20</v>
      </c>
      <c r="K84" s="259"/>
    </row>
    <row r="85" spans="2:11" ht="15" customHeight="1">
      <c r="B85" s="268"/>
      <c r="C85" s="248" t="s">
        <v>744</v>
      </c>
      <c r="D85" s="248"/>
      <c r="E85" s="248"/>
      <c r="F85" s="267" t="s">
        <v>731</v>
      </c>
      <c r="G85" s="266"/>
      <c r="H85" s="248" t="s">
        <v>745</v>
      </c>
      <c r="I85" s="248" t="s">
        <v>727</v>
      </c>
      <c r="J85" s="248">
        <v>50</v>
      </c>
      <c r="K85" s="259"/>
    </row>
    <row r="86" spans="2:11" ht="15" customHeight="1">
      <c r="B86" s="268"/>
      <c r="C86" s="248" t="s">
        <v>746</v>
      </c>
      <c r="D86" s="248"/>
      <c r="E86" s="248"/>
      <c r="F86" s="267" t="s">
        <v>731</v>
      </c>
      <c r="G86" s="266"/>
      <c r="H86" s="248" t="s">
        <v>747</v>
      </c>
      <c r="I86" s="248" t="s">
        <v>727</v>
      </c>
      <c r="J86" s="248">
        <v>20</v>
      </c>
      <c r="K86" s="259"/>
    </row>
    <row r="87" spans="2:11" ht="15" customHeight="1">
      <c r="B87" s="268"/>
      <c r="C87" s="248" t="s">
        <v>748</v>
      </c>
      <c r="D87" s="248"/>
      <c r="E87" s="248"/>
      <c r="F87" s="267" t="s">
        <v>731</v>
      </c>
      <c r="G87" s="266"/>
      <c r="H87" s="248" t="s">
        <v>749</v>
      </c>
      <c r="I87" s="248" t="s">
        <v>727</v>
      </c>
      <c r="J87" s="248">
        <v>20</v>
      </c>
      <c r="K87" s="259"/>
    </row>
    <row r="88" spans="2:11" ht="15" customHeight="1">
      <c r="B88" s="268"/>
      <c r="C88" s="248" t="s">
        <v>750</v>
      </c>
      <c r="D88" s="248"/>
      <c r="E88" s="248"/>
      <c r="F88" s="267" t="s">
        <v>731</v>
      </c>
      <c r="G88" s="266"/>
      <c r="H88" s="248" t="s">
        <v>751</v>
      </c>
      <c r="I88" s="248" t="s">
        <v>727</v>
      </c>
      <c r="J88" s="248">
        <v>50</v>
      </c>
      <c r="K88" s="259"/>
    </row>
    <row r="89" spans="2:11" ht="15" customHeight="1">
      <c r="B89" s="268"/>
      <c r="C89" s="248" t="s">
        <v>752</v>
      </c>
      <c r="D89" s="248"/>
      <c r="E89" s="248"/>
      <c r="F89" s="267" t="s">
        <v>731</v>
      </c>
      <c r="G89" s="266"/>
      <c r="H89" s="248" t="s">
        <v>752</v>
      </c>
      <c r="I89" s="248" t="s">
        <v>727</v>
      </c>
      <c r="J89" s="248">
        <v>50</v>
      </c>
      <c r="K89" s="259"/>
    </row>
    <row r="90" spans="2:11" ht="15" customHeight="1">
      <c r="B90" s="268"/>
      <c r="C90" s="248" t="s">
        <v>135</v>
      </c>
      <c r="D90" s="248"/>
      <c r="E90" s="248"/>
      <c r="F90" s="267" t="s">
        <v>731</v>
      </c>
      <c r="G90" s="266"/>
      <c r="H90" s="248" t="s">
        <v>753</v>
      </c>
      <c r="I90" s="248" t="s">
        <v>727</v>
      </c>
      <c r="J90" s="248">
        <v>255</v>
      </c>
      <c r="K90" s="259"/>
    </row>
    <row r="91" spans="2:11" ht="15" customHeight="1">
      <c r="B91" s="268"/>
      <c r="C91" s="248" t="s">
        <v>754</v>
      </c>
      <c r="D91" s="248"/>
      <c r="E91" s="248"/>
      <c r="F91" s="267" t="s">
        <v>725</v>
      </c>
      <c r="G91" s="266"/>
      <c r="H91" s="248" t="s">
        <v>755</v>
      </c>
      <c r="I91" s="248" t="s">
        <v>756</v>
      </c>
      <c r="J91" s="248"/>
      <c r="K91" s="259"/>
    </row>
    <row r="92" spans="2:11" ht="15" customHeight="1">
      <c r="B92" s="268"/>
      <c r="C92" s="248" t="s">
        <v>757</v>
      </c>
      <c r="D92" s="248"/>
      <c r="E92" s="248"/>
      <c r="F92" s="267" t="s">
        <v>725</v>
      </c>
      <c r="G92" s="266"/>
      <c r="H92" s="248" t="s">
        <v>758</v>
      </c>
      <c r="I92" s="248" t="s">
        <v>759</v>
      </c>
      <c r="J92" s="248"/>
      <c r="K92" s="259"/>
    </row>
    <row r="93" spans="2:11" ht="15" customHeight="1">
      <c r="B93" s="268"/>
      <c r="C93" s="248" t="s">
        <v>760</v>
      </c>
      <c r="D93" s="248"/>
      <c r="E93" s="248"/>
      <c r="F93" s="267" t="s">
        <v>725</v>
      </c>
      <c r="G93" s="266"/>
      <c r="H93" s="248" t="s">
        <v>760</v>
      </c>
      <c r="I93" s="248" t="s">
        <v>759</v>
      </c>
      <c r="J93" s="248"/>
      <c r="K93" s="259"/>
    </row>
    <row r="94" spans="2:11" ht="15" customHeight="1">
      <c r="B94" s="268"/>
      <c r="C94" s="248" t="s">
        <v>38</v>
      </c>
      <c r="D94" s="248"/>
      <c r="E94" s="248"/>
      <c r="F94" s="267" t="s">
        <v>725</v>
      </c>
      <c r="G94" s="266"/>
      <c r="H94" s="248" t="s">
        <v>761</v>
      </c>
      <c r="I94" s="248" t="s">
        <v>759</v>
      </c>
      <c r="J94" s="248"/>
      <c r="K94" s="259"/>
    </row>
    <row r="95" spans="2:11" ht="15" customHeight="1">
      <c r="B95" s="268"/>
      <c r="C95" s="248" t="s">
        <v>48</v>
      </c>
      <c r="D95" s="248"/>
      <c r="E95" s="248"/>
      <c r="F95" s="267" t="s">
        <v>725</v>
      </c>
      <c r="G95" s="266"/>
      <c r="H95" s="248" t="s">
        <v>762</v>
      </c>
      <c r="I95" s="248" t="s">
        <v>759</v>
      </c>
      <c r="J95" s="248"/>
      <c r="K95" s="259"/>
    </row>
    <row r="96" spans="2:11" ht="15" customHeight="1">
      <c r="B96" s="271"/>
      <c r="C96" s="272"/>
      <c r="D96" s="272"/>
      <c r="E96" s="272"/>
      <c r="F96" s="272"/>
      <c r="G96" s="272"/>
      <c r="H96" s="272"/>
      <c r="I96" s="272"/>
      <c r="J96" s="272"/>
      <c r="K96" s="273"/>
    </row>
    <row r="97" spans="2:11" ht="18.75" customHeight="1">
      <c r="B97" s="274"/>
      <c r="C97" s="275"/>
      <c r="D97" s="275"/>
      <c r="E97" s="275"/>
      <c r="F97" s="275"/>
      <c r="G97" s="275"/>
      <c r="H97" s="275"/>
      <c r="I97" s="275"/>
      <c r="J97" s="275"/>
      <c r="K97" s="274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363" t="s">
        <v>763</v>
      </c>
      <c r="D100" s="363"/>
      <c r="E100" s="363"/>
      <c r="F100" s="363"/>
      <c r="G100" s="363"/>
      <c r="H100" s="363"/>
      <c r="I100" s="363"/>
      <c r="J100" s="363"/>
      <c r="K100" s="259"/>
    </row>
    <row r="101" spans="2:11" ht="17.25" customHeight="1">
      <c r="B101" s="258"/>
      <c r="C101" s="260" t="s">
        <v>719</v>
      </c>
      <c r="D101" s="260"/>
      <c r="E101" s="260"/>
      <c r="F101" s="260" t="s">
        <v>720</v>
      </c>
      <c r="G101" s="261"/>
      <c r="H101" s="260" t="s">
        <v>130</v>
      </c>
      <c r="I101" s="260" t="s">
        <v>57</v>
      </c>
      <c r="J101" s="260" t="s">
        <v>721</v>
      </c>
      <c r="K101" s="259"/>
    </row>
    <row r="102" spans="2:11" ht="17.25" customHeight="1">
      <c r="B102" s="258"/>
      <c r="C102" s="262" t="s">
        <v>722</v>
      </c>
      <c r="D102" s="262"/>
      <c r="E102" s="262"/>
      <c r="F102" s="263" t="s">
        <v>723</v>
      </c>
      <c r="G102" s="264"/>
      <c r="H102" s="262"/>
      <c r="I102" s="262"/>
      <c r="J102" s="262" t="s">
        <v>724</v>
      </c>
      <c r="K102" s="259"/>
    </row>
    <row r="103" spans="2:11" ht="5.25" customHeight="1">
      <c r="B103" s="258"/>
      <c r="C103" s="260"/>
      <c r="D103" s="260"/>
      <c r="E103" s="260"/>
      <c r="F103" s="260"/>
      <c r="G103" s="276"/>
      <c r="H103" s="260"/>
      <c r="I103" s="260"/>
      <c r="J103" s="260"/>
      <c r="K103" s="259"/>
    </row>
    <row r="104" spans="2:11" ht="15" customHeight="1">
      <c r="B104" s="258"/>
      <c r="C104" s="248" t="s">
        <v>53</v>
      </c>
      <c r="D104" s="265"/>
      <c r="E104" s="265"/>
      <c r="F104" s="267" t="s">
        <v>725</v>
      </c>
      <c r="G104" s="276"/>
      <c r="H104" s="248" t="s">
        <v>764</v>
      </c>
      <c r="I104" s="248" t="s">
        <v>727</v>
      </c>
      <c r="J104" s="248">
        <v>20</v>
      </c>
      <c r="K104" s="259"/>
    </row>
    <row r="105" spans="2:11" ht="15" customHeight="1">
      <c r="B105" s="258"/>
      <c r="C105" s="248" t="s">
        <v>728</v>
      </c>
      <c r="D105" s="248"/>
      <c r="E105" s="248"/>
      <c r="F105" s="267" t="s">
        <v>725</v>
      </c>
      <c r="G105" s="248"/>
      <c r="H105" s="248" t="s">
        <v>764</v>
      </c>
      <c r="I105" s="248" t="s">
        <v>727</v>
      </c>
      <c r="J105" s="248">
        <v>120</v>
      </c>
      <c r="K105" s="259"/>
    </row>
    <row r="106" spans="2:11" ht="15" customHeight="1">
      <c r="B106" s="268"/>
      <c r="C106" s="248" t="s">
        <v>730</v>
      </c>
      <c r="D106" s="248"/>
      <c r="E106" s="248"/>
      <c r="F106" s="267" t="s">
        <v>731</v>
      </c>
      <c r="G106" s="248"/>
      <c r="H106" s="248" t="s">
        <v>764</v>
      </c>
      <c r="I106" s="248" t="s">
        <v>727</v>
      </c>
      <c r="J106" s="248">
        <v>50</v>
      </c>
      <c r="K106" s="259"/>
    </row>
    <row r="107" spans="2:11" ht="15" customHeight="1">
      <c r="B107" s="268"/>
      <c r="C107" s="248" t="s">
        <v>733</v>
      </c>
      <c r="D107" s="248"/>
      <c r="E107" s="248"/>
      <c r="F107" s="267" t="s">
        <v>725</v>
      </c>
      <c r="G107" s="248"/>
      <c r="H107" s="248" t="s">
        <v>764</v>
      </c>
      <c r="I107" s="248" t="s">
        <v>735</v>
      </c>
      <c r="J107" s="248"/>
      <c r="K107" s="259"/>
    </row>
    <row r="108" spans="2:11" ht="15" customHeight="1">
      <c r="B108" s="268"/>
      <c r="C108" s="248" t="s">
        <v>744</v>
      </c>
      <c r="D108" s="248"/>
      <c r="E108" s="248"/>
      <c r="F108" s="267" t="s">
        <v>731</v>
      </c>
      <c r="G108" s="248"/>
      <c r="H108" s="248" t="s">
        <v>764</v>
      </c>
      <c r="I108" s="248" t="s">
        <v>727</v>
      </c>
      <c r="J108" s="248">
        <v>50</v>
      </c>
      <c r="K108" s="259"/>
    </row>
    <row r="109" spans="2:11" ht="15" customHeight="1">
      <c r="B109" s="268"/>
      <c r="C109" s="248" t="s">
        <v>752</v>
      </c>
      <c r="D109" s="248"/>
      <c r="E109" s="248"/>
      <c r="F109" s="267" t="s">
        <v>731</v>
      </c>
      <c r="G109" s="248"/>
      <c r="H109" s="248" t="s">
        <v>764</v>
      </c>
      <c r="I109" s="248" t="s">
        <v>727</v>
      </c>
      <c r="J109" s="248">
        <v>50</v>
      </c>
      <c r="K109" s="259"/>
    </row>
    <row r="110" spans="2:11" ht="15" customHeight="1">
      <c r="B110" s="268"/>
      <c r="C110" s="248" t="s">
        <v>750</v>
      </c>
      <c r="D110" s="248"/>
      <c r="E110" s="248"/>
      <c r="F110" s="267" t="s">
        <v>731</v>
      </c>
      <c r="G110" s="248"/>
      <c r="H110" s="248" t="s">
        <v>764</v>
      </c>
      <c r="I110" s="248" t="s">
        <v>727</v>
      </c>
      <c r="J110" s="248">
        <v>50</v>
      </c>
      <c r="K110" s="259"/>
    </row>
    <row r="111" spans="2:11" ht="15" customHeight="1">
      <c r="B111" s="268"/>
      <c r="C111" s="248" t="s">
        <v>53</v>
      </c>
      <c r="D111" s="248"/>
      <c r="E111" s="248"/>
      <c r="F111" s="267" t="s">
        <v>725</v>
      </c>
      <c r="G111" s="248"/>
      <c r="H111" s="248" t="s">
        <v>765</v>
      </c>
      <c r="I111" s="248" t="s">
        <v>727</v>
      </c>
      <c r="J111" s="248">
        <v>20</v>
      </c>
      <c r="K111" s="259"/>
    </row>
    <row r="112" spans="2:11" ht="15" customHeight="1">
      <c r="B112" s="268"/>
      <c r="C112" s="248" t="s">
        <v>766</v>
      </c>
      <c r="D112" s="248"/>
      <c r="E112" s="248"/>
      <c r="F112" s="267" t="s">
        <v>725</v>
      </c>
      <c r="G112" s="248"/>
      <c r="H112" s="248" t="s">
        <v>767</v>
      </c>
      <c r="I112" s="248" t="s">
        <v>727</v>
      </c>
      <c r="J112" s="248">
        <v>120</v>
      </c>
      <c r="K112" s="259"/>
    </row>
    <row r="113" spans="2:11" ht="15" customHeight="1">
      <c r="B113" s="268"/>
      <c r="C113" s="248" t="s">
        <v>38</v>
      </c>
      <c r="D113" s="248"/>
      <c r="E113" s="248"/>
      <c r="F113" s="267" t="s">
        <v>725</v>
      </c>
      <c r="G113" s="248"/>
      <c r="H113" s="248" t="s">
        <v>768</v>
      </c>
      <c r="I113" s="248" t="s">
        <v>759</v>
      </c>
      <c r="J113" s="248"/>
      <c r="K113" s="259"/>
    </row>
    <row r="114" spans="2:11" ht="15" customHeight="1">
      <c r="B114" s="268"/>
      <c r="C114" s="248" t="s">
        <v>48</v>
      </c>
      <c r="D114" s="248"/>
      <c r="E114" s="248"/>
      <c r="F114" s="267" t="s">
        <v>725</v>
      </c>
      <c r="G114" s="248"/>
      <c r="H114" s="248" t="s">
        <v>769</v>
      </c>
      <c r="I114" s="248" t="s">
        <v>759</v>
      </c>
      <c r="J114" s="248"/>
      <c r="K114" s="259"/>
    </row>
    <row r="115" spans="2:11" ht="15" customHeight="1">
      <c r="B115" s="268"/>
      <c r="C115" s="248" t="s">
        <v>57</v>
      </c>
      <c r="D115" s="248"/>
      <c r="E115" s="248"/>
      <c r="F115" s="267" t="s">
        <v>725</v>
      </c>
      <c r="G115" s="248"/>
      <c r="H115" s="248" t="s">
        <v>770</v>
      </c>
      <c r="I115" s="248" t="s">
        <v>771</v>
      </c>
      <c r="J115" s="248"/>
      <c r="K115" s="259"/>
    </row>
    <row r="116" spans="2:11" ht="15" customHeight="1">
      <c r="B116" s="271"/>
      <c r="C116" s="277"/>
      <c r="D116" s="277"/>
      <c r="E116" s="277"/>
      <c r="F116" s="277"/>
      <c r="G116" s="277"/>
      <c r="H116" s="277"/>
      <c r="I116" s="277"/>
      <c r="J116" s="277"/>
      <c r="K116" s="273"/>
    </row>
    <row r="117" spans="2:11" ht="18.75" customHeight="1">
      <c r="B117" s="278"/>
      <c r="C117" s="244"/>
      <c r="D117" s="244"/>
      <c r="E117" s="244"/>
      <c r="F117" s="279"/>
      <c r="G117" s="244"/>
      <c r="H117" s="244"/>
      <c r="I117" s="244"/>
      <c r="J117" s="244"/>
      <c r="K117" s="278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0"/>
      <c r="C119" s="281"/>
      <c r="D119" s="281"/>
      <c r="E119" s="281"/>
      <c r="F119" s="281"/>
      <c r="G119" s="281"/>
      <c r="H119" s="281"/>
      <c r="I119" s="281"/>
      <c r="J119" s="281"/>
      <c r="K119" s="282"/>
    </row>
    <row r="120" spans="2:11" ht="45" customHeight="1">
      <c r="B120" s="283"/>
      <c r="C120" s="362" t="s">
        <v>772</v>
      </c>
      <c r="D120" s="362"/>
      <c r="E120" s="362"/>
      <c r="F120" s="362"/>
      <c r="G120" s="362"/>
      <c r="H120" s="362"/>
      <c r="I120" s="362"/>
      <c r="J120" s="362"/>
      <c r="K120" s="284"/>
    </row>
    <row r="121" spans="2:11" ht="17.25" customHeight="1">
      <c r="B121" s="285"/>
      <c r="C121" s="260" t="s">
        <v>719</v>
      </c>
      <c r="D121" s="260"/>
      <c r="E121" s="260"/>
      <c r="F121" s="260" t="s">
        <v>720</v>
      </c>
      <c r="G121" s="261"/>
      <c r="H121" s="260" t="s">
        <v>130</v>
      </c>
      <c r="I121" s="260" t="s">
        <v>57</v>
      </c>
      <c r="J121" s="260" t="s">
        <v>721</v>
      </c>
      <c r="K121" s="286"/>
    </row>
    <row r="122" spans="2:11" ht="17.25" customHeight="1">
      <c r="B122" s="285"/>
      <c r="C122" s="262" t="s">
        <v>722</v>
      </c>
      <c r="D122" s="262"/>
      <c r="E122" s="262"/>
      <c r="F122" s="263" t="s">
        <v>723</v>
      </c>
      <c r="G122" s="264"/>
      <c r="H122" s="262"/>
      <c r="I122" s="262"/>
      <c r="J122" s="262" t="s">
        <v>724</v>
      </c>
      <c r="K122" s="286"/>
    </row>
    <row r="123" spans="2:11" ht="5.25" customHeight="1">
      <c r="B123" s="287"/>
      <c r="C123" s="265"/>
      <c r="D123" s="265"/>
      <c r="E123" s="265"/>
      <c r="F123" s="265"/>
      <c r="G123" s="248"/>
      <c r="H123" s="265"/>
      <c r="I123" s="265"/>
      <c r="J123" s="265"/>
      <c r="K123" s="288"/>
    </row>
    <row r="124" spans="2:11" ht="15" customHeight="1">
      <c r="B124" s="287"/>
      <c r="C124" s="248" t="s">
        <v>728</v>
      </c>
      <c r="D124" s="265"/>
      <c r="E124" s="265"/>
      <c r="F124" s="267" t="s">
        <v>725</v>
      </c>
      <c r="G124" s="248"/>
      <c r="H124" s="248" t="s">
        <v>764</v>
      </c>
      <c r="I124" s="248" t="s">
        <v>727</v>
      </c>
      <c r="J124" s="248">
        <v>120</v>
      </c>
      <c r="K124" s="289"/>
    </row>
    <row r="125" spans="2:11" ht="15" customHeight="1">
      <c r="B125" s="287"/>
      <c r="C125" s="248" t="s">
        <v>773</v>
      </c>
      <c r="D125" s="248"/>
      <c r="E125" s="248"/>
      <c r="F125" s="267" t="s">
        <v>725</v>
      </c>
      <c r="G125" s="248"/>
      <c r="H125" s="248" t="s">
        <v>774</v>
      </c>
      <c r="I125" s="248" t="s">
        <v>727</v>
      </c>
      <c r="J125" s="248" t="s">
        <v>775</v>
      </c>
      <c r="K125" s="289"/>
    </row>
    <row r="126" spans="2:11" ht="15" customHeight="1">
      <c r="B126" s="287"/>
      <c r="C126" s="248" t="s">
        <v>674</v>
      </c>
      <c r="D126" s="248"/>
      <c r="E126" s="248"/>
      <c r="F126" s="267" t="s">
        <v>725</v>
      </c>
      <c r="G126" s="248"/>
      <c r="H126" s="248" t="s">
        <v>776</v>
      </c>
      <c r="I126" s="248" t="s">
        <v>727</v>
      </c>
      <c r="J126" s="248" t="s">
        <v>775</v>
      </c>
      <c r="K126" s="289"/>
    </row>
    <row r="127" spans="2:11" ht="15" customHeight="1">
      <c r="B127" s="287"/>
      <c r="C127" s="248" t="s">
        <v>736</v>
      </c>
      <c r="D127" s="248"/>
      <c r="E127" s="248"/>
      <c r="F127" s="267" t="s">
        <v>731</v>
      </c>
      <c r="G127" s="248"/>
      <c r="H127" s="248" t="s">
        <v>737</v>
      </c>
      <c r="I127" s="248" t="s">
        <v>727</v>
      </c>
      <c r="J127" s="248">
        <v>15</v>
      </c>
      <c r="K127" s="289"/>
    </row>
    <row r="128" spans="2:11" ht="15" customHeight="1">
      <c r="B128" s="287"/>
      <c r="C128" s="269" t="s">
        <v>738</v>
      </c>
      <c r="D128" s="269"/>
      <c r="E128" s="269"/>
      <c r="F128" s="270" t="s">
        <v>731</v>
      </c>
      <c r="G128" s="269"/>
      <c r="H128" s="269" t="s">
        <v>739</v>
      </c>
      <c r="I128" s="269" t="s">
        <v>727</v>
      </c>
      <c r="J128" s="269">
        <v>15</v>
      </c>
      <c r="K128" s="289"/>
    </row>
    <row r="129" spans="2:11" ht="15" customHeight="1">
      <c r="B129" s="287"/>
      <c r="C129" s="269" t="s">
        <v>740</v>
      </c>
      <c r="D129" s="269"/>
      <c r="E129" s="269"/>
      <c r="F129" s="270" t="s">
        <v>731</v>
      </c>
      <c r="G129" s="269"/>
      <c r="H129" s="269" t="s">
        <v>741</v>
      </c>
      <c r="I129" s="269" t="s">
        <v>727</v>
      </c>
      <c r="J129" s="269">
        <v>20</v>
      </c>
      <c r="K129" s="289"/>
    </row>
    <row r="130" spans="2:11" ht="15" customHeight="1">
      <c r="B130" s="287"/>
      <c r="C130" s="269" t="s">
        <v>742</v>
      </c>
      <c r="D130" s="269"/>
      <c r="E130" s="269"/>
      <c r="F130" s="270" t="s">
        <v>731</v>
      </c>
      <c r="G130" s="269"/>
      <c r="H130" s="269" t="s">
        <v>743</v>
      </c>
      <c r="I130" s="269" t="s">
        <v>727</v>
      </c>
      <c r="J130" s="269">
        <v>20</v>
      </c>
      <c r="K130" s="289"/>
    </row>
    <row r="131" spans="2:11" ht="15" customHeight="1">
      <c r="B131" s="287"/>
      <c r="C131" s="248" t="s">
        <v>730</v>
      </c>
      <c r="D131" s="248"/>
      <c r="E131" s="248"/>
      <c r="F131" s="267" t="s">
        <v>731</v>
      </c>
      <c r="G131" s="248"/>
      <c r="H131" s="248" t="s">
        <v>764</v>
      </c>
      <c r="I131" s="248" t="s">
        <v>727</v>
      </c>
      <c r="J131" s="248">
        <v>50</v>
      </c>
      <c r="K131" s="289"/>
    </row>
    <row r="132" spans="2:11" ht="15" customHeight="1">
      <c r="B132" s="287"/>
      <c r="C132" s="248" t="s">
        <v>744</v>
      </c>
      <c r="D132" s="248"/>
      <c r="E132" s="248"/>
      <c r="F132" s="267" t="s">
        <v>731</v>
      </c>
      <c r="G132" s="248"/>
      <c r="H132" s="248" t="s">
        <v>764</v>
      </c>
      <c r="I132" s="248" t="s">
        <v>727</v>
      </c>
      <c r="J132" s="248">
        <v>50</v>
      </c>
      <c r="K132" s="289"/>
    </row>
    <row r="133" spans="2:11" ht="15" customHeight="1">
      <c r="B133" s="287"/>
      <c r="C133" s="248" t="s">
        <v>750</v>
      </c>
      <c r="D133" s="248"/>
      <c r="E133" s="248"/>
      <c r="F133" s="267" t="s">
        <v>731</v>
      </c>
      <c r="G133" s="248"/>
      <c r="H133" s="248" t="s">
        <v>764</v>
      </c>
      <c r="I133" s="248" t="s">
        <v>727</v>
      </c>
      <c r="J133" s="248">
        <v>50</v>
      </c>
      <c r="K133" s="289"/>
    </row>
    <row r="134" spans="2:11" ht="15" customHeight="1">
      <c r="B134" s="287"/>
      <c r="C134" s="248" t="s">
        <v>752</v>
      </c>
      <c r="D134" s="248"/>
      <c r="E134" s="248"/>
      <c r="F134" s="267" t="s">
        <v>731</v>
      </c>
      <c r="G134" s="248"/>
      <c r="H134" s="248" t="s">
        <v>764</v>
      </c>
      <c r="I134" s="248" t="s">
        <v>727</v>
      </c>
      <c r="J134" s="248">
        <v>50</v>
      </c>
      <c r="K134" s="289"/>
    </row>
    <row r="135" spans="2:11" ht="15" customHeight="1">
      <c r="B135" s="287"/>
      <c r="C135" s="248" t="s">
        <v>135</v>
      </c>
      <c r="D135" s="248"/>
      <c r="E135" s="248"/>
      <c r="F135" s="267" t="s">
        <v>731</v>
      </c>
      <c r="G135" s="248"/>
      <c r="H135" s="248" t="s">
        <v>777</v>
      </c>
      <c r="I135" s="248" t="s">
        <v>727</v>
      </c>
      <c r="J135" s="248">
        <v>255</v>
      </c>
      <c r="K135" s="289"/>
    </row>
    <row r="136" spans="2:11" ht="15" customHeight="1">
      <c r="B136" s="287"/>
      <c r="C136" s="248" t="s">
        <v>754</v>
      </c>
      <c r="D136" s="248"/>
      <c r="E136" s="248"/>
      <c r="F136" s="267" t="s">
        <v>725</v>
      </c>
      <c r="G136" s="248"/>
      <c r="H136" s="248" t="s">
        <v>778</v>
      </c>
      <c r="I136" s="248" t="s">
        <v>756</v>
      </c>
      <c r="J136" s="248"/>
      <c r="K136" s="289"/>
    </row>
    <row r="137" spans="2:11" ht="15" customHeight="1">
      <c r="B137" s="287"/>
      <c r="C137" s="248" t="s">
        <v>757</v>
      </c>
      <c r="D137" s="248"/>
      <c r="E137" s="248"/>
      <c r="F137" s="267" t="s">
        <v>725</v>
      </c>
      <c r="G137" s="248"/>
      <c r="H137" s="248" t="s">
        <v>779</v>
      </c>
      <c r="I137" s="248" t="s">
        <v>759</v>
      </c>
      <c r="J137" s="248"/>
      <c r="K137" s="289"/>
    </row>
    <row r="138" spans="2:11" ht="15" customHeight="1">
      <c r="B138" s="287"/>
      <c r="C138" s="248" t="s">
        <v>760</v>
      </c>
      <c r="D138" s="248"/>
      <c r="E138" s="248"/>
      <c r="F138" s="267" t="s">
        <v>725</v>
      </c>
      <c r="G138" s="248"/>
      <c r="H138" s="248" t="s">
        <v>760</v>
      </c>
      <c r="I138" s="248" t="s">
        <v>759</v>
      </c>
      <c r="J138" s="248"/>
      <c r="K138" s="289"/>
    </row>
    <row r="139" spans="2:11" ht="15" customHeight="1">
      <c r="B139" s="287"/>
      <c r="C139" s="248" t="s">
        <v>38</v>
      </c>
      <c r="D139" s="248"/>
      <c r="E139" s="248"/>
      <c r="F139" s="267" t="s">
        <v>725</v>
      </c>
      <c r="G139" s="248"/>
      <c r="H139" s="248" t="s">
        <v>780</v>
      </c>
      <c r="I139" s="248" t="s">
        <v>759</v>
      </c>
      <c r="J139" s="248"/>
      <c r="K139" s="289"/>
    </row>
    <row r="140" spans="2:11" ht="15" customHeight="1">
      <c r="B140" s="287"/>
      <c r="C140" s="248" t="s">
        <v>781</v>
      </c>
      <c r="D140" s="248"/>
      <c r="E140" s="248"/>
      <c r="F140" s="267" t="s">
        <v>725</v>
      </c>
      <c r="G140" s="248"/>
      <c r="H140" s="248" t="s">
        <v>782</v>
      </c>
      <c r="I140" s="248" t="s">
        <v>759</v>
      </c>
      <c r="J140" s="248"/>
      <c r="K140" s="289"/>
    </row>
    <row r="141" spans="2:11" ht="15" customHeight="1">
      <c r="B141" s="290"/>
      <c r="C141" s="291"/>
      <c r="D141" s="291"/>
      <c r="E141" s="291"/>
      <c r="F141" s="291"/>
      <c r="G141" s="291"/>
      <c r="H141" s="291"/>
      <c r="I141" s="291"/>
      <c r="J141" s="291"/>
      <c r="K141" s="292"/>
    </row>
    <row r="142" spans="2:11" ht="18.75" customHeight="1">
      <c r="B142" s="244"/>
      <c r="C142" s="244"/>
      <c r="D142" s="244"/>
      <c r="E142" s="244"/>
      <c r="F142" s="279"/>
      <c r="G142" s="244"/>
      <c r="H142" s="244"/>
      <c r="I142" s="244"/>
      <c r="J142" s="244"/>
      <c r="K142" s="244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363" t="s">
        <v>783</v>
      </c>
      <c r="D145" s="363"/>
      <c r="E145" s="363"/>
      <c r="F145" s="363"/>
      <c r="G145" s="363"/>
      <c r="H145" s="363"/>
      <c r="I145" s="363"/>
      <c r="J145" s="363"/>
      <c r="K145" s="259"/>
    </row>
    <row r="146" spans="2:11" ht="17.25" customHeight="1">
      <c r="B146" s="258"/>
      <c r="C146" s="260" t="s">
        <v>719</v>
      </c>
      <c r="D146" s="260"/>
      <c r="E146" s="260"/>
      <c r="F146" s="260" t="s">
        <v>720</v>
      </c>
      <c r="G146" s="261"/>
      <c r="H146" s="260" t="s">
        <v>130</v>
      </c>
      <c r="I146" s="260" t="s">
        <v>57</v>
      </c>
      <c r="J146" s="260" t="s">
        <v>721</v>
      </c>
      <c r="K146" s="259"/>
    </row>
    <row r="147" spans="2:11" ht="17.25" customHeight="1">
      <c r="B147" s="258"/>
      <c r="C147" s="262" t="s">
        <v>722</v>
      </c>
      <c r="D147" s="262"/>
      <c r="E147" s="262"/>
      <c r="F147" s="263" t="s">
        <v>723</v>
      </c>
      <c r="G147" s="264"/>
      <c r="H147" s="262"/>
      <c r="I147" s="262"/>
      <c r="J147" s="262" t="s">
        <v>724</v>
      </c>
      <c r="K147" s="259"/>
    </row>
    <row r="148" spans="2:11" ht="5.25" customHeight="1">
      <c r="B148" s="268"/>
      <c r="C148" s="265"/>
      <c r="D148" s="265"/>
      <c r="E148" s="265"/>
      <c r="F148" s="265"/>
      <c r="G148" s="266"/>
      <c r="H148" s="265"/>
      <c r="I148" s="265"/>
      <c r="J148" s="265"/>
      <c r="K148" s="289"/>
    </row>
    <row r="149" spans="2:11" ht="15" customHeight="1">
      <c r="B149" s="268"/>
      <c r="C149" s="293" t="s">
        <v>728</v>
      </c>
      <c r="D149" s="248"/>
      <c r="E149" s="248"/>
      <c r="F149" s="294" t="s">
        <v>725</v>
      </c>
      <c r="G149" s="248"/>
      <c r="H149" s="293" t="s">
        <v>764</v>
      </c>
      <c r="I149" s="293" t="s">
        <v>727</v>
      </c>
      <c r="J149" s="293">
        <v>120</v>
      </c>
      <c r="K149" s="289"/>
    </row>
    <row r="150" spans="2:11" ht="15" customHeight="1">
      <c r="B150" s="268"/>
      <c r="C150" s="293" t="s">
        <v>773</v>
      </c>
      <c r="D150" s="248"/>
      <c r="E150" s="248"/>
      <c r="F150" s="294" t="s">
        <v>725</v>
      </c>
      <c r="G150" s="248"/>
      <c r="H150" s="293" t="s">
        <v>784</v>
      </c>
      <c r="I150" s="293" t="s">
        <v>727</v>
      </c>
      <c r="J150" s="293" t="s">
        <v>775</v>
      </c>
      <c r="K150" s="289"/>
    </row>
    <row r="151" spans="2:11" ht="15" customHeight="1">
      <c r="B151" s="268"/>
      <c r="C151" s="293" t="s">
        <v>674</v>
      </c>
      <c r="D151" s="248"/>
      <c r="E151" s="248"/>
      <c r="F151" s="294" t="s">
        <v>725</v>
      </c>
      <c r="G151" s="248"/>
      <c r="H151" s="293" t="s">
        <v>785</v>
      </c>
      <c r="I151" s="293" t="s">
        <v>727</v>
      </c>
      <c r="J151" s="293" t="s">
        <v>775</v>
      </c>
      <c r="K151" s="289"/>
    </row>
    <row r="152" spans="2:11" ht="15" customHeight="1">
      <c r="B152" s="268"/>
      <c r="C152" s="293" t="s">
        <v>730</v>
      </c>
      <c r="D152" s="248"/>
      <c r="E152" s="248"/>
      <c r="F152" s="294" t="s">
        <v>731</v>
      </c>
      <c r="G152" s="248"/>
      <c r="H152" s="293" t="s">
        <v>764</v>
      </c>
      <c r="I152" s="293" t="s">
        <v>727</v>
      </c>
      <c r="J152" s="293">
        <v>50</v>
      </c>
      <c r="K152" s="289"/>
    </row>
    <row r="153" spans="2:11" ht="15" customHeight="1">
      <c r="B153" s="268"/>
      <c r="C153" s="293" t="s">
        <v>733</v>
      </c>
      <c r="D153" s="248"/>
      <c r="E153" s="248"/>
      <c r="F153" s="294" t="s">
        <v>725</v>
      </c>
      <c r="G153" s="248"/>
      <c r="H153" s="293" t="s">
        <v>764</v>
      </c>
      <c r="I153" s="293" t="s">
        <v>735</v>
      </c>
      <c r="J153" s="293"/>
      <c r="K153" s="289"/>
    </row>
    <row r="154" spans="2:11" ht="15" customHeight="1">
      <c r="B154" s="268"/>
      <c r="C154" s="293" t="s">
        <v>744</v>
      </c>
      <c r="D154" s="248"/>
      <c r="E154" s="248"/>
      <c r="F154" s="294" t="s">
        <v>731</v>
      </c>
      <c r="G154" s="248"/>
      <c r="H154" s="293" t="s">
        <v>764</v>
      </c>
      <c r="I154" s="293" t="s">
        <v>727</v>
      </c>
      <c r="J154" s="293">
        <v>50</v>
      </c>
      <c r="K154" s="289"/>
    </row>
    <row r="155" spans="2:11" ht="15" customHeight="1">
      <c r="B155" s="268"/>
      <c r="C155" s="293" t="s">
        <v>752</v>
      </c>
      <c r="D155" s="248"/>
      <c r="E155" s="248"/>
      <c r="F155" s="294" t="s">
        <v>731</v>
      </c>
      <c r="G155" s="248"/>
      <c r="H155" s="293" t="s">
        <v>764</v>
      </c>
      <c r="I155" s="293" t="s">
        <v>727</v>
      </c>
      <c r="J155" s="293">
        <v>50</v>
      </c>
      <c r="K155" s="289"/>
    </row>
    <row r="156" spans="2:11" ht="15" customHeight="1">
      <c r="B156" s="268"/>
      <c r="C156" s="293" t="s">
        <v>750</v>
      </c>
      <c r="D156" s="248"/>
      <c r="E156" s="248"/>
      <c r="F156" s="294" t="s">
        <v>731</v>
      </c>
      <c r="G156" s="248"/>
      <c r="H156" s="293" t="s">
        <v>764</v>
      </c>
      <c r="I156" s="293" t="s">
        <v>727</v>
      </c>
      <c r="J156" s="293">
        <v>50</v>
      </c>
      <c r="K156" s="289"/>
    </row>
    <row r="157" spans="2:11" ht="15" customHeight="1">
      <c r="B157" s="268"/>
      <c r="C157" s="293" t="s">
        <v>113</v>
      </c>
      <c r="D157" s="248"/>
      <c r="E157" s="248"/>
      <c r="F157" s="294" t="s">
        <v>725</v>
      </c>
      <c r="G157" s="248"/>
      <c r="H157" s="293" t="s">
        <v>786</v>
      </c>
      <c r="I157" s="293" t="s">
        <v>727</v>
      </c>
      <c r="J157" s="293" t="s">
        <v>787</v>
      </c>
      <c r="K157" s="289"/>
    </row>
    <row r="158" spans="2:11" ht="15" customHeight="1">
      <c r="B158" s="268"/>
      <c r="C158" s="293" t="s">
        <v>788</v>
      </c>
      <c r="D158" s="248"/>
      <c r="E158" s="248"/>
      <c r="F158" s="294" t="s">
        <v>725</v>
      </c>
      <c r="G158" s="248"/>
      <c r="H158" s="293" t="s">
        <v>789</v>
      </c>
      <c r="I158" s="293" t="s">
        <v>759</v>
      </c>
      <c r="J158" s="293"/>
      <c r="K158" s="289"/>
    </row>
    <row r="159" spans="2:11" ht="15" customHeight="1">
      <c r="B159" s="295"/>
      <c r="C159" s="277"/>
      <c r="D159" s="277"/>
      <c r="E159" s="277"/>
      <c r="F159" s="277"/>
      <c r="G159" s="277"/>
      <c r="H159" s="277"/>
      <c r="I159" s="277"/>
      <c r="J159" s="277"/>
      <c r="K159" s="296"/>
    </row>
    <row r="160" spans="2:11" ht="18.75" customHeight="1">
      <c r="B160" s="244"/>
      <c r="C160" s="248"/>
      <c r="D160" s="248"/>
      <c r="E160" s="248"/>
      <c r="F160" s="267"/>
      <c r="G160" s="248"/>
      <c r="H160" s="248"/>
      <c r="I160" s="248"/>
      <c r="J160" s="248"/>
      <c r="K160" s="244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362" t="s">
        <v>790</v>
      </c>
      <c r="D163" s="362"/>
      <c r="E163" s="362"/>
      <c r="F163" s="362"/>
      <c r="G163" s="362"/>
      <c r="H163" s="362"/>
      <c r="I163" s="362"/>
      <c r="J163" s="362"/>
      <c r="K163" s="240"/>
    </row>
    <row r="164" spans="2:11" ht="17.25" customHeight="1">
      <c r="B164" s="239"/>
      <c r="C164" s="260" t="s">
        <v>719</v>
      </c>
      <c r="D164" s="260"/>
      <c r="E164" s="260"/>
      <c r="F164" s="260" t="s">
        <v>720</v>
      </c>
      <c r="G164" s="297"/>
      <c r="H164" s="298" t="s">
        <v>130</v>
      </c>
      <c r="I164" s="298" t="s">
        <v>57</v>
      </c>
      <c r="J164" s="260" t="s">
        <v>721</v>
      </c>
      <c r="K164" s="240"/>
    </row>
    <row r="165" spans="2:11" ht="17.25" customHeight="1">
      <c r="B165" s="241"/>
      <c r="C165" s="262" t="s">
        <v>722</v>
      </c>
      <c r="D165" s="262"/>
      <c r="E165" s="262"/>
      <c r="F165" s="263" t="s">
        <v>723</v>
      </c>
      <c r="G165" s="299"/>
      <c r="H165" s="300"/>
      <c r="I165" s="300"/>
      <c r="J165" s="262" t="s">
        <v>724</v>
      </c>
      <c r="K165" s="242"/>
    </row>
    <row r="166" spans="2:11" ht="5.25" customHeight="1">
      <c r="B166" s="268"/>
      <c r="C166" s="265"/>
      <c r="D166" s="265"/>
      <c r="E166" s="265"/>
      <c r="F166" s="265"/>
      <c r="G166" s="266"/>
      <c r="H166" s="265"/>
      <c r="I166" s="265"/>
      <c r="J166" s="265"/>
      <c r="K166" s="289"/>
    </row>
    <row r="167" spans="2:11" ht="15" customHeight="1">
      <c r="B167" s="268"/>
      <c r="C167" s="248" t="s">
        <v>728</v>
      </c>
      <c r="D167" s="248"/>
      <c r="E167" s="248"/>
      <c r="F167" s="267" t="s">
        <v>725</v>
      </c>
      <c r="G167" s="248"/>
      <c r="H167" s="248" t="s">
        <v>764</v>
      </c>
      <c r="I167" s="248" t="s">
        <v>727</v>
      </c>
      <c r="J167" s="248">
        <v>120</v>
      </c>
      <c r="K167" s="289"/>
    </row>
    <row r="168" spans="2:11" ht="15" customHeight="1">
      <c r="B168" s="268"/>
      <c r="C168" s="248" t="s">
        <v>773</v>
      </c>
      <c r="D168" s="248"/>
      <c r="E168" s="248"/>
      <c r="F168" s="267" t="s">
        <v>725</v>
      </c>
      <c r="G168" s="248"/>
      <c r="H168" s="248" t="s">
        <v>774</v>
      </c>
      <c r="I168" s="248" t="s">
        <v>727</v>
      </c>
      <c r="J168" s="248" t="s">
        <v>775</v>
      </c>
      <c r="K168" s="289"/>
    </row>
    <row r="169" spans="2:11" ht="15" customHeight="1">
      <c r="B169" s="268"/>
      <c r="C169" s="248" t="s">
        <v>674</v>
      </c>
      <c r="D169" s="248"/>
      <c r="E169" s="248"/>
      <c r="F169" s="267" t="s">
        <v>725</v>
      </c>
      <c r="G169" s="248"/>
      <c r="H169" s="248" t="s">
        <v>791</v>
      </c>
      <c r="I169" s="248" t="s">
        <v>727</v>
      </c>
      <c r="J169" s="248" t="s">
        <v>775</v>
      </c>
      <c r="K169" s="289"/>
    </row>
    <row r="170" spans="2:11" ht="15" customHeight="1">
      <c r="B170" s="268"/>
      <c r="C170" s="248" t="s">
        <v>730</v>
      </c>
      <c r="D170" s="248"/>
      <c r="E170" s="248"/>
      <c r="F170" s="267" t="s">
        <v>731</v>
      </c>
      <c r="G170" s="248"/>
      <c r="H170" s="248" t="s">
        <v>791</v>
      </c>
      <c r="I170" s="248" t="s">
        <v>727</v>
      </c>
      <c r="J170" s="248">
        <v>50</v>
      </c>
      <c r="K170" s="289"/>
    </row>
    <row r="171" spans="2:11" ht="15" customHeight="1">
      <c r="B171" s="268"/>
      <c r="C171" s="248" t="s">
        <v>733</v>
      </c>
      <c r="D171" s="248"/>
      <c r="E171" s="248"/>
      <c r="F171" s="267" t="s">
        <v>725</v>
      </c>
      <c r="G171" s="248"/>
      <c r="H171" s="248" t="s">
        <v>791</v>
      </c>
      <c r="I171" s="248" t="s">
        <v>735</v>
      </c>
      <c r="J171" s="248"/>
      <c r="K171" s="289"/>
    </row>
    <row r="172" spans="2:11" ht="15" customHeight="1">
      <c r="B172" s="268"/>
      <c r="C172" s="248" t="s">
        <v>744</v>
      </c>
      <c r="D172" s="248"/>
      <c r="E172" s="248"/>
      <c r="F172" s="267" t="s">
        <v>731</v>
      </c>
      <c r="G172" s="248"/>
      <c r="H172" s="248" t="s">
        <v>791</v>
      </c>
      <c r="I172" s="248" t="s">
        <v>727</v>
      </c>
      <c r="J172" s="248">
        <v>50</v>
      </c>
      <c r="K172" s="289"/>
    </row>
    <row r="173" spans="2:11" ht="15" customHeight="1">
      <c r="B173" s="268"/>
      <c r="C173" s="248" t="s">
        <v>752</v>
      </c>
      <c r="D173" s="248"/>
      <c r="E173" s="248"/>
      <c r="F173" s="267" t="s">
        <v>731</v>
      </c>
      <c r="G173" s="248"/>
      <c r="H173" s="248" t="s">
        <v>791</v>
      </c>
      <c r="I173" s="248" t="s">
        <v>727</v>
      </c>
      <c r="J173" s="248">
        <v>50</v>
      </c>
      <c r="K173" s="289"/>
    </row>
    <row r="174" spans="2:11" ht="15" customHeight="1">
      <c r="B174" s="268"/>
      <c r="C174" s="248" t="s">
        <v>750</v>
      </c>
      <c r="D174" s="248"/>
      <c r="E174" s="248"/>
      <c r="F174" s="267" t="s">
        <v>731</v>
      </c>
      <c r="G174" s="248"/>
      <c r="H174" s="248" t="s">
        <v>791</v>
      </c>
      <c r="I174" s="248" t="s">
        <v>727</v>
      </c>
      <c r="J174" s="248">
        <v>50</v>
      </c>
      <c r="K174" s="289"/>
    </row>
    <row r="175" spans="2:11" ht="15" customHeight="1">
      <c r="B175" s="268"/>
      <c r="C175" s="248" t="s">
        <v>129</v>
      </c>
      <c r="D175" s="248"/>
      <c r="E175" s="248"/>
      <c r="F175" s="267" t="s">
        <v>725</v>
      </c>
      <c r="G175" s="248"/>
      <c r="H175" s="248" t="s">
        <v>792</v>
      </c>
      <c r="I175" s="248" t="s">
        <v>793</v>
      </c>
      <c r="J175" s="248"/>
      <c r="K175" s="289"/>
    </row>
    <row r="176" spans="2:11" ht="15" customHeight="1">
      <c r="B176" s="268"/>
      <c r="C176" s="248" t="s">
        <v>57</v>
      </c>
      <c r="D176" s="248"/>
      <c r="E176" s="248"/>
      <c r="F176" s="267" t="s">
        <v>725</v>
      </c>
      <c r="G176" s="248"/>
      <c r="H176" s="248" t="s">
        <v>794</v>
      </c>
      <c r="I176" s="248" t="s">
        <v>795</v>
      </c>
      <c r="J176" s="248">
        <v>1</v>
      </c>
      <c r="K176" s="289"/>
    </row>
    <row r="177" spans="2:11" ht="15" customHeight="1">
      <c r="B177" s="268"/>
      <c r="C177" s="248" t="s">
        <v>53</v>
      </c>
      <c r="D177" s="248"/>
      <c r="E177" s="248"/>
      <c r="F177" s="267" t="s">
        <v>725</v>
      </c>
      <c r="G177" s="248"/>
      <c r="H177" s="248" t="s">
        <v>796</v>
      </c>
      <c r="I177" s="248" t="s">
        <v>727</v>
      </c>
      <c r="J177" s="248">
        <v>20</v>
      </c>
      <c r="K177" s="289"/>
    </row>
    <row r="178" spans="2:11" ht="15" customHeight="1">
      <c r="B178" s="268"/>
      <c r="C178" s="248" t="s">
        <v>130</v>
      </c>
      <c r="D178" s="248"/>
      <c r="E178" s="248"/>
      <c r="F178" s="267" t="s">
        <v>725</v>
      </c>
      <c r="G178" s="248"/>
      <c r="H178" s="248" t="s">
        <v>797</v>
      </c>
      <c r="I178" s="248" t="s">
        <v>727</v>
      </c>
      <c r="J178" s="248">
        <v>255</v>
      </c>
      <c r="K178" s="289"/>
    </row>
    <row r="179" spans="2:11" ht="15" customHeight="1">
      <c r="B179" s="268"/>
      <c r="C179" s="248" t="s">
        <v>131</v>
      </c>
      <c r="D179" s="248"/>
      <c r="E179" s="248"/>
      <c r="F179" s="267" t="s">
        <v>725</v>
      </c>
      <c r="G179" s="248"/>
      <c r="H179" s="248" t="s">
        <v>690</v>
      </c>
      <c r="I179" s="248" t="s">
        <v>727</v>
      </c>
      <c r="J179" s="248">
        <v>10</v>
      </c>
      <c r="K179" s="289"/>
    </row>
    <row r="180" spans="2:11" ht="15" customHeight="1">
      <c r="B180" s="268"/>
      <c r="C180" s="248" t="s">
        <v>132</v>
      </c>
      <c r="D180" s="248"/>
      <c r="E180" s="248"/>
      <c r="F180" s="267" t="s">
        <v>725</v>
      </c>
      <c r="G180" s="248"/>
      <c r="H180" s="248" t="s">
        <v>798</v>
      </c>
      <c r="I180" s="248" t="s">
        <v>759</v>
      </c>
      <c r="J180" s="248"/>
      <c r="K180" s="289"/>
    </row>
    <row r="181" spans="2:11" ht="15" customHeight="1">
      <c r="B181" s="268"/>
      <c r="C181" s="248" t="s">
        <v>799</v>
      </c>
      <c r="D181" s="248"/>
      <c r="E181" s="248"/>
      <c r="F181" s="267" t="s">
        <v>725</v>
      </c>
      <c r="G181" s="248"/>
      <c r="H181" s="248" t="s">
        <v>800</v>
      </c>
      <c r="I181" s="248" t="s">
        <v>759</v>
      </c>
      <c r="J181" s="248"/>
      <c r="K181" s="289"/>
    </row>
    <row r="182" spans="2:11" ht="15" customHeight="1">
      <c r="B182" s="268"/>
      <c r="C182" s="248" t="s">
        <v>788</v>
      </c>
      <c r="D182" s="248"/>
      <c r="E182" s="248"/>
      <c r="F182" s="267" t="s">
        <v>725</v>
      </c>
      <c r="G182" s="248"/>
      <c r="H182" s="248" t="s">
        <v>801</v>
      </c>
      <c r="I182" s="248" t="s">
        <v>759</v>
      </c>
      <c r="J182" s="248"/>
      <c r="K182" s="289"/>
    </row>
    <row r="183" spans="2:11" ht="15" customHeight="1">
      <c r="B183" s="268"/>
      <c r="C183" s="248" t="s">
        <v>134</v>
      </c>
      <c r="D183" s="248"/>
      <c r="E183" s="248"/>
      <c r="F183" s="267" t="s">
        <v>731</v>
      </c>
      <c r="G183" s="248"/>
      <c r="H183" s="248" t="s">
        <v>802</v>
      </c>
      <c r="I183" s="248" t="s">
        <v>727</v>
      </c>
      <c r="J183" s="248">
        <v>50</v>
      </c>
      <c r="K183" s="289"/>
    </row>
    <row r="184" spans="2:11" ht="15" customHeight="1">
      <c r="B184" s="268"/>
      <c r="C184" s="248" t="s">
        <v>803</v>
      </c>
      <c r="D184" s="248"/>
      <c r="E184" s="248"/>
      <c r="F184" s="267" t="s">
        <v>731</v>
      </c>
      <c r="G184" s="248"/>
      <c r="H184" s="248" t="s">
        <v>804</v>
      </c>
      <c r="I184" s="248" t="s">
        <v>805</v>
      </c>
      <c r="J184" s="248"/>
      <c r="K184" s="289"/>
    </row>
    <row r="185" spans="2:11" ht="15" customHeight="1">
      <c r="B185" s="268"/>
      <c r="C185" s="248" t="s">
        <v>806</v>
      </c>
      <c r="D185" s="248"/>
      <c r="E185" s="248"/>
      <c r="F185" s="267" t="s">
        <v>731</v>
      </c>
      <c r="G185" s="248"/>
      <c r="H185" s="248" t="s">
        <v>807</v>
      </c>
      <c r="I185" s="248" t="s">
        <v>805</v>
      </c>
      <c r="J185" s="248"/>
      <c r="K185" s="289"/>
    </row>
    <row r="186" spans="2:11" ht="15" customHeight="1">
      <c r="B186" s="268"/>
      <c r="C186" s="248" t="s">
        <v>808</v>
      </c>
      <c r="D186" s="248"/>
      <c r="E186" s="248"/>
      <c r="F186" s="267" t="s">
        <v>731</v>
      </c>
      <c r="G186" s="248"/>
      <c r="H186" s="248" t="s">
        <v>809</v>
      </c>
      <c r="I186" s="248" t="s">
        <v>805</v>
      </c>
      <c r="J186" s="248"/>
      <c r="K186" s="289"/>
    </row>
    <row r="187" spans="2:11" ht="15" customHeight="1">
      <c r="B187" s="268"/>
      <c r="C187" s="301" t="s">
        <v>810</v>
      </c>
      <c r="D187" s="248"/>
      <c r="E187" s="248"/>
      <c r="F187" s="267" t="s">
        <v>731</v>
      </c>
      <c r="G187" s="248"/>
      <c r="H187" s="248" t="s">
        <v>811</v>
      </c>
      <c r="I187" s="248" t="s">
        <v>812</v>
      </c>
      <c r="J187" s="302" t="s">
        <v>813</v>
      </c>
      <c r="K187" s="289"/>
    </row>
    <row r="188" spans="2:11" ht="15" customHeight="1">
      <c r="B188" s="268"/>
      <c r="C188" s="253" t="s">
        <v>42</v>
      </c>
      <c r="D188" s="248"/>
      <c r="E188" s="248"/>
      <c r="F188" s="267" t="s">
        <v>725</v>
      </c>
      <c r="G188" s="248"/>
      <c r="H188" s="244" t="s">
        <v>814</v>
      </c>
      <c r="I188" s="248" t="s">
        <v>815</v>
      </c>
      <c r="J188" s="248"/>
      <c r="K188" s="289"/>
    </row>
    <row r="189" spans="2:11" ht="15" customHeight="1">
      <c r="B189" s="268"/>
      <c r="C189" s="253" t="s">
        <v>816</v>
      </c>
      <c r="D189" s="248"/>
      <c r="E189" s="248"/>
      <c r="F189" s="267" t="s">
        <v>725</v>
      </c>
      <c r="G189" s="248"/>
      <c r="H189" s="248" t="s">
        <v>817</v>
      </c>
      <c r="I189" s="248" t="s">
        <v>759</v>
      </c>
      <c r="J189" s="248"/>
      <c r="K189" s="289"/>
    </row>
    <row r="190" spans="2:11" ht="15" customHeight="1">
      <c r="B190" s="268"/>
      <c r="C190" s="253" t="s">
        <v>818</v>
      </c>
      <c r="D190" s="248"/>
      <c r="E190" s="248"/>
      <c r="F190" s="267" t="s">
        <v>725</v>
      </c>
      <c r="G190" s="248"/>
      <c r="H190" s="248" t="s">
        <v>819</v>
      </c>
      <c r="I190" s="248" t="s">
        <v>759</v>
      </c>
      <c r="J190" s="248"/>
      <c r="K190" s="289"/>
    </row>
    <row r="191" spans="2:11" ht="15" customHeight="1">
      <c r="B191" s="268"/>
      <c r="C191" s="253" t="s">
        <v>820</v>
      </c>
      <c r="D191" s="248"/>
      <c r="E191" s="248"/>
      <c r="F191" s="267" t="s">
        <v>731</v>
      </c>
      <c r="G191" s="248"/>
      <c r="H191" s="248" t="s">
        <v>821</v>
      </c>
      <c r="I191" s="248" t="s">
        <v>759</v>
      </c>
      <c r="J191" s="248"/>
      <c r="K191" s="289"/>
    </row>
    <row r="192" spans="2:11" ht="15" customHeight="1">
      <c r="B192" s="295"/>
      <c r="C192" s="303"/>
      <c r="D192" s="277"/>
      <c r="E192" s="277"/>
      <c r="F192" s="277"/>
      <c r="G192" s="277"/>
      <c r="H192" s="277"/>
      <c r="I192" s="277"/>
      <c r="J192" s="277"/>
      <c r="K192" s="296"/>
    </row>
    <row r="193" spans="2:11" ht="18.75" customHeight="1">
      <c r="B193" s="244"/>
      <c r="C193" s="248"/>
      <c r="D193" s="248"/>
      <c r="E193" s="248"/>
      <c r="F193" s="267"/>
      <c r="G193" s="248"/>
      <c r="H193" s="248"/>
      <c r="I193" s="248"/>
      <c r="J193" s="248"/>
      <c r="K193" s="244"/>
    </row>
    <row r="194" spans="2:11" ht="18.75" customHeight="1">
      <c r="B194" s="244"/>
      <c r="C194" s="248"/>
      <c r="D194" s="248"/>
      <c r="E194" s="248"/>
      <c r="F194" s="267"/>
      <c r="G194" s="248"/>
      <c r="H194" s="248"/>
      <c r="I194" s="248"/>
      <c r="J194" s="248"/>
      <c r="K194" s="244"/>
    </row>
    <row r="195" spans="2:11" ht="18.75" customHeight="1"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2:11" ht="13.5">
      <c r="B196" s="236"/>
      <c r="C196" s="237"/>
      <c r="D196" s="237"/>
      <c r="E196" s="237"/>
      <c r="F196" s="237"/>
      <c r="G196" s="237"/>
      <c r="H196" s="237"/>
      <c r="I196" s="237"/>
      <c r="J196" s="237"/>
      <c r="K196" s="238"/>
    </row>
    <row r="197" spans="2:11" ht="21">
      <c r="B197" s="239"/>
      <c r="C197" s="362" t="s">
        <v>822</v>
      </c>
      <c r="D197" s="362"/>
      <c r="E197" s="362"/>
      <c r="F197" s="362"/>
      <c r="G197" s="362"/>
      <c r="H197" s="362"/>
      <c r="I197" s="362"/>
      <c r="J197" s="362"/>
      <c r="K197" s="240"/>
    </row>
    <row r="198" spans="2:11" ht="25.5" customHeight="1">
      <c r="B198" s="239"/>
      <c r="C198" s="304" t="s">
        <v>823</v>
      </c>
      <c r="D198" s="304"/>
      <c r="E198" s="304"/>
      <c r="F198" s="304" t="s">
        <v>824</v>
      </c>
      <c r="G198" s="305"/>
      <c r="H198" s="361" t="s">
        <v>825</v>
      </c>
      <c r="I198" s="361"/>
      <c r="J198" s="361"/>
      <c r="K198" s="240"/>
    </row>
    <row r="199" spans="2:11" ht="5.25" customHeight="1">
      <c r="B199" s="268"/>
      <c r="C199" s="265"/>
      <c r="D199" s="265"/>
      <c r="E199" s="265"/>
      <c r="F199" s="265"/>
      <c r="G199" s="248"/>
      <c r="H199" s="265"/>
      <c r="I199" s="265"/>
      <c r="J199" s="265"/>
      <c r="K199" s="289"/>
    </row>
    <row r="200" spans="2:11" ht="15" customHeight="1">
      <c r="B200" s="268"/>
      <c r="C200" s="248" t="s">
        <v>815</v>
      </c>
      <c r="D200" s="248"/>
      <c r="E200" s="248"/>
      <c r="F200" s="267" t="s">
        <v>43</v>
      </c>
      <c r="G200" s="248"/>
      <c r="H200" s="359" t="s">
        <v>826</v>
      </c>
      <c r="I200" s="359"/>
      <c r="J200" s="359"/>
      <c r="K200" s="289"/>
    </row>
    <row r="201" spans="2:11" ht="15" customHeight="1">
      <c r="B201" s="268"/>
      <c r="C201" s="274"/>
      <c r="D201" s="248"/>
      <c r="E201" s="248"/>
      <c r="F201" s="267" t="s">
        <v>44</v>
      </c>
      <c r="G201" s="248"/>
      <c r="H201" s="359" t="s">
        <v>827</v>
      </c>
      <c r="I201" s="359"/>
      <c r="J201" s="359"/>
      <c r="K201" s="289"/>
    </row>
    <row r="202" spans="2:11" ht="15" customHeight="1">
      <c r="B202" s="268"/>
      <c r="C202" s="274"/>
      <c r="D202" s="248"/>
      <c r="E202" s="248"/>
      <c r="F202" s="267" t="s">
        <v>47</v>
      </c>
      <c r="G202" s="248"/>
      <c r="H202" s="359" t="s">
        <v>828</v>
      </c>
      <c r="I202" s="359"/>
      <c r="J202" s="359"/>
      <c r="K202" s="289"/>
    </row>
    <row r="203" spans="2:11" ht="15" customHeight="1">
      <c r="B203" s="268"/>
      <c r="C203" s="248"/>
      <c r="D203" s="248"/>
      <c r="E203" s="248"/>
      <c r="F203" s="267" t="s">
        <v>45</v>
      </c>
      <c r="G203" s="248"/>
      <c r="H203" s="359" t="s">
        <v>829</v>
      </c>
      <c r="I203" s="359"/>
      <c r="J203" s="359"/>
      <c r="K203" s="289"/>
    </row>
    <row r="204" spans="2:11" ht="15" customHeight="1">
      <c r="B204" s="268"/>
      <c r="C204" s="248"/>
      <c r="D204" s="248"/>
      <c r="E204" s="248"/>
      <c r="F204" s="267" t="s">
        <v>46</v>
      </c>
      <c r="G204" s="248"/>
      <c r="H204" s="359" t="s">
        <v>830</v>
      </c>
      <c r="I204" s="359"/>
      <c r="J204" s="359"/>
      <c r="K204" s="289"/>
    </row>
    <row r="205" spans="2:11" ht="15" customHeight="1">
      <c r="B205" s="268"/>
      <c r="C205" s="248"/>
      <c r="D205" s="248"/>
      <c r="E205" s="248"/>
      <c r="F205" s="267"/>
      <c r="G205" s="248"/>
      <c r="H205" s="248"/>
      <c r="I205" s="248"/>
      <c r="J205" s="248"/>
      <c r="K205" s="289"/>
    </row>
    <row r="206" spans="2:11" ht="15" customHeight="1">
      <c r="B206" s="268"/>
      <c r="C206" s="248" t="s">
        <v>771</v>
      </c>
      <c r="D206" s="248"/>
      <c r="E206" s="248"/>
      <c r="F206" s="267" t="s">
        <v>85</v>
      </c>
      <c r="G206" s="248"/>
      <c r="H206" s="359" t="s">
        <v>831</v>
      </c>
      <c r="I206" s="359"/>
      <c r="J206" s="359"/>
      <c r="K206" s="289"/>
    </row>
    <row r="207" spans="2:11" ht="15" customHeight="1">
      <c r="B207" s="268"/>
      <c r="C207" s="274"/>
      <c r="D207" s="248"/>
      <c r="E207" s="248"/>
      <c r="F207" s="267" t="s">
        <v>669</v>
      </c>
      <c r="G207" s="248"/>
      <c r="H207" s="359" t="s">
        <v>670</v>
      </c>
      <c r="I207" s="359"/>
      <c r="J207" s="359"/>
      <c r="K207" s="289"/>
    </row>
    <row r="208" spans="2:11" ht="15" customHeight="1">
      <c r="B208" s="268"/>
      <c r="C208" s="248"/>
      <c r="D208" s="248"/>
      <c r="E208" s="248"/>
      <c r="F208" s="267" t="s">
        <v>79</v>
      </c>
      <c r="G208" s="248"/>
      <c r="H208" s="359" t="s">
        <v>832</v>
      </c>
      <c r="I208" s="359"/>
      <c r="J208" s="359"/>
      <c r="K208" s="289"/>
    </row>
    <row r="209" spans="2:11" ht="15" customHeight="1">
      <c r="B209" s="306"/>
      <c r="C209" s="274"/>
      <c r="D209" s="274"/>
      <c r="E209" s="274"/>
      <c r="F209" s="267" t="s">
        <v>84</v>
      </c>
      <c r="G209" s="253"/>
      <c r="H209" s="360" t="s">
        <v>671</v>
      </c>
      <c r="I209" s="360"/>
      <c r="J209" s="360"/>
      <c r="K209" s="307"/>
    </row>
    <row r="210" spans="2:11" ht="15" customHeight="1">
      <c r="B210" s="306"/>
      <c r="C210" s="274"/>
      <c r="D210" s="274"/>
      <c r="E210" s="274"/>
      <c r="F210" s="267" t="s">
        <v>672</v>
      </c>
      <c r="G210" s="253"/>
      <c r="H210" s="360" t="s">
        <v>833</v>
      </c>
      <c r="I210" s="360"/>
      <c r="J210" s="360"/>
      <c r="K210" s="307"/>
    </row>
    <row r="211" spans="2:11" ht="15" customHeight="1">
      <c r="B211" s="306"/>
      <c r="C211" s="274"/>
      <c r="D211" s="274"/>
      <c r="E211" s="274"/>
      <c r="F211" s="308"/>
      <c r="G211" s="253"/>
      <c r="H211" s="309"/>
      <c r="I211" s="309"/>
      <c r="J211" s="309"/>
      <c r="K211" s="307"/>
    </row>
    <row r="212" spans="2:11" ht="15" customHeight="1">
      <c r="B212" s="306"/>
      <c r="C212" s="248" t="s">
        <v>795</v>
      </c>
      <c r="D212" s="274"/>
      <c r="E212" s="274"/>
      <c r="F212" s="267">
        <v>1</v>
      </c>
      <c r="G212" s="253"/>
      <c r="H212" s="360" t="s">
        <v>834</v>
      </c>
      <c r="I212" s="360"/>
      <c r="J212" s="360"/>
      <c r="K212" s="307"/>
    </row>
    <row r="213" spans="2:11" ht="15" customHeight="1">
      <c r="B213" s="306"/>
      <c r="C213" s="274"/>
      <c r="D213" s="274"/>
      <c r="E213" s="274"/>
      <c r="F213" s="267">
        <v>2</v>
      </c>
      <c r="G213" s="253"/>
      <c r="H213" s="360" t="s">
        <v>835</v>
      </c>
      <c r="I213" s="360"/>
      <c r="J213" s="360"/>
      <c r="K213" s="307"/>
    </row>
    <row r="214" spans="2:11" ht="15" customHeight="1">
      <c r="B214" s="306"/>
      <c r="C214" s="274"/>
      <c r="D214" s="274"/>
      <c r="E214" s="274"/>
      <c r="F214" s="267">
        <v>3</v>
      </c>
      <c r="G214" s="253"/>
      <c r="H214" s="360" t="s">
        <v>836</v>
      </c>
      <c r="I214" s="360"/>
      <c r="J214" s="360"/>
      <c r="K214" s="307"/>
    </row>
    <row r="215" spans="2:11" ht="15" customHeight="1">
      <c r="B215" s="306"/>
      <c r="C215" s="274"/>
      <c r="D215" s="274"/>
      <c r="E215" s="274"/>
      <c r="F215" s="267">
        <v>4</v>
      </c>
      <c r="G215" s="253"/>
      <c r="H215" s="360" t="s">
        <v>837</v>
      </c>
      <c r="I215" s="360"/>
      <c r="J215" s="360"/>
      <c r="K215" s="307"/>
    </row>
    <row r="216" spans="2:11" ht="12.75" customHeight="1">
      <c r="B216" s="310"/>
      <c r="C216" s="311"/>
      <c r="D216" s="311"/>
      <c r="E216" s="311"/>
      <c r="F216" s="311"/>
      <c r="G216" s="311"/>
      <c r="H216" s="311"/>
      <c r="I216" s="311"/>
      <c r="J216" s="311"/>
      <c r="K216" s="312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DESKTOP-T7GMRM1\uživatel pc</dc:creator>
  <cp:keywords/>
  <dc:description/>
  <cp:lastModifiedBy>AD</cp:lastModifiedBy>
  <dcterms:created xsi:type="dcterms:W3CDTF">2019-04-25T08:02:14Z</dcterms:created>
  <dcterms:modified xsi:type="dcterms:W3CDTF">2019-04-25T08:02:30Z</dcterms:modified>
  <cp:category/>
  <cp:version/>
  <cp:contentType/>
  <cp:contentStatus/>
</cp:coreProperties>
</file>