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Veselí - společenský objekt 2024\Dodatečné dotazy\D 2\odpovědi od projektanta\"/>
    </mc:Choice>
  </mc:AlternateContent>
  <bookViews>
    <workbookView xWindow="0" yWindow="0" windowWidth="23040" windowHeight="9072"/>
  </bookViews>
  <sheets>
    <sheet name="Rekapitulace stavby" sheetId="2" r:id="rId1"/>
    <sheet name="01 - SO 01 Stavební objekt" sheetId="3" r:id="rId2"/>
    <sheet name="01.2 - ZTI" sheetId="4" r:id="rId3"/>
    <sheet name="01.3 - Elektroinstalace" sheetId="5" r:id="rId4"/>
    <sheet name="01.4 - Ochrana před bleskem" sheetId="6" r:id="rId5"/>
    <sheet name="01.5 - Vytápění" sheetId="7" r:id="rId6"/>
    <sheet name="03 - Zpevněné plochy" sheetId="8" r:id="rId7"/>
    <sheet name="04 - Dešťová kanalizace" sheetId="9" r:id="rId8"/>
    <sheet name="05 - Splašková kanalizace" sheetId="10" r:id="rId9"/>
    <sheet name="06 - Vodovodní přípojka" sheetId="11" r:id="rId10"/>
    <sheet name="07 - Zemní kabelové veden..." sheetId="12" r:id="rId11"/>
    <sheet name="08 - VRN" sheetId="13" r:id="rId12"/>
    <sheet name="Seznam figur" sheetId="14" r:id="rId13"/>
  </sheets>
  <definedNames>
    <definedName name="_xlnm.Print_Area" localSheetId="1">'01 - SO 01 Stavební objekt'!$A$43:$K$1103</definedName>
    <definedName name="_xlnm.Print_Area" localSheetId="2">'01.2 - ZTI'!$B$2:$K$213</definedName>
    <definedName name="_xlnm.Print_Area" localSheetId="3">'01.3 - Elektroinstalace'!$A$2:$K$221</definedName>
    <definedName name="_xlnm.Print_Area" localSheetId="4">'01.4 - Ochrana před bleskem'!$A$2:$K$146</definedName>
    <definedName name="_xlnm.Print_Area" localSheetId="5">'01.5 - Vytápění'!$A$2:$K$140</definedName>
    <definedName name="_xlnm.Print_Area" localSheetId="6">'03 - Zpevněné plochy'!$A$2:$K$325</definedName>
    <definedName name="_xlnm.Print_Area" localSheetId="7">'04 - Dešťová kanalizace'!$B$2:$K$146</definedName>
    <definedName name="_xlnm.Print_Area" localSheetId="8">'05 - Splašková kanalizace'!$A$2:$K$140</definedName>
    <definedName name="_xlnm.Print_Area" localSheetId="9">'06 - Vodovodní přípojka'!$A$2:$K$148</definedName>
    <definedName name="_xlnm.Print_Area" localSheetId="10">'07 - Zemní kabelové veden...'!$A$2:$K$137</definedName>
    <definedName name="_xlnm.Print_Area" localSheetId="11">'08 - VRN'!$A$2:$K$100</definedName>
    <definedName name="_xlnm.Print_Area" localSheetId="0">'Rekapitulace stavby'!$A$2:$AQ$68</definedName>
    <definedName name="_xlnm.Print_Area" localSheetId="12">'Seznam figur'!$A$2:$G$43</definedName>
  </definedNames>
  <calcPr calcId="162913"/>
</workbook>
</file>

<file path=xl/calcChain.xml><?xml version="1.0" encoding="utf-8"?>
<calcChain xmlns="http://schemas.openxmlformats.org/spreadsheetml/2006/main">
  <c r="D7" i="14" l="1"/>
  <c r="BK97" i="13"/>
  <c r="BI97" i="13"/>
  <c r="BH97" i="13"/>
  <c r="BG97" i="13"/>
  <c r="BF97" i="13"/>
  <c r="BE97" i="13"/>
  <c r="T97" i="13"/>
  <c r="R97" i="13"/>
  <c r="P97" i="13"/>
  <c r="J97" i="13"/>
  <c r="BK96" i="13"/>
  <c r="BI96" i="13"/>
  <c r="BH96" i="13"/>
  <c r="BG96" i="13"/>
  <c r="BF96" i="13"/>
  <c r="BE96" i="13"/>
  <c r="T96" i="13"/>
  <c r="R96" i="13"/>
  <c r="P96" i="13"/>
  <c r="J96" i="13"/>
  <c r="BK94" i="13"/>
  <c r="BI94" i="13"/>
  <c r="BH94" i="13"/>
  <c r="BG94" i="13"/>
  <c r="BF94" i="13"/>
  <c r="BE94" i="13"/>
  <c r="T94" i="13"/>
  <c r="R94" i="13"/>
  <c r="P94" i="13"/>
  <c r="J94" i="13"/>
  <c r="BK92" i="13"/>
  <c r="BI92" i="13"/>
  <c r="BH92" i="13"/>
  <c r="BG92" i="13"/>
  <c r="BF92" i="13"/>
  <c r="BE92" i="13"/>
  <c r="T92" i="13"/>
  <c r="R92" i="13"/>
  <c r="P92" i="13"/>
  <c r="J92" i="13"/>
  <c r="BK90" i="13"/>
  <c r="BI90" i="13"/>
  <c r="BH90" i="13"/>
  <c r="BG90" i="13"/>
  <c r="BF90" i="13"/>
  <c r="BE90" i="13"/>
  <c r="T90" i="13"/>
  <c r="R90" i="13"/>
  <c r="P90" i="13"/>
  <c r="J90" i="13"/>
  <c r="BK89" i="13"/>
  <c r="BK88" i="13" s="1"/>
  <c r="J88" i="13" s="1"/>
  <c r="J61" i="13" s="1"/>
  <c r="BI89" i="13"/>
  <c r="BH89" i="13"/>
  <c r="BG89" i="13"/>
  <c r="F35" i="13" s="1"/>
  <c r="BF89" i="13"/>
  <c r="BE89" i="13"/>
  <c r="T89" i="13"/>
  <c r="R89" i="13"/>
  <c r="R88" i="13" s="1"/>
  <c r="P89" i="13"/>
  <c r="J89" i="13"/>
  <c r="T88" i="13"/>
  <c r="P88" i="13"/>
  <c r="BK83" i="13"/>
  <c r="BK82" i="13" s="1"/>
  <c r="BI83" i="13"/>
  <c r="BH83" i="13"/>
  <c r="F36" i="13" s="1"/>
  <c r="BG83" i="13"/>
  <c r="BF83" i="13"/>
  <c r="BE83" i="13"/>
  <c r="F33" i="13" s="1"/>
  <c r="T83" i="13"/>
  <c r="T82" i="13" s="1"/>
  <c r="R83" i="13"/>
  <c r="P83" i="13"/>
  <c r="P82" i="13" s="1"/>
  <c r="J83" i="13"/>
  <c r="R82" i="13"/>
  <c r="P81" i="13"/>
  <c r="AU66" i="2" s="1"/>
  <c r="F78" i="13"/>
  <c r="J77" i="13"/>
  <c r="F77" i="13"/>
  <c r="J75" i="13"/>
  <c r="F75" i="13"/>
  <c r="E73" i="13"/>
  <c r="F55" i="13"/>
  <c r="J54" i="13"/>
  <c r="F54" i="13"/>
  <c r="F52" i="13"/>
  <c r="E50" i="13"/>
  <c r="E48" i="13"/>
  <c r="J37" i="13"/>
  <c r="J36" i="13"/>
  <c r="J35" i="13"/>
  <c r="AX66" i="2" s="1"/>
  <c r="J33" i="13"/>
  <c r="AV66" i="2" s="1"/>
  <c r="J24" i="13"/>
  <c r="E24" i="13"/>
  <c r="J55" i="13" s="1"/>
  <c r="J23" i="13"/>
  <c r="J18" i="13"/>
  <c r="E18" i="13"/>
  <c r="J17" i="13"/>
  <c r="J12" i="13"/>
  <c r="J52" i="13" s="1"/>
  <c r="E7" i="13"/>
  <c r="E71" i="13" s="1"/>
  <c r="BK134" i="12"/>
  <c r="BI134" i="12"/>
  <c r="BH134" i="12"/>
  <c r="BG134" i="12"/>
  <c r="BF134" i="12"/>
  <c r="T134" i="12"/>
  <c r="R134" i="12"/>
  <c r="R133" i="12" s="1"/>
  <c r="P134" i="12"/>
  <c r="J134" i="12"/>
  <c r="BE134" i="12" s="1"/>
  <c r="BK133" i="12"/>
  <c r="J133" i="12" s="1"/>
  <c r="T133" i="12"/>
  <c r="P133" i="12"/>
  <c r="BK131" i="12"/>
  <c r="BI131" i="12"/>
  <c r="BH131" i="12"/>
  <c r="BG131" i="12"/>
  <c r="BF131" i="12"/>
  <c r="BE131" i="12"/>
  <c r="T131" i="12"/>
  <c r="R131" i="12"/>
  <c r="P131" i="12"/>
  <c r="P130" i="12" s="1"/>
  <c r="P129" i="12" s="1"/>
  <c r="J131" i="12"/>
  <c r="BK130" i="12"/>
  <c r="T130" i="12"/>
  <c r="T129" i="12" s="1"/>
  <c r="R130" i="12"/>
  <c r="R129" i="12" s="1"/>
  <c r="BK128" i="12"/>
  <c r="BI128" i="12"/>
  <c r="BH128" i="12"/>
  <c r="BG128" i="12"/>
  <c r="BF128" i="12"/>
  <c r="BE128" i="12"/>
  <c r="T128" i="12"/>
  <c r="T127" i="12" s="1"/>
  <c r="R128" i="12"/>
  <c r="R127" i="12" s="1"/>
  <c r="P128" i="12"/>
  <c r="P127" i="12" s="1"/>
  <c r="J128" i="12"/>
  <c r="BK127" i="12"/>
  <c r="J127" i="12"/>
  <c r="J65" i="12" s="1"/>
  <c r="BK126" i="12"/>
  <c r="BI126" i="12"/>
  <c r="BH126" i="12"/>
  <c r="BG126" i="12"/>
  <c r="BF126" i="12"/>
  <c r="T126" i="12"/>
  <c r="R126" i="12"/>
  <c r="P126" i="12"/>
  <c r="J126" i="12"/>
  <c r="BE126" i="12" s="1"/>
  <c r="BK125" i="12"/>
  <c r="BI125" i="12"/>
  <c r="BH125" i="12"/>
  <c r="BG125" i="12"/>
  <c r="BF125" i="12"/>
  <c r="BE125" i="12"/>
  <c r="T125" i="12"/>
  <c r="R125" i="12"/>
  <c r="P125" i="12"/>
  <c r="J125" i="12"/>
  <c r="BK124" i="12"/>
  <c r="BI124" i="12"/>
  <c r="BH124" i="12"/>
  <c r="BG124" i="12"/>
  <c r="BF124" i="12"/>
  <c r="BE124" i="12"/>
  <c r="T124" i="12"/>
  <c r="R124" i="12"/>
  <c r="P124" i="12"/>
  <c r="J124" i="12"/>
  <c r="BK123" i="12"/>
  <c r="BI123" i="12"/>
  <c r="BH123" i="12"/>
  <c r="BG123" i="12"/>
  <c r="BF123" i="12"/>
  <c r="T123" i="12"/>
  <c r="R123" i="12"/>
  <c r="P123" i="12"/>
  <c r="J123" i="12"/>
  <c r="BE123" i="12" s="1"/>
  <c r="BK122" i="12"/>
  <c r="BI122" i="12"/>
  <c r="BH122" i="12"/>
  <c r="BG122" i="12"/>
  <c r="BF122" i="12"/>
  <c r="BE122" i="12"/>
  <c r="T122" i="12"/>
  <c r="R122" i="12"/>
  <c r="P122" i="12"/>
  <c r="J122" i="12"/>
  <c r="BK121" i="12"/>
  <c r="BI121" i="12"/>
  <c r="BH121" i="12"/>
  <c r="BG121" i="12"/>
  <c r="BF121" i="12"/>
  <c r="T121" i="12"/>
  <c r="R121" i="12"/>
  <c r="P121" i="12"/>
  <c r="J121" i="12"/>
  <c r="BE121" i="12" s="1"/>
  <c r="T120" i="12"/>
  <c r="P120" i="12"/>
  <c r="BK119" i="12"/>
  <c r="BI119" i="12"/>
  <c r="BH119" i="12"/>
  <c r="BG119" i="12"/>
  <c r="BF119" i="12"/>
  <c r="BE119" i="12"/>
  <c r="T119" i="12"/>
  <c r="R119" i="12"/>
  <c r="P119" i="12"/>
  <c r="J119" i="12"/>
  <c r="BK117" i="12"/>
  <c r="BI117" i="12"/>
  <c r="BH117" i="12"/>
  <c r="BG117" i="12"/>
  <c r="BF117" i="12"/>
  <c r="BE117" i="12"/>
  <c r="T117" i="12"/>
  <c r="R117" i="12"/>
  <c r="P117" i="12"/>
  <c r="J117" i="12"/>
  <c r="BK116" i="12"/>
  <c r="BI116" i="12"/>
  <c r="BH116" i="12"/>
  <c r="BG116" i="12"/>
  <c r="BF116" i="12"/>
  <c r="BE116" i="12"/>
  <c r="T116" i="12"/>
  <c r="R116" i="12"/>
  <c r="P116" i="12"/>
  <c r="J116" i="12"/>
  <c r="BK114" i="12"/>
  <c r="BI114" i="12"/>
  <c r="BH114" i="12"/>
  <c r="BG114" i="12"/>
  <c r="BF114" i="12"/>
  <c r="T114" i="12"/>
  <c r="R114" i="12"/>
  <c r="P114" i="12"/>
  <c r="J114" i="12"/>
  <c r="BE114" i="12" s="1"/>
  <c r="BK113" i="12"/>
  <c r="BI113" i="12"/>
  <c r="BH113" i="12"/>
  <c r="BG113" i="12"/>
  <c r="BF113" i="12"/>
  <c r="T113" i="12"/>
  <c r="R113" i="12"/>
  <c r="P113" i="12"/>
  <c r="J113" i="12"/>
  <c r="BE113" i="12" s="1"/>
  <c r="BK111" i="12"/>
  <c r="BI111" i="12"/>
  <c r="BH111" i="12"/>
  <c r="BG111" i="12"/>
  <c r="BF111" i="12"/>
  <c r="BE111" i="12"/>
  <c r="T111" i="12"/>
  <c r="R111" i="12"/>
  <c r="P111" i="12"/>
  <c r="J111" i="12"/>
  <c r="BK110" i="12"/>
  <c r="BI110" i="12"/>
  <c r="BH110" i="12"/>
  <c r="BG110" i="12"/>
  <c r="BF110" i="12"/>
  <c r="T110" i="12"/>
  <c r="R110" i="12"/>
  <c r="P110" i="12"/>
  <c r="J110" i="12"/>
  <c r="BE110" i="12" s="1"/>
  <c r="BK108" i="12"/>
  <c r="BI108" i="12"/>
  <c r="BH108" i="12"/>
  <c r="BG108" i="12"/>
  <c r="BF108" i="12"/>
  <c r="T108" i="12"/>
  <c r="R108" i="12"/>
  <c r="P108" i="12"/>
  <c r="J108" i="12"/>
  <c r="BE108" i="12" s="1"/>
  <c r="BK106" i="12"/>
  <c r="BI106" i="12"/>
  <c r="BH106" i="12"/>
  <c r="BG106" i="12"/>
  <c r="BF106" i="12"/>
  <c r="T106" i="12"/>
  <c r="T103" i="12" s="1"/>
  <c r="T102" i="12" s="1"/>
  <c r="R106" i="12"/>
  <c r="P106" i="12"/>
  <c r="J106" i="12"/>
  <c r="BE106" i="12" s="1"/>
  <c r="BK104" i="12"/>
  <c r="BI104" i="12"/>
  <c r="BH104" i="12"/>
  <c r="BG104" i="12"/>
  <c r="BF104" i="12"/>
  <c r="BE104" i="12"/>
  <c r="T104" i="12"/>
  <c r="R104" i="12"/>
  <c r="P104" i="12"/>
  <c r="J104" i="12"/>
  <c r="BK103" i="12"/>
  <c r="J103" i="12" s="1"/>
  <c r="J63" i="12" s="1"/>
  <c r="R103" i="12"/>
  <c r="BK100" i="12"/>
  <c r="BI100" i="12"/>
  <c r="BH100" i="12"/>
  <c r="BG100" i="12"/>
  <c r="BF100" i="12"/>
  <c r="T100" i="12"/>
  <c r="R100" i="12"/>
  <c r="P100" i="12"/>
  <c r="J100" i="12"/>
  <c r="BE100" i="12" s="1"/>
  <c r="BK99" i="12"/>
  <c r="BI99" i="12"/>
  <c r="BH99" i="12"/>
  <c r="BG99" i="12"/>
  <c r="BF99" i="12"/>
  <c r="T99" i="12"/>
  <c r="R99" i="12"/>
  <c r="P99" i="12"/>
  <c r="J99" i="12"/>
  <c r="BE99" i="12" s="1"/>
  <c r="BK97" i="12"/>
  <c r="BI97" i="12"/>
  <c r="BH97" i="12"/>
  <c r="BG97" i="12"/>
  <c r="BF97" i="12"/>
  <c r="T97" i="12"/>
  <c r="R97" i="12"/>
  <c r="P97" i="12"/>
  <c r="J97" i="12"/>
  <c r="BE97" i="12" s="1"/>
  <c r="BK96" i="12"/>
  <c r="BI96" i="12"/>
  <c r="BH96" i="12"/>
  <c r="BG96" i="12"/>
  <c r="BF96" i="12"/>
  <c r="BE96" i="12"/>
  <c r="T96" i="12"/>
  <c r="R96" i="12"/>
  <c r="P96" i="12"/>
  <c r="J96" i="12"/>
  <c r="BK94" i="12"/>
  <c r="BI94" i="12"/>
  <c r="BH94" i="12"/>
  <c r="BG94" i="12"/>
  <c r="BF94" i="12"/>
  <c r="BE94" i="12"/>
  <c r="T94" i="12"/>
  <c r="R94" i="12"/>
  <c r="P94" i="12"/>
  <c r="J94" i="12"/>
  <c r="BK93" i="12"/>
  <c r="BI93" i="12"/>
  <c r="BH93" i="12"/>
  <c r="BG93" i="12"/>
  <c r="BF93" i="12"/>
  <c r="BE93" i="12"/>
  <c r="T93" i="12"/>
  <c r="R93" i="12"/>
  <c r="P93" i="12"/>
  <c r="J93" i="12"/>
  <c r="BK91" i="12"/>
  <c r="BI91" i="12"/>
  <c r="BH91" i="12"/>
  <c r="BG91" i="12"/>
  <c r="BF91" i="12"/>
  <c r="F34" i="12" s="1"/>
  <c r="BA65" i="2" s="1"/>
  <c r="BE91" i="12"/>
  <c r="T91" i="12"/>
  <c r="R91" i="12"/>
  <c r="R90" i="12" s="1"/>
  <c r="R89" i="12" s="1"/>
  <c r="P91" i="12"/>
  <c r="P90" i="12" s="1"/>
  <c r="P89" i="12" s="1"/>
  <c r="J91" i="12"/>
  <c r="F85" i="12"/>
  <c r="J84" i="12"/>
  <c r="F84" i="12"/>
  <c r="F82" i="12"/>
  <c r="E80" i="12"/>
  <c r="E78" i="12"/>
  <c r="J68" i="12"/>
  <c r="F55" i="12"/>
  <c r="J54" i="12"/>
  <c r="F54" i="12"/>
  <c r="J52" i="12"/>
  <c r="F52" i="12"/>
  <c r="E50" i="12"/>
  <c r="E48" i="12"/>
  <c r="J37" i="12"/>
  <c r="J36" i="12"/>
  <c r="J35" i="12"/>
  <c r="J24" i="12"/>
  <c r="E24" i="12"/>
  <c r="J23" i="12"/>
  <c r="J18" i="12"/>
  <c r="E18" i="12"/>
  <c r="J17" i="12"/>
  <c r="J12" i="12"/>
  <c r="J82" i="12" s="1"/>
  <c r="E7" i="12"/>
  <c r="BK146" i="11"/>
  <c r="BK145" i="11" s="1"/>
  <c r="J145" i="11" s="1"/>
  <c r="J64" i="11" s="1"/>
  <c r="BI146" i="11"/>
  <c r="BH146" i="11"/>
  <c r="BG146" i="11"/>
  <c r="BF146" i="11"/>
  <c r="T146" i="11"/>
  <c r="R146" i="11"/>
  <c r="R145" i="11" s="1"/>
  <c r="P146" i="11"/>
  <c r="P145" i="11" s="1"/>
  <c r="J146" i="11"/>
  <c r="BE146" i="11" s="1"/>
  <c r="T145" i="11"/>
  <c r="BK144" i="11"/>
  <c r="BI144" i="11"/>
  <c r="BH144" i="11"/>
  <c r="BG144" i="11"/>
  <c r="BF144" i="11"/>
  <c r="BE144" i="11"/>
  <c r="T144" i="11"/>
  <c r="R144" i="11"/>
  <c r="P144" i="11"/>
  <c r="J144" i="11"/>
  <c r="BK142" i="11"/>
  <c r="BI142" i="11"/>
  <c r="BH142" i="11"/>
  <c r="BG142" i="11"/>
  <c r="BF142" i="11"/>
  <c r="BE142" i="11"/>
  <c r="T142" i="11"/>
  <c r="R142" i="11"/>
  <c r="P142" i="11"/>
  <c r="J142" i="11"/>
  <c r="BK140" i="11"/>
  <c r="BI140" i="11"/>
  <c r="BH140" i="11"/>
  <c r="BG140" i="11"/>
  <c r="BF140" i="11"/>
  <c r="BE140" i="11"/>
  <c r="T140" i="11"/>
  <c r="R140" i="11"/>
  <c r="P140" i="11"/>
  <c r="J140" i="11"/>
  <c r="BK138" i="11"/>
  <c r="BI138" i="11"/>
  <c r="BH138" i="11"/>
  <c r="BG138" i="11"/>
  <c r="BF138" i="11"/>
  <c r="T138" i="11"/>
  <c r="R138" i="11"/>
  <c r="P138" i="11"/>
  <c r="J138" i="11"/>
  <c r="BE138" i="11" s="1"/>
  <c r="BK136" i="11"/>
  <c r="BI136" i="11"/>
  <c r="BH136" i="11"/>
  <c r="BG136" i="11"/>
  <c r="BF136" i="11"/>
  <c r="T136" i="11"/>
  <c r="R136" i="11"/>
  <c r="P136" i="11"/>
  <c r="J136" i="11"/>
  <c r="BE136" i="11" s="1"/>
  <c r="BK134" i="11"/>
  <c r="BI134" i="11"/>
  <c r="BH134" i="11"/>
  <c r="BG134" i="11"/>
  <c r="BF134" i="11"/>
  <c r="BE134" i="11"/>
  <c r="T134" i="11"/>
  <c r="R134" i="11"/>
  <c r="P134" i="11"/>
  <c r="J134" i="11"/>
  <c r="BK132" i="11"/>
  <c r="BI132" i="11"/>
  <c r="BH132" i="11"/>
  <c r="BG132" i="11"/>
  <c r="BF132" i="11"/>
  <c r="T132" i="11"/>
  <c r="R132" i="11"/>
  <c r="P132" i="11"/>
  <c r="J132" i="11"/>
  <c r="BE132" i="11" s="1"/>
  <c r="BK129" i="11"/>
  <c r="BK125" i="11" s="1"/>
  <c r="J125" i="11" s="1"/>
  <c r="J63" i="11" s="1"/>
  <c r="BI129" i="11"/>
  <c r="BH129" i="11"/>
  <c r="BG129" i="11"/>
  <c r="BF129" i="11"/>
  <c r="BE129" i="11"/>
  <c r="T129" i="11"/>
  <c r="R129" i="11"/>
  <c r="P129" i="11"/>
  <c r="J129" i="11"/>
  <c r="BK127" i="11"/>
  <c r="BI127" i="11"/>
  <c r="BH127" i="11"/>
  <c r="BG127" i="11"/>
  <c r="BF127" i="11"/>
  <c r="BE127" i="11"/>
  <c r="T127" i="11"/>
  <c r="T125" i="11" s="1"/>
  <c r="R127" i="11"/>
  <c r="R125" i="11" s="1"/>
  <c r="P127" i="11"/>
  <c r="J127" i="11"/>
  <c r="BK126" i="11"/>
  <c r="BI126" i="11"/>
  <c r="BH126" i="11"/>
  <c r="BG126" i="11"/>
  <c r="BF126" i="11"/>
  <c r="BE126" i="11"/>
  <c r="T126" i="11"/>
  <c r="R126" i="11"/>
  <c r="P126" i="11"/>
  <c r="J126" i="11"/>
  <c r="P125" i="11"/>
  <c r="BK121" i="11"/>
  <c r="BK120" i="11" s="1"/>
  <c r="BI121" i="11"/>
  <c r="BH121" i="11"/>
  <c r="BG121" i="11"/>
  <c r="BF121" i="11"/>
  <c r="T121" i="11"/>
  <c r="R121" i="11"/>
  <c r="P121" i="11"/>
  <c r="J121" i="11"/>
  <c r="BE121" i="11" s="1"/>
  <c r="T120" i="11"/>
  <c r="R120" i="11"/>
  <c r="P120" i="11"/>
  <c r="J120" i="11"/>
  <c r="J62" i="11" s="1"/>
  <c r="BK118" i="11"/>
  <c r="BI118" i="11"/>
  <c r="BH118" i="11"/>
  <c r="BG118" i="11"/>
  <c r="BF118" i="11"/>
  <c r="T118" i="11"/>
  <c r="R118" i="11"/>
  <c r="P118" i="11"/>
  <c r="J118" i="11"/>
  <c r="BE118" i="11" s="1"/>
  <c r="BK114" i="11"/>
  <c r="BI114" i="11"/>
  <c r="BH114" i="11"/>
  <c r="BG114" i="11"/>
  <c r="BF114" i="11"/>
  <c r="BE114" i="11"/>
  <c r="T114" i="11"/>
  <c r="R114" i="11"/>
  <c r="P114" i="11"/>
  <c r="J114" i="11"/>
  <c r="BK110" i="11"/>
  <c r="BI110" i="11"/>
  <c r="BH110" i="11"/>
  <c r="BG110" i="11"/>
  <c r="BF110" i="11"/>
  <c r="T110" i="11"/>
  <c r="R110" i="11"/>
  <c r="P110" i="11"/>
  <c r="J110" i="11"/>
  <c r="BE110" i="11" s="1"/>
  <c r="BK107" i="11"/>
  <c r="BI107" i="11"/>
  <c r="BH107" i="11"/>
  <c r="BG107" i="11"/>
  <c r="BF107" i="11"/>
  <c r="BE107" i="11"/>
  <c r="T107" i="11"/>
  <c r="R107" i="11"/>
  <c r="P107" i="11"/>
  <c r="J107" i="11"/>
  <c r="BK104" i="11"/>
  <c r="BI104" i="11"/>
  <c r="BH104" i="11"/>
  <c r="BG104" i="11"/>
  <c r="BF104" i="11"/>
  <c r="T104" i="11"/>
  <c r="R104" i="11"/>
  <c r="P104" i="11"/>
  <c r="J104" i="11"/>
  <c r="BE104" i="11" s="1"/>
  <c r="BK101" i="11"/>
  <c r="BI101" i="11"/>
  <c r="BH101" i="11"/>
  <c r="BG101" i="11"/>
  <c r="BF101" i="11"/>
  <c r="BE101" i="11"/>
  <c r="T101" i="11"/>
  <c r="R101" i="11"/>
  <c r="P101" i="11"/>
  <c r="J101" i="11"/>
  <c r="BK98" i="11"/>
  <c r="BI98" i="11"/>
  <c r="BH98" i="11"/>
  <c r="BG98" i="11"/>
  <c r="BF98" i="11"/>
  <c r="J34" i="11" s="1"/>
  <c r="BE98" i="11"/>
  <c r="T98" i="11"/>
  <c r="R98" i="11"/>
  <c r="P98" i="11"/>
  <c r="J98" i="11"/>
  <c r="BK91" i="11"/>
  <c r="BI91" i="11"/>
  <c r="BH91" i="11"/>
  <c r="BG91" i="11"/>
  <c r="BF91" i="11"/>
  <c r="T91" i="11"/>
  <c r="R91" i="11"/>
  <c r="P91" i="11"/>
  <c r="J91" i="11"/>
  <c r="BE91" i="11" s="1"/>
  <c r="BK87" i="11"/>
  <c r="BI87" i="11"/>
  <c r="BH87" i="11"/>
  <c r="BG87" i="11"/>
  <c r="BF87" i="11"/>
  <c r="BE87" i="11"/>
  <c r="T87" i="11"/>
  <c r="R87" i="11"/>
  <c r="P87" i="11"/>
  <c r="J87" i="11"/>
  <c r="J80" i="11"/>
  <c r="F80" i="11"/>
  <c r="J78" i="11"/>
  <c r="F78" i="11"/>
  <c r="E76" i="11"/>
  <c r="E74" i="11"/>
  <c r="J54" i="11"/>
  <c r="F54" i="11"/>
  <c r="F52" i="11"/>
  <c r="E50" i="11"/>
  <c r="J37" i="11"/>
  <c r="J36" i="11"/>
  <c r="J35" i="11"/>
  <c r="J24" i="11"/>
  <c r="E24" i="11"/>
  <c r="J23" i="11"/>
  <c r="J18" i="11"/>
  <c r="E18" i="11"/>
  <c r="J17" i="11"/>
  <c r="J12" i="11"/>
  <c r="J52" i="11" s="1"/>
  <c r="E7" i="11"/>
  <c r="E48" i="11" s="1"/>
  <c r="BK138" i="10"/>
  <c r="BI138" i="10"/>
  <c r="BH138" i="10"/>
  <c r="BG138" i="10"/>
  <c r="BF138" i="10"/>
  <c r="T138" i="10"/>
  <c r="T137" i="10" s="1"/>
  <c r="R138" i="10"/>
  <c r="R137" i="10" s="1"/>
  <c r="P138" i="10"/>
  <c r="J138" i="10"/>
  <c r="BE138" i="10" s="1"/>
  <c r="BK137" i="10"/>
  <c r="P137" i="10"/>
  <c r="J137" i="10"/>
  <c r="J64" i="10" s="1"/>
  <c r="BK136" i="10"/>
  <c r="BI136" i="10"/>
  <c r="BH136" i="10"/>
  <c r="BG136" i="10"/>
  <c r="BF136" i="10"/>
  <c r="BE136" i="10"/>
  <c r="T136" i="10"/>
  <c r="R136" i="10"/>
  <c r="P136" i="10"/>
  <c r="J136" i="10"/>
  <c r="BK134" i="10"/>
  <c r="BI134" i="10"/>
  <c r="BH134" i="10"/>
  <c r="BG134" i="10"/>
  <c r="BF134" i="10"/>
  <c r="BE134" i="10"/>
  <c r="T134" i="10"/>
  <c r="R134" i="10"/>
  <c r="P134" i="10"/>
  <c r="J134" i="10"/>
  <c r="BK132" i="10"/>
  <c r="BI132" i="10"/>
  <c r="BH132" i="10"/>
  <c r="BG132" i="10"/>
  <c r="BF132" i="10"/>
  <c r="T132" i="10"/>
  <c r="R132" i="10"/>
  <c r="P132" i="10"/>
  <c r="J132" i="10"/>
  <c r="BE132" i="10" s="1"/>
  <c r="BK131" i="10"/>
  <c r="BI131" i="10"/>
  <c r="BH131" i="10"/>
  <c r="BG131" i="10"/>
  <c r="BF131" i="10"/>
  <c r="T131" i="10"/>
  <c r="R131" i="10"/>
  <c r="P131" i="10"/>
  <c r="J131" i="10"/>
  <c r="BE131" i="10" s="1"/>
  <c r="BK130" i="10"/>
  <c r="BI130" i="10"/>
  <c r="BH130" i="10"/>
  <c r="BG130" i="10"/>
  <c r="BF130" i="10"/>
  <c r="T130" i="10"/>
  <c r="R130" i="10"/>
  <c r="P130" i="10"/>
  <c r="J130" i="10"/>
  <c r="BE130" i="10" s="1"/>
  <c r="BK128" i="10"/>
  <c r="BK123" i="10" s="1"/>
  <c r="J123" i="10" s="1"/>
  <c r="J63" i="10" s="1"/>
  <c r="BI128" i="10"/>
  <c r="BH128" i="10"/>
  <c r="BG128" i="10"/>
  <c r="BF128" i="10"/>
  <c r="T128" i="10"/>
  <c r="R128" i="10"/>
  <c r="P128" i="10"/>
  <c r="J128" i="10"/>
  <c r="BE128" i="10" s="1"/>
  <c r="BK126" i="10"/>
  <c r="BI126" i="10"/>
  <c r="BH126" i="10"/>
  <c r="BG126" i="10"/>
  <c r="BF126" i="10"/>
  <c r="BE126" i="10"/>
  <c r="T126" i="10"/>
  <c r="T123" i="10" s="1"/>
  <c r="R126" i="10"/>
  <c r="R123" i="10" s="1"/>
  <c r="P126" i="10"/>
  <c r="J126" i="10"/>
  <c r="BK124" i="10"/>
  <c r="BI124" i="10"/>
  <c r="BH124" i="10"/>
  <c r="BG124" i="10"/>
  <c r="BF124" i="10"/>
  <c r="T124" i="10"/>
  <c r="R124" i="10"/>
  <c r="P124" i="10"/>
  <c r="J124" i="10"/>
  <c r="BE124" i="10" s="1"/>
  <c r="P123" i="10"/>
  <c r="BK119" i="10"/>
  <c r="BI119" i="10"/>
  <c r="BH119" i="10"/>
  <c r="BG119" i="10"/>
  <c r="BF119" i="10"/>
  <c r="BE119" i="10"/>
  <c r="T119" i="10"/>
  <c r="R119" i="10"/>
  <c r="P119" i="10"/>
  <c r="J119" i="10"/>
  <c r="BK118" i="10"/>
  <c r="J118" i="10" s="1"/>
  <c r="J62" i="10" s="1"/>
  <c r="T118" i="10"/>
  <c r="R118" i="10"/>
  <c r="P118" i="10"/>
  <c r="BK116" i="10"/>
  <c r="BI116" i="10"/>
  <c r="BH116" i="10"/>
  <c r="BG116" i="10"/>
  <c r="BF116" i="10"/>
  <c r="T116" i="10"/>
  <c r="R116" i="10"/>
  <c r="P116" i="10"/>
  <c r="J116" i="10"/>
  <c r="BE116" i="10" s="1"/>
  <c r="BK113" i="10"/>
  <c r="BI113" i="10"/>
  <c r="BH113" i="10"/>
  <c r="BG113" i="10"/>
  <c r="BF113" i="10"/>
  <c r="BE113" i="10"/>
  <c r="T113" i="10"/>
  <c r="R113" i="10"/>
  <c r="P113" i="10"/>
  <c r="J113" i="10"/>
  <c r="BK111" i="10"/>
  <c r="BI111" i="10"/>
  <c r="BH111" i="10"/>
  <c r="BG111" i="10"/>
  <c r="BF111" i="10"/>
  <c r="T111" i="10"/>
  <c r="R111" i="10"/>
  <c r="P111" i="10"/>
  <c r="J111" i="10"/>
  <c r="BE111" i="10" s="1"/>
  <c r="BK108" i="10"/>
  <c r="BI108" i="10"/>
  <c r="BH108" i="10"/>
  <c r="BG108" i="10"/>
  <c r="BF108" i="10"/>
  <c r="T108" i="10"/>
  <c r="R108" i="10"/>
  <c r="P108" i="10"/>
  <c r="J108" i="10"/>
  <c r="BE108" i="10" s="1"/>
  <c r="BK104" i="10"/>
  <c r="BI104" i="10"/>
  <c r="BH104" i="10"/>
  <c r="BG104" i="10"/>
  <c r="BF104" i="10"/>
  <c r="BE104" i="10"/>
  <c r="T104" i="10"/>
  <c r="R104" i="10"/>
  <c r="P104" i="10"/>
  <c r="J104" i="10"/>
  <c r="BK101" i="10"/>
  <c r="BI101" i="10"/>
  <c r="BH101" i="10"/>
  <c r="BG101" i="10"/>
  <c r="BF101" i="10"/>
  <c r="BE101" i="10"/>
  <c r="T101" i="10"/>
  <c r="R101" i="10"/>
  <c r="P101" i="10"/>
  <c r="J101" i="10"/>
  <c r="BK98" i="10"/>
  <c r="BI98" i="10"/>
  <c r="BH98" i="10"/>
  <c r="F36" i="10" s="1"/>
  <c r="BC63" i="2" s="1"/>
  <c r="BG98" i="10"/>
  <c r="BF98" i="10"/>
  <c r="BE98" i="10"/>
  <c r="T98" i="10"/>
  <c r="R98" i="10"/>
  <c r="P98" i="10"/>
  <c r="J98" i="10"/>
  <c r="BK95" i="10"/>
  <c r="BI95" i="10"/>
  <c r="BH95" i="10"/>
  <c r="BG95" i="10"/>
  <c r="BF95" i="10"/>
  <c r="T95" i="10"/>
  <c r="R95" i="10"/>
  <c r="P95" i="10"/>
  <c r="P86" i="10" s="1"/>
  <c r="P85" i="10" s="1"/>
  <c r="P84" i="10" s="1"/>
  <c r="AU63" i="2" s="1"/>
  <c r="J95" i="10"/>
  <c r="BE95" i="10" s="1"/>
  <c r="BK92" i="10"/>
  <c r="BI92" i="10"/>
  <c r="BH92" i="10"/>
  <c r="BG92" i="10"/>
  <c r="BF92" i="10"/>
  <c r="T92" i="10"/>
  <c r="R92" i="10"/>
  <c r="P92" i="10"/>
  <c r="J92" i="10"/>
  <c r="BE92" i="10" s="1"/>
  <c r="BK89" i="10"/>
  <c r="BI89" i="10"/>
  <c r="BH89" i="10"/>
  <c r="BG89" i="10"/>
  <c r="BF89" i="10"/>
  <c r="BE89" i="10"/>
  <c r="T89" i="10"/>
  <c r="T86" i="10" s="1"/>
  <c r="T85" i="10" s="1"/>
  <c r="T84" i="10" s="1"/>
  <c r="R89" i="10"/>
  <c r="P89" i="10"/>
  <c r="J89" i="10"/>
  <c r="BK87" i="10"/>
  <c r="BI87" i="10"/>
  <c r="BH87" i="10"/>
  <c r="BG87" i="10"/>
  <c r="BF87" i="10"/>
  <c r="BE87" i="10"/>
  <c r="T87" i="10"/>
  <c r="R87" i="10"/>
  <c r="P87" i="10"/>
  <c r="J87" i="10"/>
  <c r="BK86" i="10"/>
  <c r="J86" i="10" s="1"/>
  <c r="J61" i="10" s="1"/>
  <c r="R86" i="10"/>
  <c r="R85" i="10" s="1"/>
  <c r="R84" i="10" s="1"/>
  <c r="J80" i="10"/>
  <c r="F80" i="10"/>
  <c r="J78" i="10"/>
  <c r="F78" i="10"/>
  <c r="E76" i="10"/>
  <c r="J55" i="10"/>
  <c r="F55" i="10"/>
  <c r="J54" i="10"/>
  <c r="F54" i="10"/>
  <c r="J52" i="10"/>
  <c r="F52" i="10"/>
  <c r="E50" i="10"/>
  <c r="J37" i="10"/>
  <c r="J36" i="10"/>
  <c r="AY63" i="2" s="1"/>
  <c r="J35" i="10"/>
  <c r="AX63" i="2" s="1"/>
  <c r="J24" i="10"/>
  <c r="E24" i="10"/>
  <c r="J81" i="10" s="1"/>
  <c r="J23" i="10"/>
  <c r="J18" i="10"/>
  <c r="E18" i="10"/>
  <c r="F81" i="10" s="1"/>
  <c r="J17" i="10"/>
  <c r="J12" i="10"/>
  <c r="E7" i="10"/>
  <c r="BK143" i="9"/>
  <c r="BK142" i="9" s="1"/>
  <c r="J142" i="9" s="1"/>
  <c r="J64" i="9" s="1"/>
  <c r="BI143" i="9"/>
  <c r="BH143" i="9"/>
  <c r="BG143" i="9"/>
  <c r="BF143" i="9"/>
  <c r="BE143" i="9"/>
  <c r="T143" i="9"/>
  <c r="T142" i="9" s="1"/>
  <c r="R143" i="9"/>
  <c r="P143" i="9"/>
  <c r="P142" i="9" s="1"/>
  <c r="J143" i="9"/>
  <c r="R142" i="9"/>
  <c r="BK141" i="9"/>
  <c r="BI141" i="9"/>
  <c r="BH141" i="9"/>
  <c r="BG141" i="9"/>
  <c r="BF141" i="9"/>
  <c r="BE141" i="9"/>
  <c r="T141" i="9"/>
  <c r="R141" i="9"/>
  <c r="P141" i="9"/>
  <c r="J141" i="9"/>
  <c r="BK139" i="9"/>
  <c r="BI139" i="9"/>
  <c r="BH139" i="9"/>
  <c r="BG139" i="9"/>
  <c r="BF139" i="9"/>
  <c r="T139" i="9"/>
  <c r="R139" i="9"/>
  <c r="P139" i="9"/>
  <c r="J139" i="9"/>
  <c r="BE139" i="9" s="1"/>
  <c r="BK137" i="9"/>
  <c r="BI137" i="9"/>
  <c r="BH137" i="9"/>
  <c r="BG137" i="9"/>
  <c r="BF137" i="9"/>
  <c r="BE137" i="9"/>
  <c r="T137" i="9"/>
  <c r="R137" i="9"/>
  <c r="P137" i="9"/>
  <c r="J137" i="9"/>
  <c r="BK135" i="9"/>
  <c r="BI135" i="9"/>
  <c r="BH135" i="9"/>
  <c r="BG135" i="9"/>
  <c r="BF135" i="9"/>
  <c r="T135" i="9"/>
  <c r="R135" i="9"/>
  <c r="P135" i="9"/>
  <c r="J135" i="9"/>
  <c r="BE135" i="9" s="1"/>
  <c r="BK133" i="9"/>
  <c r="BI133" i="9"/>
  <c r="BH133" i="9"/>
  <c r="BG133" i="9"/>
  <c r="BF133" i="9"/>
  <c r="T133" i="9"/>
  <c r="R133" i="9"/>
  <c r="P133" i="9"/>
  <c r="J133" i="9"/>
  <c r="BE133" i="9" s="1"/>
  <c r="BK131" i="9"/>
  <c r="BI131" i="9"/>
  <c r="BH131" i="9"/>
  <c r="BG131" i="9"/>
  <c r="BF131" i="9"/>
  <c r="BE131" i="9"/>
  <c r="T131" i="9"/>
  <c r="R131" i="9"/>
  <c r="P131" i="9"/>
  <c r="J131" i="9"/>
  <c r="BK129" i="9"/>
  <c r="BI129" i="9"/>
  <c r="BH129" i="9"/>
  <c r="BG129" i="9"/>
  <c r="BF129" i="9"/>
  <c r="T129" i="9"/>
  <c r="R129" i="9"/>
  <c r="P129" i="9"/>
  <c r="J129" i="9"/>
  <c r="BE129" i="9" s="1"/>
  <c r="BK128" i="9"/>
  <c r="BI128" i="9"/>
  <c r="BH128" i="9"/>
  <c r="BG128" i="9"/>
  <c r="BF128" i="9"/>
  <c r="BE128" i="9"/>
  <c r="T128" i="9"/>
  <c r="R128" i="9"/>
  <c r="P128" i="9"/>
  <c r="J128" i="9"/>
  <c r="BK127" i="9"/>
  <c r="BI127" i="9"/>
  <c r="BH127" i="9"/>
  <c r="BG127" i="9"/>
  <c r="BF127" i="9"/>
  <c r="T127" i="9"/>
  <c r="R127" i="9"/>
  <c r="P127" i="9"/>
  <c r="J127" i="9"/>
  <c r="BE127" i="9" s="1"/>
  <c r="BK123" i="9"/>
  <c r="BI123" i="9"/>
  <c r="BH123" i="9"/>
  <c r="BG123" i="9"/>
  <c r="BF123" i="9"/>
  <c r="T123" i="9"/>
  <c r="R123" i="9"/>
  <c r="P123" i="9"/>
  <c r="J123" i="9"/>
  <c r="BE123" i="9" s="1"/>
  <c r="BK121" i="9"/>
  <c r="BI121" i="9"/>
  <c r="BH121" i="9"/>
  <c r="BG121" i="9"/>
  <c r="BF121" i="9"/>
  <c r="BE121" i="9"/>
  <c r="T121" i="9"/>
  <c r="R121" i="9"/>
  <c r="P121" i="9"/>
  <c r="J121" i="9"/>
  <c r="BK119" i="9"/>
  <c r="BI119" i="9"/>
  <c r="BH119" i="9"/>
  <c r="BG119" i="9"/>
  <c r="BF119" i="9"/>
  <c r="T119" i="9"/>
  <c r="R119" i="9"/>
  <c r="P119" i="9"/>
  <c r="J119" i="9"/>
  <c r="BE119" i="9" s="1"/>
  <c r="BK117" i="9"/>
  <c r="BI117" i="9"/>
  <c r="BH117" i="9"/>
  <c r="BG117" i="9"/>
  <c r="F35" i="9" s="1"/>
  <c r="BB62" i="2" s="1"/>
  <c r="BF117" i="9"/>
  <c r="BE117" i="9"/>
  <c r="T117" i="9"/>
  <c r="R117" i="9"/>
  <c r="P117" i="9"/>
  <c r="J117" i="9"/>
  <c r="BK113" i="9"/>
  <c r="BI113" i="9"/>
  <c r="BH113" i="9"/>
  <c r="BG113" i="9"/>
  <c r="BF113" i="9"/>
  <c r="T113" i="9"/>
  <c r="R113" i="9"/>
  <c r="R112" i="9" s="1"/>
  <c r="P113" i="9"/>
  <c r="J113" i="9"/>
  <c r="BE113" i="9" s="1"/>
  <c r="BK112" i="9"/>
  <c r="J112" i="9" s="1"/>
  <c r="J62" i="9" s="1"/>
  <c r="T112" i="9"/>
  <c r="P112" i="9"/>
  <c r="BK110" i="9"/>
  <c r="BI110" i="9"/>
  <c r="BH110" i="9"/>
  <c r="BG110" i="9"/>
  <c r="BF110" i="9"/>
  <c r="BE110" i="9"/>
  <c r="T110" i="9"/>
  <c r="R110" i="9"/>
  <c r="P110" i="9"/>
  <c r="J110" i="9"/>
  <c r="BK107" i="9"/>
  <c r="BI107" i="9"/>
  <c r="BH107" i="9"/>
  <c r="BG107" i="9"/>
  <c r="BF107" i="9"/>
  <c r="T107" i="9"/>
  <c r="R107" i="9"/>
  <c r="P107" i="9"/>
  <c r="J107" i="9"/>
  <c r="BE107" i="9" s="1"/>
  <c r="BK105" i="9"/>
  <c r="BI105" i="9"/>
  <c r="BH105" i="9"/>
  <c r="BG105" i="9"/>
  <c r="BF105" i="9"/>
  <c r="T105" i="9"/>
  <c r="R105" i="9"/>
  <c r="P105" i="9"/>
  <c r="P86" i="9" s="1"/>
  <c r="J105" i="9"/>
  <c r="BE105" i="9" s="1"/>
  <c r="BK102" i="9"/>
  <c r="BI102" i="9"/>
  <c r="BH102" i="9"/>
  <c r="BG102" i="9"/>
  <c r="BF102" i="9"/>
  <c r="T102" i="9"/>
  <c r="R102" i="9"/>
  <c r="P102" i="9"/>
  <c r="J102" i="9"/>
  <c r="BE102" i="9" s="1"/>
  <c r="BK99" i="9"/>
  <c r="BI99" i="9"/>
  <c r="BH99" i="9"/>
  <c r="BG99" i="9"/>
  <c r="BF99" i="9"/>
  <c r="BE99" i="9"/>
  <c r="T99" i="9"/>
  <c r="R99" i="9"/>
  <c r="P99" i="9"/>
  <c r="J99" i="9"/>
  <c r="BK96" i="9"/>
  <c r="BI96" i="9"/>
  <c r="BH96" i="9"/>
  <c r="BG96" i="9"/>
  <c r="BF96" i="9"/>
  <c r="T96" i="9"/>
  <c r="R96" i="9"/>
  <c r="P96" i="9"/>
  <c r="J96" i="9"/>
  <c r="BE96" i="9" s="1"/>
  <c r="BK93" i="9"/>
  <c r="BI93" i="9"/>
  <c r="BH93" i="9"/>
  <c r="BG93" i="9"/>
  <c r="BF93" i="9"/>
  <c r="T93" i="9"/>
  <c r="R93" i="9"/>
  <c r="P93" i="9"/>
  <c r="J93" i="9"/>
  <c r="BE93" i="9" s="1"/>
  <c r="BK90" i="9"/>
  <c r="BI90" i="9"/>
  <c r="BH90" i="9"/>
  <c r="BG90" i="9"/>
  <c r="BF90" i="9"/>
  <c r="BE90" i="9"/>
  <c r="T90" i="9"/>
  <c r="T86" i="9" s="1"/>
  <c r="R90" i="9"/>
  <c r="R86" i="9" s="1"/>
  <c r="P90" i="9"/>
  <c r="J90" i="9"/>
  <c r="BK87" i="9"/>
  <c r="BI87" i="9"/>
  <c r="BH87" i="9"/>
  <c r="BG87" i="9"/>
  <c r="BF87" i="9"/>
  <c r="BE87" i="9"/>
  <c r="T87" i="9"/>
  <c r="R87" i="9"/>
  <c r="P87" i="9"/>
  <c r="J87" i="9"/>
  <c r="F81" i="9"/>
  <c r="J80" i="9"/>
  <c r="F80" i="9"/>
  <c r="J78" i="9"/>
  <c r="F78" i="9"/>
  <c r="E76" i="9"/>
  <c r="F55" i="9"/>
  <c r="J54" i="9"/>
  <c r="F54" i="9"/>
  <c r="F52" i="9"/>
  <c r="E50" i="9"/>
  <c r="J37" i="9"/>
  <c r="J36" i="9"/>
  <c r="J35" i="9"/>
  <c r="AX62" i="2" s="1"/>
  <c r="J24" i="9"/>
  <c r="E24" i="9"/>
  <c r="J81" i="9" s="1"/>
  <c r="J23" i="9"/>
  <c r="J18" i="9"/>
  <c r="E18" i="9"/>
  <c r="J17" i="9"/>
  <c r="J12" i="9"/>
  <c r="J52" i="9" s="1"/>
  <c r="E7" i="9"/>
  <c r="BK324" i="8"/>
  <c r="BI324" i="8"/>
  <c r="BH324" i="8"/>
  <c r="BG324" i="8"/>
  <c r="BF324" i="8"/>
  <c r="BE324" i="8"/>
  <c r="T324" i="8"/>
  <c r="R324" i="8"/>
  <c r="P324" i="8"/>
  <c r="J324" i="8"/>
  <c r="BK323" i="8"/>
  <c r="BI323" i="8"/>
  <c r="BH323" i="8"/>
  <c r="BG323" i="8"/>
  <c r="BF323" i="8"/>
  <c r="BE323" i="8"/>
  <c r="T323" i="8"/>
  <c r="R323" i="8"/>
  <c r="P323" i="8"/>
  <c r="J323" i="8"/>
  <c r="BK322" i="8"/>
  <c r="BI322" i="8"/>
  <c r="BH322" i="8"/>
  <c r="BG322" i="8"/>
  <c r="BF322" i="8"/>
  <c r="T322" i="8"/>
  <c r="R322" i="8"/>
  <c r="P322" i="8"/>
  <c r="J322" i="8"/>
  <c r="BE322" i="8" s="1"/>
  <c r="BK321" i="8"/>
  <c r="BI321" i="8"/>
  <c r="BH321" i="8"/>
  <c r="BG321" i="8"/>
  <c r="BF321" i="8"/>
  <c r="T321" i="8"/>
  <c r="R321" i="8"/>
  <c r="P321" i="8"/>
  <c r="J321" i="8"/>
  <c r="BE321" i="8" s="1"/>
  <c r="BK320" i="8"/>
  <c r="BI320" i="8"/>
  <c r="BH320" i="8"/>
  <c r="BG320" i="8"/>
  <c r="BF320" i="8"/>
  <c r="T320" i="8"/>
  <c r="R320" i="8"/>
  <c r="P320" i="8"/>
  <c r="J320" i="8"/>
  <c r="BE320" i="8" s="1"/>
  <c r="BK319" i="8"/>
  <c r="BI319" i="8"/>
  <c r="BH319" i="8"/>
  <c r="BG319" i="8"/>
  <c r="BF319" i="8"/>
  <c r="BE319" i="8"/>
  <c r="T319" i="8"/>
  <c r="T317" i="8" s="1"/>
  <c r="T316" i="8" s="1"/>
  <c r="R319" i="8"/>
  <c r="P319" i="8"/>
  <c r="J319" i="8"/>
  <c r="BK318" i="8"/>
  <c r="BI318" i="8"/>
  <c r="BH318" i="8"/>
  <c r="BG318" i="8"/>
  <c r="BF318" i="8"/>
  <c r="T318" i="8"/>
  <c r="R318" i="8"/>
  <c r="P318" i="8"/>
  <c r="J318" i="8"/>
  <c r="BE318" i="8" s="1"/>
  <c r="R317" i="8"/>
  <c r="R316" i="8" s="1"/>
  <c r="P317" i="8"/>
  <c r="P316" i="8" s="1"/>
  <c r="BK313" i="8"/>
  <c r="BI313" i="8"/>
  <c r="BH313" i="8"/>
  <c r="BG313" i="8"/>
  <c r="BF313" i="8"/>
  <c r="T313" i="8"/>
  <c r="R313" i="8"/>
  <c r="R312" i="8" s="1"/>
  <c r="P313" i="8"/>
  <c r="P312" i="8" s="1"/>
  <c r="J313" i="8"/>
  <c r="BE313" i="8" s="1"/>
  <c r="BK312" i="8"/>
  <c r="J312" i="8" s="1"/>
  <c r="J69" i="8" s="1"/>
  <c r="T312" i="8"/>
  <c r="BK310" i="8"/>
  <c r="BI310" i="8"/>
  <c r="BH310" i="8"/>
  <c r="BG310" i="8"/>
  <c r="BF310" i="8"/>
  <c r="T310" i="8"/>
  <c r="R310" i="8"/>
  <c r="P310" i="8"/>
  <c r="J310" i="8"/>
  <c r="BE310" i="8" s="1"/>
  <c r="BK308" i="8"/>
  <c r="BI308" i="8"/>
  <c r="BH308" i="8"/>
  <c r="BG308" i="8"/>
  <c r="BF308" i="8"/>
  <c r="T308" i="8"/>
  <c r="R308" i="8"/>
  <c r="P308" i="8"/>
  <c r="J308" i="8"/>
  <c r="BE308" i="8" s="1"/>
  <c r="BK304" i="8"/>
  <c r="BI304" i="8"/>
  <c r="BH304" i="8"/>
  <c r="BG304" i="8"/>
  <c r="BF304" i="8"/>
  <c r="T304" i="8"/>
  <c r="T301" i="8" s="1"/>
  <c r="R304" i="8"/>
  <c r="R301" i="8" s="1"/>
  <c r="P304" i="8"/>
  <c r="P301" i="8" s="1"/>
  <c r="J304" i="8"/>
  <c r="BE304" i="8" s="1"/>
  <c r="BK302" i="8"/>
  <c r="BK301" i="8" s="1"/>
  <c r="J301" i="8" s="1"/>
  <c r="J68" i="8" s="1"/>
  <c r="BI302" i="8"/>
  <c r="BH302" i="8"/>
  <c r="BG302" i="8"/>
  <c r="BF302" i="8"/>
  <c r="BE302" i="8"/>
  <c r="T302" i="8"/>
  <c r="R302" i="8"/>
  <c r="P302" i="8"/>
  <c r="J302" i="8"/>
  <c r="BK297" i="8"/>
  <c r="BI297" i="8"/>
  <c r="BH297" i="8"/>
  <c r="BG297" i="8"/>
  <c r="BF297" i="8"/>
  <c r="T297" i="8"/>
  <c r="R297" i="8"/>
  <c r="P297" i="8"/>
  <c r="J297" i="8"/>
  <c r="BE297" i="8" s="1"/>
  <c r="BK295" i="8"/>
  <c r="BI295" i="8"/>
  <c r="BH295" i="8"/>
  <c r="BG295" i="8"/>
  <c r="BF295" i="8"/>
  <c r="T295" i="8"/>
  <c r="R295" i="8"/>
  <c r="P295" i="8"/>
  <c r="J295" i="8"/>
  <c r="BE295" i="8" s="1"/>
  <c r="BK292" i="8"/>
  <c r="BI292" i="8"/>
  <c r="BH292" i="8"/>
  <c r="BG292" i="8"/>
  <c r="BF292" i="8"/>
  <c r="T292" i="8"/>
  <c r="R292" i="8"/>
  <c r="P292" i="8"/>
  <c r="J292" i="8"/>
  <c r="BE292" i="8" s="1"/>
  <c r="BK288" i="8"/>
  <c r="BI288" i="8"/>
  <c r="BH288" i="8"/>
  <c r="BG288" i="8"/>
  <c r="BF288" i="8"/>
  <c r="BE288" i="8"/>
  <c r="T288" i="8"/>
  <c r="T287" i="8" s="1"/>
  <c r="R288" i="8"/>
  <c r="P288" i="8"/>
  <c r="J288" i="8"/>
  <c r="P287" i="8"/>
  <c r="BK282" i="8"/>
  <c r="BI282" i="8"/>
  <c r="BH282" i="8"/>
  <c r="BG282" i="8"/>
  <c r="BF282" i="8"/>
  <c r="BE282" i="8"/>
  <c r="T282" i="8"/>
  <c r="R282" i="8"/>
  <c r="P282" i="8"/>
  <c r="J282" i="8"/>
  <c r="BK280" i="8"/>
  <c r="BI280" i="8"/>
  <c r="BH280" i="8"/>
  <c r="BG280" i="8"/>
  <c r="BF280" i="8"/>
  <c r="T280" i="8"/>
  <c r="R280" i="8"/>
  <c r="P280" i="8"/>
  <c r="J280" i="8"/>
  <c r="BE280" i="8" s="1"/>
  <c r="BK278" i="8"/>
  <c r="BI278" i="8"/>
  <c r="BH278" i="8"/>
  <c r="BG278" i="8"/>
  <c r="BF278" i="8"/>
  <c r="BE278" i="8"/>
  <c r="T278" i="8"/>
  <c r="R278" i="8"/>
  <c r="P278" i="8"/>
  <c r="J278" i="8"/>
  <c r="BK277" i="8"/>
  <c r="BI277" i="8"/>
  <c r="BH277" i="8"/>
  <c r="BG277" i="8"/>
  <c r="BF277" i="8"/>
  <c r="BE277" i="8"/>
  <c r="T277" i="8"/>
  <c r="R277" i="8"/>
  <c r="P277" i="8"/>
  <c r="J277" i="8"/>
  <c r="BK273" i="8"/>
  <c r="BI273" i="8"/>
  <c r="BH273" i="8"/>
  <c r="BG273" i="8"/>
  <c r="BF273" i="8"/>
  <c r="T273" i="8"/>
  <c r="R273" i="8"/>
  <c r="P273" i="8"/>
  <c r="J273" i="8"/>
  <c r="BE273" i="8" s="1"/>
  <c r="BK269" i="8"/>
  <c r="BI269" i="8"/>
  <c r="BH269" i="8"/>
  <c r="BG269" i="8"/>
  <c r="BF269" i="8"/>
  <c r="T269" i="8"/>
  <c r="R269" i="8"/>
  <c r="P269" i="8"/>
  <c r="J269" i="8"/>
  <c r="BE269" i="8" s="1"/>
  <c r="BK266" i="8"/>
  <c r="BI266" i="8"/>
  <c r="BH266" i="8"/>
  <c r="BG266" i="8"/>
  <c r="BF266" i="8"/>
  <c r="T266" i="8"/>
  <c r="R266" i="8"/>
  <c r="P266" i="8"/>
  <c r="J266" i="8"/>
  <c r="BE266" i="8" s="1"/>
  <c r="BK262" i="8"/>
  <c r="BI262" i="8"/>
  <c r="BH262" i="8"/>
  <c r="BG262" i="8"/>
  <c r="BF262" i="8"/>
  <c r="BE262" i="8"/>
  <c r="T262" i="8"/>
  <c r="R262" i="8"/>
  <c r="P262" i="8"/>
  <c r="J262" i="8"/>
  <c r="BK260" i="8"/>
  <c r="BI260" i="8"/>
  <c r="BH260" i="8"/>
  <c r="BG260" i="8"/>
  <c r="BF260" i="8"/>
  <c r="T260" i="8"/>
  <c r="R260" i="8"/>
  <c r="P260" i="8"/>
  <c r="J260" i="8"/>
  <c r="BE260" i="8" s="1"/>
  <c r="BK255" i="8"/>
  <c r="BI255" i="8"/>
  <c r="BH255" i="8"/>
  <c r="BG255" i="8"/>
  <c r="BF255" i="8"/>
  <c r="T255" i="8"/>
  <c r="R255" i="8"/>
  <c r="P255" i="8"/>
  <c r="J255" i="8"/>
  <c r="BE255" i="8" s="1"/>
  <c r="BK252" i="8"/>
  <c r="BI252" i="8"/>
  <c r="BH252" i="8"/>
  <c r="BG252" i="8"/>
  <c r="BF252" i="8"/>
  <c r="BE252" i="8"/>
  <c r="T252" i="8"/>
  <c r="R252" i="8"/>
  <c r="P252" i="8"/>
  <c r="J252" i="8"/>
  <c r="BK249" i="8"/>
  <c r="BI249" i="8"/>
  <c r="BH249" i="8"/>
  <c r="BG249" i="8"/>
  <c r="BF249" i="8"/>
  <c r="BE249" i="8"/>
  <c r="T249" i="8"/>
  <c r="R249" i="8"/>
  <c r="P249" i="8"/>
  <c r="J249" i="8"/>
  <c r="BK245" i="8"/>
  <c r="BI245" i="8"/>
  <c r="BH245" i="8"/>
  <c r="BG245" i="8"/>
  <c r="BF245" i="8"/>
  <c r="T245" i="8"/>
  <c r="R245" i="8"/>
  <c r="P245" i="8"/>
  <c r="J245" i="8"/>
  <c r="BE245" i="8" s="1"/>
  <c r="BK243" i="8"/>
  <c r="BI243" i="8"/>
  <c r="BH243" i="8"/>
  <c r="BG243" i="8"/>
  <c r="BF243" i="8"/>
  <c r="BE243" i="8"/>
  <c r="T243" i="8"/>
  <c r="R243" i="8"/>
  <c r="P243" i="8"/>
  <c r="J243" i="8"/>
  <c r="BK240" i="8"/>
  <c r="BI240" i="8"/>
  <c r="BH240" i="8"/>
  <c r="BG240" i="8"/>
  <c r="BF240" i="8"/>
  <c r="T240" i="8"/>
  <c r="R240" i="8"/>
  <c r="P240" i="8"/>
  <c r="J240" i="8"/>
  <c r="BE240" i="8" s="1"/>
  <c r="BK235" i="8"/>
  <c r="BK234" i="8" s="1"/>
  <c r="J234" i="8" s="1"/>
  <c r="J66" i="8" s="1"/>
  <c r="BI235" i="8"/>
  <c r="BH235" i="8"/>
  <c r="BG235" i="8"/>
  <c r="BF235" i="8"/>
  <c r="BE235" i="8"/>
  <c r="T235" i="8"/>
  <c r="R235" i="8"/>
  <c r="P235" i="8"/>
  <c r="J235" i="8"/>
  <c r="BK233" i="8"/>
  <c r="BI233" i="8"/>
  <c r="BH233" i="8"/>
  <c r="BG233" i="8"/>
  <c r="BF233" i="8"/>
  <c r="T233" i="8"/>
  <c r="R233" i="8"/>
  <c r="P233" i="8"/>
  <c r="J233" i="8"/>
  <c r="BE233" i="8" s="1"/>
  <c r="BK231" i="8"/>
  <c r="BI231" i="8"/>
  <c r="BH231" i="8"/>
  <c r="BG231" i="8"/>
  <c r="BF231" i="8"/>
  <c r="T231" i="8"/>
  <c r="R231" i="8"/>
  <c r="P231" i="8"/>
  <c r="J231" i="8"/>
  <c r="BE231" i="8" s="1"/>
  <c r="BK230" i="8"/>
  <c r="BI230" i="8"/>
  <c r="BH230" i="8"/>
  <c r="BG230" i="8"/>
  <c r="BF230" i="8"/>
  <c r="BE230" i="8"/>
  <c r="T230" i="8"/>
  <c r="T227" i="8" s="1"/>
  <c r="R230" i="8"/>
  <c r="P230" i="8"/>
  <c r="J230" i="8"/>
  <c r="BK228" i="8"/>
  <c r="BI228" i="8"/>
  <c r="BH228" i="8"/>
  <c r="BG228" i="8"/>
  <c r="BF228" i="8"/>
  <c r="T228" i="8"/>
  <c r="R228" i="8"/>
  <c r="P228" i="8"/>
  <c r="J228" i="8"/>
  <c r="BE228" i="8" s="1"/>
  <c r="R227" i="8"/>
  <c r="P227" i="8"/>
  <c r="BK222" i="8"/>
  <c r="BI222" i="8"/>
  <c r="BH222" i="8"/>
  <c r="BG222" i="8"/>
  <c r="BF222" i="8"/>
  <c r="T222" i="8"/>
  <c r="R222" i="8"/>
  <c r="P222" i="8"/>
  <c r="J222" i="8"/>
  <c r="BE222" i="8" s="1"/>
  <c r="BK218" i="8"/>
  <c r="BI218" i="8"/>
  <c r="BH218" i="8"/>
  <c r="BG218" i="8"/>
  <c r="BF218" i="8"/>
  <c r="BE218" i="8"/>
  <c r="T218" i="8"/>
  <c r="T217" i="8" s="1"/>
  <c r="R218" i="8"/>
  <c r="R217" i="8" s="1"/>
  <c r="P218" i="8"/>
  <c r="J218" i="8"/>
  <c r="P217" i="8"/>
  <c r="BK214" i="8"/>
  <c r="BI214" i="8"/>
  <c r="BH214" i="8"/>
  <c r="BG214" i="8"/>
  <c r="BF214" i="8"/>
  <c r="T214" i="8"/>
  <c r="R214" i="8"/>
  <c r="P214" i="8"/>
  <c r="J214" i="8"/>
  <c r="BE214" i="8" s="1"/>
  <c r="BK212" i="8"/>
  <c r="BI212" i="8"/>
  <c r="BH212" i="8"/>
  <c r="BG212" i="8"/>
  <c r="BF212" i="8"/>
  <c r="T212" i="8"/>
  <c r="R212" i="8"/>
  <c r="P212" i="8"/>
  <c r="J212" i="8"/>
  <c r="BE212" i="8" s="1"/>
  <c r="BK210" i="8"/>
  <c r="BI210" i="8"/>
  <c r="BH210" i="8"/>
  <c r="BG210" i="8"/>
  <c r="BF210" i="8"/>
  <c r="BE210" i="8"/>
  <c r="T210" i="8"/>
  <c r="R210" i="8"/>
  <c r="P210" i="8"/>
  <c r="J210" i="8"/>
  <c r="BK205" i="8"/>
  <c r="BI205" i="8"/>
  <c r="BH205" i="8"/>
  <c r="BG205" i="8"/>
  <c r="BF205" i="8"/>
  <c r="T205" i="8"/>
  <c r="R205" i="8"/>
  <c r="P205" i="8"/>
  <c r="J205" i="8"/>
  <c r="BE205" i="8" s="1"/>
  <c r="BK200" i="8"/>
  <c r="BK194" i="8" s="1"/>
  <c r="J194" i="8" s="1"/>
  <c r="J63" i="8" s="1"/>
  <c r="BI200" i="8"/>
  <c r="BH200" i="8"/>
  <c r="BG200" i="8"/>
  <c r="BF200" i="8"/>
  <c r="BE200" i="8"/>
  <c r="T200" i="8"/>
  <c r="R200" i="8"/>
  <c r="P200" i="8"/>
  <c r="J200" i="8"/>
  <c r="BK195" i="8"/>
  <c r="BI195" i="8"/>
  <c r="BH195" i="8"/>
  <c r="BG195" i="8"/>
  <c r="BF195" i="8"/>
  <c r="BE195" i="8"/>
  <c r="T195" i="8"/>
  <c r="R195" i="8"/>
  <c r="R194" i="8" s="1"/>
  <c r="P195" i="8"/>
  <c r="P194" i="8" s="1"/>
  <c r="J195" i="8"/>
  <c r="BK192" i="8"/>
  <c r="BI192" i="8"/>
  <c r="BH192" i="8"/>
  <c r="BG192" i="8"/>
  <c r="BF192" i="8"/>
  <c r="BE192" i="8"/>
  <c r="T192" i="8"/>
  <c r="R192" i="8"/>
  <c r="P192" i="8"/>
  <c r="J192" i="8"/>
  <c r="BK187" i="8"/>
  <c r="BI187" i="8"/>
  <c r="BH187" i="8"/>
  <c r="BG187" i="8"/>
  <c r="BF187" i="8"/>
  <c r="T187" i="8"/>
  <c r="R187" i="8"/>
  <c r="P187" i="8"/>
  <c r="J187" i="8"/>
  <c r="BE187" i="8" s="1"/>
  <c r="BK182" i="8"/>
  <c r="BI182" i="8"/>
  <c r="BH182" i="8"/>
  <c r="BG182" i="8"/>
  <c r="BF182" i="8"/>
  <c r="BE182" i="8"/>
  <c r="T182" i="8"/>
  <c r="R182" i="8"/>
  <c r="P182" i="8"/>
  <c r="J182" i="8"/>
  <c r="BK179" i="8"/>
  <c r="BI179" i="8"/>
  <c r="BH179" i="8"/>
  <c r="BG179" i="8"/>
  <c r="BF179" i="8"/>
  <c r="T179" i="8"/>
  <c r="T173" i="8" s="1"/>
  <c r="R179" i="8"/>
  <c r="P179" i="8"/>
  <c r="J179" i="8"/>
  <c r="BE179" i="8" s="1"/>
  <c r="BK174" i="8"/>
  <c r="BI174" i="8"/>
  <c r="BH174" i="8"/>
  <c r="BG174" i="8"/>
  <c r="BF174" i="8"/>
  <c r="BE174" i="8"/>
  <c r="T174" i="8"/>
  <c r="R174" i="8"/>
  <c r="P174" i="8"/>
  <c r="J174" i="8"/>
  <c r="R173" i="8"/>
  <c r="P173" i="8"/>
  <c r="BK170" i="8"/>
  <c r="BI170" i="8"/>
  <c r="BH170" i="8"/>
  <c r="BG170" i="8"/>
  <c r="BF170" i="8"/>
  <c r="T170" i="8"/>
  <c r="R170" i="8"/>
  <c r="P170" i="8"/>
  <c r="J170" i="8"/>
  <c r="BE170" i="8" s="1"/>
  <c r="BK167" i="8"/>
  <c r="BI167" i="8"/>
  <c r="BH167" i="8"/>
  <c r="BG167" i="8"/>
  <c r="BF167" i="8"/>
  <c r="BE167" i="8"/>
  <c r="T167" i="8"/>
  <c r="R167" i="8"/>
  <c r="P167" i="8"/>
  <c r="J167" i="8"/>
  <c r="BK164" i="8"/>
  <c r="BI164" i="8"/>
  <c r="BH164" i="8"/>
  <c r="BG164" i="8"/>
  <c r="BF164" i="8"/>
  <c r="T164" i="8"/>
  <c r="R164" i="8"/>
  <c r="P164" i="8"/>
  <c r="J164" i="8"/>
  <c r="BE164" i="8" s="1"/>
  <c r="BK159" i="8"/>
  <c r="BI159" i="8"/>
  <c r="BH159" i="8"/>
  <c r="BG159" i="8"/>
  <c r="BF159" i="8"/>
  <c r="BE159" i="8"/>
  <c r="T159" i="8"/>
  <c r="R159" i="8"/>
  <c r="P159" i="8"/>
  <c r="J159" i="8"/>
  <c r="BK155" i="8"/>
  <c r="BI155" i="8"/>
  <c r="BH155" i="8"/>
  <c r="BG155" i="8"/>
  <c r="BF155" i="8"/>
  <c r="T155" i="8"/>
  <c r="R155" i="8"/>
  <c r="P155" i="8"/>
  <c r="J155" i="8"/>
  <c r="BE155" i="8" s="1"/>
  <c r="BK149" i="8"/>
  <c r="BI149" i="8"/>
  <c r="BH149" i="8"/>
  <c r="BG149" i="8"/>
  <c r="BF149" i="8"/>
  <c r="T149" i="8"/>
  <c r="R149" i="8"/>
  <c r="P149" i="8"/>
  <c r="J149" i="8"/>
  <c r="BE149" i="8" s="1"/>
  <c r="BK146" i="8"/>
  <c r="BI146" i="8"/>
  <c r="BH146" i="8"/>
  <c r="BG146" i="8"/>
  <c r="BF146" i="8"/>
  <c r="BE146" i="8"/>
  <c r="T146" i="8"/>
  <c r="R146" i="8"/>
  <c r="P146" i="8"/>
  <c r="J146" i="8"/>
  <c r="BK140" i="8"/>
  <c r="BI140" i="8"/>
  <c r="BH140" i="8"/>
  <c r="BG140" i="8"/>
  <c r="BF140" i="8"/>
  <c r="T140" i="8"/>
  <c r="R140" i="8"/>
  <c r="P140" i="8"/>
  <c r="J140" i="8"/>
  <c r="BE140" i="8" s="1"/>
  <c r="BK134" i="8"/>
  <c r="BI134" i="8"/>
  <c r="BH134" i="8"/>
  <c r="BG134" i="8"/>
  <c r="BF134" i="8"/>
  <c r="BE134" i="8"/>
  <c r="T134" i="8"/>
  <c r="R134" i="8"/>
  <c r="P134" i="8"/>
  <c r="J134" i="8"/>
  <c r="BK131" i="8"/>
  <c r="BI131" i="8"/>
  <c r="BH131" i="8"/>
  <c r="BG131" i="8"/>
  <c r="BF131" i="8"/>
  <c r="T131" i="8"/>
  <c r="R131" i="8"/>
  <c r="P131" i="8"/>
  <c r="J131" i="8"/>
  <c r="BE131" i="8" s="1"/>
  <c r="BK127" i="8"/>
  <c r="BI127" i="8"/>
  <c r="BH127" i="8"/>
  <c r="BG127" i="8"/>
  <c r="BF127" i="8"/>
  <c r="T127" i="8"/>
  <c r="R127" i="8"/>
  <c r="P127" i="8"/>
  <c r="J127" i="8"/>
  <c r="BE127" i="8" s="1"/>
  <c r="BK123" i="8"/>
  <c r="BI123" i="8"/>
  <c r="BH123" i="8"/>
  <c r="BG123" i="8"/>
  <c r="BF123" i="8"/>
  <c r="BE123" i="8"/>
  <c r="T123" i="8"/>
  <c r="R123" i="8"/>
  <c r="P123" i="8"/>
  <c r="J123" i="8"/>
  <c r="BK121" i="8"/>
  <c r="BI121" i="8"/>
  <c r="BH121" i="8"/>
  <c r="BG121" i="8"/>
  <c r="BF121" i="8"/>
  <c r="T121" i="8"/>
  <c r="R121" i="8"/>
  <c r="P121" i="8"/>
  <c r="J121" i="8"/>
  <c r="BE121" i="8" s="1"/>
  <c r="BK115" i="8"/>
  <c r="BI115" i="8"/>
  <c r="BH115" i="8"/>
  <c r="BG115" i="8"/>
  <c r="BF115" i="8"/>
  <c r="T115" i="8"/>
  <c r="R115" i="8"/>
  <c r="P115" i="8"/>
  <c r="J115" i="8"/>
  <c r="BE115" i="8" s="1"/>
  <c r="BK110" i="8"/>
  <c r="BI110" i="8"/>
  <c r="BH110" i="8"/>
  <c r="BG110" i="8"/>
  <c r="BF110" i="8"/>
  <c r="T110" i="8"/>
  <c r="R110" i="8"/>
  <c r="P110" i="8"/>
  <c r="J110" i="8"/>
  <c r="BE110" i="8" s="1"/>
  <c r="BK106" i="8"/>
  <c r="BI106" i="8"/>
  <c r="BH106" i="8"/>
  <c r="BG106" i="8"/>
  <c r="BF106" i="8"/>
  <c r="T106" i="8"/>
  <c r="R106" i="8"/>
  <c r="P106" i="8"/>
  <c r="J106" i="8"/>
  <c r="BE106" i="8" s="1"/>
  <c r="BK101" i="8"/>
  <c r="BI101" i="8"/>
  <c r="BH101" i="8"/>
  <c r="BG101" i="8"/>
  <c r="BF101" i="8"/>
  <c r="BE101" i="8"/>
  <c r="T101" i="8"/>
  <c r="R101" i="8"/>
  <c r="P101" i="8"/>
  <c r="J101" i="8"/>
  <c r="BK96" i="8"/>
  <c r="BI96" i="8"/>
  <c r="BH96" i="8"/>
  <c r="BG96" i="8"/>
  <c r="BF96" i="8"/>
  <c r="T96" i="8"/>
  <c r="R96" i="8"/>
  <c r="P96" i="8"/>
  <c r="J96" i="8"/>
  <c r="BE96" i="8" s="1"/>
  <c r="BK95" i="8"/>
  <c r="BI95" i="8"/>
  <c r="BH95" i="8"/>
  <c r="BG95" i="8"/>
  <c r="BF95" i="8"/>
  <c r="T95" i="8"/>
  <c r="R95" i="8"/>
  <c r="P95" i="8"/>
  <c r="J95" i="8"/>
  <c r="BE95" i="8" s="1"/>
  <c r="BK94" i="8"/>
  <c r="BI94" i="8"/>
  <c r="BH94" i="8"/>
  <c r="BG94" i="8"/>
  <c r="BF94" i="8"/>
  <c r="BE94" i="8"/>
  <c r="T94" i="8"/>
  <c r="R94" i="8"/>
  <c r="P94" i="8"/>
  <c r="J94" i="8"/>
  <c r="J87" i="8"/>
  <c r="F87" i="8"/>
  <c r="F85" i="8"/>
  <c r="E83" i="8"/>
  <c r="E81" i="8"/>
  <c r="J55" i="8"/>
  <c r="J54" i="8"/>
  <c r="F54" i="8"/>
  <c r="F52" i="8"/>
  <c r="E50" i="8"/>
  <c r="E48" i="8"/>
  <c r="J37" i="8"/>
  <c r="J36" i="8"/>
  <c r="J35" i="8"/>
  <c r="AX61" i="2" s="1"/>
  <c r="J24" i="8"/>
  <c r="E24" i="8"/>
  <c r="J88" i="8" s="1"/>
  <c r="J23" i="8"/>
  <c r="J18" i="8"/>
  <c r="E18" i="8"/>
  <c r="F55" i="8" s="1"/>
  <c r="J17" i="8"/>
  <c r="J12" i="8"/>
  <c r="E7" i="8"/>
  <c r="BK138" i="7"/>
  <c r="BI138" i="7"/>
  <c r="BH138" i="7"/>
  <c r="BG138" i="7"/>
  <c r="BF138" i="7"/>
  <c r="BE138" i="7"/>
  <c r="T138" i="7"/>
  <c r="R138" i="7"/>
  <c r="P138" i="7"/>
  <c r="J138" i="7"/>
  <c r="BK137" i="7"/>
  <c r="BK132" i="7" s="1"/>
  <c r="J132" i="7" s="1"/>
  <c r="J70" i="7" s="1"/>
  <c r="BI137" i="7"/>
  <c r="BH137" i="7"/>
  <c r="BG137" i="7"/>
  <c r="BF137" i="7"/>
  <c r="T137" i="7"/>
  <c r="R137" i="7"/>
  <c r="P137" i="7"/>
  <c r="J137" i="7"/>
  <c r="BE137" i="7" s="1"/>
  <c r="BK136" i="7"/>
  <c r="BI136" i="7"/>
  <c r="BH136" i="7"/>
  <c r="BG136" i="7"/>
  <c r="BF136" i="7"/>
  <c r="T136" i="7"/>
  <c r="R136" i="7"/>
  <c r="P136" i="7"/>
  <c r="J136" i="7"/>
  <c r="BE136" i="7" s="1"/>
  <c r="BK135" i="7"/>
  <c r="BI135" i="7"/>
  <c r="BH135" i="7"/>
  <c r="BG135" i="7"/>
  <c r="BF135" i="7"/>
  <c r="BE135" i="7"/>
  <c r="T135" i="7"/>
  <c r="R135" i="7"/>
  <c r="P135" i="7"/>
  <c r="J135" i="7"/>
  <c r="BK134" i="7"/>
  <c r="BI134" i="7"/>
  <c r="BH134" i="7"/>
  <c r="BG134" i="7"/>
  <c r="BF134" i="7"/>
  <c r="BE134" i="7"/>
  <c r="T134" i="7"/>
  <c r="R134" i="7"/>
  <c r="P134" i="7"/>
  <c r="J134" i="7"/>
  <c r="BK133" i="7"/>
  <c r="BI133" i="7"/>
  <c r="BH133" i="7"/>
  <c r="BG133" i="7"/>
  <c r="BF133" i="7"/>
  <c r="T133" i="7"/>
  <c r="R133" i="7"/>
  <c r="P133" i="7"/>
  <c r="J133" i="7"/>
  <c r="BE133" i="7" s="1"/>
  <c r="T132" i="7"/>
  <c r="R132" i="7"/>
  <c r="BK131" i="7"/>
  <c r="BI131" i="7"/>
  <c r="BH131" i="7"/>
  <c r="BG131" i="7"/>
  <c r="BF131" i="7"/>
  <c r="T131" i="7"/>
  <c r="R131" i="7"/>
  <c r="P131" i="7"/>
  <c r="J131" i="7"/>
  <c r="BE131" i="7" s="1"/>
  <c r="BK130" i="7"/>
  <c r="BI130" i="7"/>
  <c r="BH130" i="7"/>
  <c r="BG130" i="7"/>
  <c r="BF130" i="7"/>
  <c r="T130" i="7"/>
  <c r="R130" i="7"/>
  <c r="P130" i="7"/>
  <c r="J130" i="7"/>
  <c r="BE130" i="7" s="1"/>
  <c r="BK129" i="7"/>
  <c r="BI129" i="7"/>
  <c r="BH129" i="7"/>
  <c r="BG129" i="7"/>
  <c r="BF129" i="7"/>
  <c r="BE129" i="7"/>
  <c r="T129" i="7"/>
  <c r="R129" i="7"/>
  <c r="P129" i="7"/>
  <c r="J129" i="7"/>
  <c r="BK128" i="7"/>
  <c r="BI128" i="7"/>
  <c r="BH128" i="7"/>
  <c r="BG128" i="7"/>
  <c r="BF128" i="7"/>
  <c r="BE128" i="7"/>
  <c r="T128" i="7"/>
  <c r="R128" i="7"/>
  <c r="P128" i="7"/>
  <c r="J128" i="7"/>
  <c r="BK127" i="7"/>
  <c r="BI127" i="7"/>
  <c r="BH127" i="7"/>
  <c r="BG127" i="7"/>
  <c r="BF127" i="7"/>
  <c r="BE127" i="7"/>
  <c r="T127" i="7"/>
  <c r="R127" i="7"/>
  <c r="P127" i="7"/>
  <c r="J127" i="7"/>
  <c r="BK126" i="7"/>
  <c r="BI126" i="7"/>
  <c r="BH126" i="7"/>
  <c r="BG126" i="7"/>
  <c r="BF126" i="7"/>
  <c r="T126" i="7"/>
  <c r="R126" i="7"/>
  <c r="P126" i="7"/>
  <c r="J126" i="7"/>
  <c r="BE126" i="7" s="1"/>
  <c r="BK125" i="7"/>
  <c r="BI125" i="7"/>
  <c r="BH125" i="7"/>
  <c r="BG125" i="7"/>
  <c r="BF125" i="7"/>
  <c r="T125" i="7"/>
  <c r="R125" i="7"/>
  <c r="P125" i="7"/>
  <c r="J125" i="7"/>
  <c r="BE125" i="7" s="1"/>
  <c r="BK124" i="7"/>
  <c r="BI124" i="7"/>
  <c r="BH124" i="7"/>
  <c r="BG124" i="7"/>
  <c r="BF124" i="7"/>
  <c r="T124" i="7"/>
  <c r="R124" i="7"/>
  <c r="R120" i="7" s="1"/>
  <c r="P124" i="7"/>
  <c r="J124" i="7"/>
  <c r="BE124" i="7" s="1"/>
  <c r="BK123" i="7"/>
  <c r="BI123" i="7"/>
  <c r="BH123" i="7"/>
  <c r="BG123" i="7"/>
  <c r="BF123" i="7"/>
  <c r="BE123" i="7"/>
  <c r="T123" i="7"/>
  <c r="R123" i="7"/>
  <c r="P123" i="7"/>
  <c r="J123" i="7"/>
  <c r="BK122" i="7"/>
  <c r="BI122" i="7"/>
  <c r="BH122" i="7"/>
  <c r="BG122" i="7"/>
  <c r="BF122" i="7"/>
  <c r="BE122" i="7"/>
  <c r="T122" i="7"/>
  <c r="R122" i="7"/>
  <c r="P122" i="7"/>
  <c r="J122" i="7"/>
  <c r="BK121" i="7"/>
  <c r="BI121" i="7"/>
  <c r="BH121" i="7"/>
  <c r="BG121" i="7"/>
  <c r="BF121" i="7"/>
  <c r="T121" i="7"/>
  <c r="R121" i="7"/>
  <c r="P121" i="7"/>
  <c r="P120" i="7" s="1"/>
  <c r="J121" i="7"/>
  <c r="BE121" i="7" s="1"/>
  <c r="BK119" i="7"/>
  <c r="BI119" i="7"/>
  <c r="BH119" i="7"/>
  <c r="BG119" i="7"/>
  <c r="BF119" i="7"/>
  <c r="BE119" i="7"/>
  <c r="T119" i="7"/>
  <c r="R119" i="7"/>
  <c r="P119" i="7"/>
  <c r="J119" i="7"/>
  <c r="BK118" i="7"/>
  <c r="BI118" i="7"/>
  <c r="BH118" i="7"/>
  <c r="BG118" i="7"/>
  <c r="BF118" i="7"/>
  <c r="BE118" i="7"/>
  <c r="T118" i="7"/>
  <c r="R118" i="7"/>
  <c r="P118" i="7"/>
  <c r="J118" i="7"/>
  <c r="BK117" i="7"/>
  <c r="BI117" i="7"/>
  <c r="BH117" i="7"/>
  <c r="BG117" i="7"/>
  <c r="BF117" i="7"/>
  <c r="T117" i="7"/>
  <c r="R117" i="7"/>
  <c r="P117" i="7"/>
  <c r="J117" i="7"/>
  <c r="BE117" i="7" s="1"/>
  <c r="BK116" i="7"/>
  <c r="BI116" i="7"/>
  <c r="BH116" i="7"/>
  <c r="BG116" i="7"/>
  <c r="BF116" i="7"/>
  <c r="T116" i="7"/>
  <c r="R116" i="7"/>
  <c r="P116" i="7"/>
  <c r="J116" i="7"/>
  <c r="BE116" i="7" s="1"/>
  <c r="BK115" i="7"/>
  <c r="BI115" i="7"/>
  <c r="BH115" i="7"/>
  <c r="BG115" i="7"/>
  <c r="BF115" i="7"/>
  <c r="BE115" i="7"/>
  <c r="T115" i="7"/>
  <c r="R115" i="7"/>
  <c r="P115" i="7"/>
  <c r="J115" i="7"/>
  <c r="BK114" i="7"/>
  <c r="BI114" i="7"/>
  <c r="BH114" i="7"/>
  <c r="BG114" i="7"/>
  <c r="BF114" i="7"/>
  <c r="BE114" i="7"/>
  <c r="T114" i="7"/>
  <c r="R114" i="7"/>
  <c r="P114" i="7"/>
  <c r="J114" i="7"/>
  <c r="BK113" i="7"/>
  <c r="J113" i="7" s="1"/>
  <c r="T113" i="7"/>
  <c r="P113" i="7"/>
  <c r="BK112" i="7"/>
  <c r="BI112" i="7"/>
  <c r="BH112" i="7"/>
  <c r="BG112" i="7"/>
  <c r="BF112" i="7"/>
  <c r="BE112" i="7"/>
  <c r="T112" i="7"/>
  <c r="R112" i="7"/>
  <c r="P112" i="7"/>
  <c r="J112" i="7"/>
  <c r="BK111" i="7"/>
  <c r="BI111" i="7"/>
  <c r="BH111" i="7"/>
  <c r="BG111" i="7"/>
  <c r="BF111" i="7"/>
  <c r="BE111" i="7"/>
  <c r="T111" i="7"/>
  <c r="R111" i="7"/>
  <c r="P111" i="7"/>
  <c r="J111" i="7"/>
  <c r="BK110" i="7"/>
  <c r="BI110" i="7"/>
  <c r="BH110" i="7"/>
  <c r="BG110" i="7"/>
  <c r="BF110" i="7"/>
  <c r="BE110" i="7"/>
  <c r="T110" i="7"/>
  <c r="R110" i="7"/>
  <c r="R109" i="7" s="1"/>
  <c r="P110" i="7"/>
  <c r="P109" i="7" s="1"/>
  <c r="J110" i="7"/>
  <c r="BK109" i="7"/>
  <c r="J109" i="7" s="1"/>
  <c r="T109" i="7"/>
  <c r="BK108" i="7"/>
  <c r="BI108" i="7"/>
  <c r="BH108" i="7"/>
  <c r="BG108" i="7"/>
  <c r="BF108" i="7"/>
  <c r="T108" i="7"/>
  <c r="R108" i="7"/>
  <c r="P108" i="7"/>
  <c r="J108" i="7"/>
  <c r="BE108" i="7" s="1"/>
  <c r="BK107" i="7"/>
  <c r="BI107" i="7"/>
  <c r="BH107" i="7"/>
  <c r="BG107" i="7"/>
  <c r="BF107" i="7"/>
  <c r="BE107" i="7"/>
  <c r="T107" i="7"/>
  <c r="T105" i="7" s="1"/>
  <c r="R107" i="7"/>
  <c r="P107" i="7"/>
  <c r="J107" i="7"/>
  <c r="BK106" i="7"/>
  <c r="BI106" i="7"/>
  <c r="BH106" i="7"/>
  <c r="BG106" i="7"/>
  <c r="BF106" i="7"/>
  <c r="BE106" i="7"/>
  <c r="T106" i="7"/>
  <c r="R106" i="7"/>
  <c r="R105" i="7" s="1"/>
  <c r="P106" i="7"/>
  <c r="P105" i="7" s="1"/>
  <c r="J106" i="7"/>
  <c r="BK105" i="7"/>
  <c r="J105" i="7" s="1"/>
  <c r="BK104" i="7"/>
  <c r="BI104" i="7"/>
  <c r="BH104" i="7"/>
  <c r="BG104" i="7"/>
  <c r="BF104" i="7"/>
  <c r="T104" i="7"/>
  <c r="R104" i="7"/>
  <c r="P104" i="7"/>
  <c r="J104" i="7"/>
  <c r="BE104" i="7" s="1"/>
  <c r="BK103" i="7"/>
  <c r="BI103" i="7"/>
  <c r="BH103" i="7"/>
  <c r="BG103" i="7"/>
  <c r="BF103" i="7"/>
  <c r="BE103" i="7"/>
  <c r="T103" i="7"/>
  <c r="R103" i="7"/>
  <c r="P103" i="7"/>
  <c r="J103" i="7"/>
  <c r="BK102" i="7"/>
  <c r="BI102" i="7"/>
  <c r="BH102" i="7"/>
  <c r="BG102" i="7"/>
  <c r="BF102" i="7"/>
  <c r="BE102" i="7"/>
  <c r="T102" i="7"/>
  <c r="R102" i="7"/>
  <c r="P102" i="7"/>
  <c r="J102" i="7"/>
  <c r="BK101" i="7"/>
  <c r="BI101" i="7"/>
  <c r="BH101" i="7"/>
  <c r="BG101" i="7"/>
  <c r="BF101" i="7"/>
  <c r="BE101" i="7"/>
  <c r="T101" i="7"/>
  <c r="R101" i="7"/>
  <c r="P101" i="7"/>
  <c r="J101" i="7"/>
  <c r="BK100" i="7"/>
  <c r="BI100" i="7"/>
  <c r="BH100" i="7"/>
  <c r="BG100" i="7"/>
  <c r="BF100" i="7"/>
  <c r="BE100" i="7"/>
  <c r="T100" i="7"/>
  <c r="R100" i="7"/>
  <c r="P100" i="7"/>
  <c r="J100" i="7"/>
  <c r="BK99" i="7"/>
  <c r="BI99" i="7"/>
  <c r="BH99" i="7"/>
  <c r="BG99" i="7"/>
  <c r="BF99" i="7"/>
  <c r="T99" i="7"/>
  <c r="R99" i="7"/>
  <c r="P99" i="7"/>
  <c r="J99" i="7"/>
  <c r="BE99" i="7" s="1"/>
  <c r="BK98" i="7"/>
  <c r="BI98" i="7"/>
  <c r="BH98" i="7"/>
  <c r="BG98" i="7"/>
  <c r="BF98" i="7"/>
  <c r="BE98" i="7"/>
  <c r="T98" i="7"/>
  <c r="R98" i="7"/>
  <c r="P98" i="7"/>
  <c r="J98" i="7"/>
  <c r="BK97" i="7"/>
  <c r="BI97" i="7"/>
  <c r="BH97" i="7"/>
  <c r="F38" i="7" s="1"/>
  <c r="BC60" i="2" s="1"/>
  <c r="BG97" i="7"/>
  <c r="F37" i="7" s="1"/>
  <c r="BB60" i="2" s="1"/>
  <c r="BF97" i="7"/>
  <c r="BE97" i="7"/>
  <c r="T97" i="7"/>
  <c r="T95" i="7" s="1"/>
  <c r="R97" i="7"/>
  <c r="P97" i="7"/>
  <c r="J97" i="7"/>
  <c r="BK96" i="7"/>
  <c r="BI96" i="7"/>
  <c r="BH96" i="7"/>
  <c r="BG96" i="7"/>
  <c r="BF96" i="7"/>
  <c r="T96" i="7"/>
  <c r="R96" i="7"/>
  <c r="P96" i="7"/>
  <c r="J96" i="7"/>
  <c r="BE96" i="7" s="1"/>
  <c r="F35" i="7" s="1"/>
  <c r="AZ60" i="2" s="1"/>
  <c r="BK95" i="7"/>
  <c r="J95" i="7" s="1"/>
  <c r="J65" i="7" s="1"/>
  <c r="BK94" i="7"/>
  <c r="BI94" i="7"/>
  <c r="BH94" i="7"/>
  <c r="BG94" i="7"/>
  <c r="BF94" i="7"/>
  <c r="T94" i="7"/>
  <c r="R94" i="7"/>
  <c r="P94" i="7"/>
  <c r="J94" i="7"/>
  <c r="BE94" i="7" s="1"/>
  <c r="BK93" i="7"/>
  <c r="J93" i="7" s="1"/>
  <c r="J64" i="7" s="1"/>
  <c r="T93" i="7"/>
  <c r="R93" i="7"/>
  <c r="P93" i="7"/>
  <c r="J89" i="7"/>
  <c r="J88" i="7"/>
  <c r="F86" i="7"/>
  <c r="E84" i="7"/>
  <c r="E80" i="7"/>
  <c r="J68" i="7"/>
  <c r="J67" i="7"/>
  <c r="J66" i="7"/>
  <c r="J59" i="7"/>
  <c r="J58" i="7"/>
  <c r="F56" i="7"/>
  <c r="E54" i="7"/>
  <c r="E50" i="7"/>
  <c r="J39" i="7"/>
  <c r="J38" i="7"/>
  <c r="AY60" i="2" s="1"/>
  <c r="J37" i="7"/>
  <c r="AX60" i="2" s="1"/>
  <c r="J26" i="7"/>
  <c r="E26" i="7"/>
  <c r="J25" i="7"/>
  <c r="J23" i="7"/>
  <c r="E23" i="7"/>
  <c r="J22" i="7"/>
  <c r="J20" i="7"/>
  <c r="E20" i="7"/>
  <c r="J19" i="7"/>
  <c r="J17" i="7"/>
  <c r="E17" i="7"/>
  <c r="J16" i="7"/>
  <c r="J14" i="7"/>
  <c r="E7" i="7"/>
  <c r="BK143" i="6"/>
  <c r="BK142" i="6" s="1"/>
  <c r="BK138" i="6" s="1"/>
  <c r="J138" i="6" s="1"/>
  <c r="J69" i="6" s="1"/>
  <c r="BI143" i="6"/>
  <c r="BH143" i="6"/>
  <c r="BG143" i="6"/>
  <c r="BF143" i="6"/>
  <c r="T143" i="6"/>
  <c r="R143" i="6"/>
  <c r="P143" i="6"/>
  <c r="J143" i="6"/>
  <c r="BE143" i="6" s="1"/>
  <c r="T142" i="6"/>
  <c r="R142" i="6"/>
  <c r="P142" i="6"/>
  <c r="BK140" i="6"/>
  <c r="BI140" i="6"/>
  <c r="BH140" i="6"/>
  <c r="BG140" i="6"/>
  <c r="BF140" i="6"/>
  <c r="T140" i="6"/>
  <c r="R140" i="6"/>
  <c r="P140" i="6"/>
  <c r="J140" i="6"/>
  <c r="BE140" i="6" s="1"/>
  <c r="BK139" i="6"/>
  <c r="T139" i="6"/>
  <c r="R139" i="6"/>
  <c r="P139" i="6"/>
  <c r="J139" i="6"/>
  <c r="J70" i="6" s="1"/>
  <c r="R138" i="6"/>
  <c r="P138" i="6"/>
  <c r="BK137" i="6"/>
  <c r="BI137" i="6"/>
  <c r="BH137" i="6"/>
  <c r="BG137" i="6"/>
  <c r="BF137" i="6"/>
  <c r="T137" i="6"/>
  <c r="R137" i="6"/>
  <c r="P137" i="6"/>
  <c r="J137" i="6"/>
  <c r="BE137" i="6" s="1"/>
  <c r="BK136" i="6"/>
  <c r="BI136" i="6"/>
  <c r="BH136" i="6"/>
  <c r="BG136" i="6"/>
  <c r="BF136" i="6"/>
  <c r="T136" i="6"/>
  <c r="T135" i="6" s="1"/>
  <c r="R136" i="6"/>
  <c r="R135" i="6" s="1"/>
  <c r="P136" i="6"/>
  <c r="P135" i="6" s="1"/>
  <c r="J136" i="6"/>
  <c r="BE136" i="6" s="1"/>
  <c r="BK134" i="6"/>
  <c r="BI134" i="6"/>
  <c r="BH134" i="6"/>
  <c r="BG134" i="6"/>
  <c r="BF134" i="6"/>
  <c r="T134" i="6"/>
  <c r="R134" i="6"/>
  <c r="P134" i="6"/>
  <c r="J134" i="6"/>
  <c r="BE134" i="6" s="1"/>
  <c r="BK132" i="6"/>
  <c r="BI132" i="6"/>
  <c r="BH132" i="6"/>
  <c r="BG132" i="6"/>
  <c r="BF132" i="6"/>
  <c r="BE132" i="6"/>
  <c r="T132" i="6"/>
  <c r="R132" i="6"/>
  <c r="P132" i="6"/>
  <c r="J132" i="6"/>
  <c r="BK131" i="6"/>
  <c r="BI131" i="6"/>
  <c r="BH131" i="6"/>
  <c r="BG131" i="6"/>
  <c r="BF131" i="6"/>
  <c r="BE131" i="6"/>
  <c r="T131" i="6"/>
  <c r="R131" i="6"/>
  <c r="P131" i="6"/>
  <c r="J131" i="6"/>
  <c r="BK130" i="6"/>
  <c r="BI130" i="6"/>
  <c r="BH130" i="6"/>
  <c r="BG130" i="6"/>
  <c r="BF130" i="6"/>
  <c r="T130" i="6"/>
  <c r="R130" i="6"/>
  <c r="P130" i="6"/>
  <c r="J130" i="6"/>
  <c r="BE130" i="6" s="1"/>
  <c r="BK128" i="6"/>
  <c r="BI128" i="6"/>
  <c r="BH128" i="6"/>
  <c r="BG128" i="6"/>
  <c r="BF128" i="6"/>
  <c r="BE128" i="6"/>
  <c r="T128" i="6"/>
  <c r="R128" i="6"/>
  <c r="P128" i="6"/>
  <c r="J128" i="6"/>
  <c r="BK127" i="6"/>
  <c r="BI127" i="6"/>
  <c r="BH127" i="6"/>
  <c r="BG127" i="6"/>
  <c r="BF127" i="6"/>
  <c r="BE127" i="6"/>
  <c r="T127" i="6"/>
  <c r="R127" i="6"/>
  <c r="P127" i="6"/>
  <c r="J127" i="6"/>
  <c r="BK125" i="6"/>
  <c r="BI125" i="6"/>
  <c r="BH125" i="6"/>
  <c r="BG125" i="6"/>
  <c r="BF125" i="6"/>
  <c r="T125" i="6"/>
  <c r="R125" i="6"/>
  <c r="P125" i="6"/>
  <c r="J125" i="6"/>
  <c r="BE125" i="6" s="1"/>
  <c r="BK123" i="6"/>
  <c r="BI123" i="6"/>
  <c r="BH123" i="6"/>
  <c r="BG123" i="6"/>
  <c r="BF123" i="6"/>
  <c r="BE123" i="6"/>
  <c r="T123" i="6"/>
  <c r="R123" i="6"/>
  <c r="P123" i="6"/>
  <c r="J123" i="6"/>
  <c r="BK122" i="6"/>
  <c r="BI122" i="6"/>
  <c r="BH122" i="6"/>
  <c r="BG122" i="6"/>
  <c r="BF122" i="6"/>
  <c r="T122" i="6"/>
  <c r="R122" i="6"/>
  <c r="P122" i="6"/>
  <c r="J122" i="6"/>
  <c r="BE122" i="6" s="1"/>
  <c r="BK121" i="6"/>
  <c r="BI121" i="6"/>
  <c r="BH121" i="6"/>
  <c r="BG121" i="6"/>
  <c r="BF121" i="6"/>
  <c r="BE121" i="6"/>
  <c r="T121" i="6"/>
  <c r="R121" i="6"/>
  <c r="P121" i="6"/>
  <c r="J121" i="6"/>
  <c r="BK120" i="6"/>
  <c r="BI120" i="6"/>
  <c r="BH120" i="6"/>
  <c r="BG120" i="6"/>
  <c r="BF120" i="6"/>
  <c r="BE120" i="6"/>
  <c r="T120" i="6"/>
  <c r="R120" i="6"/>
  <c r="P120" i="6"/>
  <c r="J120" i="6"/>
  <c r="BK118" i="6"/>
  <c r="BI118" i="6"/>
  <c r="BH118" i="6"/>
  <c r="BG118" i="6"/>
  <c r="BF118" i="6"/>
  <c r="T118" i="6"/>
  <c r="R118" i="6"/>
  <c r="P118" i="6"/>
  <c r="J118" i="6"/>
  <c r="BE118" i="6" s="1"/>
  <c r="BK117" i="6"/>
  <c r="BI117" i="6"/>
  <c r="BH117" i="6"/>
  <c r="BG117" i="6"/>
  <c r="BF117" i="6"/>
  <c r="BE117" i="6"/>
  <c r="T117" i="6"/>
  <c r="R117" i="6"/>
  <c r="P117" i="6"/>
  <c r="J117" i="6"/>
  <c r="BK115" i="6"/>
  <c r="BI115" i="6"/>
  <c r="BH115" i="6"/>
  <c r="BG115" i="6"/>
  <c r="BF115" i="6"/>
  <c r="T115" i="6"/>
  <c r="R115" i="6"/>
  <c r="P115" i="6"/>
  <c r="J115" i="6"/>
  <c r="BE115" i="6" s="1"/>
  <c r="BK114" i="6"/>
  <c r="BI114" i="6"/>
  <c r="BH114" i="6"/>
  <c r="BG114" i="6"/>
  <c r="BF114" i="6"/>
  <c r="T114" i="6"/>
  <c r="R114" i="6"/>
  <c r="P114" i="6"/>
  <c r="J114" i="6"/>
  <c r="BE114" i="6" s="1"/>
  <c r="BK112" i="6"/>
  <c r="BI112" i="6"/>
  <c r="BH112" i="6"/>
  <c r="BG112" i="6"/>
  <c r="BF112" i="6"/>
  <c r="BE112" i="6"/>
  <c r="T112" i="6"/>
  <c r="T111" i="6" s="1"/>
  <c r="T110" i="6" s="1"/>
  <c r="R112" i="6"/>
  <c r="P112" i="6"/>
  <c r="J112" i="6"/>
  <c r="BK108" i="6"/>
  <c r="BI108" i="6"/>
  <c r="BH108" i="6"/>
  <c r="BG108" i="6"/>
  <c r="BF108" i="6"/>
  <c r="BE108" i="6"/>
  <c r="T108" i="6"/>
  <c r="R108" i="6"/>
  <c r="P108" i="6"/>
  <c r="J108" i="6"/>
  <c r="BK107" i="6"/>
  <c r="BI107" i="6"/>
  <c r="BH107" i="6"/>
  <c r="BG107" i="6"/>
  <c r="BF107" i="6"/>
  <c r="T107" i="6"/>
  <c r="R107" i="6"/>
  <c r="P107" i="6"/>
  <c r="J107" i="6"/>
  <c r="BE107" i="6" s="1"/>
  <c r="BK106" i="6"/>
  <c r="BI106" i="6"/>
  <c r="BH106" i="6"/>
  <c r="BG106" i="6"/>
  <c r="BF106" i="6"/>
  <c r="T106" i="6"/>
  <c r="R106" i="6"/>
  <c r="P106" i="6"/>
  <c r="J106" i="6"/>
  <c r="BE106" i="6" s="1"/>
  <c r="BK105" i="6"/>
  <c r="BI105" i="6"/>
  <c r="BH105" i="6"/>
  <c r="BG105" i="6"/>
  <c r="BF105" i="6"/>
  <c r="T105" i="6"/>
  <c r="R105" i="6"/>
  <c r="P105" i="6"/>
  <c r="J105" i="6"/>
  <c r="BE105" i="6" s="1"/>
  <c r="BK104" i="6"/>
  <c r="BI104" i="6"/>
  <c r="BH104" i="6"/>
  <c r="BG104" i="6"/>
  <c r="BF104" i="6"/>
  <c r="T104" i="6"/>
  <c r="R104" i="6"/>
  <c r="P104" i="6"/>
  <c r="J104" i="6"/>
  <c r="BE104" i="6" s="1"/>
  <c r="BK103" i="6"/>
  <c r="BI103" i="6"/>
  <c r="BH103" i="6"/>
  <c r="BG103" i="6"/>
  <c r="BF103" i="6"/>
  <c r="T103" i="6"/>
  <c r="R103" i="6"/>
  <c r="P103" i="6"/>
  <c r="J103" i="6"/>
  <c r="BE103" i="6" s="1"/>
  <c r="BK102" i="6"/>
  <c r="BI102" i="6"/>
  <c r="BH102" i="6"/>
  <c r="BG102" i="6"/>
  <c r="BF102" i="6"/>
  <c r="T102" i="6"/>
  <c r="R102" i="6"/>
  <c r="P102" i="6"/>
  <c r="J102" i="6"/>
  <c r="BE102" i="6" s="1"/>
  <c r="BK100" i="6"/>
  <c r="BI100" i="6"/>
  <c r="BH100" i="6"/>
  <c r="BG100" i="6"/>
  <c r="BF100" i="6"/>
  <c r="BE100" i="6"/>
  <c r="T100" i="6"/>
  <c r="R100" i="6"/>
  <c r="P100" i="6"/>
  <c r="J100" i="6"/>
  <c r="BK99" i="6"/>
  <c r="BI99" i="6"/>
  <c r="BH99" i="6"/>
  <c r="BG99" i="6"/>
  <c r="BF99" i="6"/>
  <c r="BE99" i="6"/>
  <c r="T99" i="6"/>
  <c r="R99" i="6"/>
  <c r="P99" i="6"/>
  <c r="J99" i="6"/>
  <c r="BK98" i="6"/>
  <c r="BI98" i="6"/>
  <c r="BH98" i="6"/>
  <c r="BG98" i="6"/>
  <c r="BF98" i="6"/>
  <c r="T98" i="6"/>
  <c r="T95" i="6" s="1"/>
  <c r="T94" i="6" s="1"/>
  <c r="R98" i="6"/>
  <c r="R95" i="6" s="1"/>
  <c r="R94" i="6" s="1"/>
  <c r="P98" i="6"/>
  <c r="P95" i="6" s="1"/>
  <c r="P94" i="6" s="1"/>
  <c r="J98" i="6"/>
  <c r="BE98" i="6" s="1"/>
  <c r="BK96" i="6"/>
  <c r="BI96" i="6"/>
  <c r="BH96" i="6"/>
  <c r="BG96" i="6"/>
  <c r="BF96" i="6"/>
  <c r="T96" i="6"/>
  <c r="R96" i="6"/>
  <c r="P96" i="6"/>
  <c r="J96" i="6"/>
  <c r="BE96" i="6" s="1"/>
  <c r="J89" i="6"/>
  <c r="F89" i="6"/>
  <c r="J87" i="6"/>
  <c r="F87" i="6"/>
  <c r="E85" i="6"/>
  <c r="E81" i="6"/>
  <c r="J59" i="6"/>
  <c r="F59" i="6"/>
  <c r="J58" i="6"/>
  <c r="F58" i="6"/>
  <c r="J56" i="6"/>
  <c r="F56" i="6"/>
  <c r="E54" i="6"/>
  <c r="E50" i="6"/>
  <c r="J39" i="6"/>
  <c r="J38" i="6"/>
  <c r="J37" i="6"/>
  <c r="J26" i="6"/>
  <c r="E26" i="6"/>
  <c r="J90" i="6" s="1"/>
  <c r="J25" i="6"/>
  <c r="J20" i="6"/>
  <c r="E20" i="6"/>
  <c r="F90" i="6" s="1"/>
  <c r="J19" i="6"/>
  <c r="J14" i="6"/>
  <c r="E7" i="6"/>
  <c r="BK219" i="5"/>
  <c r="BI219" i="5"/>
  <c r="BH219" i="5"/>
  <c r="BG219" i="5"/>
  <c r="BF219" i="5"/>
  <c r="BE219" i="5"/>
  <c r="T219" i="5"/>
  <c r="R219" i="5"/>
  <c r="P219" i="5"/>
  <c r="J219" i="5"/>
  <c r="BK218" i="5"/>
  <c r="J218" i="5" s="1"/>
  <c r="T218" i="5"/>
  <c r="T211" i="5" s="1"/>
  <c r="R218" i="5"/>
  <c r="P218" i="5"/>
  <c r="BK216" i="5"/>
  <c r="BI216" i="5"/>
  <c r="BH216" i="5"/>
  <c r="BG216" i="5"/>
  <c r="BF216" i="5"/>
  <c r="T216" i="5"/>
  <c r="T215" i="5" s="1"/>
  <c r="R216" i="5"/>
  <c r="P216" i="5"/>
  <c r="J216" i="5"/>
  <c r="BE216" i="5" s="1"/>
  <c r="BK215" i="5"/>
  <c r="R215" i="5"/>
  <c r="P215" i="5"/>
  <c r="J215" i="5"/>
  <c r="J74" i="5" s="1"/>
  <c r="BK213" i="5"/>
  <c r="BK212" i="5" s="1"/>
  <c r="J212" i="5" s="1"/>
  <c r="J73" i="5" s="1"/>
  <c r="BI213" i="5"/>
  <c r="BH213" i="5"/>
  <c r="BG213" i="5"/>
  <c r="BF213" i="5"/>
  <c r="T213" i="5"/>
  <c r="R213" i="5"/>
  <c r="R212" i="5" s="1"/>
  <c r="P213" i="5"/>
  <c r="J213" i="5"/>
  <c r="BE213" i="5" s="1"/>
  <c r="T212" i="5"/>
  <c r="P212" i="5"/>
  <c r="P211" i="5"/>
  <c r="BK209" i="5"/>
  <c r="BI209" i="5"/>
  <c r="BH209" i="5"/>
  <c r="BG209" i="5"/>
  <c r="BF209" i="5"/>
  <c r="BE209" i="5"/>
  <c r="T209" i="5"/>
  <c r="R209" i="5"/>
  <c r="P209" i="5"/>
  <c r="J209" i="5"/>
  <c r="BK208" i="5"/>
  <c r="BI208" i="5"/>
  <c r="BH208" i="5"/>
  <c r="BG208" i="5"/>
  <c r="BF208" i="5"/>
  <c r="BE208" i="5"/>
  <c r="T208" i="5"/>
  <c r="R208" i="5"/>
  <c r="P208" i="5"/>
  <c r="J208" i="5"/>
  <c r="BK207" i="5"/>
  <c r="BI207" i="5"/>
  <c r="BH207" i="5"/>
  <c r="BG207" i="5"/>
  <c r="BF207" i="5"/>
  <c r="BE207" i="5"/>
  <c r="T207" i="5"/>
  <c r="R207" i="5"/>
  <c r="P207" i="5"/>
  <c r="P204" i="5" s="1"/>
  <c r="J207" i="5"/>
  <c r="BK205" i="5"/>
  <c r="BK204" i="5" s="1"/>
  <c r="J204" i="5" s="1"/>
  <c r="J71" i="5" s="1"/>
  <c r="BI205" i="5"/>
  <c r="BH205" i="5"/>
  <c r="BG205" i="5"/>
  <c r="BF205" i="5"/>
  <c r="T205" i="5"/>
  <c r="R205" i="5"/>
  <c r="P205" i="5"/>
  <c r="J205" i="5"/>
  <c r="BE205" i="5" s="1"/>
  <c r="BK202" i="5"/>
  <c r="BI202" i="5"/>
  <c r="BH202" i="5"/>
  <c r="BG202" i="5"/>
  <c r="BF202" i="5"/>
  <c r="T202" i="5"/>
  <c r="R202" i="5"/>
  <c r="P202" i="5"/>
  <c r="J202" i="5"/>
  <c r="BE202" i="5" s="1"/>
  <c r="BK200" i="5"/>
  <c r="BI200" i="5"/>
  <c r="BH200" i="5"/>
  <c r="BG200" i="5"/>
  <c r="BF200" i="5"/>
  <c r="BE200" i="5"/>
  <c r="T200" i="5"/>
  <c r="R200" i="5"/>
  <c r="P200" i="5"/>
  <c r="P196" i="5" s="1"/>
  <c r="P195" i="5" s="1"/>
  <c r="J200" i="5"/>
  <c r="BK199" i="5"/>
  <c r="BI199" i="5"/>
  <c r="BH199" i="5"/>
  <c r="BG199" i="5"/>
  <c r="BF199" i="5"/>
  <c r="BE199" i="5"/>
  <c r="T199" i="5"/>
  <c r="R199" i="5"/>
  <c r="P199" i="5"/>
  <c r="J199" i="5"/>
  <c r="BK197" i="5"/>
  <c r="BI197" i="5"/>
  <c r="BH197" i="5"/>
  <c r="BG197" i="5"/>
  <c r="BF197" i="5"/>
  <c r="T197" i="5"/>
  <c r="T196" i="5" s="1"/>
  <c r="T195" i="5" s="1"/>
  <c r="R197" i="5"/>
  <c r="R196" i="5" s="1"/>
  <c r="R195" i="5" s="1"/>
  <c r="P197" i="5"/>
  <c r="J197" i="5"/>
  <c r="BE197" i="5" s="1"/>
  <c r="BK194" i="5"/>
  <c r="BI194" i="5"/>
  <c r="BH194" i="5"/>
  <c r="BG194" i="5"/>
  <c r="BF194" i="5"/>
  <c r="BE194" i="5"/>
  <c r="T194" i="5"/>
  <c r="R194" i="5"/>
  <c r="P194" i="5"/>
  <c r="J194" i="5"/>
  <c r="BK192" i="5"/>
  <c r="BI192" i="5"/>
  <c r="BH192" i="5"/>
  <c r="BG192" i="5"/>
  <c r="BF192" i="5"/>
  <c r="T192" i="5"/>
  <c r="R192" i="5"/>
  <c r="P192" i="5"/>
  <c r="J192" i="5"/>
  <c r="BE192" i="5" s="1"/>
  <c r="BK190" i="5"/>
  <c r="BI190" i="5"/>
  <c r="BH190" i="5"/>
  <c r="BG190" i="5"/>
  <c r="BF190" i="5"/>
  <c r="BE190" i="5"/>
  <c r="T190" i="5"/>
  <c r="R190" i="5"/>
  <c r="P190" i="5"/>
  <c r="J190" i="5"/>
  <c r="BK188" i="5"/>
  <c r="BI188" i="5"/>
  <c r="BH188" i="5"/>
  <c r="BG188" i="5"/>
  <c r="BF188" i="5"/>
  <c r="BE188" i="5"/>
  <c r="T188" i="5"/>
  <c r="R188" i="5"/>
  <c r="P188" i="5"/>
  <c r="J188" i="5"/>
  <c r="BK186" i="5"/>
  <c r="BI186" i="5"/>
  <c r="BH186" i="5"/>
  <c r="BG186" i="5"/>
  <c r="BF186" i="5"/>
  <c r="BE186" i="5"/>
  <c r="T186" i="5"/>
  <c r="R186" i="5"/>
  <c r="P186" i="5"/>
  <c r="J186" i="5"/>
  <c r="BK185" i="5"/>
  <c r="BI185" i="5"/>
  <c r="BH185" i="5"/>
  <c r="BG185" i="5"/>
  <c r="BF185" i="5"/>
  <c r="T185" i="5"/>
  <c r="R185" i="5"/>
  <c r="P185" i="5"/>
  <c r="J185" i="5"/>
  <c r="BE185" i="5" s="1"/>
  <c r="BK184" i="5"/>
  <c r="BI184" i="5"/>
  <c r="BH184" i="5"/>
  <c r="BG184" i="5"/>
  <c r="BF184" i="5"/>
  <c r="T184" i="5"/>
  <c r="R184" i="5"/>
  <c r="P184" i="5"/>
  <c r="J184" i="5"/>
  <c r="BE184" i="5" s="1"/>
  <c r="BK182" i="5"/>
  <c r="BI182" i="5"/>
  <c r="BH182" i="5"/>
  <c r="BG182" i="5"/>
  <c r="BF182" i="5"/>
  <c r="T182" i="5"/>
  <c r="R182" i="5"/>
  <c r="P182" i="5"/>
  <c r="J182" i="5"/>
  <c r="BE182" i="5" s="1"/>
  <c r="BK181" i="5"/>
  <c r="BI181" i="5"/>
  <c r="BH181" i="5"/>
  <c r="BG181" i="5"/>
  <c r="BF181" i="5"/>
  <c r="BE181" i="5"/>
  <c r="T181" i="5"/>
  <c r="R181" i="5"/>
  <c r="P181" i="5"/>
  <c r="J181" i="5"/>
  <c r="BK179" i="5"/>
  <c r="BI179" i="5"/>
  <c r="BH179" i="5"/>
  <c r="BG179" i="5"/>
  <c r="BF179" i="5"/>
  <c r="T179" i="5"/>
  <c r="R179" i="5"/>
  <c r="P179" i="5"/>
  <c r="J179" i="5"/>
  <c r="BE179" i="5" s="1"/>
  <c r="BK178" i="5"/>
  <c r="BI178" i="5"/>
  <c r="BH178" i="5"/>
  <c r="BG178" i="5"/>
  <c r="BF178" i="5"/>
  <c r="BE178" i="5"/>
  <c r="T178" i="5"/>
  <c r="R178" i="5"/>
  <c r="P178" i="5"/>
  <c r="J178" i="5"/>
  <c r="BK176" i="5"/>
  <c r="BI176" i="5"/>
  <c r="BH176" i="5"/>
  <c r="BG176" i="5"/>
  <c r="BF176" i="5"/>
  <c r="BE176" i="5"/>
  <c r="T176" i="5"/>
  <c r="R176" i="5"/>
  <c r="P176" i="5"/>
  <c r="J176" i="5"/>
  <c r="BK175" i="5"/>
  <c r="BI175" i="5"/>
  <c r="BH175" i="5"/>
  <c r="BG175" i="5"/>
  <c r="BF175" i="5"/>
  <c r="BE175" i="5"/>
  <c r="T175" i="5"/>
  <c r="R175" i="5"/>
  <c r="P175" i="5"/>
  <c r="J175" i="5"/>
  <c r="BK174" i="5"/>
  <c r="BI174" i="5"/>
  <c r="BH174" i="5"/>
  <c r="BG174" i="5"/>
  <c r="BF174" i="5"/>
  <c r="T174" i="5"/>
  <c r="T173" i="5" s="1"/>
  <c r="R174" i="5"/>
  <c r="P174" i="5"/>
  <c r="J174" i="5"/>
  <c r="BE174" i="5" s="1"/>
  <c r="BK171" i="5"/>
  <c r="BI171" i="5"/>
  <c r="BH171" i="5"/>
  <c r="BG171" i="5"/>
  <c r="BF171" i="5"/>
  <c r="T171" i="5"/>
  <c r="R171" i="5"/>
  <c r="P171" i="5"/>
  <c r="J171" i="5"/>
  <c r="BE171" i="5" s="1"/>
  <c r="BK170" i="5"/>
  <c r="BI170" i="5"/>
  <c r="BH170" i="5"/>
  <c r="BG170" i="5"/>
  <c r="BF170" i="5"/>
  <c r="T170" i="5"/>
  <c r="R170" i="5"/>
  <c r="P170" i="5"/>
  <c r="J170" i="5"/>
  <c r="BE170" i="5" s="1"/>
  <c r="BK169" i="5"/>
  <c r="BI169" i="5"/>
  <c r="BH169" i="5"/>
  <c r="BG169" i="5"/>
  <c r="BF169" i="5"/>
  <c r="BE169" i="5"/>
  <c r="T169" i="5"/>
  <c r="R169" i="5"/>
  <c r="P169" i="5"/>
  <c r="J169" i="5"/>
  <c r="BK167" i="5"/>
  <c r="BI167" i="5"/>
  <c r="BH167" i="5"/>
  <c r="BG167" i="5"/>
  <c r="BF167" i="5"/>
  <c r="BE167" i="5"/>
  <c r="T167" i="5"/>
  <c r="R167" i="5"/>
  <c r="P167" i="5"/>
  <c r="J167" i="5"/>
  <c r="BK166" i="5"/>
  <c r="BI166" i="5"/>
  <c r="BH166" i="5"/>
  <c r="BG166" i="5"/>
  <c r="BF166" i="5"/>
  <c r="T166" i="5"/>
  <c r="R166" i="5"/>
  <c r="P166" i="5"/>
  <c r="J166" i="5"/>
  <c r="BE166" i="5" s="1"/>
  <c r="BK164" i="5"/>
  <c r="BI164" i="5"/>
  <c r="BH164" i="5"/>
  <c r="BG164" i="5"/>
  <c r="BF164" i="5"/>
  <c r="T164" i="5"/>
  <c r="R164" i="5"/>
  <c r="P164" i="5"/>
  <c r="J164" i="5"/>
  <c r="BE164" i="5" s="1"/>
  <c r="BK163" i="5"/>
  <c r="BI163" i="5"/>
  <c r="BH163" i="5"/>
  <c r="BG163" i="5"/>
  <c r="BF163" i="5"/>
  <c r="T163" i="5"/>
  <c r="R163" i="5"/>
  <c r="P163" i="5"/>
  <c r="J163" i="5"/>
  <c r="BE163" i="5" s="1"/>
  <c r="BK161" i="5"/>
  <c r="BI161" i="5"/>
  <c r="BH161" i="5"/>
  <c r="BG161" i="5"/>
  <c r="BF161" i="5"/>
  <c r="BE161" i="5"/>
  <c r="T161" i="5"/>
  <c r="R161" i="5"/>
  <c r="P161" i="5"/>
  <c r="J161" i="5"/>
  <c r="BK160" i="5"/>
  <c r="BI160" i="5"/>
  <c r="BH160" i="5"/>
  <c r="BG160" i="5"/>
  <c r="BF160" i="5"/>
  <c r="BE160" i="5"/>
  <c r="T160" i="5"/>
  <c r="R160" i="5"/>
  <c r="P160" i="5"/>
  <c r="J160" i="5"/>
  <c r="BK158" i="5"/>
  <c r="BI158" i="5"/>
  <c r="BH158" i="5"/>
  <c r="BG158" i="5"/>
  <c r="BF158" i="5"/>
  <c r="T158" i="5"/>
  <c r="R158" i="5"/>
  <c r="P158" i="5"/>
  <c r="J158" i="5"/>
  <c r="BE158" i="5" s="1"/>
  <c r="BK157" i="5"/>
  <c r="BI157" i="5"/>
  <c r="BH157" i="5"/>
  <c r="BG157" i="5"/>
  <c r="BF157" i="5"/>
  <c r="BE157" i="5"/>
  <c r="T157" i="5"/>
  <c r="R157" i="5"/>
  <c r="P157" i="5"/>
  <c r="J157" i="5"/>
  <c r="BK156" i="5"/>
  <c r="BI156" i="5"/>
  <c r="BH156" i="5"/>
  <c r="BG156" i="5"/>
  <c r="BF156" i="5"/>
  <c r="T156" i="5"/>
  <c r="R156" i="5"/>
  <c r="P156" i="5"/>
  <c r="J156" i="5"/>
  <c r="BE156" i="5" s="1"/>
  <c r="BK155" i="5"/>
  <c r="BI155" i="5"/>
  <c r="BH155" i="5"/>
  <c r="BG155" i="5"/>
  <c r="BF155" i="5"/>
  <c r="T155" i="5"/>
  <c r="R155" i="5"/>
  <c r="P155" i="5"/>
  <c r="J155" i="5"/>
  <c r="BE155" i="5" s="1"/>
  <c r="BK153" i="5"/>
  <c r="BI153" i="5"/>
  <c r="BH153" i="5"/>
  <c r="BG153" i="5"/>
  <c r="BF153" i="5"/>
  <c r="T153" i="5"/>
  <c r="R153" i="5"/>
  <c r="P153" i="5"/>
  <c r="J153" i="5"/>
  <c r="BE153" i="5" s="1"/>
  <c r="BK152" i="5"/>
  <c r="BI152" i="5"/>
  <c r="BH152" i="5"/>
  <c r="BG152" i="5"/>
  <c r="BF152" i="5"/>
  <c r="T152" i="5"/>
  <c r="R152" i="5"/>
  <c r="P152" i="5"/>
  <c r="J152" i="5"/>
  <c r="BE152" i="5" s="1"/>
  <c r="BK150" i="5"/>
  <c r="BI150" i="5"/>
  <c r="BH150" i="5"/>
  <c r="BG150" i="5"/>
  <c r="BF150" i="5"/>
  <c r="BE150" i="5"/>
  <c r="T150" i="5"/>
  <c r="R150" i="5"/>
  <c r="P150" i="5"/>
  <c r="J150" i="5"/>
  <c r="BK149" i="5"/>
  <c r="BI149" i="5"/>
  <c r="BH149" i="5"/>
  <c r="BG149" i="5"/>
  <c r="BF149" i="5"/>
  <c r="BE149" i="5"/>
  <c r="T149" i="5"/>
  <c r="R149" i="5"/>
  <c r="P149" i="5"/>
  <c r="J149" i="5"/>
  <c r="BK147" i="5"/>
  <c r="BI147" i="5"/>
  <c r="BH147" i="5"/>
  <c r="BG147" i="5"/>
  <c r="BF147" i="5"/>
  <c r="BE147" i="5"/>
  <c r="T147" i="5"/>
  <c r="R147" i="5"/>
  <c r="P147" i="5"/>
  <c r="J147" i="5"/>
  <c r="BK146" i="5"/>
  <c r="BI146" i="5"/>
  <c r="BH146" i="5"/>
  <c r="BG146" i="5"/>
  <c r="BF146" i="5"/>
  <c r="BE146" i="5"/>
  <c r="T146" i="5"/>
  <c r="R146" i="5"/>
  <c r="P146" i="5"/>
  <c r="J146" i="5"/>
  <c r="BK144" i="5"/>
  <c r="BI144" i="5"/>
  <c r="BH144" i="5"/>
  <c r="BG144" i="5"/>
  <c r="BF144" i="5"/>
  <c r="T144" i="5"/>
  <c r="R144" i="5"/>
  <c r="P144" i="5"/>
  <c r="J144" i="5"/>
  <c r="BE144" i="5" s="1"/>
  <c r="BK143" i="5"/>
  <c r="BI143" i="5"/>
  <c r="BH143" i="5"/>
  <c r="BG143" i="5"/>
  <c r="BF143" i="5"/>
  <c r="T143" i="5"/>
  <c r="R143" i="5"/>
  <c r="P143" i="5"/>
  <c r="J143" i="5"/>
  <c r="BE143" i="5" s="1"/>
  <c r="BK141" i="5"/>
  <c r="BI141" i="5"/>
  <c r="BH141" i="5"/>
  <c r="BG141" i="5"/>
  <c r="BF141" i="5"/>
  <c r="T141" i="5"/>
  <c r="R141" i="5"/>
  <c r="P141" i="5"/>
  <c r="J141" i="5"/>
  <c r="BE141" i="5" s="1"/>
  <c r="BK140" i="5"/>
  <c r="BI140" i="5"/>
  <c r="BH140" i="5"/>
  <c r="BG140" i="5"/>
  <c r="BF140" i="5"/>
  <c r="T140" i="5"/>
  <c r="R140" i="5"/>
  <c r="P140" i="5"/>
  <c r="J140" i="5"/>
  <c r="BE140" i="5" s="1"/>
  <c r="BK138" i="5"/>
  <c r="BI138" i="5"/>
  <c r="BH138" i="5"/>
  <c r="BG138" i="5"/>
  <c r="BF138" i="5"/>
  <c r="T138" i="5"/>
  <c r="R138" i="5"/>
  <c r="P138" i="5"/>
  <c r="J138" i="5"/>
  <c r="BE138" i="5" s="1"/>
  <c r="F35" i="5" s="1"/>
  <c r="AZ58" i="2" s="1"/>
  <c r="BK137" i="5"/>
  <c r="BI137" i="5"/>
  <c r="BH137" i="5"/>
  <c r="BG137" i="5"/>
  <c r="BF137" i="5"/>
  <c r="T137" i="5"/>
  <c r="R137" i="5"/>
  <c r="P137" i="5"/>
  <c r="J137" i="5"/>
  <c r="BE137" i="5" s="1"/>
  <c r="BK136" i="5"/>
  <c r="BI136" i="5"/>
  <c r="BH136" i="5"/>
  <c r="BG136" i="5"/>
  <c r="BF136" i="5"/>
  <c r="BE136" i="5"/>
  <c r="T136" i="5"/>
  <c r="R136" i="5"/>
  <c r="P136" i="5"/>
  <c r="J136" i="5"/>
  <c r="BK135" i="5"/>
  <c r="BI135" i="5"/>
  <c r="BH135" i="5"/>
  <c r="BG135" i="5"/>
  <c r="BF135" i="5"/>
  <c r="BE135" i="5"/>
  <c r="T135" i="5"/>
  <c r="R135" i="5"/>
  <c r="P135" i="5"/>
  <c r="J135" i="5"/>
  <c r="BK134" i="5"/>
  <c r="BI134" i="5"/>
  <c r="BH134" i="5"/>
  <c r="BG134" i="5"/>
  <c r="BF134" i="5"/>
  <c r="T134" i="5"/>
  <c r="R134" i="5"/>
  <c r="P134" i="5"/>
  <c r="J134" i="5"/>
  <c r="BE134" i="5" s="1"/>
  <c r="BK133" i="5"/>
  <c r="BI133" i="5"/>
  <c r="BH133" i="5"/>
  <c r="BG133" i="5"/>
  <c r="BF133" i="5"/>
  <c r="T133" i="5"/>
  <c r="R133" i="5"/>
  <c r="P133" i="5"/>
  <c r="J133" i="5"/>
  <c r="BE133" i="5" s="1"/>
  <c r="BK132" i="5"/>
  <c r="BI132" i="5"/>
  <c r="BH132" i="5"/>
  <c r="BG132" i="5"/>
  <c r="BF132" i="5"/>
  <c r="BE132" i="5"/>
  <c r="T132" i="5"/>
  <c r="R132" i="5"/>
  <c r="P132" i="5"/>
  <c r="J132" i="5"/>
  <c r="BK130" i="5"/>
  <c r="BI130" i="5"/>
  <c r="BH130" i="5"/>
  <c r="BG130" i="5"/>
  <c r="BF130" i="5"/>
  <c r="BE130" i="5"/>
  <c r="T130" i="5"/>
  <c r="R130" i="5"/>
  <c r="P130" i="5"/>
  <c r="J130" i="5"/>
  <c r="BK129" i="5"/>
  <c r="BI129" i="5"/>
  <c r="BH129" i="5"/>
  <c r="BG129" i="5"/>
  <c r="BF129" i="5"/>
  <c r="T129" i="5"/>
  <c r="R129" i="5"/>
  <c r="P129" i="5"/>
  <c r="J129" i="5"/>
  <c r="BE129" i="5" s="1"/>
  <c r="BK128" i="5"/>
  <c r="BI128" i="5"/>
  <c r="BH128" i="5"/>
  <c r="BG128" i="5"/>
  <c r="BF128" i="5"/>
  <c r="T128" i="5"/>
  <c r="R128" i="5"/>
  <c r="P128" i="5"/>
  <c r="J128" i="5"/>
  <c r="BE128" i="5" s="1"/>
  <c r="BK127" i="5"/>
  <c r="BI127" i="5"/>
  <c r="BH127" i="5"/>
  <c r="BG127" i="5"/>
  <c r="BF127" i="5"/>
  <c r="BE127" i="5"/>
  <c r="T127" i="5"/>
  <c r="R127" i="5"/>
  <c r="P127" i="5"/>
  <c r="J127" i="5"/>
  <c r="BK125" i="5"/>
  <c r="BI125" i="5"/>
  <c r="BH125" i="5"/>
  <c r="BG125" i="5"/>
  <c r="BF125" i="5"/>
  <c r="BE125" i="5"/>
  <c r="T125" i="5"/>
  <c r="R125" i="5"/>
  <c r="P125" i="5"/>
  <c r="J125" i="5"/>
  <c r="BK124" i="5"/>
  <c r="BI124" i="5"/>
  <c r="BH124" i="5"/>
  <c r="BG124" i="5"/>
  <c r="BF124" i="5"/>
  <c r="T124" i="5"/>
  <c r="R124" i="5"/>
  <c r="P124" i="5"/>
  <c r="J124" i="5"/>
  <c r="BE124" i="5" s="1"/>
  <c r="BK123" i="5"/>
  <c r="BI123" i="5"/>
  <c r="BH123" i="5"/>
  <c r="BG123" i="5"/>
  <c r="BF123" i="5"/>
  <c r="T123" i="5"/>
  <c r="R123" i="5"/>
  <c r="P123" i="5"/>
  <c r="J123" i="5"/>
  <c r="BE123" i="5" s="1"/>
  <c r="BK122" i="5"/>
  <c r="BI122" i="5"/>
  <c r="BH122" i="5"/>
  <c r="BG122" i="5"/>
  <c r="BF122" i="5"/>
  <c r="T122" i="5"/>
  <c r="R122" i="5"/>
  <c r="P122" i="5"/>
  <c r="J122" i="5"/>
  <c r="BE122" i="5" s="1"/>
  <c r="BK121" i="5"/>
  <c r="BI121" i="5"/>
  <c r="BH121" i="5"/>
  <c r="BG121" i="5"/>
  <c r="BF121" i="5"/>
  <c r="BE121" i="5"/>
  <c r="T121" i="5"/>
  <c r="R121" i="5"/>
  <c r="P121" i="5"/>
  <c r="J121" i="5"/>
  <c r="BK120" i="5"/>
  <c r="BI120" i="5"/>
  <c r="BH120" i="5"/>
  <c r="BG120" i="5"/>
  <c r="BF120" i="5"/>
  <c r="T120" i="5"/>
  <c r="R120" i="5"/>
  <c r="P120" i="5"/>
  <c r="J120" i="5"/>
  <c r="BE120" i="5" s="1"/>
  <c r="BK118" i="5"/>
  <c r="BI118" i="5"/>
  <c r="BH118" i="5"/>
  <c r="BG118" i="5"/>
  <c r="BF118" i="5"/>
  <c r="T118" i="5"/>
  <c r="R118" i="5"/>
  <c r="P118" i="5"/>
  <c r="J118" i="5"/>
  <c r="BE118" i="5" s="1"/>
  <c r="BK117" i="5"/>
  <c r="BI117" i="5"/>
  <c r="BH117" i="5"/>
  <c r="BG117" i="5"/>
  <c r="BF117" i="5"/>
  <c r="BE117" i="5"/>
  <c r="T117" i="5"/>
  <c r="R117" i="5"/>
  <c r="P117" i="5"/>
  <c r="J117" i="5"/>
  <c r="BK115" i="5"/>
  <c r="BI115" i="5"/>
  <c r="BH115" i="5"/>
  <c r="BG115" i="5"/>
  <c r="BF115" i="5"/>
  <c r="BE115" i="5"/>
  <c r="T115" i="5"/>
  <c r="R115" i="5"/>
  <c r="P115" i="5"/>
  <c r="J115" i="5"/>
  <c r="BK113" i="5"/>
  <c r="BI113" i="5"/>
  <c r="BH113" i="5"/>
  <c r="BG113" i="5"/>
  <c r="BF113" i="5"/>
  <c r="BE113" i="5"/>
  <c r="T113" i="5"/>
  <c r="R113" i="5"/>
  <c r="P113" i="5"/>
  <c r="J113" i="5"/>
  <c r="BK112" i="5"/>
  <c r="BI112" i="5"/>
  <c r="BH112" i="5"/>
  <c r="BG112" i="5"/>
  <c r="BF112" i="5"/>
  <c r="T112" i="5"/>
  <c r="R112" i="5"/>
  <c r="P112" i="5"/>
  <c r="J112" i="5"/>
  <c r="BE112" i="5" s="1"/>
  <c r="BK111" i="5"/>
  <c r="BI111" i="5"/>
  <c r="BH111" i="5"/>
  <c r="BG111" i="5"/>
  <c r="BF111" i="5"/>
  <c r="BE111" i="5"/>
  <c r="T111" i="5"/>
  <c r="R111" i="5"/>
  <c r="P111" i="5"/>
  <c r="J111" i="5"/>
  <c r="BK110" i="5"/>
  <c r="BI110" i="5"/>
  <c r="BH110" i="5"/>
  <c r="BG110" i="5"/>
  <c r="BF110" i="5"/>
  <c r="BE110" i="5"/>
  <c r="T110" i="5"/>
  <c r="R110" i="5"/>
  <c r="P110" i="5"/>
  <c r="J110" i="5"/>
  <c r="BK109" i="5"/>
  <c r="BI109" i="5"/>
  <c r="BH109" i="5"/>
  <c r="BG109" i="5"/>
  <c r="BF109" i="5"/>
  <c r="T109" i="5"/>
  <c r="R109" i="5"/>
  <c r="P109" i="5"/>
  <c r="J109" i="5"/>
  <c r="BE109" i="5" s="1"/>
  <c r="BK106" i="5"/>
  <c r="BI106" i="5"/>
  <c r="BH106" i="5"/>
  <c r="BG106" i="5"/>
  <c r="BF106" i="5"/>
  <c r="T106" i="5"/>
  <c r="R106" i="5"/>
  <c r="P106" i="5"/>
  <c r="J106" i="5"/>
  <c r="BE106" i="5" s="1"/>
  <c r="BK104" i="5"/>
  <c r="BI104" i="5"/>
  <c r="BH104" i="5"/>
  <c r="BG104" i="5"/>
  <c r="BF104" i="5"/>
  <c r="BE104" i="5"/>
  <c r="T104" i="5"/>
  <c r="R104" i="5"/>
  <c r="P104" i="5"/>
  <c r="J104" i="5"/>
  <c r="BK102" i="5"/>
  <c r="BI102" i="5"/>
  <c r="BH102" i="5"/>
  <c r="BG102" i="5"/>
  <c r="BF102" i="5"/>
  <c r="BE102" i="5"/>
  <c r="T102" i="5"/>
  <c r="R102" i="5"/>
  <c r="P102" i="5"/>
  <c r="J102" i="5"/>
  <c r="BK100" i="5"/>
  <c r="BI100" i="5"/>
  <c r="BH100" i="5"/>
  <c r="BG100" i="5"/>
  <c r="BF100" i="5"/>
  <c r="T100" i="5"/>
  <c r="R100" i="5"/>
  <c r="P100" i="5"/>
  <c r="J100" i="5"/>
  <c r="BE100" i="5" s="1"/>
  <c r="T99" i="5"/>
  <c r="T98" i="5" s="1"/>
  <c r="R99" i="5"/>
  <c r="R98" i="5" s="1"/>
  <c r="P99" i="5"/>
  <c r="P98" i="5" s="1"/>
  <c r="J93" i="5"/>
  <c r="F93" i="5"/>
  <c r="J91" i="5"/>
  <c r="F91" i="5"/>
  <c r="E89" i="5"/>
  <c r="E85" i="5"/>
  <c r="J75" i="5"/>
  <c r="J58" i="5"/>
  <c r="F58" i="5"/>
  <c r="J56" i="5"/>
  <c r="F56" i="5"/>
  <c r="E54" i="5"/>
  <c r="J39" i="5"/>
  <c r="J38" i="5"/>
  <c r="AY58" i="2" s="1"/>
  <c r="J37" i="5"/>
  <c r="AX58" i="2" s="1"/>
  <c r="J26" i="5"/>
  <c r="E26" i="5"/>
  <c r="J94" i="5" s="1"/>
  <c r="J25" i="5"/>
  <c r="J20" i="5"/>
  <c r="E20" i="5"/>
  <c r="F94" i="5" s="1"/>
  <c r="J19" i="5"/>
  <c r="J14" i="5"/>
  <c r="E7" i="5"/>
  <c r="E50" i="5" s="1"/>
  <c r="BK211" i="4"/>
  <c r="BI211" i="4"/>
  <c r="BH211" i="4"/>
  <c r="BG211" i="4"/>
  <c r="BF211" i="4"/>
  <c r="BE211" i="4"/>
  <c r="T211" i="4"/>
  <c r="T209" i="4" s="1"/>
  <c r="R211" i="4"/>
  <c r="R209" i="4" s="1"/>
  <c r="P211" i="4"/>
  <c r="J211" i="4"/>
  <c r="BK210" i="4"/>
  <c r="BI210" i="4"/>
  <c r="BH210" i="4"/>
  <c r="BG210" i="4"/>
  <c r="BF210" i="4"/>
  <c r="BE210" i="4"/>
  <c r="T210" i="4"/>
  <c r="R210" i="4"/>
  <c r="P210" i="4"/>
  <c r="J210" i="4"/>
  <c r="BK209" i="4"/>
  <c r="J209" i="4" s="1"/>
  <c r="J71" i="4" s="1"/>
  <c r="P209" i="4"/>
  <c r="BK208" i="4"/>
  <c r="BI208" i="4"/>
  <c r="BH208" i="4"/>
  <c r="BG208" i="4"/>
  <c r="BF208" i="4"/>
  <c r="T208" i="4"/>
  <c r="T207" i="4" s="1"/>
  <c r="R208" i="4"/>
  <c r="P208" i="4"/>
  <c r="J208" i="4"/>
  <c r="BE208" i="4" s="1"/>
  <c r="BK207" i="4"/>
  <c r="R207" i="4"/>
  <c r="P207" i="4"/>
  <c r="J207" i="4"/>
  <c r="J70" i="4" s="1"/>
  <c r="BK205" i="4"/>
  <c r="BK198" i="4" s="1"/>
  <c r="J198" i="4" s="1"/>
  <c r="J69" i="4" s="1"/>
  <c r="BI205" i="4"/>
  <c r="BH205" i="4"/>
  <c r="BG205" i="4"/>
  <c r="BF205" i="4"/>
  <c r="BE205" i="4"/>
  <c r="T205" i="4"/>
  <c r="R205" i="4"/>
  <c r="P205" i="4"/>
  <c r="J205" i="4"/>
  <c r="BK204" i="4"/>
  <c r="BI204" i="4"/>
  <c r="BH204" i="4"/>
  <c r="BG204" i="4"/>
  <c r="BF204" i="4"/>
  <c r="BE204" i="4"/>
  <c r="T204" i="4"/>
  <c r="R204" i="4"/>
  <c r="R198" i="4" s="1"/>
  <c r="P204" i="4"/>
  <c r="J204" i="4"/>
  <c r="BK202" i="4"/>
  <c r="BI202" i="4"/>
  <c r="BH202" i="4"/>
  <c r="BG202" i="4"/>
  <c r="BF202" i="4"/>
  <c r="T202" i="4"/>
  <c r="R202" i="4"/>
  <c r="P202" i="4"/>
  <c r="J202" i="4"/>
  <c r="BE202" i="4" s="1"/>
  <c r="BK200" i="4"/>
  <c r="BI200" i="4"/>
  <c r="BH200" i="4"/>
  <c r="BG200" i="4"/>
  <c r="BF200" i="4"/>
  <c r="T200" i="4"/>
  <c r="R200" i="4"/>
  <c r="P200" i="4"/>
  <c r="J200" i="4"/>
  <c r="BE200" i="4" s="1"/>
  <c r="BK199" i="4"/>
  <c r="BI199" i="4"/>
  <c r="BH199" i="4"/>
  <c r="BG199" i="4"/>
  <c r="BF199" i="4"/>
  <c r="T199" i="4"/>
  <c r="R199" i="4"/>
  <c r="P199" i="4"/>
  <c r="J199" i="4"/>
  <c r="BE199" i="4" s="1"/>
  <c r="P198" i="4"/>
  <c r="BK196" i="4"/>
  <c r="BI196" i="4"/>
  <c r="BH196" i="4"/>
  <c r="BG196" i="4"/>
  <c r="BF196" i="4"/>
  <c r="T196" i="4"/>
  <c r="R196" i="4"/>
  <c r="P196" i="4"/>
  <c r="J196" i="4"/>
  <c r="BE196" i="4" s="1"/>
  <c r="BK194" i="4"/>
  <c r="BI194" i="4"/>
  <c r="BH194" i="4"/>
  <c r="BG194" i="4"/>
  <c r="BF194" i="4"/>
  <c r="T194" i="4"/>
  <c r="R194" i="4"/>
  <c r="P194" i="4"/>
  <c r="J194" i="4"/>
  <c r="BE194" i="4" s="1"/>
  <c r="BK192" i="4"/>
  <c r="BI192" i="4"/>
  <c r="BH192" i="4"/>
  <c r="BG192" i="4"/>
  <c r="BF192" i="4"/>
  <c r="T192" i="4"/>
  <c r="R192" i="4"/>
  <c r="P192" i="4"/>
  <c r="J192" i="4"/>
  <c r="BE192" i="4" s="1"/>
  <c r="BK190" i="4"/>
  <c r="BI190" i="4"/>
  <c r="BH190" i="4"/>
  <c r="BG190" i="4"/>
  <c r="BF190" i="4"/>
  <c r="BE190" i="4"/>
  <c r="T190" i="4"/>
  <c r="R190" i="4"/>
  <c r="P190" i="4"/>
  <c r="J190" i="4"/>
  <c r="BK189" i="4"/>
  <c r="BI189" i="4"/>
  <c r="BH189" i="4"/>
  <c r="BG189" i="4"/>
  <c r="BF189" i="4"/>
  <c r="T189" i="4"/>
  <c r="R189" i="4"/>
  <c r="P189" i="4"/>
  <c r="J189" i="4"/>
  <c r="BE189" i="4" s="1"/>
  <c r="BK188" i="4"/>
  <c r="BI188" i="4"/>
  <c r="BH188" i="4"/>
  <c r="BG188" i="4"/>
  <c r="BF188" i="4"/>
  <c r="T188" i="4"/>
  <c r="R188" i="4"/>
  <c r="P188" i="4"/>
  <c r="J188" i="4"/>
  <c r="BE188" i="4" s="1"/>
  <c r="BK187" i="4"/>
  <c r="BI187" i="4"/>
  <c r="BH187" i="4"/>
  <c r="BG187" i="4"/>
  <c r="BF187" i="4"/>
  <c r="BE187" i="4"/>
  <c r="T187" i="4"/>
  <c r="R187" i="4"/>
  <c r="P187" i="4"/>
  <c r="J187" i="4"/>
  <c r="BK185" i="4"/>
  <c r="BI185" i="4"/>
  <c r="BH185" i="4"/>
  <c r="BG185" i="4"/>
  <c r="BF185" i="4"/>
  <c r="BE185" i="4"/>
  <c r="T185" i="4"/>
  <c r="R185" i="4"/>
  <c r="P185" i="4"/>
  <c r="J185" i="4"/>
  <c r="BK184" i="4"/>
  <c r="BI184" i="4"/>
  <c r="BH184" i="4"/>
  <c r="BG184" i="4"/>
  <c r="BF184" i="4"/>
  <c r="BE184" i="4"/>
  <c r="T184" i="4"/>
  <c r="R184" i="4"/>
  <c r="P184" i="4"/>
  <c r="J184" i="4"/>
  <c r="BK182" i="4"/>
  <c r="BI182" i="4"/>
  <c r="BH182" i="4"/>
  <c r="BG182" i="4"/>
  <c r="BF182" i="4"/>
  <c r="T182" i="4"/>
  <c r="R182" i="4"/>
  <c r="P182" i="4"/>
  <c r="J182" i="4"/>
  <c r="BE182" i="4" s="1"/>
  <c r="BK180" i="4"/>
  <c r="BI180" i="4"/>
  <c r="BH180" i="4"/>
  <c r="BG180" i="4"/>
  <c r="BF180" i="4"/>
  <c r="T180" i="4"/>
  <c r="R180" i="4"/>
  <c r="P180" i="4"/>
  <c r="J180" i="4"/>
  <c r="BE180" i="4" s="1"/>
  <c r="BK178" i="4"/>
  <c r="BI178" i="4"/>
  <c r="BH178" i="4"/>
  <c r="BG178" i="4"/>
  <c r="BF178" i="4"/>
  <c r="BE178" i="4"/>
  <c r="T178" i="4"/>
  <c r="R178" i="4"/>
  <c r="P178" i="4"/>
  <c r="J178" i="4"/>
  <c r="BK176" i="4"/>
  <c r="BI176" i="4"/>
  <c r="BH176" i="4"/>
  <c r="BG176" i="4"/>
  <c r="BF176" i="4"/>
  <c r="T176" i="4"/>
  <c r="R176" i="4"/>
  <c r="P176" i="4"/>
  <c r="J176" i="4"/>
  <c r="BE176" i="4" s="1"/>
  <c r="BK175" i="4"/>
  <c r="BI175" i="4"/>
  <c r="BH175" i="4"/>
  <c r="BG175" i="4"/>
  <c r="BF175" i="4"/>
  <c r="T175" i="4"/>
  <c r="R175" i="4"/>
  <c r="P175" i="4"/>
  <c r="J175" i="4"/>
  <c r="BE175" i="4" s="1"/>
  <c r="BK173" i="4"/>
  <c r="BI173" i="4"/>
  <c r="BH173" i="4"/>
  <c r="BG173" i="4"/>
  <c r="BF173" i="4"/>
  <c r="T173" i="4"/>
  <c r="R173" i="4"/>
  <c r="P173" i="4"/>
  <c r="J173" i="4"/>
  <c r="BE173" i="4" s="1"/>
  <c r="BK171" i="4"/>
  <c r="BI171" i="4"/>
  <c r="BH171" i="4"/>
  <c r="BG171" i="4"/>
  <c r="BF171" i="4"/>
  <c r="BE171" i="4"/>
  <c r="T171" i="4"/>
  <c r="R171" i="4"/>
  <c r="P171" i="4"/>
  <c r="J171" i="4"/>
  <c r="BK169" i="4"/>
  <c r="BI169" i="4"/>
  <c r="BH169" i="4"/>
  <c r="BG169" i="4"/>
  <c r="BF169" i="4"/>
  <c r="BE169" i="4"/>
  <c r="T169" i="4"/>
  <c r="R169" i="4"/>
  <c r="P169" i="4"/>
  <c r="J169" i="4"/>
  <c r="BK167" i="4"/>
  <c r="BI167" i="4"/>
  <c r="BH167" i="4"/>
  <c r="BG167" i="4"/>
  <c r="BF167" i="4"/>
  <c r="T167" i="4"/>
  <c r="R167" i="4"/>
  <c r="P167" i="4"/>
  <c r="J167" i="4"/>
  <c r="BE167" i="4" s="1"/>
  <c r="BK166" i="4"/>
  <c r="BI166" i="4"/>
  <c r="BH166" i="4"/>
  <c r="BG166" i="4"/>
  <c r="BF166" i="4"/>
  <c r="T166" i="4"/>
  <c r="R166" i="4"/>
  <c r="P166" i="4"/>
  <c r="J166" i="4"/>
  <c r="BE166" i="4" s="1"/>
  <c r="BK164" i="4"/>
  <c r="BI164" i="4"/>
  <c r="BH164" i="4"/>
  <c r="BG164" i="4"/>
  <c r="BF164" i="4"/>
  <c r="T164" i="4"/>
  <c r="R164" i="4"/>
  <c r="P164" i="4"/>
  <c r="J164" i="4"/>
  <c r="BE164" i="4" s="1"/>
  <c r="BK161" i="4"/>
  <c r="BI161" i="4"/>
  <c r="BH161" i="4"/>
  <c r="BG161" i="4"/>
  <c r="BF161" i="4"/>
  <c r="T161" i="4"/>
  <c r="R161" i="4"/>
  <c r="P161" i="4"/>
  <c r="J161" i="4"/>
  <c r="BE161" i="4" s="1"/>
  <c r="BK160" i="4"/>
  <c r="J160" i="4" s="1"/>
  <c r="J67" i="4" s="1"/>
  <c r="T160" i="4"/>
  <c r="R160" i="4"/>
  <c r="P160" i="4"/>
  <c r="BK158" i="4"/>
  <c r="BI158" i="4"/>
  <c r="BH158" i="4"/>
  <c r="BG158" i="4"/>
  <c r="BF158" i="4"/>
  <c r="T158" i="4"/>
  <c r="R158" i="4"/>
  <c r="P158" i="4"/>
  <c r="J158" i="4"/>
  <c r="BE158" i="4" s="1"/>
  <c r="BK156" i="4"/>
  <c r="BI156" i="4"/>
  <c r="BH156" i="4"/>
  <c r="BG156" i="4"/>
  <c r="BF156" i="4"/>
  <c r="BE156" i="4"/>
  <c r="T156" i="4"/>
  <c r="R156" i="4"/>
  <c r="P156" i="4"/>
  <c r="J156" i="4"/>
  <c r="BK154" i="4"/>
  <c r="BI154" i="4"/>
  <c r="BH154" i="4"/>
  <c r="BG154" i="4"/>
  <c r="BF154" i="4"/>
  <c r="T154" i="4"/>
  <c r="R154" i="4"/>
  <c r="P154" i="4"/>
  <c r="J154" i="4"/>
  <c r="BE154" i="4" s="1"/>
  <c r="BK153" i="4"/>
  <c r="BI153" i="4"/>
  <c r="BH153" i="4"/>
  <c r="BG153" i="4"/>
  <c r="BF153" i="4"/>
  <c r="T153" i="4"/>
  <c r="R153" i="4"/>
  <c r="P153" i="4"/>
  <c r="J153" i="4"/>
  <c r="BE153" i="4" s="1"/>
  <c r="BK151" i="4"/>
  <c r="BI151" i="4"/>
  <c r="BH151" i="4"/>
  <c r="BG151" i="4"/>
  <c r="BF151" i="4"/>
  <c r="BE151" i="4"/>
  <c r="T151" i="4"/>
  <c r="R151" i="4"/>
  <c r="P151" i="4"/>
  <c r="J151" i="4"/>
  <c r="BK149" i="4"/>
  <c r="BI149" i="4"/>
  <c r="BH149" i="4"/>
  <c r="BG149" i="4"/>
  <c r="BF149" i="4"/>
  <c r="T149" i="4"/>
  <c r="R149" i="4"/>
  <c r="P149" i="4"/>
  <c r="J149" i="4"/>
  <c r="BE149" i="4" s="1"/>
  <c r="BK147" i="4"/>
  <c r="BI147" i="4"/>
  <c r="BH147" i="4"/>
  <c r="BG147" i="4"/>
  <c r="BF147" i="4"/>
  <c r="T147" i="4"/>
  <c r="R147" i="4"/>
  <c r="P147" i="4"/>
  <c r="J147" i="4"/>
  <c r="BE147" i="4" s="1"/>
  <c r="BK145" i="4"/>
  <c r="BI145" i="4"/>
  <c r="BH145" i="4"/>
  <c r="BG145" i="4"/>
  <c r="BF145" i="4"/>
  <c r="T145" i="4"/>
  <c r="R145" i="4"/>
  <c r="P145" i="4"/>
  <c r="J145" i="4"/>
  <c r="BE145" i="4" s="1"/>
  <c r="BK143" i="4"/>
  <c r="BI143" i="4"/>
  <c r="BH143" i="4"/>
  <c r="BG143" i="4"/>
  <c r="BF143" i="4"/>
  <c r="T143" i="4"/>
  <c r="R143" i="4"/>
  <c r="P143" i="4"/>
  <c r="J143" i="4"/>
  <c r="BE143" i="4" s="1"/>
  <c r="BK141" i="4"/>
  <c r="BI141" i="4"/>
  <c r="BH141" i="4"/>
  <c r="BG141" i="4"/>
  <c r="BF141" i="4"/>
  <c r="BE141" i="4"/>
  <c r="T141" i="4"/>
  <c r="R141" i="4"/>
  <c r="P141" i="4"/>
  <c r="J141" i="4"/>
  <c r="BK138" i="4"/>
  <c r="BI138" i="4"/>
  <c r="BH138" i="4"/>
  <c r="BG138" i="4"/>
  <c r="BF138" i="4"/>
  <c r="T138" i="4"/>
  <c r="R138" i="4"/>
  <c r="P138" i="4"/>
  <c r="J138" i="4"/>
  <c r="BE138" i="4" s="1"/>
  <c r="BK135" i="4"/>
  <c r="BI135" i="4"/>
  <c r="BH135" i="4"/>
  <c r="BG135" i="4"/>
  <c r="BF135" i="4"/>
  <c r="T135" i="4"/>
  <c r="R135" i="4"/>
  <c r="P135" i="4"/>
  <c r="J135" i="4"/>
  <c r="BE135" i="4" s="1"/>
  <c r="BK132" i="4"/>
  <c r="BI132" i="4"/>
  <c r="BH132" i="4"/>
  <c r="BG132" i="4"/>
  <c r="BF132" i="4"/>
  <c r="BE132" i="4"/>
  <c r="T132" i="4"/>
  <c r="R132" i="4"/>
  <c r="P132" i="4"/>
  <c r="J132" i="4"/>
  <c r="BK131" i="4"/>
  <c r="BI131" i="4"/>
  <c r="BH131" i="4"/>
  <c r="BG131" i="4"/>
  <c r="BF131" i="4"/>
  <c r="T131" i="4"/>
  <c r="R131" i="4"/>
  <c r="P131" i="4"/>
  <c r="J131" i="4"/>
  <c r="BE131" i="4" s="1"/>
  <c r="BK128" i="4"/>
  <c r="BI128" i="4"/>
  <c r="BH128" i="4"/>
  <c r="BG128" i="4"/>
  <c r="BF128" i="4"/>
  <c r="BE128" i="4"/>
  <c r="T128" i="4"/>
  <c r="R128" i="4"/>
  <c r="P128" i="4"/>
  <c r="J128" i="4"/>
  <c r="BK125" i="4"/>
  <c r="BI125" i="4"/>
  <c r="BH125" i="4"/>
  <c r="BG125" i="4"/>
  <c r="BF125" i="4"/>
  <c r="BE125" i="4"/>
  <c r="T125" i="4"/>
  <c r="T121" i="4" s="1"/>
  <c r="R125" i="4"/>
  <c r="P125" i="4"/>
  <c r="P121" i="4" s="1"/>
  <c r="J125" i="4"/>
  <c r="BK122" i="4"/>
  <c r="BI122" i="4"/>
  <c r="BH122" i="4"/>
  <c r="BG122" i="4"/>
  <c r="BF122" i="4"/>
  <c r="T122" i="4"/>
  <c r="R122" i="4"/>
  <c r="P122" i="4"/>
  <c r="J122" i="4"/>
  <c r="BE122" i="4" s="1"/>
  <c r="BK119" i="4"/>
  <c r="BI119" i="4"/>
  <c r="BH119" i="4"/>
  <c r="BG119" i="4"/>
  <c r="BF119" i="4"/>
  <c r="T119" i="4"/>
  <c r="R119" i="4"/>
  <c r="P119" i="4"/>
  <c r="J119" i="4"/>
  <c r="BE119" i="4" s="1"/>
  <c r="BK117" i="4"/>
  <c r="BI117" i="4"/>
  <c r="BH117" i="4"/>
  <c r="BG117" i="4"/>
  <c r="BF117" i="4"/>
  <c r="BE117" i="4"/>
  <c r="T117" i="4"/>
  <c r="R117" i="4"/>
  <c r="P117" i="4"/>
  <c r="J117" i="4"/>
  <c r="BK115" i="4"/>
  <c r="BI115" i="4"/>
  <c r="BH115" i="4"/>
  <c r="BG115" i="4"/>
  <c r="BF115" i="4"/>
  <c r="T115" i="4"/>
  <c r="R115" i="4"/>
  <c r="P115" i="4"/>
  <c r="J115" i="4"/>
  <c r="BE115" i="4" s="1"/>
  <c r="BK113" i="4"/>
  <c r="BI113" i="4"/>
  <c r="BH113" i="4"/>
  <c r="BG113" i="4"/>
  <c r="BF113" i="4"/>
  <c r="T113" i="4"/>
  <c r="R113" i="4"/>
  <c r="P113" i="4"/>
  <c r="J113" i="4"/>
  <c r="BE113" i="4" s="1"/>
  <c r="BK111" i="4"/>
  <c r="BI111" i="4"/>
  <c r="BH111" i="4"/>
  <c r="BG111" i="4"/>
  <c r="BF111" i="4"/>
  <c r="BE111" i="4"/>
  <c r="T111" i="4"/>
  <c r="R111" i="4"/>
  <c r="P111" i="4"/>
  <c r="J111" i="4"/>
  <c r="BK108" i="4"/>
  <c r="BI108" i="4"/>
  <c r="BH108" i="4"/>
  <c r="BG108" i="4"/>
  <c r="BF108" i="4"/>
  <c r="T108" i="4"/>
  <c r="R108" i="4"/>
  <c r="P108" i="4"/>
  <c r="J108" i="4"/>
  <c r="BE108" i="4" s="1"/>
  <c r="BK105" i="4"/>
  <c r="BI105" i="4"/>
  <c r="BH105" i="4"/>
  <c r="BG105" i="4"/>
  <c r="BF105" i="4"/>
  <c r="J36" i="4" s="1"/>
  <c r="AW57" i="2" s="1"/>
  <c r="T105" i="4"/>
  <c r="R105" i="4"/>
  <c r="P105" i="4"/>
  <c r="J105" i="4"/>
  <c r="BE105" i="4" s="1"/>
  <c r="BK102" i="4"/>
  <c r="BI102" i="4"/>
  <c r="BH102" i="4"/>
  <c r="BG102" i="4"/>
  <c r="BF102" i="4"/>
  <c r="T102" i="4"/>
  <c r="R102" i="4"/>
  <c r="P102" i="4"/>
  <c r="J102" i="4"/>
  <c r="BE102" i="4" s="1"/>
  <c r="BK99" i="4"/>
  <c r="BI99" i="4"/>
  <c r="BH99" i="4"/>
  <c r="BG99" i="4"/>
  <c r="BF99" i="4"/>
  <c r="T99" i="4"/>
  <c r="R99" i="4"/>
  <c r="R95" i="4" s="1"/>
  <c r="P99" i="4"/>
  <c r="J99" i="4"/>
  <c r="BE99" i="4" s="1"/>
  <c r="BK96" i="4"/>
  <c r="BI96" i="4"/>
  <c r="BH96" i="4"/>
  <c r="BG96" i="4"/>
  <c r="BF96" i="4"/>
  <c r="T96" i="4"/>
  <c r="R96" i="4"/>
  <c r="P96" i="4"/>
  <c r="J96" i="4"/>
  <c r="BE96" i="4" s="1"/>
  <c r="J90" i="4"/>
  <c r="J89" i="4"/>
  <c r="F89" i="4"/>
  <c r="F87" i="4"/>
  <c r="E85" i="4"/>
  <c r="J58" i="4"/>
  <c r="F58" i="4"/>
  <c r="J56" i="4"/>
  <c r="F56" i="4"/>
  <c r="E54" i="4"/>
  <c r="E50" i="4"/>
  <c r="J39" i="4"/>
  <c r="J38" i="4"/>
  <c r="J37" i="4"/>
  <c r="J26" i="4"/>
  <c r="E26" i="4"/>
  <c r="J59" i="4" s="1"/>
  <c r="J25" i="4"/>
  <c r="J20" i="4"/>
  <c r="E20" i="4"/>
  <c r="J19" i="4"/>
  <c r="J14" i="4"/>
  <c r="J87" i="4" s="1"/>
  <c r="E7" i="4"/>
  <c r="E81" i="4" s="1"/>
  <c r="BK1098" i="3"/>
  <c r="BK1092" i="3" s="1"/>
  <c r="J1092" i="3" s="1"/>
  <c r="J82" i="3" s="1"/>
  <c r="BI1098" i="3"/>
  <c r="BH1098" i="3"/>
  <c r="BG1098" i="3"/>
  <c r="BF1098" i="3"/>
  <c r="T1098" i="3"/>
  <c r="R1098" i="3"/>
  <c r="P1098" i="3"/>
  <c r="J1098" i="3"/>
  <c r="BE1098" i="3" s="1"/>
  <c r="BK1096" i="3"/>
  <c r="BI1096" i="3"/>
  <c r="BH1096" i="3"/>
  <c r="BG1096" i="3"/>
  <c r="BF1096" i="3"/>
  <c r="BE1096" i="3"/>
  <c r="T1096" i="3"/>
  <c r="T1092" i="3" s="1"/>
  <c r="R1096" i="3"/>
  <c r="P1096" i="3"/>
  <c r="J1096" i="3"/>
  <c r="BK1093" i="3"/>
  <c r="BI1093" i="3"/>
  <c r="BH1093" i="3"/>
  <c r="BG1093" i="3"/>
  <c r="BF1093" i="3"/>
  <c r="BE1093" i="3"/>
  <c r="T1093" i="3"/>
  <c r="R1093" i="3"/>
  <c r="P1093" i="3"/>
  <c r="J1093" i="3"/>
  <c r="R1092" i="3"/>
  <c r="BK1090" i="3"/>
  <c r="BI1090" i="3"/>
  <c r="BH1090" i="3"/>
  <c r="BG1090" i="3"/>
  <c r="BF1090" i="3"/>
  <c r="T1090" i="3"/>
  <c r="R1090" i="3"/>
  <c r="P1090" i="3"/>
  <c r="J1090" i="3"/>
  <c r="BE1090" i="3" s="1"/>
  <c r="BK1088" i="3"/>
  <c r="BI1088" i="3"/>
  <c r="BH1088" i="3"/>
  <c r="BG1088" i="3"/>
  <c r="BF1088" i="3"/>
  <c r="BE1088" i="3"/>
  <c r="T1088" i="3"/>
  <c r="R1088" i="3"/>
  <c r="P1088" i="3"/>
  <c r="J1088" i="3"/>
  <c r="BK1078" i="3"/>
  <c r="BI1078" i="3"/>
  <c r="BH1078" i="3"/>
  <c r="BG1078" i="3"/>
  <c r="BF1078" i="3"/>
  <c r="T1078" i="3"/>
  <c r="R1078" i="3"/>
  <c r="P1078" i="3"/>
  <c r="J1078" i="3"/>
  <c r="BE1078" i="3" s="1"/>
  <c r="BK1076" i="3"/>
  <c r="BI1076" i="3"/>
  <c r="BH1076" i="3"/>
  <c r="BG1076" i="3"/>
  <c r="BF1076" i="3"/>
  <c r="BE1076" i="3"/>
  <c r="T1076" i="3"/>
  <c r="R1076" i="3"/>
  <c r="P1076" i="3"/>
  <c r="J1076" i="3"/>
  <c r="BK1071" i="3"/>
  <c r="BI1071" i="3"/>
  <c r="BH1071" i="3"/>
  <c r="BG1071" i="3"/>
  <c r="BF1071" i="3"/>
  <c r="BE1071" i="3"/>
  <c r="T1071" i="3"/>
  <c r="R1071" i="3"/>
  <c r="R1070" i="3" s="1"/>
  <c r="P1071" i="3"/>
  <c r="J1071" i="3"/>
  <c r="BK1070" i="3"/>
  <c r="J1070" i="3" s="1"/>
  <c r="T1070" i="3"/>
  <c r="BK1068" i="3"/>
  <c r="BI1068" i="3"/>
  <c r="BH1068" i="3"/>
  <c r="BG1068" i="3"/>
  <c r="BF1068" i="3"/>
  <c r="T1068" i="3"/>
  <c r="R1068" i="3"/>
  <c r="P1068" i="3"/>
  <c r="J1068" i="3"/>
  <c r="BE1068" i="3" s="1"/>
  <c r="BK1065" i="3"/>
  <c r="BI1065" i="3"/>
  <c r="BH1065" i="3"/>
  <c r="BG1065" i="3"/>
  <c r="BF1065" i="3"/>
  <c r="T1065" i="3"/>
  <c r="R1065" i="3"/>
  <c r="P1065" i="3"/>
  <c r="J1065" i="3"/>
  <c r="BE1065" i="3" s="1"/>
  <c r="BK1062" i="3"/>
  <c r="BI1062" i="3"/>
  <c r="BH1062" i="3"/>
  <c r="BG1062" i="3"/>
  <c r="BF1062" i="3"/>
  <c r="T1062" i="3"/>
  <c r="R1062" i="3"/>
  <c r="P1062" i="3"/>
  <c r="J1062" i="3"/>
  <c r="BE1062" i="3" s="1"/>
  <c r="BK1059" i="3"/>
  <c r="BI1059" i="3"/>
  <c r="BH1059" i="3"/>
  <c r="BG1059" i="3"/>
  <c r="BF1059" i="3"/>
  <c r="BE1059" i="3"/>
  <c r="T1059" i="3"/>
  <c r="R1059" i="3"/>
  <c r="P1059" i="3"/>
  <c r="J1059" i="3"/>
  <c r="BK1055" i="3"/>
  <c r="BI1055" i="3"/>
  <c r="BH1055" i="3"/>
  <c r="BG1055" i="3"/>
  <c r="BF1055" i="3"/>
  <c r="BE1055" i="3"/>
  <c r="T1055" i="3"/>
  <c r="R1055" i="3"/>
  <c r="P1055" i="3"/>
  <c r="J1055" i="3"/>
  <c r="BK1052" i="3"/>
  <c r="BI1052" i="3"/>
  <c r="BH1052" i="3"/>
  <c r="BG1052" i="3"/>
  <c r="BF1052" i="3"/>
  <c r="T1052" i="3"/>
  <c r="R1052" i="3"/>
  <c r="P1052" i="3"/>
  <c r="J1052" i="3"/>
  <c r="BE1052" i="3" s="1"/>
  <c r="BK1049" i="3"/>
  <c r="BI1049" i="3"/>
  <c r="BH1049" i="3"/>
  <c r="BG1049" i="3"/>
  <c r="BF1049" i="3"/>
  <c r="BE1049" i="3"/>
  <c r="T1049" i="3"/>
  <c r="R1049" i="3"/>
  <c r="P1049" i="3"/>
  <c r="J1049" i="3"/>
  <c r="BK1046" i="3"/>
  <c r="BI1046" i="3"/>
  <c r="BH1046" i="3"/>
  <c r="BG1046" i="3"/>
  <c r="BF1046" i="3"/>
  <c r="BE1046" i="3"/>
  <c r="T1046" i="3"/>
  <c r="R1046" i="3"/>
  <c r="P1046" i="3"/>
  <c r="J1046" i="3"/>
  <c r="BK1044" i="3"/>
  <c r="BI1044" i="3"/>
  <c r="BH1044" i="3"/>
  <c r="BG1044" i="3"/>
  <c r="BF1044" i="3"/>
  <c r="T1044" i="3"/>
  <c r="R1044" i="3"/>
  <c r="P1044" i="3"/>
  <c r="J1044" i="3"/>
  <c r="BE1044" i="3" s="1"/>
  <c r="BK1042" i="3"/>
  <c r="BI1042" i="3"/>
  <c r="BH1042" i="3"/>
  <c r="BG1042" i="3"/>
  <c r="BF1042" i="3"/>
  <c r="BE1042" i="3"/>
  <c r="T1042" i="3"/>
  <c r="R1042" i="3"/>
  <c r="P1042" i="3"/>
  <c r="J1042" i="3"/>
  <c r="BK1039" i="3"/>
  <c r="BI1039" i="3"/>
  <c r="BH1039" i="3"/>
  <c r="BG1039" i="3"/>
  <c r="BF1039" i="3"/>
  <c r="T1039" i="3"/>
  <c r="R1039" i="3"/>
  <c r="P1039" i="3"/>
  <c r="P1032" i="3" s="1"/>
  <c r="J1039" i="3"/>
  <c r="BE1039" i="3" s="1"/>
  <c r="BK1033" i="3"/>
  <c r="BK1032" i="3" s="1"/>
  <c r="J1032" i="3" s="1"/>
  <c r="J80" i="3" s="1"/>
  <c r="BI1033" i="3"/>
  <c r="BH1033" i="3"/>
  <c r="BG1033" i="3"/>
  <c r="BF1033" i="3"/>
  <c r="BE1033" i="3"/>
  <c r="T1033" i="3"/>
  <c r="R1033" i="3"/>
  <c r="P1033" i="3"/>
  <c r="J1033" i="3"/>
  <c r="T1032" i="3"/>
  <c r="BK1030" i="3"/>
  <c r="BI1030" i="3"/>
  <c r="BH1030" i="3"/>
  <c r="BG1030" i="3"/>
  <c r="BF1030" i="3"/>
  <c r="BE1030" i="3"/>
  <c r="T1030" i="3"/>
  <c r="R1030" i="3"/>
  <c r="P1030" i="3"/>
  <c r="J1030" i="3"/>
  <c r="BK1027" i="3"/>
  <c r="BI1027" i="3"/>
  <c r="BH1027" i="3"/>
  <c r="BG1027" i="3"/>
  <c r="BF1027" i="3"/>
  <c r="T1027" i="3"/>
  <c r="R1027" i="3"/>
  <c r="P1027" i="3"/>
  <c r="J1027" i="3"/>
  <c r="BE1027" i="3" s="1"/>
  <c r="BK1025" i="3"/>
  <c r="BI1025" i="3"/>
  <c r="BH1025" i="3"/>
  <c r="BG1025" i="3"/>
  <c r="BF1025" i="3"/>
  <c r="BE1025" i="3"/>
  <c r="T1025" i="3"/>
  <c r="R1025" i="3"/>
  <c r="P1025" i="3"/>
  <c r="J1025" i="3"/>
  <c r="BK1020" i="3"/>
  <c r="BI1020" i="3"/>
  <c r="BH1020" i="3"/>
  <c r="BG1020" i="3"/>
  <c r="BF1020" i="3"/>
  <c r="BE1020" i="3"/>
  <c r="T1020" i="3"/>
  <c r="R1020" i="3"/>
  <c r="P1020" i="3"/>
  <c r="J1020" i="3"/>
  <c r="BK1019" i="3"/>
  <c r="BI1019" i="3"/>
  <c r="BH1019" i="3"/>
  <c r="BG1019" i="3"/>
  <c r="BF1019" i="3"/>
  <c r="T1019" i="3"/>
  <c r="R1019" i="3"/>
  <c r="P1019" i="3"/>
  <c r="J1019" i="3"/>
  <c r="BE1019" i="3" s="1"/>
  <c r="BK1017" i="3"/>
  <c r="BI1017" i="3"/>
  <c r="BH1017" i="3"/>
  <c r="BG1017" i="3"/>
  <c r="BF1017" i="3"/>
  <c r="T1017" i="3"/>
  <c r="R1017" i="3"/>
  <c r="P1017" i="3"/>
  <c r="J1017" i="3"/>
  <c r="BE1017" i="3" s="1"/>
  <c r="BK1015" i="3"/>
  <c r="BI1015" i="3"/>
  <c r="BH1015" i="3"/>
  <c r="BG1015" i="3"/>
  <c r="BF1015" i="3"/>
  <c r="T1015" i="3"/>
  <c r="R1015" i="3"/>
  <c r="P1015" i="3"/>
  <c r="J1015" i="3"/>
  <c r="BE1015" i="3" s="1"/>
  <c r="BK1011" i="3"/>
  <c r="BI1011" i="3"/>
  <c r="BH1011" i="3"/>
  <c r="BG1011" i="3"/>
  <c r="BF1011" i="3"/>
  <c r="T1011" i="3"/>
  <c r="R1011" i="3"/>
  <c r="P1011" i="3"/>
  <c r="J1011" i="3"/>
  <c r="BE1011" i="3" s="1"/>
  <c r="BK1008" i="3"/>
  <c r="BI1008" i="3"/>
  <c r="BH1008" i="3"/>
  <c r="BG1008" i="3"/>
  <c r="BF1008" i="3"/>
  <c r="BE1008" i="3"/>
  <c r="T1008" i="3"/>
  <c r="R1008" i="3"/>
  <c r="P1008" i="3"/>
  <c r="J1008" i="3"/>
  <c r="BK1003" i="3"/>
  <c r="BI1003" i="3"/>
  <c r="BH1003" i="3"/>
  <c r="BG1003" i="3"/>
  <c r="BF1003" i="3"/>
  <c r="T1003" i="3"/>
  <c r="R1003" i="3"/>
  <c r="R984" i="3" s="1"/>
  <c r="P1003" i="3"/>
  <c r="J1003" i="3"/>
  <c r="BE1003" i="3" s="1"/>
  <c r="BK1000" i="3"/>
  <c r="BI1000" i="3"/>
  <c r="BH1000" i="3"/>
  <c r="BG1000" i="3"/>
  <c r="BF1000" i="3"/>
  <c r="BE1000" i="3"/>
  <c r="T1000" i="3"/>
  <c r="R1000" i="3"/>
  <c r="P1000" i="3"/>
  <c r="J1000" i="3"/>
  <c r="BK998" i="3"/>
  <c r="BI998" i="3"/>
  <c r="BH998" i="3"/>
  <c r="BG998" i="3"/>
  <c r="BF998" i="3"/>
  <c r="BE998" i="3"/>
  <c r="T998" i="3"/>
  <c r="R998" i="3"/>
  <c r="P998" i="3"/>
  <c r="J998" i="3"/>
  <c r="BK995" i="3"/>
  <c r="BI995" i="3"/>
  <c r="BH995" i="3"/>
  <c r="BG995" i="3"/>
  <c r="BF995" i="3"/>
  <c r="T995" i="3"/>
  <c r="R995" i="3"/>
  <c r="P995" i="3"/>
  <c r="J995" i="3"/>
  <c r="BE995" i="3" s="1"/>
  <c r="BK991" i="3"/>
  <c r="BI991" i="3"/>
  <c r="BH991" i="3"/>
  <c r="BG991" i="3"/>
  <c r="BF991" i="3"/>
  <c r="BE991" i="3"/>
  <c r="T991" i="3"/>
  <c r="R991" i="3"/>
  <c r="P991" i="3"/>
  <c r="J991" i="3"/>
  <c r="BK989" i="3"/>
  <c r="BI989" i="3"/>
  <c r="BH989" i="3"/>
  <c r="BG989" i="3"/>
  <c r="BF989" i="3"/>
  <c r="BE989" i="3"/>
  <c r="T989" i="3"/>
  <c r="R989" i="3"/>
  <c r="P989" i="3"/>
  <c r="J989" i="3"/>
  <c r="BK985" i="3"/>
  <c r="BI985" i="3"/>
  <c r="BH985" i="3"/>
  <c r="BG985" i="3"/>
  <c r="BF985" i="3"/>
  <c r="T985" i="3"/>
  <c r="R985" i="3"/>
  <c r="P985" i="3"/>
  <c r="J985" i="3"/>
  <c r="BE985" i="3" s="1"/>
  <c r="P984" i="3"/>
  <c r="BK982" i="3"/>
  <c r="BI982" i="3"/>
  <c r="BH982" i="3"/>
  <c r="BG982" i="3"/>
  <c r="BF982" i="3"/>
  <c r="T982" i="3"/>
  <c r="R982" i="3"/>
  <c r="P982" i="3"/>
  <c r="J982" i="3"/>
  <c r="BE982" i="3" s="1"/>
  <c r="BK979" i="3"/>
  <c r="BI979" i="3"/>
  <c r="BH979" i="3"/>
  <c r="BG979" i="3"/>
  <c r="BF979" i="3"/>
  <c r="BE979" i="3"/>
  <c r="T979" i="3"/>
  <c r="R979" i="3"/>
  <c r="P979" i="3"/>
  <c r="J979" i="3"/>
  <c r="BK971" i="3"/>
  <c r="BI971" i="3"/>
  <c r="BH971" i="3"/>
  <c r="BG971" i="3"/>
  <c r="BF971" i="3"/>
  <c r="T971" i="3"/>
  <c r="R971" i="3"/>
  <c r="P971" i="3"/>
  <c r="J971" i="3"/>
  <c r="BE971" i="3" s="1"/>
  <c r="BK970" i="3"/>
  <c r="BI970" i="3"/>
  <c r="BH970" i="3"/>
  <c r="BG970" i="3"/>
  <c r="BF970" i="3"/>
  <c r="BE970" i="3"/>
  <c r="T970" i="3"/>
  <c r="R970" i="3"/>
  <c r="P970" i="3"/>
  <c r="J970" i="3"/>
  <c r="BK967" i="3"/>
  <c r="BI967" i="3"/>
  <c r="BH967" i="3"/>
  <c r="BG967" i="3"/>
  <c r="BF967" i="3"/>
  <c r="T967" i="3"/>
  <c r="R967" i="3"/>
  <c r="P967" i="3"/>
  <c r="J967" i="3"/>
  <c r="BE967" i="3" s="1"/>
  <c r="BK964" i="3"/>
  <c r="BI964" i="3"/>
  <c r="BH964" i="3"/>
  <c r="BG964" i="3"/>
  <c r="BF964" i="3"/>
  <c r="T964" i="3"/>
  <c r="R964" i="3"/>
  <c r="P964" i="3"/>
  <c r="J964" i="3"/>
  <c r="BE964" i="3" s="1"/>
  <c r="BK963" i="3"/>
  <c r="BI963" i="3"/>
  <c r="BH963" i="3"/>
  <c r="BG963" i="3"/>
  <c r="BF963" i="3"/>
  <c r="BE963" i="3"/>
  <c r="T963" i="3"/>
  <c r="R963" i="3"/>
  <c r="P963" i="3"/>
  <c r="J963" i="3"/>
  <c r="BK960" i="3"/>
  <c r="BI960" i="3"/>
  <c r="BH960" i="3"/>
  <c r="BG960" i="3"/>
  <c r="BF960" i="3"/>
  <c r="T960" i="3"/>
  <c r="R960" i="3"/>
  <c r="P960" i="3"/>
  <c r="J960" i="3"/>
  <c r="BE960" i="3" s="1"/>
  <c r="BK959" i="3"/>
  <c r="BI959" i="3"/>
  <c r="BH959" i="3"/>
  <c r="BG959" i="3"/>
  <c r="BF959" i="3"/>
  <c r="T959" i="3"/>
  <c r="R959" i="3"/>
  <c r="P959" i="3"/>
  <c r="J959" i="3"/>
  <c r="BE959" i="3" s="1"/>
  <c r="BK958" i="3"/>
  <c r="BI958" i="3"/>
  <c r="BH958" i="3"/>
  <c r="BG958" i="3"/>
  <c r="BF958" i="3"/>
  <c r="BE958" i="3"/>
  <c r="T958" i="3"/>
  <c r="R958" i="3"/>
  <c r="P958" i="3"/>
  <c r="J958" i="3"/>
  <c r="BK956" i="3"/>
  <c r="BI956" i="3"/>
  <c r="BH956" i="3"/>
  <c r="BG956" i="3"/>
  <c r="BF956" i="3"/>
  <c r="T956" i="3"/>
  <c r="R956" i="3"/>
  <c r="P956" i="3"/>
  <c r="J956" i="3"/>
  <c r="BE956" i="3" s="1"/>
  <c r="BK954" i="3"/>
  <c r="BI954" i="3"/>
  <c r="BH954" i="3"/>
  <c r="BG954" i="3"/>
  <c r="BF954" i="3"/>
  <c r="T954" i="3"/>
  <c r="R954" i="3"/>
  <c r="P954" i="3"/>
  <c r="J954" i="3"/>
  <c r="BE954" i="3" s="1"/>
  <c r="BK953" i="3"/>
  <c r="BI953" i="3"/>
  <c r="BH953" i="3"/>
  <c r="BG953" i="3"/>
  <c r="BF953" i="3"/>
  <c r="BE953" i="3"/>
  <c r="T953" i="3"/>
  <c r="R953" i="3"/>
  <c r="P953" i="3"/>
  <c r="J953" i="3"/>
  <c r="BK952" i="3"/>
  <c r="BI952" i="3"/>
  <c r="BH952" i="3"/>
  <c r="BG952" i="3"/>
  <c r="BF952" i="3"/>
  <c r="T952" i="3"/>
  <c r="R952" i="3"/>
  <c r="P952" i="3"/>
  <c r="J952" i="3"/>
  <c r="BE952" i="3" s="1"/>
  <c r="BK951" i="3"/>
  <c r="BI951" i="3"/>
  <c r="BH951" i="3"/>
  <c r="BG951" i="3"/>
  <c r="BF951" i="3"/>
  <c r="T951" i="3"/>
  <c r="R951" i="3"/>
  <c r="P951" i="3"/>
  <c r="J951" i="3"/>
  <c r="BE951" i="3" s="1"/>
  <c r="BK950" i="3"/>
  <c r="BI950" i="3"/>
  <c r="BH950" i="3"/>
  <c r="BG950" i="3"/>
  <c r="BF950" i="3"/>
  <c r="T950" i="3"/>
  <c r="R950" i="3"/>
  <c r="P950" i="3"/>
  <c r="J950" i="3"/>
  <c r="BE950" i="3" s="1"/>
  <c r="BK948" i="3"/>
  <c r="BI948" i="3"/>
  <c r="BH948" i="3"/>
  <c r="BG948" i="3"/>
  <c r="BF948" i="3"/>
  <c r="BE948" i="3"/>
  <c r="T948" i="3"/>
  <c r="R948" i="3"/>
  <c r="P948" i="3"/>
  <c r="J948" i="3"/>
  <c r="BK944" i="3"/>
  <c r="BI944" i="3"/>
  <c r="BH944" i="3"/>
  <c r="BG944" i="3"/>
  <c r="BF944" i="3"/>
  <c r="BE944" i="3"/>
  <c r="T944" i="3"/>
  <c r="R944" i="3"/>
  <c r="P944" i="3"/>
  <c r="J944" i="3"/>
  <c r="BK942" i="3"/>
  <c r="BI942" i="3"/>
  <c r="BH942" i="3"/>
  <c r="BG942" i="3"/>
  <c r="BF942" i="3"/>
  <c r="T942" i="3"/>
  <c r="R942" i="3"/>
  <c r="P942" i="3"/>
  <c r="J942" i="3"/>
  <c r="BE942" i="3" s="1"/>
  <c r="BK941" i="3"/>
  <c r="BI941" i="3"/>
  <c r="BH941" i="3"/>
  <c r="BG941" i="3"/>
  <c r="BF941" i="3"/>
  <c r="T941" i="3"/>
  <c r="R941" i="3"/>
  <c r="P941" i="3"/>
  <c r="J941" i="3"/>
  <c r="BE941" i="3" s="1"/>
  <c r="BK940" i="3"/>
  <c r="BI940" i="3"/>
  <c r="BH940" i="3"/>
  <c r="BG940" i="3"/>
  <c r="BF940" i="3"/>
  <c r="T940" i="3"/>
  <c r="R940" i="3"/>
  <c r="P940" i="3"/>
  <c r="J940" i="3"/>
  <c r="BE940" i="3" s="1"/>
  <c r="BK939" i="3"/>
  <c r="BI939" i="3"/>
  <c r="BH939" i="3"/>
  <c r="BG939" i="3"/>
  <c r="BF939" i="3"/>
  <c r="T939" i="3"/>
  <c r="R939" i="3"/>
  <c r="P939" i="3"/>
  <c r="J939" i="3"/>
  <c r="BE939" i="3" s="1"/>
  <c r="BK938" i="3"/>
  <c r="BI938" i="3"/>
  <c r="BH938" i="3"/>
  <c r="BG938" i="3"/>
  <c r="BF938" i="3"/>
  <c r="BE938" i="3"/>
  <c r="T938" i="3"/>
  <c r="R938" i="3"/>
  <c r="P938" i="3"/>
  <c r="J938" i="3"/>
  <c r="BK936" i="3"/>
  <c r="BI936" i="3"/>
  <c r="BH936" i="3"/>
  <c r="BG936" i="3"/>
  <c r="BF936" i="3"/>
  <c r="T936" i="3"/>
  <c r="R936" i="3"/>
  <c r="P936" i="3"/>
  <c r="J936" i="3"/>
  <c r="BE936" i="3" s="1"/>
  <c r="BK933" i="3"/>
  <c r="BI933" i="3"/>
  <c r="BH933" i="3"/>
  <c r="BG933" i="3"/>
  <c r="BF933" i="3"/>
  <c r="BE933" i="3"/>
  <c r="T933" i="3"/>
  <c r="R933" i="3"/>
  <c r="P933" i="3"/>
  <c r="J933" i="3"/>
  <c r="BK930" i="3"/>
  <c r="BI930" i="3"/>
  <c r="BH930" i="3"/>
  <c r="BG930" i="3"/>
  <c r="BF930" i="3"/>
  <c r="BE930" i="3"/>
  <c r="T930" i="3"/>
  <c r="R930" i="3"/>
  <c r="P930" i="3"/>
  <c r="J930" i="3"/>
  <c r="BK925" i="3"/>
  <c r="BI925" i="3"/>
  <c r="BH925" i="3"/>
  <c r="BG925" i="3"/>
  <c r="BF925" i="3"/>
  <c r="T925" i="3"/>
  <c r="R925" i="3"/>
  <c r="P925" i="3"/>
  <c r="J925" i="3"/>
  <c r="BE925" i="3" s="1"/>
  <c r="BK922" i="3"/>
  <c r="BI922" i="3"/>
  <c r="BH922" i="3"/>
  <c r="BG922" i="3"/>
  <c r="BF922" i="3"/>
  <c r="T922" i="3"/>
  <c r="R922" i="3"/>
  <c r="P922" i="3"/>
  <c r="J922" i="3"/>
  <c r="BE922" i="3" s="1"/>
  <c r="BK919" i="3"/>
  <c r="BI919" i="3"/>
  <c r="BH919" i="3"/>
  <c r="BG919" i="3"/>
  <c r="BF919" i="3"/>
  <c r="T919" i="3"/>
  <c r="R919" i="3"/>
  <c r="P919" i="3"/>
  <c r="J919" i="3"/>
  <c r="BE919" i="3" s="1"/>
  <c r="BK916" i="3"/>
  <c r="BI916" i="3"/>
  <c r="BH916" i="3"/>
  <c r="BG916" i="3"/>
  <c r="BF916" i="3"/>
  <c r="BE916" i="3"/>
  <c r="T916" i="3"/>
  <c r="R916" i="3"/>
  <c r="P916" i="3"/>
  <c r="J916" i="3"/>
  <c r="BK914" i="3"/>
  <c r="BI914" i="3"/>
  <c r="BH914" i="3"/>
  <c r="BG914" i="3"/>
  <c r="BF914" i="3"/>
  <c r="BE914" i="3"/>
  <c r="T914" i="3"/>
  <c r="R914" i="3"/>
  <c r="P914" i="3"/>
  <c r="J914" i="3"/>
  <c r="BK912" i="3"/>
  <c r="BI912" i="3"/>
  <c r="BH912" i="3"/>
  <c r="BG912" i="3"/>
  <c r="BF912" i="3"/>
  <c r="T912" i="3"/>
  <c r="R912" i="3"/>
  <c r="P912" i="3"/>
  <c r="J912" i="3"/>
  <c r="BE912" i="3" s="1"/>
  <c r="BK902" i="3"/>
  <c r="BI902" i="3"/>
  <c r="BH902" i="3"/>
  <c r="BG902" i="3"/>
  <c r="BF902" i="3"/>
  <c r="BE902" i="3"/>
  <c r="T902" i="3"/>
  <c r="R902" i="3"/>
  <c r="P902" i="3"/>
  <c r="J902" i="3"/>
  <c r="BK899" i="3"/>
  <c r="BI899" i="3"/>
  <c r="BH899" i="3"/>
  <c r="BG899" i="3"/>
  <c r="BF899" i="3"/>
  <c r="BE899" i="3"/>
  <c r="T899" i="3"/>
  <c r="R899" i="3"/>
  <c r="P899" i="3"/>
  <c r="P892" i="3" s="1"/>
  <c r="J899" i="3"/>
  <c r="BK893" i="3"/>
  <c r="BK892" i="3" s="1"/>
  <c r="J892" i="3" s="1"/>
  <c r="J77" i="3" s="1"/>
  <c r="BI893" i="3"/>
  <c r="BH893" i="3"/>
  <c r="BG893" i="3"/>
  <c r="BF893" i="3"/>
  <c r="T893" i="3"/>
  <c r="R893" i="3"/>
  <c r="P893" i="3"/>
  <c r="J893" i="3"/>
  <c r="BE893" i="3" s="1"/>
  <c r="BK890" i="3"/>
  <c r="BI890" i="3"/>
  <c r="BH890" i="3"/>
  <c r="BG890" i="3"/>
  <c r="BF890" i="3"/>
  <c r="BE890" i="3"/>
  <c r="T890" i="3"/>
  <c r="R890" i="3"/>
  <c r="P890" i="3"/>
  <c r="J890" i="3"/>
  <c r="BK888" i="3"/>
  <c r="BI888" i="3"/>
  <c r="BH888" i="3"/>
  <c r="BG888" i="3"/>
  <c r="BF888" i="3"/>
  <c r="T888" i="3"/>
  <c r="R888" i="3"/>
  <c r="P888" i="3"/>
  <c r="J888" i="3"/>
  <c r="BE888" i="3" s="1"/>
  <c r="BK885" i="3"/>
  <c r="BI885" i="3"/>
  <c r="BH885" i="3"/>
  <c r="BG885" i="3"/>
  <c r="BF885" i="3"/>
  <c r="BE885" i="3"/>
  <c r="T885" i="3"/>
  <c r="R885" i="3"/>
  <c r="P885" i="3"/>
  <c r="J885" i="3"/>
  <c r="BK883" i="3"/>
  <c r="BI883" i="3"/>
  <c r="BH883" i="3"/>
  <c r="BG883" i="3"/>
  <c r="BF883" i="3"/>
  <c r="BE883" i="3"/>
  <c r="T883" i="3"/>
  <c r="T866" i="3" s="1"/>
  <c r="R883" i="3"/>
  <c r="P883" i="3"/>
  <c r="J883" i="3"/>
  <c r="BK879" i="3"/>
  <c r="BI879" i="3"/>
  <c r="BH879" i="3"/>
  <c r="BG879" i="3"/>
  <c r="BF879" i="3"/>
  <c r="T879" i="3"/>
  <c r="R879" i="3"/>
  <c r="P879" i="3"/>
  <c r="J879" i="3"/>
  <c r="BE879" i="3" s="1"/>
  <c r="BK875" i="3"/>
  <c r="BI875" i="3"/>
  <c r="BH875" i="3"/>
  <c r="BG875" i="3"/>
  <c r="BF875" i="3"/>
  <c r="T875" i="3"/>
  <c r="R875" i="3"/>
  <c r="P875" i="3"/>
  <c r="J875" i="3"/>
  <c r="BE875" i="3" s="1"/>
  <c r="BK871" i="3"/>
  <c r="BI871" i="3"/>
  <c r="BH871" i="3"/>
  <c r="BG871" i="3"/>
  <c r="BF871" i="3"/>
  <c r="T871" i="3"/>
  <c r="R871" i="3"/>
  <c r="P871" i="3"/>
  <c r="J871" i="3"/>
  <c r="BE871" i="3" s="1"/>
  <c r="BK867" i="3"/>
  <c r="BI867" i="3"/>
  <c r="BH867" i="3"/>
  <c r="BG867" i="3"/>
  <c r="BF867" i="3"/>
  <c r="T867" i="3"/>
  <c r="R867" i="3"/>
  <c r="P867" i="3"/>
  <c r="J867" i="3"/>
  <c r="BE867" i="3" s="1"/>
  <c r="BK864" i="3"/>
  <c r="BI864" i="3"/>
  <c r="BH864" i="3"/>
  <c r="BG864" i="3"/>
  <c r="BF864" i="3"/>
  <c r="T864" i="3"/>
  <c r="R864" i="3"/>
  <c r="P864" i="3"/>
  <c r="J864" i="3"/>
  <c r="BE864" i="3" s="1"/>
  <c r="BK861" i="3"/>
  <c r="BI861" i="3"/>
  <c r="BH861" i="3"/>
  <c r="BG861" i="3"/>
  <c r="BF861" i="3"/>
  <c r="T861" i="3"/>
  <c r="R861" i="3"/>
  <c r="P861" i="3"/>
  <c r="J861" i="3"/>
  <c r="BE861" i="3" s="1"/>
  <c r="BK858" i="3"/>
  <c r="BI858" i="3"/>
  <c r="BH858" i="3"/>
  <c r="BG858" i="3"/>
  <c r="BF858" i="3"/>
  <c r="T858" i="3"/>
  <c r="R858" i="3"/>
  <c r="P858" i="3"/>
  <c r="J858" i="3"/>
  <c r="BE858" i="3" s="1"/>
  <c r="BK855" i="3"/>
  <c r="BI855" i="3"/>
  <c r="BH855" i="3"/>
  <c r="BG855" i="3"/>
  <c r="BF855" i="3"/>
  <c r="T855" i="3"/>
  <c r="R855" i="3"/>
  <c r="P855" i="3"/>
  <c r="J855" i="3"/>
  <c r="BE855" i="3" s="1"/>
  <c r="BK852" i="3"/>
  <c r="BI852" i="3"/>
  <c r="BH852" i="3"/>
  <c r="BG852" i="3"/>
  <c r="BF852" i="3"/>
  <c r="T852" i="3"/>
  <c r="R852" i="3"/>
  <c r="P852" i="3"/>
  <c r="J852" i="3"/>
  <c r="BE852" i="3" s="1"/>
  <c r="BK848" i="3"/>
  <c r="BI848" i="3"/>
  <c r="BH848" i="3"/>
  <c r="BG848" i="3"/>
  <c r="BF848" i="3"/>
  <c r="BE848" i="3"/>
  <c r="T848" i="3"/>
  <c r="R848" i="3"/>
  <c r="P848" i="3"/>
  <c r="J848" i="3"/>
  <c r="BK846" i="3"/>
  <c r="BI846" i="3"/>
  <c r="BH846" i="3"/>
  <c r="BG846" i="3"/>
  <c r="BF846" i="3"/>
  <c r="BE846" i="3"/>
  <c r="T846" i="3"/>
  <c r="R846" i="3"/>
  <c r="P846" i="3"/>
  <c r="J846" i="3"/>
  <c r="BK844" i="3"/>
  <c r="BI844" i="3"/>
  <c r="BH844" i="3"/>
  <c r="BG844" i="3"/>
  <c r="BF844" i="3"/>
  <c r="T844" i="3"/>
  <c r="R844" i="3"/>
  <c r="P844" i="3"/>
  <c r="J844" i="3"/>
  <c r="BE844" i="3" s="1"/>
  <c r="BK840" i="3"/>
  <c r="BI840" i="3"/>
  <c r="BH840" i="3"/>
  <c r="BG840" i="3"/>
  <c r="BF840" i="3"/>
  <c r="T840" i="3"/>
  <c r="R840" i="3"/>
  <c r="P840" i="3"/>
  <c r="J840" i="3"/>
  <c r="BE840" i="3" s="1"/>
  <c r="BK836" i="3"/>
  <c r="BI836" i="3"/>
  <c r="BH836" i="3"/>
  <c r="BG836" i="3"/>
  <c r="BF836" i="3"/>
  <c r="T836" i="3"/>
  <c r="R836" i="3"/>
  <c r="P836" i="3"/>
  <c r="J836" i="3"/>
  <c r="BE836" i="3" s="1"/>
  <c r="BK832" i="3"/>
  <c r="BI832" i="3"/>
  <c r="BH832" i="3"/>
  <c r="BG832" i="3"/>
  <c r="BF832" i="3"/>
  <c r="BE832" i="3"/>
  <c r="T832" i="3"/>
  <c r="R832" i="3"/>
  <c r="P832" i="3"/>
  <c r="J832" i="3"/>
  <c r="BK827" i="3"/>
  <c r="BI827" i="3"/>
  <c r="BH827" i="3"/>
  <c r="BG827" i="3"/>
  <c r="BF827" i="3"/>
  <c r="BE827" i="3"/>
  <c r="T827" i="3"/>
  <c r="R827" i="3"/>
  <c r="P827" i="3"/>
  <c r="J827" i="3"/>
  <c r="BK824" i="3"/>
  <c r="BI824" i="3"/>
  <c r="BH824" i="3"/>
  <c r="BG824" i="3"/>
  <c r="BF824" i="3"/>
  <c r="T824" i="3"/>
  <c r="R824" i="3"/>
  <c r="P824" i="3"/>
  <c r="J824" i="3"/>
  <c r="BE824" i="3" s="1"/>
  <c r="BK820" i="3"/>
  <c r="BI820" i="3"/>
  <c r="BH820" i="3"/>
  <c r="BG820" i="3"/>
  <c r="BF820" i="3"/>
  <c r="BE820" i="3"/>
  <c r="T820" i="3"/>
  <c r="R820" i="3"/>
  <c r="P820" i="3"/>
  <c r="J820" i="3"/>
  <c r="BK816" i="3"/>
  <c r="BI816" i="3"/>
  <c r="BH816" i="3"/>
  <c r="BG816" i="3"/>
  <c r="BF816" i="3"/>
  <c r="T816" i="3"/>
  <c r="R816" i="3"/>
  <c r="P816" i="3"/>
  <c r="J816" i="3"/>
  <c r="BE816" i="3" s="1"/>
  <c r="BK810" i="3"/>
  <c r="BI810" i="3"/>
  <c r="BH810" i="3"/>
  <c r="BG810" i="3"/>
  <c r="BF810" i="3"/>
  <c r="T810" i="3"/>
  <c r="R810" i="3"/>
  <c r="P810" i="3"/>
  <c r="J810" i="3"/>
  <c r="BE810" i="3" s="1"/>
  <c r="BK807" i="3"/>
  <c r="BI807" i="3"/>
  <c r="BH807" i="3"/>
  <c r="BG807" i="3"/>
  <c r="BF807" i="3"/>
  <c r="BE807" i="3"/>
  <c r="T807" i="3"/>
  <c r="R807" i="3"/>
  <c r="P807" i="3"/>
  <c r="J807" i="3"/>
  <c r="BK803" i="3"/>
  <c r="BI803" i="3"/>
  <c r="BH803" i="3"/>
  <c r="BG803" i="3"/>
  <c r="BF803" i="3"/>
  <c r="T803" i="3"/>
  <c r="R803" i="3"/>
  <c r="P803" i="3"/>
  <c r="J803" i="3"/>
  <c r="BE803" i="3" s="1"/>
  <c r="BK800" i="3"/>
  <c r="BI800" i="3"/>
  <c r="BH800" i="3"/>
  <c r="BG800" i="3"/>
  <c r="BF800" i="3"/>
  <c r="BE800" i="3"/>
  <c r="T800" i="3"/>
  <c r="R800" i="3"/>
  <c r="P800" i="3"/>
  <c r="J800" i="3"/>
  <c r="BK798" i="3"/>
  <c r="BI798" i="3"/>
  <c r="BH798" i="3"/>
  <c r="BG798" i="3"/>
  <c r="BF798" i="3"/>
  <c r="BE798" i="3"/>
  <c r="T798" i="3"/>
  <c r="R798" i="3"/>
  <c r="P798" i="3"/>
  <c r="J798" i="3"/>
  <c r="BK795" i="3"/>
  <c r="BI795" i="3"/>
  <c r="BH795" i="3"/>
  <c r="BG795" i="3"/>
  <c r="BF795" i="3"/>
  <c r="T795" i="3"/>
  <c r="R795" i="3"/>
  <c r="P795" i="3"/>
  <c r="J795" i="3"/>
  <c r="BE795" i="3" s="1"/>
  <c r="BK793" i="3"/>
  <c r="BI793" i="3"/>
  <c r="BH793" i="3"/>
  <c r="BG793" i="3"/>
  <c r="BF793" i="3"/>
  <c r="BE793" i="3"/>
  <c r="T793" i="3"/>
  <c r="R793" i="3"/>
  <c r="P793" i="3"/>
  <c r="J793" i="3"/>
  <c r="BK790" i="3"/>
  <c r="BI790" i="3"/>
  <c r="BH790" i="3"/>
  <c r="BG790" i="3"/>
  <c r="BF790" i="3"/>
  <c r="T790" i="3"/>
  <c r="R790" i="3"/>
  <c r="P790" i="3"/>
  <c r="J790" i="3"/>
  <c r="BE790" i="3" s="1"/>
  <c r="BK786" i="3"/>
  <c r="BI786" i="3"/>
  <c r="BH786" i="3"/>
  <c r="BG786" i="3"/>
  <c r="BF786" i="3"/>
  <c r="T786" i="3"/>
  <c r="R786" i="3"/>
  <c r="P786" i="3"/>
  <c r="J786" i="3"/>
  <c r="BE786" i="3" s="1"/>
  <c r="BK782" i="3"/>
  <c r="BI782" i="3"/>
  <c r="BH782" i="3"/>
  <c r="BG782" i="3"/>
  <c r="BF782" i="3"/>
  <c r="BE782" i="3"/>
  <c r="T782" i="3"/>
  <c r="R782" i="3"/>
  <c r="P782" i="3"/>
  <c r="J782" i="3"/>
  <c r="BK779" i="3"/>
  <c r="BI779" i="3"/>
  <c r="BH779" i="3"/>
  <c r="BG779" i="3"/>
  <c r="BF779" i="3"/>
  <c r="BE779" i="3"/>
  <c r="T779" i="3"/>
  <c r="R779" i="3"/>
  <c r="P779" i="3"/>
  <c r="J779" i="3"/>
  <c r="BK775" i="3"/>
  <c r="BI775" i="3"/>
  <c r="BH775" i="3"/>
  <c r="BG775" i="3"/>
  <c r="BF775" i="3"/>
  <c r="BE775" i="3"/>
  <c r="T775" i="3"/>
  <c r="R775" i="3"/>
  <c r="P775" i="3"/>
  <c r="J775" i="3"/>
  <c r="BK769" i="3"/>
  <c r="BI769" i="3"/>
  <c r="BH769" i="3"/>
  <c r="BG769" i="3"/>
  <c r="BF769" i="3"/>
  <c r="T769" i="3"/>
  <c r="R769" i="3"/>
  <c r="P769" i="3"/>
  <c r="J769" i="3"/>
  <c r="BE769" i="3" s="1"/>
  <c r="BK762" i="3"/>
  <c r="BI762" i="3"/>
  <c r="BH762" i="3"/>
  <c r="BG762" i="3"/>
  <c r="BF762" i="3"/>
  <c r="T762" i="3"/>
  <c r="R762" i="3"/>
  <c r="P762" i="3"/>
  <c r="J762" i="3"/>
  <c r="BE762" i="3" s="1"/>
  <c r="BK756" i="3"/>
  <c r="BI756" i="3"/>
  <c r="BH756" i="3"/>
  <c r="BG756" i="3"/>
  <c r="BF756" i="3"/>
  <c r="BE756" i="3"/>
  <c r="T756" i="3"/>
  <c r="R756" i="3"/>
  <c r="P756" i="3"/>
  <c r="J756" i="3"/>
  <c r="BK753" i="3"/>
  <c r="BI753" i="3"/>
  <c r="BH753" i="3"/>
  <c r="BG753" i="3"/>
  <c r="BF753" i="3"/>
  <c r="BE753" i="3"/>
  <c r="T753" i="3"/>
  <c r="R753" i="3"/>
  <c r="P753" i="3"/>
  <c r="J753" i="3"/>
  <c r="BK750" i="3"/>
  <c r="BI750" i="3"/>
  <c r="BH750" i="3"/>
  <c r="BG750" i="3"/>
  <c r="BF750" i="3"/>
  <c r="T750" i="3"/>
  <c r="R750" i="3"/>
  <c r="P750" i="3"/>
  <c r="J750" i="3"/>
  <c r="BE750" i="3" s="1"/>
  <c r="BK744" i="3"/>
  <c r="BI744" i="3"/>
  <c r="BH744" i="3"/>
  <c r="BG744" i="3"/>
  <c r="BF744" i="3"/>
  <c r="T744" i="3"/>
  <c r="R744" i="3"/>
  <c r="P744" i="3"/>
  <c r="J744" i="3"/>
  <c r="BE744" i="3" s="1"/>
  <c r="BK741" i="3"/>
  <c r="BI741" i="3"/>
  <c r="BH741" i="3"/>
  <c r="BG741" i="3"/>
  <c r="BF741" i="3"/>
  <c r="BE741" i="3"/>
  <c r="T741" i="3"/>
  <c r="R741" i="3"/>
  <c r="P741" i="3"/>
  <c r="J741" i="3"/>
  <c r="BK735" i="3"/>
  <c r="BI735" i="3"/>
  <c r="BH735" i="3"/>
  <c r="BG735" i="3"/>
  <c r="BF735" i="3"/>
  <c r="BE735" i="3"/>
  <c r="T735" i="3"/>
  <c r="R735" i="3"/>
  <c r="P735" i="3"/>
  <c r="J735" i="3"/>
  <c r="BK727" i="3"/>
  <c r="BI727" i="3"/>
  <c r="BH727" i="3"/>
  <c r="BG727" i="3"/>
  <c r="BF727" i="3"/>
  <c r="T727" i="3"/>
  <c r="R727" i="3"/>
  <c r="P727" i="3"/>
  <c r="J727" i="3"/>
  <c r="BE727" i="3" s="1"/>
  <c r="BK726" i="3"/>
  <c r="BI726" i="3"/>
  <c r="BH726" i="3"/>
  <c r="BG726" i="3"/>
  <c r="BF726" i="3"/>
  <c r="T726" i="3"/>
  <c r="R726" i="3"/>
  <c r="P726" i="3"/>
  <c r="J726" i="3"/>
  <c r="BE726" i="3" s="1"/>
  <c r="BK723" i="3"/>
  <c r="BI723" i="3"/>
  <c r="BH723" i="3"/>
  <c r="BG723" i="3"/>
  <c r="BF723" i="3"/>
  <c r="T723" i="3"/>
  <c r="R723" i="3"/>
  <c r="P723" i="3"/>
  <c r="J723" i="3"/>
  <c r="BE723" i="3" s="1"/>
  <c r="BK720" i="3"/>
  <c r="BI720" i="3"/>
  <c r="BH720" i="3"/>
  <c r="BG720" i="3"/>
  <c r="BF720" i="3"/>
  <c r="T720" i="3"/>
  <c r="R720" i="3"/>
  <c r="P720" i="3"/>
  <c r="J720" i="3"/>
  <c r="BE720" i="3" s="1"/>
  <c r="BK715" i="3"/>
  <c r="BI715" i="3"/>
  <c r="BH715" i="3"/>
  <c r="BG715" i="3"/>
  <c r="BF715" i="3"/>
  <c r="BE715" i="3"/>
  <c r="T715" i="3"/>
  <c r="R715" i="3"/>
  <c r="P715" i="3"/>
  <c r="J715" i="3"/>
  <c r="BK711" i="3"/>
  <c r="BI711" i="3"/>
  <c r="BH711" i="3"/>
  <c r="BG711" i="3"/>
  <c r="BF711" i="3"/>
  <c r="T711" i="3"/>
  <c r="R711" i="3"/>
  <c r="P711" i="3"/>
  <c r="J711" i="3"/>
  <c r="BE711" i="3" s="1"/>
  <c r="BK703" i="3"/>
  <c r="BI703" i="3"/>
  <c r="BH703" i="3"/>
  <c r="BG703" i="3"/>
  <c r="BF703" i="3"/>
  <c r="BE703" i="3"/>
  <c r="T703" i="3"/>
  <c r="R703" i="3"/>
  <c r="P703" i="3"/>
  <c r="J703" i="3"/>
  <c r="BK695" i="3"/>
  <c r="BI695" i="3"/>
  <c r="BH695" i="3"/>
  <c r="BG695" i="3"/>
  <c r="BF695" i="3"/>
  <c r="BE695" i="3"/>
  <c r="T695" i="3"/>
  <c r="R695" i="3"/>
  <c r="P695" i="3"/>
  <c r="J695" i="3"/>
  <c r="BK689" i="3"/>
  <c r="BI689" i="3"/>
  <c r="BH689" i="3"/>
  <c r="BG689" i="3"/>
  <c r="BF689" i="3"/>
  <c r="T689" i="3"/>
  <c r="R689" i="3"/>
  <c r="P689" i="3"/>
  <c r="J689" i="3"/>
  <c r="BE689" i="3" s="1"/>
  <c r="BK682" i="3"/>
  <c r="BI682" i="3"/>
  <c r="BH682" i="3"/>
  <c r="BG682" i="3"/>
  <c r="BF682" i="3"/>
  <c r="BE682" i="3"/>
  <c r="T682" i="3"/>
  <c r="R682" i="3"/>
  <c r="P682" i="3"/>
  <c r="J682" i="3"/>
  <c r="BK676" i="3"/>
  <c r="BI676" i="3"/>
  <c r="BH676" i="3"/>
  <c r="BG676" i="3"/>
  <c r="BF676" i="3"/>
  <c r="T676" i="3"/>
  <c r="R676" i="3"/>
  <c r="P676" i="3"/>
  <c r="J676" i="3"/>
  <c r="BE676" i="3" s="1"/>
  <c r="BK668" i="3"/>
  <c r="BI668" i="3"/>
  <c r="BH668" i="3"/>
  <c r="BG668" i="3"/>
  <c r="BF668" i="3"/>
  <c r="T668" i="3"/>
  <c r="R668" i="3"/>
  <c r="P668" i="3"/>
  <c r="J668" i="3"/>
  <c r="BE668" i="3" s="1"/>
  <c r="BK662" i="3"/>
  <c r="BI662" i="3"/>
  <c r="BH662" i="3"/>
  <c r="BG662" i="3"/>
  <c r="BF662" i="3"/>
  <c r="BE662" i="3"/>
  <c r="T662" i="3"/>
  <c r="R662" i="3"/>
  <c r="P662" i="3"/>
  <c r="J662" i="3"/>
  <c r="BK653" i="3"/>
  <c r="BI653" i="3"/>
  <c r="BH653" i="3"/>
  <c r="BG653" i="3"/>
  <c r="BF653" i="3"/>
  <c r="T653" i="3"/>
  <c r="R653" i="3"/>
  <c r="P653" i="3"/>
  <c r="J653" i="3"/>
  <c r="BE653" i="3" s="1"/>
  <c r="BK649" i="3"/>
  <c r="BI649" i="3"/>
  <c r="BH649" i="3"/>
  <c r="BG649" i="3"/>
  <c r="BF649" i="3"/>
  <c r="BE649" i="3"/>
  <c r="T649" i="3"/>
  <c r="R649" i="3"/>
  <c r="P649" i="3"/>
  <c r="J649" i="3"/>
  <c r="BK645" i="3"/>
  <c r="BI645" i="3"/>
  <c r="BH645" i="3"/>
  <c r="BG645" i="3"/>
  <c r="BF645" i="3"/>
  <c r="T645" i="3"/>
  <c r="R645" i="3"/>
  <c r="P645" i="3"/>
  <c r="J645" i="3"/>
  <c r="BE645" i="3" s="1"/>
  <c r="BK642" i="3"/>
  <c r="BI642" i="3"/>
  <c r="BH642" i="3"/>
  <c r="BG642" i="3"/>
  <c r="BF642" i="3"/>
  <c r="T642" i="3"/>
  <c r="R642" i="3"/>
  <c r="P642" i="3"/>
  <c r="J642" i="3"/>
  <c r="BE642" i="3" s="1"/>
  <c r="BK637" i="3"/>
  <c r="BI637" i="3"/>
  <c r="BH637" i="3"/>
  <c r="BG637" i="3"/>
  <c r="BF637" i="3"/>
  <c r="BE637" i="3"/>
  <c r="T637" i="3"/>
  <c r="R637" i="3"/>
  <c r="P637" i="3"/>
  <c r="J637" i="3"/>
  <c r="BK633" i="3"/>
  <c r="BI633" i="3"/>
  <c r="BH633" i="3"/>
  <c r="BG633" i="3"/>
  <c r="BF633" i="3"/>
  <c r="T633" i="3"/>
  <c r="R633" i="3"/>
  <c r="P633" i="3"/>
  <c r="J633" i="3"/>
  <c r="BE633" i="3" s="1"/>
  <c r="BK627" i="3"/>
  <c r="BI627" i="3"/>
  <c r="BH627" i="3"/>
  <c r="BG627" i="3"/>
  <c r="BF627" i="3"/>
  <c r="T627" i="3"/>
  <c r="R627" i="3"/>
  <c r="P627" i="3"/>
  <c r="J627" i="3"/>
  <c r="BE627" i="3" s="1"/>
  <c r="BK623" i="3"/>
  <c r="BI623" i="3"/>
  <c r="BH623" i="3"/>
  <c r="BG623" i="3"/>
  <c r="BF623" i="3"/>
  <c r="T623" i="3"/>
  <c r="R623" i="3"/>
  <c r="P623" i="3"/>
  <c r="J623" i="3"/>
  <c r="BE623" i="3" s="1"/>
  <c r="BK615" i="3"/>
  <c r="BI615" i="3"/>
  <c r="BH615" i="3"/>
  <c r="BG615" i="3"/>
  <c r="BF615" i="3"/>
  <c r="BE615" i="3"/>
  <c r="T615" i="3"/>
  <c r="R615" i="3"/>
  <c r="P615" i="3"/>
  <c r="J615" i="3"/>
  <c r="BK609" i="3"/>
  <c r="BI609" i="3"/>
  <c r="BH609" i="3"/>
  <c r="BG609" i="3"/>
  <c r="BF609" i="3"/>
  <c r="BE609" i="3"/>
  <c r="T609" i="3"/>
  <c r="T584" i="3" s="1"/>
  <c r="R609" i="3"/>
  <c r="P609" i="3"/>
  <c r="J609" i="3"/>
  <c r="BK602" i="3"/>
  <c r="BI602" i="3"/>
  <c r="BH602" i="3"/>
  <c r="BG602" i="3"/>
  <c r="BF602" i="3"/>
  <c r="T602" i="3"/>
  <c r="R602" i="3"/>
  <c r="P602" i="3"/>
  <c r="J602" i="3"/>
  <c r="BE602" i="3" s="1"/>
  <c r="BK599" i="3"/>
  <c r="BI599" i="3"/>
  <c r="BH599" i="3"/>
  <c r="BG599" i="3"/>
  <c r="BF599" i="3"/>
  <c r="T599" i="3"/>
  <c r="R599" i="3"/>
  <c r="P599" i="3"/>
  <c r="J599" i="3"/>
  <c r="BE599" i="3" s="1"/>
  <c r="BK595" i="3"/>
  <c r="BI595" i="3"/>
  <c r="BH595" i="3"/>
  <c r="BG595" i="3"/>
  <c r="BF595" i="3"/>
  <c r="T595" i="3"/>
  <c r="R595" i="3"/>
  <c r="P595" i="3"/>
  <c r="J595" i="3"/>
  <c r="BE595" i="3" s="1"/>
  <c r="BK592" i="3"/>
  <c r="BI592" i="3"/>
  <c r="BH592" i="3"/>
  <c r="BG592" i="3"/>
  <c r="BF592" i="3"/>
  <c r="BE592" i="3"/>
  <c r="T592" i="3"/>
  <c r="R592" i="3"/>
  <c r="P592" i="3"/>
  <c r="J592" i="3"/>
  <c r="BK589" i="3"/>
  <c r="BK584" i="3" s="1"/>
  <c r="J584" i="3" s="1"/>
  <c r="J74" i="3" s="1"/>
  <c r="BI589" i="3"/>
  <c r="BH589" i="3"/>
  <c r="BG589" i="3"/>
  <c r="BF589" i="3"/>
  <c r="BE589" i="3"/>
  <c r="T589" i="3"/>
  <c r="R589" i="3"/>
  <c r="P589" i="3"/>
  <c r="J589" i="3"/>
  <c r="BK585" i="3"/>
  <c r="BI585" i="3"/>
  <c r="BH585" i="3"/>
  <c r="BG585" i="3"/>
  <c r="BF585" i="3"/>
  <c r="T585" i="3"/>
  <c r="R585" i="3"/>
  <c r="P585" i="3"/>
  <c r="J585" i="3"/>
  <c r="BE585" i="3" s="1"/>
  <c r="BK582" i="3"/>
  <c r="BI582" i="3"/>
  <c r="BH582" i="3"/>
  <c r="BG582" i="3"/>
  <c r="BF582" i="3"/>
  <c r="T582" i="3"/>
  <c r="R582" i="3"/>
  <c r="P582" i="3"/>
  <c r="J582" i="3"/>
  <c r="BE582" i="3" s="1"/>
  <c r="BK580" i="3"/>
  <c r="BI580" i="3"/>
  <c r="BH580" i="3"/>
  <c r="BG580" i="3"/>
  <c r="BF580" i="3"/>
  <c r="BE580" i="3"/>
  <c r="T580" i="3"/>
  <c r="R580" i="3"/>
  <c r="P580" i="3"/>
  <c r="J580" i="3"/>
  <c r="BK578" i="3"/>
  <c r="BI578" i="3"/>
  <c r="BH578" i="3"/>
  <c r="BG578" i="3"/>
  <c r="BF578" i="3"/>
  <c r="T578" i="3"/>
  <c r="R578" i="3"/>
  <c r="P578" i="3"/>
  <c r="J578" i="3"/>
  <c r="BE578" i="3" s="1"/>
  <c r="BK573" i="3"/>
  <c r="BI573" i="3"/>
  <c r="BH573" i="3"/>
  <c r="BG573" i="3"/>
  <c r="BF573" i="3"/>
  <c r="BE573" i="3"/>
  <c r="T573" i="3"/>
  <c r="R573" i="3"/>
  <c r="P573" i="3"/>
  <c r="J573" i="3"/>
  <c r="BK571" i="3"/>
  <c r="BI571" i="3"/>
  <c r="BH571" i="3"/>
  <c r="BG571" i="3"/>
  <c r="BF571" i="3"/>
  <c r="BE571" i="3"/>
  <c r="T571" i="3"/>
  <c r="R571" i="3"/>
  <c r="P571" i="3"/>
  <c r="J571" i="3"/>
  <c r="BK568" i="3"/>
  <c r="BI568" i="3"/>
  <c r="BH568" i="3"/>
  <c r="BG568" i="3"/>
  <c r="BF568" i="3"/>
  <c r="T568" i="3"/>
  <c r="R568" i="3"/>
  <c r="P568" i="3"/>
  <c r="J568" i="3"/>
  <c r="BE568" i="3" s="1"/>
  <c r="BK562" i="3"/>
  <c r="BI562" i="3"/>
  <c r="BH562" i="3"/>
  <c r="BG562" i="3"/>
  <c r="BF562" i="3"/>
  <c r="T562" i="3"/>
  <c r="R562" i="3"/>
  <c r="P562" i="3"/>
  <c r="J562" i="3"/>
  <c r="BE562" i="3" s="1"/>
  <c r="BK561" i="3"/>
  <c r="BI561" i="3"/>
  <c r="BH561" i="3"/>
  <c r="BG561" i="3"/>
  <c r="BF561" i="3"/>
  <c r="BE561" i="3"/>
  <c r="T561" i="3"/>
  <c r="R561" i="3"/>
  <c r="P561" i="3"/>
  <c r="J561" i="3"/>
  <c r="BK559" i="3"/>
  <c r="BI559" i="3"/>
  <c r="BH559" i="3"/>
  <c r="BG559" i="3"/>
  <c r="BF559" i="3"/>
  <c r="BE559" i="3"/>
  <c r="T559" i="3"/>
  <c r="R559" i="3"/>
  <c r="P559" i="3"/>
  <c r="J559" i="3"/>
  <c r="BK556" i="3"/>
  <c r="BI556" i="3"/>
  <c r="BH556" i="3"/>
  <c r="BG556" i="3"/>
  <c r="BF556" i="3"/>
  <c r="T556" i="3"/>
  <c r="R556" i="3"/>
  <c r="P556" i="3"/>
  <c r="J556" i="3"/>
  <c r="BE556" i="3" s="1"/>
  <c r="BK550" i="3"/>
  <c r="BI550" i="3"/>
  <c r="BH550" i="3"/>
  <c r="BG550" i="3"/>
  <c r="BF550" i="3"/>
  <c r="T550" i="3"/>
  <c r="R550" i="3"/>
  <c r="P550" i="3"/>
  <c r="J550" i="3"/>
  <c r="BE550" i="3" s="1"/>
  <c r="BK547" i="3"/>
  <c r="BI547" i="3"/>
  <c r="BH547" i="3"/>
  <c r="BG547" i="3"/>
  <c r="BF547" i="3"/>
  <c r="BE547" i="3"/>
  <c r="T547" i="3"/>
  <c r="R547" i="3"/>
  <c r="P547" i="3"/>
  <c r="J547" i="3"/>
  <c r="BK541" i="3"/>
  <c r="BI541" i="3"/>
  <c r="BH541" i="3"/>
  <c r="BG541" i="3"/>
  <c r="BF541" i="3"/>
  <c r="BE541" i="3"/>
  <c r="T541" i="3"/>
  <c r="R541" i="3"/>
  <c r="P541" i="3"/>
  <c r="J541" i="3"/>
  <c r="BK538" i="3"/>
  <c r="BI538" i="3"/>
  <c r="BH538" i="3"/>
  <c r="BG538" i="3"/>
  <c r="BF538" i="3"/>
  <c r="T538" i="3"/>
  <c r="R538" i="3"/>
  <c r="P538" i="3"/>
  <c r="J538" i="3"/>
  <c r="BE538" i="3" s="1"/>
  <c r="BK531" i="3"/>
  <c r="BI531" i="3"/>
  <c r="BH531" i="3"/>
  <c r="BG531" i="3"/>
  <c r="BF531" i="3"/>
  <c r="T531" i="3"/>
  <c r="T530" i="3" s="1"/>
  <c r="R531" i="3"/>
  <c r="P531" i="3"/>
  <c r="J531" i="3"/>
  <c r="BE531" i="3" s="1"/>
  <c r="BK528" i="3"/>
  <c r="BI528" i="3"/>
  <c r="BH528" i="3"/>
  <c r="BG528" i="3"/>
  <c r="BF528" i="3"/>
  <c r="T528" i="3"/>
  <c r="R528" i="3"/>
  <c r="P528" i="3"/>
  <c r="J528" i="3"/>
  <c r="BE528" i="3" s="1"/>
  <c r="BK525" i="3"/>
  <c r="BI525" i="3"/>
  <c r="BH525" i="3"/>
  <c r="BG525" i="3"/>
  <c r="BF525" i="3"/>
  <c r="BE525" i="3"/>
  <c r="T525" i="3"/>
  <c r="R525" i="3"/>
  <c r="P525" i="3"/>
  <c r="J525" i="3"/>
  <c r="BK520" i="3"/>
  <c r="BI520" i="3"/>
  <c r="BH520" i="3"/>
  <c r="BG520" i="3"/>
  <c r="BF520" i="3"/>
  <c r="BE520" i="3"/>
  <c r="T520" i="3"/>
  <c r="R520" i="3"/>
  <c r="P520" i="3"/>
  <c r="J520" i="3"/>
  <c r="BK517" i="3"/>
  <c r="BI517" i="3"/>
  <c r="BH517" i="3"/>
  <c r="BG517" i="3"/>
  <c r="BF517" i="3"/>
  <c r="T517" i="3"/>
  <c r="R517" i="3"/>
  <c r="P517" i="3"/>
  <c r="J517" i="3"/>
  <c r="BE517" i="3" s="1"/>
  <c r="BK507" i="3"/>
  <c r="BI507" i="3"/>
  <c r="BH507" i="3"/>
  <c r="BG507" i="3"/>
  <c r="BF507" i="3"/>
  <c r="BE507" i="3"/>
  <c r="T507" i="3"/>
  <c r="R507" i="3"/>
  <c r="P507" i="3"/>
  <c r="J507" i="3"/>
  <c r="BK504" i="3"/>
  <c r="BI504" i="3"/>
  <c r="BH504" i="3"/>
  <c r="BG504" i="3"/>
  <c r="BF504" i="3"/>
  <c r="BE504" i="3"/>
  <c r="T504" i="3"/>
  <c r="R504" i="3"/>
  <c r="P504" i="3"/>
  <c r="J504" i="3"/>
  <c r="BK500" i="3"/>
  <c r="BI500" i="3"/>
  <c r="BH500" i="3"/>
  <c r="BG500" i="3"/>
  <c r="BF500" i="3"/>
  <c r="T500" i="3"/>
  <c r="R500" i="3"/>
  <c r="P500" i="3"/>
  <c r="J500" i="3"/>
  <c r="BE500" i="3" s="1"/>
  <c r="BK497" i="3"/>
  <c r="BI497" i="3"/>
  <c r="BH497" i="3"/>
  <c r="BG497" i="3"/>
  <c r="BF497" i="3"/>
  <c r="BE497" i="3"/>
  <c r="T497" i="3"/>
  <c r="T489" i="3" s="1"/>
  <c r="R497" i="3"/>
  <c r="P497" i="3"/>
  <c r="J497" i="3"/>
  <c r="BK494" i="3"/>
  <c r="BI494" i="3"/>
  <c r="BH494" i="3"/>
  <c r="BG494" i="3"/>
  <c r="BF494" i="3"/>
  <c r="T494" i="3"/>
  <c r="R494" i="3"/>
  <c r="P494" i="3"/>
  <c r="J494" i="3"/>
  <c r="BE494" i="3" s="1"/>
  <c r="BK490" i="3"/>
  <c r="BI490" i="3"/>
  <c r="BH490" i="3"/>
  <c r="BG490" i="3"/>
  <c r="BF490" i="3"/>
  <c r="BE490" i="3"/>
  <c r="T490" i="3"/>
  <c r="R490" i="3"/>
  <c r="P490" i="3"/>
  <c r="J490" i="3"/>
  <c r="BK487" i="3"/>
  <c r="BI487" i="3"/>
  <c r="BH487" i="3"/>
  <c r="BG487" i="3"/>
  <c r="BF487" i="3"/>
  <c r="BE487" i="3"/>
  <c r="T487" i="3"/>
  <c r="R487" i="3"/>
  <c r="P487" i="3"/>
  <c r="J487" i="3"/>
  <c r="BK484" i="3"/>
  <c r="BI484" i="3"/>
  <c r="BH484" i="3"/>
  <c r="BG484" i="3"/>
  <c r="BF484" i="3"/>
  <c r="T484" i="3"/>
  <c r="R484" i="3"/>
  <c r="P484" i="3"/>
  <c r="J484" i="3"/>
  <c r="BE484" i="3" s="1"/>
  <c r="BK480" i="3"/>
  <c r="BI480" i="3"/>
  <c r="BH480" i="3"/>
  <c r="BG480" i="3"/>
  <c r="BF480" i="3"/>
  <c r="BE480" i="3"/>
  <c r="T480" i="3"/>
  <c r="R480" i="3"/>
  <c r="P480" i="3"/>
  <c r="J480" i="3"/>
  <c r="BK477" i="3"/>
  <c r="BI477" i="3"/>
  <c r="BH477" i="3"/>
  <c r="BG477" i="3"/>
  <c r="BF477" i="3"/>
  <c r="BE477" i="3"/>
  <c r="T477" i="3"/>
  <c r="R477" i="3"/>
  <c r="P477" i="3"/>
  <c r="J477" i="3"/>
  <c r="BK474" i="3"/>
  <c r="BI474" i="3"/>
  <c r="BH474" i="3"/>
  <c r="BG474" i="3"/>
  <c r="BF474" i="3"/>
  <c r="T474" i="3"/>
  <c r="R474" i="3"/>
  <c r="P474" i="3"/>
  <c r="J474" i="3"/>
  <c r="BE474" i="3" s="1"/>
  <c r="BK471" i="3"/>
  <c r="BI471" i="3"/>
  <c r="BH471" i="3"/>
  <c r="BG471" i="3"/>
  <c r="BF471" i="3"/>
  <c r="BE471" i="3"/>
  <c r="T471" i="3"/>
  <c r="R471" i="3"/>
  <c r="P471" i="3"/>
  <c r="J471" i="3"/>
  <c r="BK469" i="3"/>
  <c r="BI469" i="3"/>
  <c r="BH469" i="3"/>
  <c r="BG469" i="3"/>
  <c r="BF469" i="3"/>
  <c r="T469" i="3"/>
  <c r="R469" i="3"/>
  <c r="P469" i="3"/>
  <c r="J469" i="3"/>
  <c r="BE469" i="3" s="1"/>
  <c r="BK464" i="3"/>
  <c r="BI464" i="3"/>
  <c r="BH464" i="3"/>
  <c r="BG464" i="3"/>
  <c r="BF464" i="3"/>
  <c r="BE464" i="3"/>
  <c r="T464" i="3"/>
  <c r="R464" i="3"/>
  <c r="P464" i="3"/>
  <c r="J464" i="3"/>
  <c r="BK461" i="3"/>
  <c r="BI461" i="3"/>
  <c r="BH461" i="3"/>
  <c r="BG461" i="3"/>
  <c r="BF461" i="3"/>
  <c r="BE461" i="3"/>
  <c r="T461" i="3"/>
  <c r="R461" i="3"/>
  <c r="P461" i="3"/>
  <c r="J461" i="3"/>
  <c r="BK457" i="3"/>
  <c r="BI457" i="3"/>
  <c r="BH457" i="3"/>
  <c r="BG457" i="3"/>
  <c r="BF457" i="3"/>
  <c r="T457" i="3"/>
  <c r="R457" i="3"/>
  <c r="P457" i="3"/>
  <c r="J457" i="3"/>
  <c r="BE457" i="3" s="1"/>
  <c r="BK455" i="3"/>
  <c r="BI455" i="3"/>
  <c r="BH455" i="3"/>
  <c r="BG455" i="3"/>
  <c r="BF455" i="3"/>
  <c r="BE455" i="3"/>
  <c r="T455" i="3"/>
  <c r="R455" i="3"/>
  <c r="P455" i="3"/>
  <c r="J455" i="3"/>
  <c r="BK452" i="3"/>
  <c r="BI452" i="3"/>
  <c r="BH452" i="3"/>
  <c r="BG452" i="3"/>
  <c r="BF452" i="3"/>
  <c r="BE452" i="3"/>
  <c r="T452" i="3"/>
  <c r="R452" i="3"/>
  <c r="P452" i="3"/>
  <c r="P445" i="3" s="1"/>
  <c r="J452" i="3"/>
  <c r="BK450" i="3"/>
  <c r="BI450" i="3"/>
  <c r="BH450" i="3"/>
  <c r="BG450" i="3"/>
  <c r="BF450" i="3"/>
  <c r="T450" i="3"/>
  <c r="R450" i="3"/>
  <c r="P450" i="3"/>
  <c r="J450" i="3"/>
  <c r="BE450" i="3" s="1"/>
  <c r="BK446" i="3"/>
  <c r="BI446" i="3"/>
  <c r="BH446" i="3"/>
  <c r="BG446" i="3"/>
  <c r="BF446" i="3"/>
  <c r="BE446" i="3"/>
  <c r="T446" i="3"/>
  <c r="R446" i="3"/>
  <c r="P446" i="3"/>
  <c r="J446" i="3"/>
  <c r="BK441" i="3"/>
  <c r="BK440" i="3" s="1"/>
  <c r="J440" i="3" s="1"/>
  <c r="J69" i="3" s="1"/>
  <c r="BI441" i="3"/>
  <c r="BH441" i="3"/>
  <c r="BG441" i="3"/>
  <c r="BF441" i="3"/>
  <c r="BE441" i="3"/>
  <c r="T441" i="3"/>
  <c r="T440" i="3" s="1"/>
  <c r="R441" i="3"/>
  <c r="P441" i="3"/>
  <c r="P440" i="3" s="1"/>
  <c r="J441" i="3"/>
  <c r="R440" i="3"/>
  <c r="BK438" i="3"/>
  <c r="BI438" i="3"/>
  <c r="BH438" i="3"/>
  <c r="BG438" i="3"/>
  <c r="BF438" i="3"/>
  <c r="T438" i="3"/>
  <c r="R438" i="3"/>
  <c r="P438" i="3"/>
  <c r="J438" i="3"/>
  <c r="BE438" i="3" s="1"/>
  <c r="BK433" i="3"/>
  <c r="BI433" i="3"/>
  <c r="BH433" i="3"/>
  <c r="BG433" i="3"/>
  <c r="BF433" i="3"/>
  <c r="T433" i="3"/>
  <c r="R433" i="3"/>
  <c r="P433" i="3"/>
  <c r="J433" i="3"/>
  <c r="BE433" i="3" s="1"/>
  <c r="BK431" i="3"/>
  <c r="BI431" i="3"/>
  <c r="BH431" i="3"/>
  <c r="BG431" i="3"/>
  <c r="BF431" i="3"/>
  <c r="BE431" i="3"/>
  <c r="T431" i="3"/>
  <c r="R431" i="3"/>
  <c r="P431" i="3"/>
  <c r="J431" i="3"/>
  <c r="BK429" i="3"/>
  <c r="BI429" i="3"/>
  <c r="BH429" i="3"/>
  <c r="BG429" i="3"/>
  <c r="BF429" i="3"/>
  <c r="T429" i="3"/>
  <c r="R429" i="3"/>
  <c r="P429" i="3"/>
  <c r="J429" i="3"/>
  <c r="BE429" i="3" s="1"/>
  <c r="BK427" i="3"/>
  <c r="BI427" i="3"/>
  <c r="BH427" i="3"/>
  <c r="BG427" i="3"/>
  <c r="BF427" i="3"/>
  <c r="T427" i="3"/>
  <c r="R427" i="3"/>
  <c r="P427" i="3"/>
  <c r="J427" i="3"/>
  <c r="BE427" i="3" s="1"/>
  <c r="BK421" i="3"/>
  <c r="BI421" i="3"/>
  <c r="BH421" i="3"/>
  <c r="BG421" i="3"/>
  <c r="BF421" i="3"/>
  <c r="BE421" i="3"/>
  <c r="T421" i="3"/>
  <c r="R421" i="3"/>
  <c r="P421" i="3"/>
  <c r="J421" i="3"/>
  <c r="BK420" i="3"/>
  <c r="BI420" i="3"/>
  <c r="BH420" i="3"/>
  <c r="BG420" i="3"/>
  <c r="BF420" i="3"/>
  <c r="BE420" i="3"/>
  <c r="T420" i="3"/>
  <c r="R420" i="3"/>
  <c r="P420" i="3"/>
  <c r="J420" i="3"/>
  <c r="BK419" i="3"/>
  <c r="BI419" i="3"/>
  <c r="BH419" i="3"/>
  <c r="BG419" i="3"/>
  <c r="BF419" i="3"/>
  <c r="T419" i="3"/>
  <c r="R419" i="3"/>
  <c r="P419" i="3"/>
  <c r="J419" i="3"/>
  <c r="BE419" i="3" s="1"/>
  <c r="BK416" i="3"/>
  <c r="BI416" i="3"/>
  <c r="BH416" i="3"/>
  <c r="BG416" i="3"/>
  <c r="BF416" i="3"/>
  <c r="BE416" i="3"/>
  <c r="T416" i="3"/>
  <c r="R416" i="3"/>
  <c r="P416" i="3"/>
  <c r="J416" i="3"/>
  <c r="BK414" i="3"/>
  <c r="BI414" i="3"/>
  <c r="BH414" i="3"/>
  <c r="BG414" i="3"/>
  <c r="BF414" i="3"/>
  <c r="BE414" i="3"/>
  <c r="T414" i="3"/>
  <c r="R414" i="3"/>
  <c r="P414" i="3"/>
  <c r="J414" i="3"/>
  <c r="BK410" i="3"/>
  <c r="BI410" i="3"/>
  <c r="BH410" i="3"/>
  <c r="BG410" i="3"/>
  <c r="BF410" i="3"/>
  <c r="T410" i="3"/>
  <c r="R410" i="3"/>
  <c r="P410" i="3"/>
  <c r="J410" i="3"/>
  <c r="BE410" i="3" s="1"/>
  <c r="BK409" i="3"/>
  <c r="BI409" i="3"/>
  <c r="BH409" i="3"/>
  <c r="BG409" i="3"/>
  <c r="BF409" i="3"/>
  <c r="T409" i="3"/>
  <c r="R409" i="3"/>
  <c r="P409" i="3"/>
  <c r="J409" i="3"/>
  <c r="BE409" i="3" s="1"/>
  <c r="BK405" i="3"/>
  <c r="BI405" i="3"/>
  <c r="BH405" i="3"/>
  <c r="BG405" i="3"/>
  <c r="BF405" i="3"/>
  <c r="T405" i="3"/>
  <c r="R405" i="3"/>
  <c r="P405" i="3"/>
  <c r="J405" i="3"/>
  <c r="BE405" i="3" s="1"/>
  <c r="BK403" i="3"/>
  <c r="BI403" i="3"/>
  <c r="BH403" i="3"/>
  <c r="BG403" i="3"/>
  <c r="BF403" i="3"/>
  <c r="BE403" i="3"/>
  <c r="T403" i="3"/>
  <c r="R403" i="3"/>
  <c r="P403" i="3"/>
  <c r="J403" i="3"/>
  <c r="BK401" i="3"/>
  <c r="BI401" i="3"/>
  <c r="BH401" i="3"/>
  <c r="BG401" i="3"/>
  <c r="BF401" i="3"/>
  <c r="T401" i="3"/>
  <c r="R401" i="3"/>
  <c r="P401" i="3"/>
  <c r="J401" i="3"/>
  <c r="BE401" i="3" s="1"/>
  <c r="BK397" i="3"/>
  <c r="BK391" i="3" s="1"/>
  <c r="J391" i="3" s="1"/>
  <c r="J67" i="3" s="1"/>
  <c r="BI397" i="3"/>
  <c r="BH397" i="3"/>
  <c r="BG397" i="3"/>
  <c r="BF397" i="3"/>
  <c r="T397" i="3"/>
  <c r="R397" i="3"/>
  <c r="P397" i="3"/>
  <c r="J397" i="3"/>
  <c r="BE397" i="3" s="1"/>
  <c r="BK393" i="3"/>
  <c r="BI393" i="3"/>
  <c r="BH393" i="3"/>
  <c r="BG393" i="3"/>
  <c r="BF393" i="3"/>
  <c r="T393" i="3"/>
  <c r="T391" i="3" s="1"/>
  <c r="R393" i="3"/>
  <c r="R391" i="3" s="1"/>
  <c r="P393" i="3"/>
  <c r="P391" i="3" s="1"/>
  <c r="J393" i="3"/>
  <c r="BE393" i="3" s="1"/>
  <c r="BK392" i="3"/>
  <c r="BI392" i="3"/>
  <c r="BH392" i="3"/>
  <c r="BG392" i="3"/>
  <c r="BF392" i="3"/>
  <c r="BE392" i="3"/>
  <c r="T392" i="3"/>
  <c r="R392" i="3"/>
  <c r="P392" i="3"/>
  <c r="J392" i="3"/>
  <c r="BK388" i="3"/>
  <c r="BK363" i="3" s="1"/>
  <c r="J363" i="3" s="1"/>
  <c r="J66" i="3" s="1"/>
  <c r="BI388" i="3"/>
  <c r="BH388" i="3"/>
  <c r="BG388" i="3"/>
  <c r="BF388" i="3"/>
  <c r="T388" i="3"/>
  <c r="R388" i="3"/>
  <c r="P388" i="3"/>
  <c r="J388" i="3"/>
  <c r="BE388" i="3" s="1"/>
  <c r="BK384" i="3"/>
  <c r="BI384" i="3"/>
  <c r="BH384" i="3"/>
  <c r="BG384" i="3"/>
  <c r="BF384" i="3"/>
  <c r="BE384" i="3"/>
  <c r="T384" i="3"/>
  <c r="T363" i="3" s="1"/>
  <c r="R384" i="3"/>
  <c r="P384" i="3"/>
  <c r="J384" i="3"/>
  <c r="BK382" i="3"/>
  <c r="BI382" i="3"/>
  <c r="BH382" i="3"/>
  <c r="BG382" i="3"/>
  <c r="BF382" i="3"/>
  <c r="T382" i="3"/>
  <c r="R382" i="3"/>
  <c r="P382" i="3"/>
  <c r="J382" i="3"/>
  <c r="BE382" i="3" s="1"/>
  <c r="BK377" i="3"/>
  <c r="BI377" i="3"/>
  <c r="BH377" i="3"/>
  <c r="BG377" i="3"/>
  <c r="BF377" i="3"/>
  <c r="BE377" i="3"/>
  <c r="T377" i="3"/>
  <c r="R377" i="3"/>
  <c r="P377" i="3"/>
  <c r="J377" i="3"/>
  <c r="BK373" i="3"/>
  <c r="BI373" i="3"/>
  <c r="BH373" i="3"/>
  <c r="BG373" i="3"/>
  <c r="BF373" i="3"/>
  <c r="BE373" i="3"/>
  <c r="T373" i="3"/>
  <c r="R373" i="3"/>
  <c r="P373" i="3"/>
  <c r="J373" i="3"/>
  <c r="BK371" i="3"/>
  <c r="BI371" i="3"/>
  <c r="BH371" i="3"/>
  <c r="BG371" i="3"/>
  <c r="BF371" i="3"/>
  <c r="T371" i="3"/>
  <c r="R371" i="3"/>
  <c r="P371" i="3"/>
  <c r="J371" i="3"/>
  <c r="BE371" i="3" s="1"/>
  <c r="BK368" i="3"/>
  <c r="BI368" i="3"/>
  <c r="BH368" i="3"/>
  <c r="BG368" i="3"/>
  <c r="BF368" i="3"/>
  <c r="BE368" i="3"/>
  <c r="T368" i="3"/>
  <c r="R368" i="3"/>
  <c r="P368" i="3"/>
  <c r="J368" i="3"/>
  <c r="BK364" i="3"/>
  <c r="BI364" i="3"/>
  <c r="BH364" i="3"/>
  <c r="BG364" i="3"/>
  <c r="BF364" i="3"/>
  <c r="T364" i="3"/>
  <c r="R364" i="3"/>
  <c r="P364" i="3"/>
  <c r="J364" i="3"/>
  <c r="BE364" i="3" s="1"/>
  <c r="P363" i="3"/>
  <c r="BK360" i="3"/>
  <c r="BI360" i="3"/>
  <c r="BH360" i="3"/>
  <c r="BG360" i="3"/>
  <c r="BF360" i="3"/>
  <c r="T360" i="3"/>
  <c r="R360" i="3"/>
  <c r="P360" i="3"/>
  <c r="J360" i="3"/>
  <c r="BE360" i="3" s="1"/>
  <c r="BK354" i="3"/>
  <c r="BI354" i="3"/>
  <c r="BH354" i="3"/>
  <c r="BG354" i="3"/>
  <c r="BF354" i="3"/>
  <c r="BE354" i="3"/>
  <c r="T354" i="3"/>
  <c r="R354" i="3"/>
  <c r="P354" i="3"/>
  <c r="J354" i="3"/>
  <c r="BK351" i="3"/>
  <c r="BI351" i="3"/>
  <c r="BH351" i="3"/>
  <c r="BG351" i="3"/>
  <c r="BF351" i="3"/>
  <c r="T351" i="3"/>
  <c r="R351" i="3"/>
  <c r="P351" i="3"/>
  <c r="J351" i="3"/>
  <c r="BE351" i="3" s="1"/>
  <c r="BK347" i="3"/>
  <c r="BI347" i="3"/>
  <c r="BH347" i="3"/>
  <c r="BG347" i="3"/>
  <c r="BF347" i="3"/>
  <c r="T347" i="3"/>
  <c r="R347" i="3"/>
  <c r="P347" i="3"/>
  <c r="J347" i="3"/>
  <c r="BE347" i="3" s="1"/>
  <c r="BK344" i="3"/>
  <c r="BI344" i="3"/>
  <c r="BH344" i="3"/>
  <c r="BG344" i="3"/>
  <c r="BF344" i="3"/>
  <c r="BE344" i="3"/>
  <c r="T344" i="3"/>
  <c r="R344" i="3"/>
  <c r="P344" i="3"/>
  <c r="J344" i="3"/>
  <c r="BK342" i="3"/>
  <c r="BI342" i="3"/>
  <c r="BH342" i="3"/>
  <c r="BG342" i="3"/>
  <c r="BF342" i="3"/>
  <c r="T342" i="3"/>
  <c r="R342" i="3"/>
  <c r="P342" i="3"/>
  <c r="J342" i="3"/>
  <c r="BE342" i="3" s="1"/>
  <c r="BK337" i="3"/>
  <c r="BK325" i="3" s="1"/>
  <c r="J325" i="3" s="1"/>
  <c r="J65" i="3" s="1"/>
  <c r="BI337" i="3"/>
  <c r="BH337" i="3"/>
  <c r="BG337" i="3"/>
  <c r="BF337" i="3"/>
  <c r="BE337" i="3"/>
  <c r="T337" i="3"/>
  <c r="R337" i="3"/>
  <c r="P337" i="3"/>
  <c r="J337" i="3"/>
  <c r="BK333" i="3"/>
  <c r="BI333" i="3"/>
  <c r="BH333" i="3"/>
  <c r="BG333" i="3"/>
  <c r="BF333" i="3"/>
  <c r="BE333" i="3"/>
  <c r="T333" i="3"/>
  <c r="R333" i="3"/>
  <c r="P333" i="3"/>
  <c r="J333" i="3"/>
  <c r="BK328" i="3"/>
  <c r="BI328" i="3"/>
  <c r="BH328" i="3"/>
  <c r="BG328" i="3"/>
  <c r="BF328" i="3"/>
  <c r="T328" i="3"/>
  <c r="R328" i="3"/>
  <c r="P328" i="3"/>
  <c r="J328" i="3"/>
  <c r="BE328" i="3" s="1"/>
  <c r="BK326" i="3"/>
  <c r="BI326" i="3"/>
  <c r="BH326" i="3"/>
  <c r="BG326" i="3"/>
  <c r="BF326" i="3"/>
  <c r="T326" i="3"/>
  <c r="R326" i="3"/>
  <c r="P326" i="3"/>
  <c r="J326" i="3"/>
  <c r="BE326" i="3" s="1"/>
  <c r="BK323" i="3"/>
  <c r="BI323" i="3"/>
  <c r="BH323" i="3"/>
  <c r="BG323" i="3"/>
  <c r="BF323" i="3"/>
  <c r="BE323" i="3"/>
  <c r="T323" i="3"/>
  <c r="R323" i="3"/>
  <c r="P323" i="3"/>
  <c r="P306" i="3" s="1"/>
  <c r="J323" i="3"/>
  <c r="BK319" i="3"/>
  <c r="BI319" i="3"/>
  <c r="BH319" i="3"/>
  <c r="BG319" i="3"/>
  <c r="BF319" i="3"/>
  <c r="T319" i="3"/>
  <c r="R319" i="3"/>
  <c r="P319" i="3"/>
  <c r="J319" i="3"/>
  <c r="BE319" i="3" s="1"/>
  <c r="BK315" i="3"/>
  <c r="BK306" i="3" s="1"/>
  <c r="BI315" i="3"/>
  <c r="BH315" i="3"/>
  <c r="BG315" i="3"/>
  <c r="BF315" i="3"/>
  <c r="T315" i="3"/>
  <c r="R315" i="3"/>
  <c r="P315" i="3"/>
  <c r="J315" i="3"/>
  <c r="BE315" i="3" s="1"/>
  <c r="BK310" i="3"/>
  <c r="BI310" i="3"/>
  <c r="BH310" i="3"/>
  <c r="BG310" i="3"/>
  <c r="BF310" i="3"/>
  <c r="T310" i="3"/>
  <c r="R310" i="3"/>
  <c r="R306" i="3" s="1"/>
  <c r="P310" i="3"/>
  <c r="J310" i="3"/>
  <c r="BE310" i="3" s="1"/>
  <c r="BK307" i="3"/>
  <c r="BI307" i="3"/>
  <c r="BH307" i="3"/>
  <c r="BG307" i="3"/>
  <c r="BF307" i="3"/>
  <c r="BE307" i="3"/>
  <c r="T307" i="3"/>
  <c r="R307" i="3"/>
  <c r="P307" i="3"/>
  <c r="J307" i="3"/>
  <c r="J306" i="3"/>
  <c r="J64" i="3" s="1"/>
  <c r="BK302" i="3"/>
  <c r="BI302" i="3"/>
  <c r="BH302" i="3"/>
  <c r="BG302" i="3"/>
  <c r="BF302" i="3"/>
  <c r="T302" i="3"/>
  <c r="R302" i="3"/>
  <c r="P302" i="3"/>
  <c r="J302" i="3"/>
  <c r="BE302" i="3" s="1"/>
  <c r="BK299" i="3"/>
  <c r="BI299" i="3"/>
  <c r="BH299" i="3"/>
  <c r="BG299" i="3"/>
  <c r="BF299" i="3"/>
  <c r="BE299" i="3"/>
  <c r="T299" i="3"/>
  <c r="R299" i="3"/>
  <c r="R289" i="3" s="1"/>
  <c r="P299" i="3"/>
  <c r="J299" i="3"/>
  <c r="BK294" i="3"/>
  <c r="BI294" i="3"/>
  <c r="BH294" i="3"/>
  <c r="BG294" i="3"/>
  <c r="BF294" i="3"/>
  <c r="T294" i="3"/>
  <c r="R294" i="3"/>
  <c r="P294" i="3"/>
  <c r="J294" i="3"/>
  <c r="BE294" i="3" s="1"/>
  <c r="BK293" i="3"/>
  <c r="BI293" i="3"/>
  <c r="BH293" i="3"/>
  <c r="BG293" i="3"/>
  <c r="BF293" i="3"/>
  <c r="BE293" i="3"/>
  <c r="T293" i="3"/>
  <c r="R293" i="3"/>
  <c r="P293" i="3"/>
  <c r="J293" i="3"/>
  <c r="BK290" i="3"/>
  <c r="BI290" i="3"/>
  <c r="BH290" i="3"/>
  <c r="BG290" i="3"/>
  <c r="BF290" i="3"/>
  <c r="T290" i="3"/>
  <c r="R290" i="3"/>
  <c r="P290" i="3"/>
  <c r="P289" i="3" s="1"/>
  <c r="J290" i="3"/>
  <c r="BE290" i="3" s="1"/>
  <c r="BK287" i="3"/>
  <c r="BI287" i="3"/>
  <c r="BH287" i="3"/>
  <c r="BG287" i="3"/>
  <c r="BF287" i="3"/>
  <c r="T287" i="3"/>
  <c r="R287" i="3"/>
  <c r="P287" i="3"/>
  <c r="J287" i="3"/>
  <c r="BE287" i="3" s="1"/>
  <c r="BK283" i="3"/>
  <c r="BI283" i="3"/>
  <c r="BH283" i="3"/>
  <c r="BG283" i="3"/>
  <c r="BF283" i="3"/>
  <c r="BE283" i="3"/>
  <c r="T283" i="3"/>
  <c r="R283" i="3"/>
  <c r="P283" i="3"/>
  <c r="J283" i="3"/>
  <c r="BK279" i="3"/>
  <c r="BI279" i="3"/>
  <c r="BH279" i="3"/>
  <c r="BG279" i="3"/>
  <c r="BF279" i="3"/>
  <c r="BE279" i="3"/>
  <c r="T279" i="3"/>
  <c r="R279" i="3"/>
  <c r="P279" i="3"/>
  <c r="J279" i="3"/>
  <c r="BK277" i="3"/>
  <c r="BI277" i="3"/>
  <c r="BH277" i="3"/>
  <c r="BG277" i="3"/>
  <c r="BF277" i="3"/>
  <c r="BE277" i="3"/>
  <c r="T277" i="3"/>
  <c r="R277" i="3"/>
  <c r="P277" i="3"/>
  <c r="J277" i="3"/>
  <c r="BK273" i="3"/>
  <c r="BI273" i="3"/>
  <c r="BH273" i="3"/>
  <c r="BG273" i="3"/>
  <c r="BF273" i="3"/>
  <c r="T273" i="3"/>
  <c r="R273" i="3"/>
  <c r="P273" i="3"/>
  <c r="J273" i="3"/>
  <c r="BE273" i="3" s="1"/>
  <c r="BK268" i="3"/>
  <c r="BI268" i="3"/>
  <c r="BH268" i="3"/>
  <c r="BG268" i="3"/>
  <c r="BF268" i="3"/>
  <c r="T268" i="3"/>
  <c r="R268" i="3"/>
  <c r="P268" i="3"/>
  <c r="J268" i="3"/>
  <c r="BE268" i="3" s="1"/>
  <c r="BK265" i="3"/>
  <c r="BI265" i="3"/>
  <c r="BH265" i="3"/>
  <c r="BG265" i="3"/>
  <c r="BF265" i="3"/>
  <c r="BE265" i="3"/>
  <c r="T265" i="3"/>
  <c r="R265" i="3"/>
  <c r="P265" i="3"/>
  <c r="J265" i="3"/>
  <c r="BK263" i="3"/>
  <c r="BI263" i="3"/>
  <c r="BH263" i="3"/>
  <c r="BG263" i="3"/>
  <c r="BF263" i="3"/>
  <c r="T263" i="3"/>
  <c r="R263" i="3"/>
  <c r="P263" i="3"/>
  <c r="J263" i="3"/>
  <c r="BE263" i="3" s="1"/>
  <c r="BK261" i="3"/>
  <c r="BI261" i="3"/>
  <c r="BH261" i="3"/>
  <c r="BG261" i="3"/>
  <c r="BF261" i="3"/>
  <c r="T261" i="3"/>
  <c r="R261" i="3"/>
  <c r="P261" i="3"/>
  <c r="J261" i="3"/>
  <c r="BE261" i="3" s="1"/>
  <c r="BK259" i="3"/>
  <c r="BI259" i="3"/>
  <c r="BH259" i="3"/>
  <c r="F36" i="3" s="1"/>
  <c r="BC55" i="2" s="1"/>
  <c r="BG259" i="3"/>
  <c r="BF259" i="3"/>
  <c r="BE259" i="3"/>
  <c r="T259" i="3"/>
  <c r="R259" i="3"/>
  <c r="P259" i="3"/>
  <c r="J259" i="3"/>
  <c r="BK255" i="3"/>
  <c r="BK247" i="3" s="1"/>
  <c r="J247" i="3" s="1"/>
  <c r="J62" i="3" s="1"/>
  <c r="BI255" i="3"/>
  <c r="BH255" i="3"/>
  <c r="BG255" i="3"/>
  <c r="BF255" i="3"/>
  <c r="BE255" i="3"/>
  <c r="T255" i="3"/>
  <c r="R255" i="3"/>
  <c r="P255" i="3"/>
  <c r="P247" i="3" s="1"/>
  <c r="J255" i="3"/>
  <c r="BK251" i="3"/>
  <c r="BI251" i="3"/>
  <c r="BH251" i="3"/>
  <c r="BG251" i="3"/>
  <c r="BF251" i="3"/>
  <c r="T251" i="3"/>
  <c r="R251" i="3"/>
  <c r="P251" i="3"/>
  <c r="J251" i="3"/>
  <c r="BE251" i="3" s="1"/>
  <c r="BK248" i="3"/>
  <c r="BI248" i="3"/>
  <c r="BH248" i="3"/>
  <c r="BG248" i="3"/>
  <c r="BF248" i="3"/>
  <c r="T248" i="3"/>
  <c r="T247" i="3" s="1"/>
  <c r="R248" i="3"/>
  <c r="P248" i="3"/>
  <c r="J248" i="3"/>
  <c r="BE248" i="3" s="1"/>
  <c r="BK243" i="3"/>
  <c r="BI243" i="3"/>
  <c r="BH243" i="3"/>
  <c r="BG243" i="3"/>
  <c r="BF243" i="3"/>
  <c r="T243" i="3"/>
  <c r="R243" i="3"/>
  <c r="P243" i="3"/>
  <c r="J243" i="3"/>
  <c r="BE243" i="3" s="1"/>
  <c r="BK242" i="3"/>
  <c r="BI242" i="3"/>
  <c r="BH242" i="3"/>
  <c r="BG242" i="3"/>
  <c r="BF242" i="3"/>
  <c r="BE242" i="3"/>
  <c r="T242" i="3"/>
  <c r="R242" i="3"/>
  <c r="P242" i="3"/>
  <c r="J242" i="3"/>
  <c r="BK240" i="3"/>
  <c r="BI240" i="3"/>
  <c r="BH240" i="3"/>
  <c r="BG240" i="3"/>
  <c r="BF240" i="3"/>
  <c r="BE240" i="3"/>
  <c r="T240" i="3"/>
  <c r="R240" i="3"/>
  <c r="P240" i="3"/>
  <c r="J240" i="3"/>
  <c r="BK239" i="3"/>
  <c r="BI239" i="3"/>
  <c r="BH239" i="3"/>
  <c r="BG239" i="3"/>
  <c r="BF239" i="3"/>
  <c r="T239" i="3"/>
  <c r="R239" i="3"/>
  <c r="P239" i="3"/>
  <c r="J239" i="3"/>
  <c r="BE239" i="3" s="1"/>
  <c r="BK235" i="3"/>
  <c r="BI235" i="3"/>
  <c r="BH235" i="3"/>
  <c r="BG235" i="3"/>
  <c r="BF235" i="3"/>
  <c r="T235" i="3"/>
  <c r="R235" i="3"/>
  <c r="P235" i="3"/>
  <c r="J235" i="3"/>
  <c r="BE235" i="3" s="1"/>
  <c r="BK232" i="3"/>
  <c r="BI232" i="3"/>
  <c r="BH232" i="3"/>
  <c r="BG232" i="3"/>
  <c r="BF232" i="3"/>
  <c r="T232" i="3"/>
  <c r="R232" i="3"/>
  <c r="P232" i="3"/>
  <c r="J232" i="3"/>
  <c r="BE232" i="3" s="1"/>
  <c r="BK228" i="3"/>
  <c r="BI228" i="3"/>
  <c r="BH228" i="3"/>
  <c r="BG228" i="3"/>
  <c r="BF228" i="3"/>
  <c r="BE228" i="3"/>
  <c r="T228" i="3"/>
  <c r="R228" i="3"/>
  <c r="P228" i="3"/>
  <c r="J228" i="3"/>
  <c r="BK224" i="3"/>
  <c r="BI224" i="3"/>
  <c r="BH224" i="3"/>
  <c r="BG224" i="3"/>
  <c r="BF224" i="3"/>
  <c r="T224" i="3"/>
  <c r="R224" i="3"/>
  <c r="P224" i="3"/>
  <c r="J224" i="3"/>
  <c r="BE224" i="3" s="1"/>
  <c r="BK221" i="3"/>
  <c r="BI221" i="3"/>
  <c r="BH221" i="3"/>
  <c r="BG221" i="3"/>
  <c r="BF221" i="3"/>
  <c r="T221" i="3"/>
  <c r="R221" i="3"/>
  <c r="P221" i="3"/>
  <c r="J221" i="3"/>
  <c r="BE221" i="3" s="1"/>
  <c r="BK219" i="3"/>
  <c r="BI219" i="3"/>
  <c r="BH219" i="3"/>
  <c r="BG219" i="3"/>
  <c r="BF219" i="3"/>
  <c r="BE219" i="3"/>
  <c r="T219" i="3"/>
  <c r="R219" i="3"/>
  <c r="P219" i="3"/>
  <c r="J219" i="3"/>
  <c r="BK216" i="3"/>
  <c r="BI216" i="3"/>
  <c r="BH216" i="3"/>
  <c r="BG216" i="3"/>
  <c r="BF216" i="3"/>
  <c r="BE216" i="3"/>
  <c r="T216" i="3"/>
  <c r="R216" i="3"/>
  <c r="P216" i="3"/>
  <c r="J216" i="3"/>
  <c r="BK213" i="3"/>
  <c r="BI213" i="3"/>
  <c r="BH213" i="3"/>
  <c r="BG213" i="3"/>
  <c r="BF213" i="3"/>
  <c r="T213" i="3"/>
  <c r="R213" i="3"/>
  <c r="P213" i="3"/>
  <c r="J213" i="3"/>
  <c r="BE213" i="3" s="1"/>
  <c r="BK210" i="3"/>
  <c r="BI210" i="3"/>
  <c r="BH210" i="3"/>
  <c r="BG210" i="3"/>
  <c r="BF210" i="3"/>
  <c r="T210" i="3"/>
  <c r="R210" i="3"/>
  <c r="P210" i="3"/>
  <c r="J210" i="3"/>
  <c r="BE210" i="3" s="1"/>
  <c r="BK207" i="3"/>
  <c r="BI207" i="3"/>
  <c r="BH207" i="3"/>
  <c r="BG207" i="3"/>
  <c r="BF207" i="3"/>
  <c r="T207" i="3"/>
  <c r="R207" i="3"/>
  <c r="P207" i="3"/>
  <c r="J207" i="3"/>
  <c r="BE207" i="3" s="1"/>
  <c r="BK205" i="3"/>
  <c r="BI205" i="3"/>
  <c r="BH205" i="3"/>
  <c r="BG205" i="3"/>
  <c r="BF205" i="3"/>
  <c r="BE205" i="3"/>
  <c r="T205" i="3"/>
  <c r="R205" i="3"/>
  <c r="P205" i="3"/>
  <c r="J205" i="3"/>
  <c r="BK204" i="3"/>
  <c r="BI204" i="3"/>
  <c r="BH204" i="3"/>
  <c r="BG204" i="3"/>
  <c r="BF204" i="3"/>
  <c r="T204" i="3"/>
  <c r="R204" i="3"/>
  <c r="P204" i="3"/>
  <c r="J204" i="3"/>
  <c r="BE204" i="3" s="1"/>
  <c r="BK202" i="3"/>
  <c r="BI202" i="3"/>
  <c r="BH202" i="3"/>
  <c r="BG202" i="3"/>
  <c r="BF202" i="3"/>
  <c r="T202" i="3"/>
  <c r="R202" i="3"/>
  <c r="P202" i="3"/>
  <c r="J202" i="3"/>
  <c r="BE202" i="3" s="1"/>
  <c r="BK200" i="3"/>
  <c r="BI200" i="3"/>
  <c r="BH200" i="3"/>
  <c r="BG200" i="3"/>
  <c r="BF200" i="3"/>
  <c r="T200" i="3"/>
  <c r="R200" i="3"/>
  <c r="P200" i="3"/>
  <c r="J200" i="3"/>
  <c r="BE200" i="3" s="1"/>
  <c r="BK194" i="3"/>
  <c r="BI194" i="3"/>
  <c r="BH194" i="3"/>
  <c r="BG194" i="3"/>
  <c r="BF194" i="3"/>
  <c r="BE194" i="3"/>
  <c r="T194" i="3"/>
  <c r="R194" i="3"/>
  <c r="P194" i="3"/>
  <c r="J194" i="3"/>
  <c r="BK189" i="3"/>
  <c r="BI189" i="3"/>
  <c r="BH189" i="3"/>
  <c r="BG189" i="3"/>
  <c r="BF189" i="3"/>
  <c r="BE189" i="3"/>
  <c r="T189" i="3"/>
  <c r="R189" i="3"/>
  <c r="P189" i="3"/>
  <c r="J189" i="3"/>
  <c r="BK187" i="3"/>
  <c r="BI187" i="3"/>
  <c r="BH187" i="3"/>
  <c r="BG187" i="3"/>
  <c r="BF187" i="3"/>
  <c r="T187" i="3"/>
  <c r="R187" i="3"/>
  <c r="P187" i="3"/>
  <c r="J187" i="3"/>
  <c r="BE187" i="3" s="1"/>
  <c r="BK184" i="3"/>
  <c r="BI184" i="3"/>
  <c r="BH184" i="3"/>
  <c r="BG184" i="3"/>
  <c r="BF184" i="3"/>
  <c r="T184" i="3"/>
  <c r="R184" i="3"/>
  <c r="P184" i="3"/>
  <c r="J184" i="3"/>
  <c r="BE184" i="3" s="1"/>
  <c r="BK181" i="3"/>
  <c r="BI181" i="3"/>
  <c r="BH181" i="3"/>
  <c r="BG181" i="3"/>
  <c r="BF181" i="3"/>
  <c r="BE181" i="3"/>
  <c r="T181" i="3"/>
  <c r="R181" i="3"/>
  <c r="P181" i="3"/>
  <c r="J181" i="3"/>
  <c r="BK173" i="3"/>
  <c r="BI173" i="3"/>
  <c r="BH173" i="3"/>
  <c r="BG173" i="3"/>
  <c r="BF173" i="3"/>
  <c r="T173" i="3"/>
  <c r="R173" i="3"/>
  <c r="P173" i="3"/>
  <c r="J173" i="3"/>
  <c r="BE173" i="3" s="1"/>
  <c r="BK170" i="3"/>
  <c r="BI170" i="3"/>
  <c r="BH170" i="3"/>
  <c r="BG170" i="3"/>
  <c r="BF170" i="3"/>
  <c r="T170" i="3"/>
  <c r="R170" i="3"/>
  <c r="P170" i="3"/>
  <c r="J170" i="3"/>
  <c r="BE170" i="3" s="1"/>
  <c r="BK166" i="3"/>
  <c r="BI166" i="3"/>
  <c r="BH166" i="3"/>
  <c r="BG166" i="3"/>
  <c r="BF166" i="3"/>
  <c r="BE166" i="3"/>
  <c r="T166" i="3"/>
  <c r="R166" i="3"/>
  <c r="P166" i="3"/>
  <c r="J166" i="3"/>
  <c r="BK162" i="3"/>
  <c r="BI162" i="3"/>
  <c r="BH162" i="3"/>
  <c r="BG162" i="3"/>
  <c r="BF162" i="3"/>
  <c r="BE162" i="3"/>
  <c r="T162" i="3"/>
  <c r="R162" i="3"/>
  <c r="P162" i="3"/>
  <c r="J162" i="3"/>
  <c r="BK160" i="3"/>
  <c r="BI160" i="3"/>
  <c r="BH160" i="3"/>
  <c r="BG160" i="3"/>
  <c r="BF160" i="3"/>
  <c r="BE160" i="3"/>
  <c r="T160" i="3"/>
  <c r="R160" i="3"/>
  <c r="P160" i="3"/>
  <c r="J160" i="3"/>
  <c r="BK154" i="3"/>
  <c r="BI154" i="3"/>
  <c r="BH154" i="3"/>
  <c r="BG154" i="3"/>
  <c r="BF154" i="3"/>
  <c r="T154" i="3"/>
  <c r="R154" i="3"/>
  <c r="P154" i="3"/>
  <c r="J154" i="3"/>
  <c r="BE154" i="3" s="1"/>
  <c r="BK150" i="3"/>
  <c r="BI150" i="3"/>
  <c r="BH150" i="3"/>
  <c r="BG150" i="3"/>
  <c r="BF150" i="3"/>
  <c r="T150" i="3"/>
  <c r="R150" i="3"/>
  <c r="P150" i="3"/>
  <c r="J150" i="3"/>
  <c r="BE150" i="3" s="1"/>
  <c r="BK145" i="3"/>
  <c r="BI145" i="3"/>
  <c r="BH145" i="3"/>
  <c r="BG145" i="3"/>
  <c r="BF145" i="3"/>
  <c r="BE145" i="3"/>
  <c r="T145" i="3"/>
  <c r="R145" i="3"/>
  <c r="P145" i="3"/>
  <c r="J145" i="3"/>
  <c r="BK138" i="3"/>
  <c r="BI138" i="3"/>
  <c r="BH138" i="3"/>
  <c r="BG138" i="3"/>
  <c r="BF138" i="3"/>
  <c r="T138" i="3"/>
  <c r="R138" i="3"/>
  <c r="P138" i="3"/>
  <c r="J138" i="3"/>
  <c r="BE138" i="3" s="1"/>
  <c r="BK133" i="3"/>
  <c r="BI133" i="3"/>
  <c r="BH133" i="3"/>
  <c r="BG133" i="3"/>
  <c r="BF133" i="3"/>
  <c r="BE133" i="3"/>
  <c r="T133" i="3"/>
  <c r="R133" i="3"/>
  <c r="P133" i="3"/>
  <c r="J133" i="3"/>
  <c r="BK128" i="3"/>
  <c r="BI128" i="3"/>
  <c r="BH128" i="3"/>
  <c r="BG128" i="3"/>
  <c r="BF128" i="3"/>
  <c r="BE128" i="3"/>
  <c r="T128" i="3"/>
  <c r="R128" i="3"/>
  <c r="P128" i="3"/>
  <c r="J128" i="3"/>
  <c r="BK125" i="3"/>
  <c r="BI125" i="3"/>
  <c r="BH125" i="3"/>
  <c r="BG125" i="3"/>
  <c r="BF125" i="3"/>
  <c r="BE125" i="3"/>
  <c r="T125" i="3"/>
  <c r="R125" i="3"/>
  <c r="P125" i="3"/>
  <c r="J125" i="3"/>
  <c r="BK124" i="3"/>
  <c r="BI124" i="3"/>
  <c r="BH124" i="3"/>
  <c r="BG124" i="3"/>
  <c r="BF124" i="3"/>
  <c r="BE124" i="3"/>
  <c r="T124" i="3"/>
  <c r="R124" i="3"/>
  <c r="P124" i="3"/>
  <c r="J124" i="3"/>
  <c r="BK122" i="3"/>
  <c r="BI122" i="3"/>
  <c r="BH122" i="3"/>
  <c r="BG122" i="3"/>
  <c r="BF122" i="3"/>
  <c r="T122" i="3"/>
  <c r="R122" i="3"/>
  <c r="P122" i="3"/>
  <c r="J122" i="3"/>
  <c r="BE122" i="3" s="1"/>
  <c r="BK121" i="3"/>
  <c r="BI121" i="3"/>
  <c r="BH121" i="3"/>
  <c r="BG121" i="3"/>
  <c r="BF121" i="3"/>
  <c r="T121" i="3"/>
  <c r="R121" i="3"/>
  <c r="P121" i="3"/>
  <c r="J121" i="3"/>
  <c r="BE121" i="3" s="1"/>
  <c r="BK119" i="3"/>
  <c r="BI119" i="3"/>
  <c r="BH119" i="3"/>
  <c r="BG119" i="3"/>
  <c r="BF119" i="3"/>
  <c r="BE119" i="3"/>
  <c r="T119" i="3"/>
  <c r="R119" i="3"/>
  <c r="P119" i="3"/>
  <c r="J119" i="3"/>
  <c r="BK117" i="3"/>
  <c r="BI117" i="3"/>
  <c r="BH117" i="3"/>
  <c r="BG117" i="3"/>
  <c r="BF117" i="3"/>
  <c r="T117" i="3"/>
  <c r="R117" i="3"/>
  <c r="P117" i="3"/>
  <c r="J117" i="3"/>
  <c r="BE117" i="3" s="1"/>
  <c r="BK112" i="3"/>
  <c r="BI112" i="3"/>
  <c r="BH112" i="3"/>
  <c r="BG112" i="3"/>
  <c r="BF112" i="3"/>
  <c r="BE112" i="3"/>
  <c r="T112" i="3"/>
  <c r="R112" i="3"/>
  <c r="P112" i="3"/>
  <c r="J112" i="3"/>
  <c r="BK110" i="3"/>
  <c r="BI110" i="3"/>
  <c r="BH110" i="3"/>
  <c r="BG110" i="3"/>
  <c r="BF110" i="3"/>
  <c r="BE110" i="3"/>
  <c r="T110" i="3"/>
  <c r="R110" i="3"/>
  <c r="P110" i="3"/>
  <c r="J110" i="3"/>
  <c r="BK108" i="3"/>
  <c r="BI108" i="3"/>
  <c r="BH108" i="3"/>
  <c r="BG108" i="3"/>
  <c r="BF108" i="3"/>
  <c r="BE108" i="3"/>
  <c r="T108" i="3"/>
  <c r="R108" i="3"/>
  <c r="P108" i="3"/>
  <c r="J108" i="3"/>
  <c r="BK107" i="3"/>
  <c r="BI107" i="3"/>
  <c r="BH107" i="3"/>
  <c r="BG107" i="3"/>
  <c r="BF107" i="3"/>
  <c r="BE107" i="3"/>
  <c r="T107" i="3"/>
  <c r="R107" i="3"/>
  <c r="P107" i="3"/>
  <c r="J107" i="3"/>
  <c r="BK106" i="3"/>
  <c r="BI106" i="3"/>
  <c r="BH106" i="3"/>
  <c r="BG106" i="3"/>
  <c r="BF106" i="3"/>
  <c r="T106" i="3"/>
  <c r="R106" i="3"/>
  <c r="R104" i="3" s="1"/>
  <c r="P106" i="3"/>
  <c r="P104" i="3" s="1"/>
  <c r="J106" i="3"/>
  <c r="BE106" i="3" s="1"/>
  <c r="BK105" i="3"/>
  <c r="BI105" i="3"/>
  <c r="BH105" i="3"/>
  <c r="BG105" i="3"/>
  <c r="BF105" i="3"/>
  <c r="BE105" i="3"/>
  <c r="T105" i="3"/>
  <c r="R105" i="3"/>
  <c r="P105" i="3"/>
  <c r="J105" i="3"/>
  <c r="J99" i="3"/>
  <c r="J98" i="3"/>
  <c r="F98" i="3"/>
  <c r="F96" i="3"/>
  <c r="E94" i="3"/>
  <c r="E92" i="3"/>
  <c r="J81" i="3"/>
  <c r="J55" i="3"/>
  <c r="F55" i="3"/>
  <c r="J54" i="3"/>
  <c r="F54" i="3"/>
  <c r="F52" i="3"/>
  <c r="E50" i="3"/>
  <c r="E48" i="3"/>
  <c r="J37" i="3"/>
  <c r="J36" i="3"/>
  <c r="J35" i="3"/>
  <c r="AX55" i="2" s="1"/>
  <c r="J24" i="3"/>
  <c r="E24" i="3"/>
  <c r="J23" i="3"/>
  <c r="J18" i="3"/>
  <c r="E18" i="3"/>
  <c r="F99" i="3" s="1"/>
  <c r="J17" i="3"/>
  <c r="J12" i="3"/>
  <c r="J52" i="3" s="1"/>
  <c r="E7" i="3"/>
  <c r="BC66" i="2"/>
  <c r="BB66" i="2"/>
  <c r="AZ66" i="2"/>
  <c r="AY66" i="2"/>
  <c r="AY65" i="2"/>
  <c r="AX65" i="2"/>
  <c r="AT64" i="2"/>
  <c r="AN64" i="2"/>
  <c r="AY62" i="2"/>
  <c r="AY61" i="2"/>
  <c r="AT59" i="2"/>
  <c r="AN59" i="2"/>
  <c r="AY57" i="2"/>
  <c r="AX57" i="2"/>
  <c r="AS56" i="2"/>
  <c r="AS54" i="2" s="1"/>
  <c r="AY55" i="2"/>
  <c r="AM50" i="2"/>
  <c r="L50" i="2"/>
  <c r="AM49" i="2"/>
  <c r="L49" i="2"/>
  <c r="AM47" i="2"/>
  <c r="L47" i="2"/>
  <c r="L45" i="2"/>
  <c r="L44" i="2"/>
  <c r="F36" i="5" l="1"/>
  <c r="BA58" i="2" s="1"/>
  <c r="J33" i="3"/>
  <c r="AV55" i="2" s="1"/>
  <c r="AT55" i="2" s="1"/>
  <c r="F34" i="3"/>
  <c r="BA55" i="2" s="1"/>
  <c r="R121" i="4"/>
  <c r="T108" i="5"/>
  <c r="T107" i="5" s="1"/>
  <c r="T97" i="5" s="1"/>
  <c r="R108" i="5"/>
  <c r="R107" i="5" s="1"/>
  <c r="R97" i="5" s="1"/>
  <c r="P108" i="5"/>
  <c r="T93" i="8"/>
  <c r="T92" i="8" s="1"/>
  <c r="T91" i="8" s="1"/>
  <c r="J82" i="13"/>
  <c r="J60" i="13" s="1"/>
  <c r="BK81" i="13"/>
  <c r="J81" i="13" s="1"/>
  <c r="T984" i="3"/>
  <c r="R94" i="4"/>
  <c r="R93" i="4" s="1"/>
  <c r="F37" i="5"/>
  <c r="BB58" i="2" s="1"/>
  <c r="P95" i="7"/>
  <c r="J36" i="7"/>
  <c r="AW60" i="2" s="1"/>
  <c r="P85" i="9"/>
  <c r="P84" i="9" s="1"/>
  <c r="AU62" i="2" s="1"/>
  <c r="R584" i="3"/>
  <c r="J35" i="4"/>
  <c r="AV57" i="2" s="1"/>
  <c r="AT57" i="2" s="1"/>
  <c r="F35" i="4"/>
  <c r="AZ57" i="2" s="1"/>
  <c r="AZ56" i="2" s="1"/>
  <c r="AV56" i="2" s="1"/>
  <c r="F38" i="5"/>
  <c r="BC58" i="2" s="1"/>
  <c r="F37" i="9"/>
  <c r="BD62" i="2" s="1"/>
  <c r="F35" i="3"/>
  <c r="BB55" i="2" s="1"/>
  <c r="R92" i="7"/>
  <c r="R85" i="9"/>
  <c r="R84" i="9" s="1"/>
  <c r="J35" i="5"/>
  <c r="AV58" i="2" s="1"/>
  <c r="AT58" i="2" s="1"/>
  <c r="T92" i="7"/>
  <c r="J34" i="3"/>
  <c r="AW55" i="2" s="1"/>
  <c r="R95" i="7"/>
  <c r="F34" i="10"/>
  <c r="BA63" i="2" s="1"/>
  <c r="J34" i="10"/>
  <c r="AW63" i="2" s="1"/>
  <c r="BK121" i="4"/>
  <c r="J121" i="4" s="1"/>
  <c r="J66" i="4" s="1"/>
  <c r="BK129" i="12"/>
  <c r="J129" i="12" s="1"/>
  <c r="J66" i="12" s="1"/>
  <c r="J130" i="12"/>
  <c r="J67" i="12" s="1"/>
  <c r="BK781" i="3"/>
  <c r="J781" i="3" s="1"/>
  <c r="J75" i="3" s="1"/>
  <c r="E48" i="10"/>
  <c r="E74" i="10"/>
  <c r="AT66" i="2"/>
  <c r="J78" i="13"/>
  <c r="T781" i="3"/>
  <c r="BK866" i="3"/>
  <c r="J866" i="3" s="1"/>
  <c r="J76" i="3" s="1"/>
  <c r="F37" i="4"/>
  <c r="BB57" i="2" s="1"/>
  <c r="R163" i="4"/>
  <c r="F36" i="7"/>
  <c r="BA60" i="2" s="1"/>
  <c r="BK116" i="9"/>
  <c r="J116" i="9" s="1"/>
  <c r="J63" i="9" s="1"/>
  <c r="J33" i="12"/>
  <c r="AV65" i="2" s="1"/>
  <c r="AT65" i="2" s="1"/>
  <c r="P781" i="3"/>
  <c r="F38" i="4"/>
  <c r="BC57" i="2" s="1"/>
  <c r="BC56" i="2" s="1"/>
  <c r="AY56" i="2" s="1"/>
  <c r="T163" i="4"/>
  <c r="J35" i="6"/>
  <c r="F35" i="6"/>
  <c r="J86" i="7"/>
  <c r="J56" i="7"/>
  <c r="R93" i="8"/>
  <c r="R92" i="8" s="1"/>
  <c r="R91" i="8" s="1"/>
  <c r="T194" i="8"/>
  <c r="F34" i="9"/>
  <c r="BA62" i="2" s="1"/>
  <c r="R81" i="13"/>
  <c r="T306" i="3"/>
  <c r="R866" i="3"/>
  <c r="J142" i="6"/>
  <c r="J71" i="6" s="1"/>
  <c r="F88" i="7"/>
  <c r="F58" i="7"/>
  <c r="J36" i="6"/>
  <c r="F37" i="11"/>
  <c r="BK90" i="12"/>
  <c r="P1092" i="3"/>
  <c r="BK287" i="8"/>
  <c r="J287" i="8" s="1"/>
  <c r="J67" i="8" s="1"/>
  <c r="F35" i="11"/>
  <c r="R325" i="3"/>
  <c r="BK211" i="5"/>
  <c r="J211" i="5" s="1"/>
  <c r="J72" i="5" s="1"/>
  <c r="E48" i="9"/>
  <c r="E74" i="9"/>
  <c r="P86" i="11"/>
  <c r="P85" i="11" s="1"/>
  <c r="P84" i="11" s="1"/>
  <c r="BK104" i="3"/>
  <c r="T325" i="3"/>
  <c r="R363" i="3"/>
  <c r="R426" i="3"/>
  <c r="P530" i="3"/>
  <c r="T892" i="3"/>
  <c r="BK85" i="10"/>
  <c r="F34" i="11"/>
  <c r="R781" i="3"/>
  <c r="P163" i="4"/>
  <c r="P93" i="8"/>
  <c r="P444" i="3"/>
  <c r="P95" i="4"/>
  <c r="T198" i="4"/>
  <c r="P116" i="9"/>
  <c r="P1070" i="3"/>
  <c r="F36" i="12"/>
  <c r="BC65" i="2" s="1"/>
  <c r="T95" i="4"/>
  <c r="F39" i="4"/>
  <c r="BD57" i="2" s="1"/>
  <c r="BD56" i="2" s="1"/>
  <c r="J34" i="8"/>
  <c r="AW61" i="2" s="1"/>
  <c r="J33" i="9"/>
  <c r="AV62" i="2" s="1"/>
  <c r="AT62" i="2" s="1"/>
  <c r="F36" i="11"/>
  <c r="F37" i="12"/>
  <c r="BD65" i="2" s="1"/>
  <c r="F90" i="4"/>
  <c r="F59" i="4"/>
  <c r="BK86" i="11"/>
  <c r="BK445" i="3"/>
  <c r="BK984" i="3"/>
  <c r="J984" i="3" s="1"/>
  <c r="J79" i="3" s="1"/>
  <c r="BK173" i="5"/>
  <c r="J173" i="5" s="1"/>
  <c r="J68" i="5" s="1"/>
  <c r="F39" i="7"/>
  <c r="BD60" i="2" s="1"/>
  <c r="T234" i="8"/>
  <c r="J55" i="11"/>
  <c r="J81" i="11"/>
  <c r="F37" i="3"/>
  <c r="BD55" i="2" s="1"/>
  <c r="F33" i="3"/>
  <c r="AZ55" i="2" s="1"/>
  <c r="R247" i="3"/>
  <c r="R103" i="3" s="1"/>
  <c r="R102" i="3" s="1"/>
  <c r="R530" i="3"/>
  <c r="P584" i="3"/>
  <c r="R111" i="6"/>
  <c r="R110" i="6" s="1"/>
  <c r="R93" i="6" s="1"/>
  <c r="BK111" i="6"/>
  <c r="T120" i="7"/>
  <c r="F88" i="8"/>
  <c r="F35" i="10"/>
  <c r="BB63" i="2" s="1"/>
  <c r="J34" i="12"/>
  <c r="AW65" i="2" s="1"/>
  <c r="BK969" i="3"/>
  <c r="J969" i="3" s="1"/>
  <c r="J78" i="3" s="1"/>
  <c r="F37" i="6"/>
  <c r="F33" i="8"/>
  <c r="AZ61" i="2" s="1"/>
  <c r="BK217" i="8"/>
  <c r="J217" i="8" s="1"/>
  <c r="J64" i="8" s="1"/>
  <c r="R86" i="11"/>
  <c r="R85" i="11" s="1"/>
  <c r="R84" i="11" s="1"/>
  <c r="P969" i="3"/>
  <c r="BK163" i="4"/>
  <c r="J163" i="4" s="1"/>
  <c r="J68" i="4" s="1"/>
  <c r="F39" i="6"/>
  <c r="J33" i="8"/>
  <c r="AV61" i="2" s="1"/>
  <c r="AT61" i="2" s="1"/>
  <c r="F35" i="8"/>
  <c r="BB61" i="2" s="1"/>
  <c r="J33" i="10"/>
  <c r="AV63" i="2" s="1"/>
  <c r="AT63" i="2" s="1"/>
  <c r="P325" i="3"/>
  <c r="P103" i="3" s="1"/>
  <c r="BK426" i="3"/>
  <c r="J426" i="3" s="1"/>
  <c r="J68" i="3" s="1"/>
  <c r="R445" i="3"/>
  <c r="R444" i="3" s="1"/>
  <c r="BK530" i="3"/>
  <c r="J530" i="3" s="1"/>
  <c r="J73" i="3" s="1"/>
  <c r="F39" i="5"/>
  <c r="BD58" i="2" s="1"/>
  <c r="BK95" i="6"/>
  <c r="F34" i="8"/>
  <c r="BA61" i="2" s="1"/>
  <c r="F36" i="8"/>
  <c r="BC61" i="2" s="1"/>
  <c r="T90" i="12"/>
  <c r="T89" i="12" s="1"/>
  <c r="T88" i="12" s="1"/>
  <c r="F38" i="6"/>
  <c r="T426" i="3"/>
  <c r="T445" i="3"/>
  <c r="BK489" i="3"/>
  <c r="J489" i="3" s="1"/>
  <c r="J72" i="3" s="1"/>
  <c r="BK99" i="5"/>
  <c r="BK196" i="5"/>
  <c r="P111" i="6"/>
  <c r="P110" i="6" s="1"/>
  <c r="P93" i="6" s="1"/>
  <c r="BK135" i="6"/>
  <c r="J135" i="6" s="1"/>
  <c r="J68" i="6" s="1"/>
  <c r="F37" i="8"/>
  <c r="BD61" i="2" s="1"/>
  <c r="BK173" i="8"/>
  <c r="J173" i="8" s="1"/>
  <c r="J62" i="8" s="1"/>
  <c r="P234" i="8"/>
  <c r="F55" i="11"/>
  <c r="F81" i="11"/>
  <c r="F89" i="7"/>
  <c r="F59" i="7"/>
  <c r="J36" i="5"/>
  <c r="AW58" i="2" s="1"/>
  <c r="J52" i="8"/>
  <c r="J85" i="8"/>
  <c r="BK86" i="9"/>
  <c r="F33" i="10"/>
  <c r="AZ63" i="2" s="1"/>
  <c r="R120" i="12"/>
  <c r="R102" i="12" s="1"/>
  <c r="R88" i="12" s="1"/>
  <c r="T138" i="6"/>
  <c r="T93" i="6" s="1"/>
  <c r="J35" i="7"/>
  <c r="AV60" i="2" s="1"/>
  <c r="AT60" i="2" s="1"/>
  <c r="T289" i="3"/>
  <c r="R969" i="3"/>
  <c r="F36" i="4"/>
  <c r="BA57" i="2" s="1"/>
  <c r="BA56" i="2" s="1"/>
  <c r="AW56" i="2" s="1"/>
  <c r="R211" i="5"/>
  <c r="F33" i="9"/>
  <c r="AZ62" i="2" s="1"/>
  <c r="R116" i="9"/>
  <c r="J85" i="12"/>
  <c r="J55" i="12"/>
  <c r="T969" i="3"/>
  <c r="R204" i="5"/>
  <c r="BK93" i="8"/>
  <c r="J34" i="9"/>
  <c r="AW62" i="2" s="1"/>
  <c r="T116" i="9"/>
  <c r="T85" i="9" s="1"/>
  <c r="T84" i="9" s="1"/>
  <c r="P103" i="12"/>
  <c r="P102" i="12" s="1"/>
  <c r="P88" i="12" s="1"/>
  <c r="AU65" i="2" s="1"/>
  <c r="T81" i="13"/>
  <c r="J96" i="3"/>
  <c r="P866" i="3"/>
  <c r="T204" i="5"/>
  <c r="R234" i="8"/>
  <c r="F37" i="13"/>
  <c r="BD66" i="2" s="1"/>
  <c r="BK317" i="8"/>
  <c r="F36" i="9"/>
  <c r="BC62" i="2" s="1"/>
  <c r="J34" i="13"/>
  <c r="AW66" i="2" s="1"/>
  <c r="F34" i="13"/>
  <c r="BA66" i="2" s="1"/>
  <c r="P426" i="3"/>
  <c r="BK95" i="4"/>
  <c r="F36" i="6"/>
  <c r="BK120" i="7"/>
  <c r="J120" i="7" s="1"/>
  <c r="J69" i="7" s="1"/>
  <c r="T86" i="11"/>
  <c r="T85" i="11" s="1"/>
  <c r="T84" i="11" s="1"/>
  <c r="F33" i="12"/>
  <c r="AZ65" i="2" s="1"/>
  <c r="R892" i="3"/>
  <c r="F59" i="5"/>
  <c r="P173" i="5"/>
  <c r="T104" i="3"/>
  <c r="T103" i="3" s="1"/>
  <c r="BK289" i="3"/>
  <c r="J289" i="3" s="1"/>
  <c r="J63" i="3" s="1"/>
  <c r="J59" i="5"/>
  <c r="R173" i="5"/>
  <c r="R287" i="8"/>
  <c r="J55" i="9"/>
  <c r="J33" i="11"/>
  <c r="P489" i="3"/>
  <c r="BK108" i="5"/>
  <c r="R113" i="7"/>
  <c r="R489" i="3"/>
  <c r="R1032" i="3"/>
  <c r="BK227" i="8"/>
  <c r="J227" i="8" s="1"/>
  <c r="J65" i="8" s="1"/>
  <c r="F33" i="11"/>
  <c r="F35" i="12"/>
  <c r="BB65" i="2" s="1"/>
  <c r="P132" i="7"/>
  <c r="P92" i="7" s="1"/>
  <c r="AU60" i="2" s="1"/>
  <c r="F37" i="10"/>
  <c r="BD63" i="2" s="1"/>
  <c r="BK120" i="12"/>
  <c r="J120" i="12" l="1"/>
  <c r="J64" i="12" s="1"/>
  <c r="BK102" i="12"/>
  <c r="J102" i="12" s="1"/>
  <c r="J62" i="12" s="1"/>
  <c r="BK444" i="3"/>
  <c r="J444" i="3" s="1"/>
  <c r="J70" i="3" s="1"/>
  <c r="J445" i="3"/>
  <c r="J71" i="3" s="1"/>
  <c r="T102" i="3"/>
  <c r="BK107" i="5"/>
  <c r="J107" i="5" s="1"/>
  <c r="J66" i="5" s="1"/>
  <c r="J108" i="5"/>
  <c r="J67" i="5" s="1"/>
  <c r="J95" i="4"/>
  <c r="J65" i="4" s="1"/>
  <c r="BK94" i="4"/>
  <c r="BA54" i="2"/>
  <c r="J104" i="3"/>
  <c r="J61" i="3" s="1"/>
  <c r="BK103" i="3"/>
  <c r="P102" i="3"/>
  <c r="AU55" i="2" s="1"/>
  <c r="BK195" i="5"/>
  <c r="J195" i="5" s="1"/>
  <c r="J69" i="5" s="1"/>
  <c r="J196" i="5"/>
  <c r="J70" i="5" s="1"/>
  <c r="BK84" i="10"/>
  <c r="J84" i="10" s="1"/>
  <c r="J85" i="10"/>
  <c r="J60" i="10" s="1"/>
  <c r="J90" i="12"/>
  <c r="J61" i="12" s="1"/>
  <c r="BK89" i="12"/>
  <c r="T444" i="3"/>
  <c r="BK92" i="8"/>
  <c r="J93" i="8"/>
  <c r="J61" i="8" s="1"/>
  <c r="AT56" i="2"/>
  <c r="BB56" i="2"/>
  <c r="AX56" i="2" s="1"/>
  <c r="P92" i="8"/>
  <c r="P91" i="8" s="1"/>
  <c r="AU61" i="2" s="1"/>
  <c r="BK85" i="11"/>
  <c r="J86" i="11"/>
  <c r="J61" i="11" s="1"/>
  <c r="J59" i="13"/>
  <c r="J30" i="13"/>
  <c r="J111" i="6"/>
  <c r="J67" i="6" s="1"/>
  <c r="BK110" i="6"/>
  <c r="J110" i="6" s="1"/>
  <c r="J66" i="6" s="1"/>
  <c r="BB54" i="2"/>
  <c r="BK98" i="5"/>
  <c r="J99" i="5"/>
  <c r="J65" i="5" s="1"/>
  <c r="P107" i="5"/>
  <c r="P97" i="5" s="1"/>
  <c r="AU58" i="2" s="1"/>
  <c r="BK85" i="9"/>
  <c r="J86" i="9"/>
  <c r="J61" i="9" s="1"/>
  <c r="AZ54" i="2"/>
  <c r="BD54" i="2"/>
  <c r="W33" i="2" s="1"/>
  <c r="T94" i="4"/>
  <c r="T93" i="4" s="1"/>
  <c r="J95" i="6"/>
  <c r="J65" i="6" s="1"/>
  <c r="BK94" i="6"/>
  <c r="J317" i="8"/>
  <c r="J71" i="8" s="1"/>
  <c r="BK316" i="8"/>
  <c r="J316" i="8" s="1"/>
  <c r="J70" i="8" s="1"/>
  <c r="P94" i="4"/>
  <c r="P93" i="4" s="1"/>
  <c r="AU57" i="2" s="1"/>
  <c r="AU56" i="2" s="1"/>
  <c r="BK92" i="7"/>
  <c r="J92" i="7" s="1"/>
  <c r="BC54" i="2"/>
  <c r="J30" i="10" l="1"/>
  <c r="J59" i="10"/>
  <c r="AU54" i="2"/>
  <c r="J94" i="6"/>
  <c r="J64" i="6" s="1"/>
  <c r="BK93" i="6"/>
  <c r="J93" i="6" s="1"/>
  <c r="AX54" i="2"/>
  <c r="W31" i="2"/>
  <c r="W32" i="2"/>
  <c r="AY54" i="2"/>
  <c r="J32" i="7"/>
  <c r="J63" i="7"/>
  <c r="J39" i="13"/>
  <c r="AG66" i="2"/>
  <c r="AN66" i="2" s="1"/>
  <c r="BK102" i="3"/>
  <c r="J102" i="3" s="1"/>
  <c r="J103" i="3"/>
  <c r="J60" i="3" s="1"/>
  <c r="BK84" i="11"/>
  <c r="J84" i="11" s="1"/>
  <c r="J85" i="11"/>
  <c r="J60" i="11" s="1"/>
  <c r="W30" i="2"/>
  <c r="AW54" i="2"/>
  <c r="AK30" i="2" s="1"/>
  <c r="J94" i="4"/>
  <c r="J64" i="4" s="1"/>
  <c r="BK93" i="4"/>
  <c r="J93" i="4" s="1"/>
  <c r="AV54" i="2"/>
  <c r="W29" i="2"/>
  <c r="J92" i="8"/>
  <c r="J60" i="8" s="1"/>
  <c r="BK91" i="8"/>
  <c r="J91" i="8" s="1"/>
  <c r="BK84" i="9"/>
  <c r="J84" i="9" s="1"/>
  <c r="J85" i="9"/>
  <c r="J60" i="9" s="1"/>
  <c r="BK88" i="12"/>
  <c r="J88" i="12" s="1"/>
  <c r="J89" i="12"/>
  <c r="J60" i="12" s="1"/>
  <c r="BK97" i="5"/>
  <c r="J97" i="5" s="1"/>
  <c r="J98" i="5"/>
  <c r="J64" i="5" s="1"/>
  <c r="J59" i="3" l="1"/>
  <c r="J30" i="3"/>
  <c r="J59" i="12"/>
  <c r="J30" i="12"/>
  <c r="J59" i="9"/>
  <c r="J30" i="9"/>
  <c r="J30" i="8"/>
  <c r="J59" i="8"/>
  <c r="AT54" i="2"/>
  <c r="AK29" i="2"/>
  <c r="J59" i="11"/>
  <c r="J30" i="11"/>
  <c r="J39" i="11" s="1"/>
  <c r="J63" i="5"/>
  <c r="J32" i="5"/>
  <c r="AG60" i="2"/>
  <c r="AN60" i="2" s="1"/>
  <c r="J41" i="7"/>
  <c r="J63" i="4"/>
  <c r="J32" i="4"/>
  <c r="J63" i="6"/>
  <c r="J32" i="6"/>
  <c r="J41" i="6" s="1"/>
  <c r="J39" i="10"/>
  <c r="AG63" i="2"/>
  <c r="AN63" i="2" s="1"/>
  <c r="J41" i="5" l="1"/>
  <c r="AG58" i="2"/>
  <c r="AN58" i="2" s="1"/>
  <c r="J39" i="8"/>
  <c r="AG61" i="2"/>
  <c r="AN61" i="2" s="1"/>
  <c r="AG62" i="2"/>
  <c r="AN62" i="2" s="1"/>
  <c r="J39" i="9"/>
  <c r="J39" i="12"/>
  <c r="AG65" i="2"/>
  <c r="AN65" i="2" s="1"/>
  <c r="J41" i="4"/>
  <c r="AG57" i="2"/>
  <c r="J39" i="3"/>
  <c r="AG55" i="2"/>
  <c r="AN55" i="2" l="1"/>
  <c r="AN57" i="2"/>
  <c r="AG56" i="2"/>
  <c r="AN56" i="2" s="1"/>
  <c r="AG54" i="2" l="1"/>
  <c r="AK26" i="2" l="1"/>
  <c r="AK35" i="2" s="1"/>
  <c r="AN54" i="2"/>
</calcChain>
</file>

<file path=xl/sharedStrings.xml><?xml version="1.0" encoding="utf-8"?>
<sst xmlns="http://schemas.openxmlformats.org/spreadsheetml/2006/main" count="17679" uniqueCount="3139">
  <si>
    <t>Export Komplet</t>
  </si>
  <si>
    <t>VZ</t>
  </si>
  <si>
    <t>2.0</t>
  </si>
  <si>
    <t>ZAMOK</t>
  </si>
  <si>
    <t>False</t>
  </si>
  <si>
    <t>{319b49a8-672b-48c3-99d6-57895f3ca676}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</si>
  <si>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</si>
  <si>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</si>
  <si>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</si>
  <si>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</si>
  <si>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</si>
  <si>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</si>
  <si>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</si>
  <si>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</si>
  <si>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</si>
  <si>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</si>
  <si>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</si>
  <si>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Společenský objekt na hřišti ve Veselí</t>
  </si>
  <si>
    <t>KSO:</t>
  </si>
  <si>
    <t>CC-CZ:</t>
  </si>
  <si>
    <t>Místo:</t>
  </si>
  <si>
    <t>Veselí u Oder</t>
  </si>
  <si>
    <t>Datum:</t>
  </si>
  <si>
    <t>17. 7. 2024</t>
  </si>
  <si>
    <t>Zadavatel:</t>
  </si>
  <si>
    <t>IČ:</t>
  </si>
  <si>
    <t>Město Odry</t>
  </si>
  <si>
    <t>DIČ:</t>
  </si>
  <si>
    <t>Uchazeč:</t>
  </si>
  <si>
    <t>Vyplň údaj</t>
  </si>
  <si>
    <t>Projektant:</t>
  </si>
  <si>
    <t>PRINEX GROUP s.r.o., Masarykovo nám. 11/46, Odry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</si>
  <si>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</si>
  <si>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</si>
  <si>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</si>
  <si>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</si>
  <si>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</si>
  <si>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</si>
  <si>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</si>
  <si>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</si>
  <si>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</si>
  <si>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</si>
  <si>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</si>
  <si>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</si>
  <si>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</si>
  <si>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</si>
  <si>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</si>
  <si>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</si>
  <si>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</si>
  <si>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</si>
  <si>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</si>
  <si>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</si>
  <si>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</si>
  <si>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</si>
  <si>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</si>
  <si>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</si>
  <si>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</si>
  <si>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</si>
  <si>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</si>
  <si>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</si>
  <si>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</si>
  <si>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</si>
  <si>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</si>
  <si>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</si>
  <si>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</si>
  <si>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</si>
  <si>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</si>
  <si>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</si>
  <si>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</si>
  <si>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</si>
  <si>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</si>
  <si>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</si>
  <si>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</si>
  <si>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</si>
  <si>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</si>
  <si>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r>
      <rPr>
        <sz val="18"/>
        <color indexed="11"/>
        <rFont val="Wingdings 2"/>
      </rPr>
      <t>/</t>
    </r>
  </si>
  <si>
    <t>01</t>
  </si>
  <si>
    <t>SO 01 Stavební objekt</t>
  </si>
  <si>
    <t>STA</t>
  </si>
  <si>
    <t>1</t>
  </si>
  <si>
    <t>{00d75dca-645c-4f38-87ec-94921f77c150}</t>
  </si>
  <si>
    <t>2</t>
  </si>
  <si>
    <t>02</t>
  </si>
  <si>
    <t>Speciální profese k SO 01</t>
  </si>
  <si>
    <t>{fc6fd44d-a7aa-4379-9edb-590a8deeb9e1}</t>
  </si>
  <si>
    <t>01.2</t>
  </si>
  <si>
    <t>ZTI</t>
  </si>
  <si>
    <t>Soupis</t>
  </si>
  <si>
    <t>{46c34cd9-e122-4f1e-a339-135a0d3bb57e}</t>
  </si>
  <si>
    <t>01.3</t>
  </si>
  <si>
    <t>Elektroinstalace</t>
  </si>
  <si>
    <t>{3f8ab395-a483-44eb-8124-ee40ae65d192}</t>
  </si>
  <si>
    <t>01.4</t>
  </si>
  <si>
    <t>Ochrana před bleskem</t>
  </si>
  <si>
    <t>{2fcd38c8-f070-4ed6-bab0-d8655383dbc9}</t>
  </si>
  <si>
    <t>01.5</t>
  </si>
  <si>
    <t>Vytápění</t>
  </si>
  <si>
    <t>{e591013c-985a-41cb-927a-b5fa8a5fc01f}</t>
  </si>
  <si>
    <t>03</t>
  </si>
  <si>
    <t>Zpevněné plochy</t>
  </si>
  <si>
    <t>{68bc7772-2a15-49c0-bb5e-073b478e301f}</t>
  </si>
  <si>
    <t>04</t>
  </si>
  <si>
    <t>Dešťová kanalizace</t>
  </si>
  <si>
    <t>{1c0cd051-ebb0-42d3-a038-1d2c175b3f0a}</t>
  </si>
  <si>
    <t>05</t>
  </si>
  <si>
    <t>Splašková kanalizace</t>
  </si>
  <si>
    <t>{60737558-2dc5-4068-a2cb-11dc071d5f97}</t>
  </si>
  <si>
    <t>06</t>
  </si>
  <si>
    <t>Vodovodní přípojka</t>
  </si>
  <si>
    <t>{77a025b1-8e7b-4b71-a0a3-a9d2b5f4924f}</t>
  </si>
  <si>
    <t>07</t>
  </si>
  <si>
    <t>Zemní kabelové vedení NN - přípojka NN</t>
  </si>
  <si>
    <t>{6b88050e-7f32-4789-adaf-d9e576158a92}</t>
  </si>
  <si>
    <t>08</t>
  </si>
  <si>
    <t>VRN</t>
  </si>
  <si>
    <t>{31cb6425-9731-4f5c-a44a-c6e73f069560}</t>
  </si>
  <si>
    <t>01 - SO 01 Stavební objekt</t>
  </si>
  <si>
    <t>odkop</t>
  </si>
  <si>
    <t>odkop na pláň</t>
  </si>
  <si>
    <t>140,4</t>
  </si>
  <si>
    <t>ostatní</t>
  </si>
  <si>
    <t>ostatní výkopy</t>
  </si>
  <si>
    <t>20,04</t>
  </si>
  <si>
    <t>KRYCÍ LIST SOUPISU PRACÍ</t>
  </si>
  <si>
    <t>pasy</t>
  </si>
  <si>
    <t>výkop spodního stupně základů</t>
  </si>
  <si>
    <t>16,266</t>
  </si>
  <si>
    <t>patky</t>
  </si>
  <si>
    <t>výkop patek</t>
  </si>
  <si>
    <t>0,326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</si>
  <si>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</si>
  <si>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</si>
  <si>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</si>
  <si>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</si>
  <si>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</si>
  <si>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</si>
  <si>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</si>
  <si>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</si>
  <si>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</si>
  <si>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</si>
  <si>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</si>
  <si>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</si>
  <si>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</si>
  <si>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</si>
  <si>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</si>
  <si>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</si>
  <si>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</si>
  <si>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</si>
  <si>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</si>
  <si>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</si>
  <si>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</si>
  <si>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</si>
  <si>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</si>
  <si>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</si>
  <si>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</si>
  <si>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</si>
  <si>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</si>
  <si>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</si>
  <si>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</si>
  <si>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</si>
  <si>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</si>
  <si>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</si>
  <si>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</si>
  <si>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</si>
  <si>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</si>
  <si>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</si>
  <si>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</si>
  <si>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</si>
  <si>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</si>
  <si>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</si>
  <si>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</si>
  <si>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</si>
  <si>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</si>
  <si>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</si>
  <si>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</si>
  <si>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</si>
  <si>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11000</t>
  </si>
  <si>
    <t>Vytýčení stavby včetně pomocných konstrukcí - lavičky, vytýčení sítí</t>
  </si>
  <si>
    <t>hod</t>
  </si>
  <si>
    <t>4</t>
  </si>
  <si>
    <t>2080606644</t>
  </si>
  <si>
    <t>11001</t>
  </si>
  <si>
    <t>Geodetické zaměření po dokončení stavby</t>
  </si>
  <si>
    <t>1998828272</t>
  </si>
  <si>
    <t>3</t>
  </si>
  <si>
    <t>11002</t>
  </si>
  <si>
    <t>IG průzkum při zemních pracech</t>
  </si>
  <si>
    <t>soubor</t>
  </si>
  <si>
    <t>-101191748</t>
  </si>
  <si>
    <t>112151113</t>
  </si>
  <si>
    <t>Pokácení stromu směrové v celku s odřezáním kmene a s odvětvením průměru kmene přes 300 do 400 mm</t>
  </si>
  <si>
    <t>kus</t>
  </si>
  <si>
    <t>CS ÚRS 2024 02</t>
  </si>
  <si>
    <t>1712707437</t>
  </si>
  <si>
    <t>Online PSC</t>
  </si>
  <si>
    <r>
      <rPr>
        <i/>
        <u/>
        <sz val="7"/>
        <color indexed="23"/>
        <rFont val="Calibri"/>
      </rPr>
      <t>https://podminky.urs.cz/item/CS_URS_2024_02/112151113</t>
    </r>
  </si>
  <si>
    <t>5</t>
  </si>
  <si>
    <t>112251221</t>
  </si>
  <si>
    <t>Odstranění pařezu odfrézováním nebo odvrtáním hloubky přes 200 do 500 mm v rovině nebo na svahu do 1:5</t>
  </si>
  <si>
    <t>m2</t>
  </si>
  <si>
    <t>1823280265</t>
  </si>
  <si>
    <r>
      <rPr>
        <i/>
        <u/>
        <sz val="7"/>
        <color indexed="23"/>
        <rFont val="Calibri"/>
      </rPr>
      <t>https://podminky.urs.cz/item/CS_URS_2024_02/112251221</t>
    </r>
  </si>
  <si>
    <t>6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</si>
  <si>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</si>
  <si>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</si>
  <si>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-556664302</t>
  </si>
  <si>
    <r>
      <rPr>
        <i/>
        <u/>
        <sz val="7"/>
        <color indexed="23"/>
        <rFont val="Calibri"/>
      </rPr>
      <t>https://podminky.urs.cz/item/CS_URS_2024_02/162301932</t>
    </r>
  </si>
  <si>
    <t>VV</t>
  </si>
  <si>
    <t>do 3km</t>
  </si>
  <si>
    <t>7*2</t>
  </si>
  <si>
    <t>Součet</t>
  </si>
  <si>
    <t>7</t>
  </si>
  <si>
    <t>162201402</t>
  </si>
  <si>
    <t>Vodorovné přemístění větví, kmenů nebo pařezů s naložením, složením a dopravou do 1000 m větví stromů listnatých, průměru kmene přes 300 do 500 mm</t>
  </si>
  <si>
    <t>178389569</t>
  </si>
  <si>
    <r>
      <rPr>
        <i/>
        <u/>
        <sz val="7"/>
        <color indexed="23"/>
        <rFont val="Calibri"/>
      </rPr>
      <t>https://podminky.urs.cz/item/CS_URS_2024_02/162201402</t>
    </r>
  </si>
  <si>
    <t>8</t>
  </si>
  <si>
    <t>174111121</t>
  </si>
  <si>
    <t>Zásyp jam po vyfrézovaných pařezech hloubky přes 200 do 500 mm v rovině nebo na svahu do 1:5</t>
  </si>
  <si>
    <t>-2103380416</t>
  </si>
  <si>
    <r>
      <rPr>
        <i/>
        <u/>
        <sz val="7"/>
        <color indexed="23"/>
        <rFont val="Calibri"/>
      </rPr>
      <t>https://podminky.urs.cz/item/CS_URS_2024_02/174111121</t>
    </r>
  </si>
  <si>
    <t>9</t>
  </si>
  <si>
    <t>111201501</t>
  </si>
  <si>
    <t>Štěpkování větví stromů</t>
  </si>
  <si>
    <t>2084986576</t>
  </si>
  <si>
    <t>10</t>
  </si>
  <si>
    <t>375487623</t>
  </si>
  <si>
    <t>11</t>
  </si>
  <si>
    <t>162201462</t>
  </si>
  <si>
    <t>Vodorovné přemístění větví stromů štěpky do 3 km D kmene do 500 mm</t>
  </si>
  <si>
    <t>-1276747907</t>
  </si>
  <si>
    <t>184818233</t>
  </si>
  <si>
    <t>Ochrana kmene bedněním před poškozením stavebním provozem zřízení včetně odstranění výšky bednění do 2 m průměru kmene přes 500 do 700 mm</t>
  </si>
  <si>
    <t>-1411532107</t>
  </si>
  <si>
    <r>
      <rPr>
        <i/>
        <u/>
        <sz val="7"/>
        <color indexed="23"/>
        <rFont val="Calibri"/>
      </rPr>
      <t>https://podminky.urs.cz/item/CS_URS_2024_02/184818233</t>
    </r>
  </si>
  <si>
    <t>P</t>
  </si>
  <si>
    <t>Poznámka k položce:_x000D_
předpoklad při stavebních pracech</t>
  </si>
  <si>
    <t>13</t>
  </si>
  <si>
    <t>121151103</t>
  </si>
  <si>
    <t>Sejmutí ornice strojně při souvislé ploše do 100 m2, tl. vrstvy do 200 mm</t>
  </si>
  <si>
    <t>-1889369657</t>
  </si>
  <si>
    <r>
      <rPr>
        <i/>
        <u/>
        <sz val="7"/>
        <color indexed="23"/>
        <rFont val="Calibri"/>
      </rPr>
      <t>https://podminky.urs.cz/item/CS_URS_2024_02/121151103</t>
    </r>
  </si>
  <si>
    <t>Poznámka k položce:_x000D_
včetně zpevněné plochy  kolem objektu</t>
  </si>
  <si>
    <t>16*26</t>
  </si>
  <si>
    <t>plocha</t>
  </si>
  <si>
    <t>14</t>
  </si>
  <si>
    <t>122251103</t>
  </si>
  <si>
    <t>Odkopávky a prokopávky nezapažené strojně v hornině třídy těžitelnosti I skupiny 3 přes 50 do 100 m3</t>
  </si>
  <si>
    <t>m3</t>
  </si>
  <si>
    <t>242823352</t>
  </si>
  <si>
    <r>
      <rPr>
        <i/>
        <u/>
        <sz val="7"/>
        <color indexed="23"/>
        <rFont val="Calibri"/>
      </rPr>
      <t>https://podminky.urs.cz/item/CS_URS_2024_02/122251103</t>
    </r>
  </si>
  <si>
    <t>průměrná tl.odkopu 0,6 na pláň po sejmutí ornice</t>
  </si>
  <si>
    <t>19,5*12,0*0,6</t>
  </si>
  <si>
    <t>15</t>
  </si>
  <si>
    <t>132251101</t>
  </si>
  <si>
    <t>Hloubení nezapažených rýh šířky do 800 mm strojně s urovnáním dna do předepsaného profilu a spádu v hornině třídy těžitelnosti I skupiny 3 do 20 m3</t>
  </si>
  <si>
    <t>292818170</t>
  </si>
  <si>
    <r>
      <rPr>
        <i/>
        <u/>
        <sz val="7"/>
        <color indexed="23"/>
        <rFont val="Calibri"/>
      </rPr>
      <t>https://podminky.urs.cz/item/CS_URS_2024_02/132251101</t>
    </r>
  </si>
  <si>
    <t>palisády</t>
  </si>
  <si>
    <t>0,3*0,4*(17+2,0)</t>
  </si>
  <si>
    <t>výkop pro kanalizaci ležatou</t>
  </si>
  <si>
    <t>0,6*0,8*(12+25)</t>
  </si>
  <si>
    <t>16</t>
  </si>
  <si>
    <t>132251102</t>
  </si>
  <si>
    <t>Hloubení nezapažených rýh šířky do 800 mm strojně s urovnáním dna do předepsaného profilu a spádu v hornině třídy těžitelnosti I skupiny 3 přes 20 do 50 m3</t>
  </si>
  <si>
    <t>463693867</t>
  </si>
  <si>
    <r>
      <rPr>
        <i/>
        <u/>
        <sz val="7"/>
        <color indexed="23"/>
        <rFont val="Calibri"/>
      </rPr>
      <t>https://podminky.urs.cz/item/CS_URS_2024_02/132251102</t>
    </r>
  </si>
  <si>
    <t xml:space="preserve">základové pasy od pláně - šíře spodního stupně - betonáž do terénu </t>
  </si>
  <si>
    <t>0,55*0,5*(16,33*2+8,83*3)</t>
  </si>
  <si>
    <t>17</t>
  </si>
  <si>
    <t>131251100</t>
  </si>
  <si>
    <t>Hloubení nezapažených jam a zářezů strojně s urovnáním dna do předepsaného profilu a spádu v hornině třídy těžitelnosti I skupiny 3 do 20 m3</t>
  </si>
  <si>
    <t>-1186083183</t>
  </si>
  <si>
    <r>
      <rPr>
        <i/>
        <u/>
        <sz val="7"/>
        <color indexed="23"/>
        <rFont val="Calibri"/>
      </rPr>
      <t>https://podminky.urs.cz/item/CS_URS_2024_02/131251100</t>
    </r>
  </si>
  <si>
    <t>0,4*0,4*0,85*2*1,2</t>
  </si>
  <si>
    <t>18</t>
  </si>
  <si>
    <t>167151101</t>
  </si>
  <si>
    <t>Nakládání, skládání a překládání neulehlého výkopku nebo sypaniny strojně nakládání, množství do 100 m3, z horniny třídy těžitelnosti I, skupiny 1 až 3</t>
  </si>
  <si>
    <t>477046223</t>
  </si>
  <si>
    <r>
      <rPr>
        <i/>
        <u/>
        <sz val="7"/>
        <color indexed="23"/>
        <rFont val="Calibri"/>
      </rPr>
      <t>https://podminky.urs.cz/item/CS_URS_2024_02/167151101</t>
    </r>
  </si>
  <si>
    <t>Poznámka k položce:_x000D_
odvoz přebytečného výkopku</t>
  </si>
  <si>
    <t>ornice</t>
  </si>
  <si>
    <t>416*0,2</t>
  </si>
  <si>
    <t>19</t>
  </si>
  <si>
    <t>162502111</t>
  </si>
  <si>
    <t>Vodorovné přemístění drnu na suchu na vzdálenost přes 2000 do 3000 m</t>
  </si>
  <si>
    <t>1179956687</t>
  </si>
  <si>
    <r>
      <rPr>
        <i/>
        <u/>
        <sz val="7"/>
        <color indexed="23"/>
        <rFont val="Calibri"/>
      </rPr>
      <t>https://podminky.urs.cz/item/CS_URS_2024_02/162502111</t>
    </r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</si>
  <si>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</si>
  <si>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</si>
  <si>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</si>
  <si>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2053523704</t>
  </si>
  <si>
    <r>
      <rPr>
        <i/>
        <u/>
        <sz val="7"/>
        <color indexed="23"/>
        <rFont val="Calibri"/>
      </rPr>
      <t>https://podminky.urs.cz/item/CS_URS_2024_02/162751117</t>
    </r>
  </si>
  <si>
    <t>patky+pasy+ostatní+odkop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</si>
  <si>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</si>
  <si>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</si>
  <si>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2136799248</t>
  </si>
  <si>
    <r>
      <rPr>
        <i/>
        <u/>
        <sz val="7"/>
        <color indexed="23"/>
        <rFont val="Calibri"/>
      </rPr>
      <t>https://podminky.urs.cz/item/CS_URS_2024_02/162751119</t>
    </r>
  </si>
  <si>
    <t>177,032*5</t>
  </si>
  <si>
    <t>22</t>
  </si>
  <si>
    <t>997013873</t>
  </si>
  <si>
    <t>Poplatek za uložení stavebního odpadu na recyklační skládce (skládkovné) zeminy a kamení zatříděného do Katalogu odpadů pod kódem 17 05 04</t>
  </si>
  <si>
    <t>t</t>
  </si>
  <si>
    <t>1631720797</t>
  </si>
  <si>
    <r>
      <rPr>
        <i/>
        <u/>
        <sz val="7"/>
        <color indexed="23"/>
        <rFont val="Calibri"/>
      </rPr>
      <t>https://podminky.urs.cz/item/CS_URS_2024_02/997013873</t>
    </r>
  </si>
  <si>
    <t>177,032*1,8</t>
  </si>
  <si>
    <t>23</t>
  </si>
  <si>
    <t>174101101</t>
  </si>
  <si>
    <t>Zásyp sypaninou z jakékoliv horniny strojně s uložením výkopku ve vrstvách se zhutněním jam, šachet, rýh nebo kolem objektů v těchto vykopávkách</t>
  </si>
  <si>
    <t>2118182683</t>
  </si>
  <si>
    <r>
      <rPr>
        <i/>
        <u/>
        <sz val="7"/>
        <color indexed="23"/>
        <rFont val="Calibri"/>
      </rPr>
      <t>https://podminky.urs.cz/item/CS_URS_2024_02/174101101</t>
    </r>
  </si>
  <si>
    <t>Poznámka k položce:_x000D_
zásyp kolem základů</t>
  </si>
  <si>
    <t>na -0,55</t>
  </si>
  <si>
    <t>19,5*12,0*0,25</t>
  </si>
  <si>
    <t>po kanalizaci</t>
  </si>
  <si>
    <t>0,6*(0,8-0,1-0,45)*(12+25)</t>
  </si>
  <si>
    <t>24</t>
  </si>
  <si>
    <t>M</t>
  </si>
  <si>
    <t>58344197</t>
  </si>
  <si>
    <t>štěrkodrť frakce 0/63</t>
  </si>
  <si>
    <t>CS ÚRS 2021 01</t>
  </si>
  <si>
    <t>546229452</t>
  </si>
  <si>
    <t>64,05*2,0</t>
  </si>
  <si>
    <t>25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</si>
  <si>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</si>
  <si>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</si>
  <si>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CS ÚRS 2024 01</t>
  </si>
  <si>
    <t>248417322</t>
  </si>
  <si>
    <r>
      <rPr>
        <i/>
        <u/>
        <sz val="7"/>
        <color indexed="23"/>
        <rFont val="Calibri"/>
      </rPr>
      <t>https://podminky.urs.cz/item/CS_URS_2024_01/175151101</t>
    </r>
  </si>
  <si>
    <t>0,6*0,45*(12+25)</t>
  </si>
  <si>
    <t>26</t>
  </si>
  <si>
    <t>58341341</t>
  </si>
  <si>
    <t>kamenivo drcené drobné frakce 0/4</t>
  </si>
  <si>
    <t>974131021</t>
  </si>
  <si>
    <t>9,99*2,0</t>
  </si>
  <si>
    <t>27</t>
  </si>
  <si>
    <t>271532212</t>
  </si>
  <si>
    <t>Podsyp pod základové konstrukce se zhutněním a urovnáním povrchu z kameniva hrubého, frakce 16 - 32 mm</t>
  </si>
  <si>
    <t>-1218892887</t>
  </si>
  <si>
    <r>
      <rPr>
        <i/>
        <u/>
        <sz val="7"/>
        <color indexed="23"/>
        <rFont val="Calibri"/>
      </rPr>
      <t>https://podminky.urs.cz/item/CS_URS_2024_02/271532212</t>
    </r>
  </si>
  <si>
    <t>pod desku</t>
  </si>
  <si>
    <t>(13,07+2,26)*8,08*0,2</t>
  </si>
  <si>
    <t>28</t>
  </si>
  <si>
    <t>271532213</t>
  </si>
  <si>
    <t>Podsyp pod základové konstrukce se zhutněním a urovnáním povrchu z kameniva hrubého, frakce 8 - 16 mm</t>
  </si>
  <si>
    <t>1454740840</t>
  </si>
  <si>
    <r>
      <rPr>
        <i/>
        <u/>
        <sz val="7"/>
        <color indexed="23"/>
        <rFont val="Calibri"/>
      </rPr>
      <t>https://podminky.urs.cz/item/CS_URS_2024_02/271532213</t>
    </r>
  </si>
  <si>
    <t>Poznámka k položce:_x000D_
pod základy</t>
  </si>
  <si>
    <t>0,05*0,5*(16,33*2+8,83*3)</t>
  </si>
  <si>
    <t>0,4*0,4*0,05*2</t>
  </si>
  <si>
    <t>29</t>
  </si>
  <si>
    <t>183101215</t>
  </si>
  <si>
    <t>Hloubení jamek pro vysazování rostlin v zemině skupiny 1 až 4 s výměnou půdy z 50% v rovině nebo na svahu do 1:5, objemu přes 0,125 do 0,40 m3</t>
  </si>
  <si>
    <t>218476716</t>
  </si>
  <si>
    <r>
      <rPr>
        <i/>
        <u/>
        <sz val="7"/>
        <color indexed="23"/>
        <rFont val="Calibri"/>
      </rPr>
      <t>https://podminky.urs.cz/item/CS_URS_2024_02/183101215</t>
    </r>
  </si>
  <si>
    <t>30</t>
  </si>
  <si>
    <t>184102111</t>
  </si>
  <si>
    <t>Výsadba dřeviny s balem do předem vyhloubené jamky se zalitím v rovině nebo na svahu do 1:5, při průměru balu přes 100 do 200 mm</t>
  </si>
  <si>
    <t>152483947</t>
  </si>
  <si>
    <r>
      <rPr>
        <i/>
        <u/>
        <sz val="7"/>
        <color indexed="23"/>
        <rFont val="Calibri"/>
      </rPr>
      <t>https://podminky.urs.cz/item/CS_URS_2024_02/184102111</t>
    </r>
  </si>
  <si>
    <t>31</t>
  </si>
  <si>
    <t>02660342</t>
  </si>
  <si>
    <t>dodávka stromu dle pokynů náhradní výsadby  předpoklad výše do 2m</t>
  </si>
  <si>
    <t>-629017266</t>
  </si>
  <si>
    <t>32</t>
  </si>
  <si>
    <t>184215132</t>
  </si>
  <si>
    <t>Ukotvení dřeviny kůly v rovině nebo na svahu do 1:5 třemi kůly, délky přes 1 do 2 m</t>
  </si>
  <si>
    <t>-1552485455</t>
  </si>
  <si>
    <r>
      <rPr>
        <i/>
        <u/>
        <sz val="7"/>
        <color indexed="23"/>
        <rFont val="Calibri"/>
      </rPr>
      <t>https://podminky.urs.cz/item/CS_URS_2024_02/184215132</t>
    </r>
  </si>
  <si>
    <t>33</t>
  </si>
  <si>
    <t>052171081</t>
  </si>
  <si>
    <t>kůly dřevěné  průměr do 6 cm, délka 1 m</t>
  </si>
  <si>
    <t>ks</t>
  </si>
  <si>
    <t>-1026539730</t>
  </si>
  <si>
    <t>9*3</t>
  </si>
  <si>
    <t>34</t>
  </si>
  <si>
    <t>052171082</t>
  </si>
  <si>
    <t>úvazek na upevnění stromu 0,7m /ks, včetně upevňovacích prvků</t>
  </si>
  <si>
    <t>m</t>
  </si>
  <si>
    <t>1124614402</t>
  </si>
  <si>
    <t>9*3*0,7</t>
  </si>
  <si>
    <t>35</t>
  </si>
  <si>
    <t>052171083</t>
  </si>
  <si>
    <t>laťky ( 1 strom 6 ks) včetně upevňovacích  prvků</t>
  </si>
  <si>
    <t>-11507425</t>
  </si>
  <si>
    <t>9*6</t>
  </si>
  <si>
    <t>36</t>
  </si>
  <si>
    <t>01M102</t>
  </si>
  <si>
    <t>rákosová rohož</t>
  </si>
  <si>
    <t>1207429073</t>
  </si>
  <si>
    <t>9*0,5*1,03</t>
  </si>
  <si>
    <t>37</t>
  </si>
  <si>
    <t>184215411</t>
  </si>
  <si>
    <t>Zhotovení závlahové mísy u solitérních dřevin v rovině nebo na svahu do 1:5, o průměru mísy do 0,5 m</t>
  </si>
  <si>
    <t>567558426</t>
  </si>
  <si>
    <r>
      <rPr>
        <i/>
        <u/>
        <sz val="7"/>
        <color indexed="23"/>
        <rFont val="Calibri"/>
      </rPr>
      <t>https://podminky.urs.cz/item/CS_URS_2024_02/184215411</t>
    </r>
  </si>
  <si>
    <t>38</t>
  </si>
  <si>
    <t>103911000</t>
  </si>
  <si>
    <t>kůra mulčovací VL</t>
  </si>
  <si>
    <t>2035355153</t>
  </si>
  <si>
    <t>(3,14*0,5*0,5)*0,1*9</t>
  </si>
  <si>
    <t>39</t>
  </si>
  <si>
    <t>184501141</t>
  </si>
  <si>
    <t>Zhotovení obalu kmene z rákosové nebo kokosové rohože v rovině nebo na svahu do 1:5</t>
  </si>
  <si>
    <t>-710790421</t>
  </si>
  <si>
    <r>
      <rPr>
        <i/>
        <u/>
        <sz val="7"/>
        <color indexed="23"/>
        <rFont val="Calibri"/>
      </rPr>
      <t>https://podminky.urs.cz/item/CS_URS_2024_02/184501141</t>
    </r>
  </si>
  <si>
    <t>9*0,5</t>
  </si>
  <si>
    <t>40</t>
  </si>
  <si>
    <t>185802114</t>
  </si>
  <si>
    <t>Hnojení půdy nebo trávníku v rovině nebo na svahu do 1:5 umělým hnojivem s rozdělením k jednotlivým rostlinám</t>
  </si>
  <si>
    <t>1928491882</t>
  </si>
  <si>
    <r>
      <rPr>
        <i/>
        <u/>
        <sz val="7"/>
        <color indexed="23"/>
        <rFont val="Calibri"/>
      </rPr>
      <t>https://podminky.urs.cz/item/CS_URS_2024_02/185802114</t>
    </r>
  </si>
  <si>
    <t>49*10*0,02/10000</t>
  </si>
  <si>
    <t>41</t>
  </si>
  <si>
    <t>251111112</t>
  </si>
  <si>
    <t>hnojivo pomalurozpustné (tablety 20g, popř. drť)</t>
  </si>
  <si>
    <t>kg</t>
  </si>
  <si>
    <t>-1180229406</t>
  </si>
  <si>
    <t>9*10*0,02</t>
  </si>
  <si>
    <t>42</t>
  </si>
  <si>
    <t>185804311</t>
  </si>
  <si>
    <t>Zalití rostlin vodou plochy záhonů jednotlivě do 20 m2</t>
  </si>
  <si>
    <t>2017826719</t>
  </si>
  <si>
    <r>
      <rPr>
        <i/>
        <u/>
        <sz val="7"/>
        <color indexed="23"/>
        <rFont val="Calibri"/>
      </rPr>
      <t>https://podminky.urs.cz/item/CS_URS_2024_02/185804311</t>
    </r>
  </si>
  <si>
    <t>9*50/1000</t>
  </si>
  <si>
    <t>43</t>
  </si>
  <si>
    <t>082113200</t>
  </si>
  <si>
    <t>voda pitná pro smluvní odběratele</t>
  </si>
  <si>
    <t>806936375</t>
  </si>
  <si>
    <t>44</t>
  </si>
  <si>
    <t>185851121</t>
  </si>
  <si>
    <t>Dovoz vody pro zálivku rostlin na vzdálenost do 1000 m</t>
  </si>
  <si>
    <t>276448506</t>
  </si>
  <si>
    <r>
      <rPr>
        <i/>
        <u/>
        <sz val="7"/>
        <color indexed="23"/>
        <rFont val="Calibri"/>
      </rPr>
      <t>https://podminky.urs.cz/item/CS_URS_2024_02/185851121</t>
    </r>
  </si>
  <si>
    <t>45</t>
  </si>
  <si>
    <t>185851100</t>
  </si>
  <si>
    <t>Následná péče po dobu 5 let-kontrola,zálivka,řez,bnova ochrany stromů a její konečné odstranění</t>
  </si>
  <si>
    <t>-1928406076</t>
  </si>
  <si>
    <t>46</t>
  </si>
  <si>
    <t>181912112</t>
  </si>
  <si>
    <t>Úprava pláně vyrovnáním výškových rozdílů ručně v hornině třídy těžitelnosti I skupiny 3 se zhutněním</t>
  </si>
  <si>
    <t>1557514235</t>
  </si>
  <si>
    <r>
      <rPr>
        <i/>
        <u/>
        <sz val="7"/>
        <color indexed="23"/>
        <rFont val="Calibri"/>
      </rPr>
      <t>https://podminky.urs.cz/item/CS_URS_2024_02/181912112</t>
    </r>
  </si>
  <si>
    <t>19,5*12,0</t>
  </si>
  <si>
    <t>Zakládání</t>
  </si>
  <si>
    <t>47</t>
  </si>
  <si>
    <t>274313711</t>
  </si>
  <si>
    <t>Základy z betonu prostého pasy betonu kamenem neprokládaného tř. C 20/25</t>
  </si>
  <si>
    <t>2095176020</t>
  </si>
  <si>
    <r>
      <rPr>
        <i/>
        <u/>
        <sz val="7"/>
        <color indexed="23"/>
        <rFont val="Calibri"/>
      </rPr>
      <t>https://podminky.urs.cz/item/CS_URS_2024_02/274313711</t>
    </r>
  </si>
  <si>
    <t>0,8*0,5*(16,33*2+8,83*3)</t>
  </si>
  <si>
    <t>48</t>
  </si>
  <si>
    <t>275313711</t>
  </si>
  <si>
    <t>Základy z betonu prostého patky a bloky z betonu kamenem neprokládaného tř. C 20/25</t>
  </si>
  <si>
    <t>-635141460</t>
  </si>
  <si>
    <r>
      <rPr>
        <i/>
        <u/>
        <sz val="7"/>
        <color indexed="23"/>
        <rFont val="Calibri"/>
      </rPr>
      <t>https://podminky.urs.cz/item/CS_URS_2024_02/275313711</t>
    </r>
  </si>
  <si>
    <t>0,4*0,4*1,0*2</t>
  </si>
  <si>
    <t>49</t>
  </si>
  <si>
    <t>275351121</t>
  </si>
  <si>
    <t>Bednění základů patek zřízení</t>
  </si>
  <si>
    <t>-185633453</t>
  </si>
  <si>
    <r>
      <rPr>
        <i/>
        <u/>
        <sz val="7"/>
        <color indexed="23"/>
        <rFont val="Calibri"/>
      </rPr>
      <t>https://podminky.urs.cz/item/CS_URS_2024_02/275351121</t>
    </r>
  </si>
  <si>
    <t>0,6*0,4*4*2</t>
  </si>
  <si>
    <t>50</t>
  </si>
  <si>
    <t>275351122</t>
  </si>
  <si>
    <t>Bednění základů patek odstranění</t>
  </si>
  <si>
    <t>-1397617120</t>
  </si>
  <si>
    <r>
      <rPr>
        <i/>
        <u/>
        <sz val="7"/>
        <color indexed="23"/>
        <rFont val="Calibri"/>
      </rPr>
      <t>https://podminky.urs.cz/item/CS_URS_2024_02/275351122</t>
    </r>
  </si>
  <si>
    <t>51</t>
  </si>
  <si>
    <t>274353131</t>
  </si>
  <si>
    <t>Bednění kotevních otvorů a prostupů v základových konstrukcích v pasech včetně polohového zajištění a odbednění, popř. ztraceného bednění z pletiva apod. průřezu přes 0,05 do 0,10 m2, hl. do 1,00 m</t>
  </si>
  <si>
    <t>677979246</t>
  </si>
  <si>
    <r>
      <rPr>
        <i/>
        <u/>
        <sz val="7"/>
        <color indexed="23"/>
        <rFont val="Calibri"/>
      </rPr>
      <t>https://podminky.urs.cz/item/CS_URS_2024_02/274353131</t>
    </r>
  </si>
  <si>
    <t>52</t>
  </si>
  <si>
    <t>274353102</t>
  </si>
  <si>
    <t>Bednění kotevních otvorů a prostupů v základových konstrukcích v pasech včetně polohového zajištění a odbednění, popř. ztraceného bednění z pletiva apod. průřezu do 0,01 m2, hl. přes 0,25 do 0,50 m</t>
  </si>
  <si>
    <t>-21219620</t>
  </si>
  <si>
    <r>
      <rPr>
        <i/>
        <u/>
        <sz val="7"/>
        <color indexed="23"/>
        <rFont val="Calibri"/>
      </rPr>
      <t>https://podminky.urs.cz/item/CS_URS_2024_02/274353102</t>
    </r>
  </si>
  <si>
    <t>53</t>
  </si>
  <si>
    <t>279113143</t>
  </si>
  <si>
    <t>Základové zdi z tvárnic ztraceného bednění včetně výplně z betonu bez zvláštních nároků na vliv prostředí třídy C 20/25, tloušťky zdiva přes 200 do 250 mm</t>
  </si>
  <si>
    <t>-784951807</t>
  </si>
  <si>
    <r>
      <rPr>
        <i/>
        <u/>
        <sz val="7"/>
        <color indexed="23"/>
        <rFont val="Calibri"/>
      </rPr>
      <t>https://podminky.urs.cz/item/CS_URS_2024_02/279113143</t>
    </r>
  </si>
  <si>
    <t>0,5*(16,08*2+8,58*3)</t>
  </si>
  <si>
    <t>54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</si>
  <si>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</si>
  <si>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</si>
  <si>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-376647924</t>
  </si>
  <si>
    <r>
      <rPr>
        <i/>
        <u/>
        <sz val="7"/>
        <color indexed="23"/>
        <rFont val="Calibri"/>
      </rPr>
      <t>https://podminky.urs.cz/item/CS_URS_2024_02/279361821</t>
    </r>
  </si>
  <si>
    <t>2*2*(16,08*2+8,58*3)*0,00062*1,15</t>
  </si>
  <si>
    <t>2*2*(16,08*2+8,58*3)*2,0*0,00062*1,15</t>
  </si>
  <si>
    <t>55</t>
  </si>
  <si>
    <t>631311125</t>
  </si>
  <si>
    <t>Mazanina z betonu prostého bez zvýšených nároků na prostředí tl. přes 80 do 120 mm tř. C 20/25</t>
  </si>
  <si>
    <t>1797467084</t>
  </si>
  <si>
    <r>
      <rPr>
        <i/>
        <u/>
        <sz val="7"/>
        <color indexed="23"/>
        <rFont val="Calibri"/>
      </rPr>
      <t>https://podminky.urs.cz/item/CS_URS_2024_02/631311125</t>
    </r>
  </si>
  <si>
    <t>0,15*16,08*8,58</t>
  </si>
  <si>
    <t>56</t>
  </si>
  <si>
    <t>631319173</t>
  </si>
  <si>
    <t>Příplatek k cenám mazanin za stržení povrchu spodní vrstvy mazaniny latí před vložením výztuže nebo pletiva pro tl. obou vrstev mazaniny přes 80 do 120 mm</t>
  </si>
  <si>
    <t>1684104657</t>
  </si>
  <si>
    <r>
      <rPr>
        <i/>
        <u/>
        <sz val="7"/>
        <color indexed="23"/>
        <rFont val="Calibri"/>
      </rPr>
      <t>https://podminky.urs.cz/item/CS_URS_2024_02/631319173</t>
    </r>
  </si>
  <si>
    <t>57</t>
  </si>
  <si>
    <t>631362021</t>
  </si>
  <si>
    <t>Výztuž mazanin ze svařovaných sítí z drátů typu KARI</t>
  </si>
  <si>
    <t>809233919</t>
  </si>
  <si>
    <r>
      <rPr>
        <i/>
        <u/>
        <sz val="7"/>
        <color indexed="23"/>
        <rFont val="Calibri"/>
      </rPr>
      <t>https://podminky.urs.cz/item/CS_URS_2024_02/631362021</t>
    </r>
  </si>
  <si>
    <t>0,00444*16,08*8,58*1,2</t>
  </si>
  <si>
    <t>58</t>
  </si>
  <si>
    <t>631351101</t>
  </si>
  <si>
    <t>Bednění v podlahách rýh a hran zřízení</t>
  </si>
  <si>
    <t>-555902954</t>
  </si>
  <si>
    <r>
      <rPr>
        <i/>
        <u/>
        <sz val="7"/>
        <color indexed="23"/>
        <rFont val="Calibri"/>
      </rPr>
      <t>https://podminky.urs.cz/item/CS_URS_2024_02/631351101</t>
    </r>
  </si>
  <si>
    <t>0,2*(16,08+8,58)*2</t>
  </si>
  <si>
    <t>59</t>
  </si>
  <si>
    <t>631351102</t>
  </si>
  <si>
    <t>Bednění v podlahách rýh a hran odstranění</t>
  </si>
  <si>
    <t>652466209</t>
  </si>
  <si>
    <r>
      <rPr>
        <i/>
        <u/>
        <sz val="7"/>
        <color indexed="23"/>
        <rFont val="Calibri"/>
      </rPr>
      <t>https://podminky.urs.cz/item/CS_URS_2024_02/631351102</t>
    </r>
  </si>
  <si>
    <t>Svislé a kompletní konstrukce</t>
  </si>
  <si>
    <t>60</t>
  </si>
  <si>
    <t>339921112</t>
  </si>
  <si>
    <t>Osazování palisád betonových jednotlivých se zabetonováním výšky palisády přes 500 do 1000 mm</t>
  </si>
  <si>
    <t>1925667419</t>
  </si>
  <si>
    <r>
      <rPr>
        <i/>
        <u/>
        <sz val="7"/>
        <color indexed="23"/>
        <rFont val="Calibri"/>
      </rPr>
      <t>https://podminky.urs.cz/item/CS_URS_2024_02/339921112</t>
    </r>
  </si>
  <si>
    <t>(16,5+2,0)*10</t>
  </si>
  <si>
    <t>61</t>
  </si>
  <si>
    <t>59228408</t>
  </si>
  <si>
    <t>palisáda tyčová hranatá betonová 110x110mm v 600mm přírodní</t>
  </si>
  <si>
    <t>59117989</t>
  </si>
  <si>
    <t>62</t>
  </si>
  <si>
    <t>767995115</t>
  </si>
  <si>
    <t>Montáž ostatních atypických zámečnických konstrukcí hmotnosti přes 50 do 100 kg</t>
  </si>
  <si>
    <t>197882232</t>
  </si>
  <si>
    <r>
      <rPr>
        <i/>
        <u/>
        <sz val="7"/>
        <color indexed="23"/>
        <rFont val="Calibri"/>
      </rPr>
      <t>https://podminky.urs.cz/item/CS_URS_2024_02/767995115</t>
    </r>
  </si>
  <si>
    <t>21*(3,3+4,3)*1,08</t>
  </si>
  <si>
    <t>80*0,25*0,25*4*1,08</t>
  </si>
  <si>
    <t>63</t>
  </si>
  <si>
    <t>55341000</t>
  </si>
  <si>
    <t>sloupky 140/140/6 včetně kotevní plotny a kotevních prvků a pohledové úpravy s nátěrem</t>
  </si>
  <si>
    <t>68746996</t>
  </si>
  <si>
    <t>64</t>
  </si>
  <si>
    <t>953841123.1</t>
  </si>
  <si>
    <t>Komín třísložkový nerezový včetně zakládací soupravy, kontrolního otvoru, kotvení, stříšky, úpravy prostupu konstrukcemi a střechou</t>
  </si>
  <si>
    <t>1113627117</t>
  </si>
  <si>
    <t>Poznámka k položce:_x000D_
prostupu střechou - průměr dle výpočtu - předpoklad D250 - kompletní sestava</t>
  </si>
  <si>
    <t>Vodorovné konstrukce</t>
  </si>
  <si>
    <t>65</t>
  </si>
  <si>
    <t>451541111</t>
  </si>
  <si>
    <t>Lože pod potrubí, stoky a drobné objekty v otevřeném výkopu ze štěrkodrtě 16-32 mm</t>
  </si>
  <si>
    <t>1954910133</t>
  </si>
  <si>
    <r>
      <rPr>
        <i/>
        <u/>
        <sz val="7"/>
        <color indexed="23"/>
        <rFont val="Calibri"/>
      </rPr>
      <t>https://podminky.urs.cz/item/CS_URS_2024_02/451541111</t>
    </r>
  </si>
  <si>
    <t>0,6*0,1*(12+25)</t>
  </si>
  <si>
    <t>66</t>
  </si>
  <si>
    <t>430321313</t>
  </si>
  <si>
    <t>Schodišťové konstrukce a rampy z betonu železového (bez výztuže) stupně, schodnice, ramena, podesty s nosníky tř. C 16/20</t>
  </si>
  <si>
    <t>178750426</t>
  </si>
  <si>
    <r>
      <rPr>
        <i/>
        <u/>
        <sz val="7"/>
        <color indexed="23"/>
        <rFont val="Calibri"/>
      </rPr>
      <t>https://podminky.urs.cz/item/CS_URS_2024_02/430321313</t>
    </r>
  </si>
  <si>
    <t>Poznámka k položce:_x000D_
lože pod stupně a rampu</t>
  </si>
  <si>
    <t>0,5*(0,9*0,6*2)</t>
  </si>
  <si>
    <t>67</t>
  </si>
  <si>
    <t>430362021</t>
  </si>
  <si>
    <t>Výztuž schodišťových konstrukcí a ramp stupňů, schodnic, ramen, podest s nosníky ze svařovaných sítí z drátů typu KARI</t>
  </si>
  <si>
    <t>924055653</t>
  </si>
  <si>
    <r>
      <rPr>
        <i/>
        <u/>
        <sz val="7"/>
        <color indexed="23"/>
        <rFont val="Calibri"/>
      </rPr>
      <t>https://podminky.urs.cz/item/CS_URS_2024_02/430362021</t>
    </r>
  </si>
  <si>
    <t>0,6*0,9*2*0,00444*1,2</t>
  </si>
  <si>
    <t>68</t>
  </si>
  <si>
    <t>431351121</t>
  </si>
  <si>
    <t>Bednění podest, podstupňových desek a ramp včetně podpěrné konstrukce výšky do 4 m půdorysně přímočarých zřízení</t>
  </si>
  <si>
    <t>-1906369250</t>
  </si>
  <si>
    <r>
      <rPr>
        <i/>
        <u/>
        <sz val="7"/>
        <color indexed="23"/>
        <rFont val="Calibri"/>
      </rPr>
      <t>https://podminky.urs.cz/item/CS_URS_2024_02/431351121</t>
    </r>
  </si>
  <si>
    <t>0,5*(0,9+0,6*2)*2</t>
  </si>
  <si>
    <t>69</t>
  </si>
  <si>
    <t>431351122</t>
  </si>
  <si>
    <t>Bednění podest, podstupňových desek a ramp včetně podpěrné konstrukce výšky do 4 m půdorysně přímočarých odstranění</t>
  </si>
  <si>
    <t>1557267620</t>
  </si>
  <si>
    <r>
      <rPr>
        <i/>
        <u/>
        <sz val="7"/>
        <color indexed="23"/>
        <rFont val="Calibri"/>
      </rPr>
      <t>https://podminky.urs.cz/item/CS_URS_2024_02/431351122</t>
    </r>
  </si>
  <si>
    <t>Komunikace pozemní</t>
  </si>
  <si>
    <t>70</t>
  </si>
  <si>
    <t>564201011</t>
  </si>
  <si>
    <t>Podklad nebo podsyp ze štěrkopísku ŠP s rozprostřením, vlhčením a zhutněním plochy jednotlivě do 100 m2, po zhutnění tl. 40 mm</t>
  </si>
  <si>
    <t>-1525926154</t>
  </si>
  <si>
    <r>
      <rPr>
        <i/>
        <u/>
        <sz val="7"/>
        <color indexed="23"/>
        <rFont val="Calibri"/>
      </rPr>
      <t>https://podminky.urs.cz/item/CS_URS_2024_02/564201011</t>
    </r>
  </si>
  <si>
    <t>71</t>
  </si>
  <si>
    <t>564851111</t>
  </si>
  <si>
    <t>Podklad ze štěrkodrti ŠD s rozprostřením a zhutněním plochy přes 100 m2, po zhutnění tl. 150 mm</t>
  </si>
  <si>
    <t>-1368769965</t>
  </si>
  <si>
    <r>
      <rPr>
        <i/>
        <u/>
        <sz val="7"/>
        <color indexed="23"/>
        <rFont val="Calibri"/>
      </rPr>
      <t>https://podminky.urs.cz/item/CS_URS_2024_02/564851111</t>
    </r>
  </si>
  <si>
    <t>okapový chodník</t>
  </si>
  <si>
    <t>0,65*(3,0+17,72+11,02)</t>
  </si>
  <si>
    <t>72</t>
  </si>
  <si>
    <t>637211321</t>
  </si>
  <si>
    <t>Okapový chodník z dlaždic betonových vymývaných s vyplněním spár drobným kamenivem, tl. dlaždic do 50 mm do písku</t>
  </si>
  <si>
    <t>740255835</t>
  </si>
  <si>
    <r>
      <rPr>
        <i/>
        <u/>
        <sz val="7"/>
        <color indexed="23"/>
        <rFont val="Calibri"/>
      </rPr>
      <t>https://podminky.urs.cz/item/CS_URS_2024_02/637211321</t>
    </r>
  </si>
  <si>
    <t>73</t>
  </si>
  <si>
    <t>953454538</t>
  </si>
  <si>
    <t>terasa</t>
  </si>
  <si>
    <t>2,0*(18,52+6,8)</t>
  </si>
  <si>
    <t>74</t>
  </si>
  <si>
    <t>564710011</t>
  </si>
  <si>
    <t>Podklad nebo kryt z kameniva hrubého drceného vel. 8-16 mm s rozprostřením a zhutněním plochy přes 100 m2, po zhutnění tl. 50 mm</t>
  </si>
  <si>
    <t>-1967355628</t>
  </si>
  <si>
    <r>
      <rPr>
        <i/>
        <u/>
        <sz val="7"/>
        <color indexed="23"/>
        <rFont val="Calibri"/>
      </rPr>
      <t>https://podminky.urs.cz/item/CS_URS_2024_02/564710011</t>
    </r>
  </si>
  <si>
    <t>75</t>
  </si>
  <si>
    <t>564201111</t>
  </si>
  <si>
    <t>Podklad nebo podsyp ze štěrkopísku ŠP s rozprostřením, vlhčením a zhutněním plochy přes 100 m2, po zhutnění tl. 40 mm</t>
  </si>
  <si>
    <t>2045513138</t>
  </si>
  <si>
    <r>
      <rPr>
        <i/>
        <u/>
        <sz val="7"/>
        <color indexed="23"/>
        <rFont val="Calibri"/>
      </rPr>
      <t>https://podminky.urs.cz/item/CS_URS_2024_02/564201111</t>
    </r>
  </si>
  <si>
    <t>76</t>
  </si>
  <si>
    <t>596211220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</si>
  <si>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do 50 m2</t>
  </si>
  <si>
    <t>1065210965</t>
  </si>
  <si>
    <r>
      <rPr>
        <i/>
        <u/>
        <sz val="7"/>
        <color indexed="23"/>
        <rFont val="Calibri"/>
      </rPr>
      <t>https://podminky.urs.cz/item/CS_URS_2024_02/596211220</t>
    </r>
  </si>
  <si>
    <t>50,64</t>
  </si>
  <si>
    <t>77</t>
  </si>
  <si>
    <t>59245018</t>
  </si>
  <si>
    <t>dlažba skladebná betonová 200x100mm tl 60mm přírodní</t>
  </si>
  <si>
    <t>-987836616</t>
  </si>
  <si>
    <t>50,64*1,02</t>
  </si>
  <si>
    <t>78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</si>
  <si>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</si>
  <si>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</si>
  <si>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-1376489323</t>
  </si>
  <si>
    <r>
      <rPr>
        <i/>
        <u/>
        <sz val="7"/>
        <color indexed="23"/>
        <rFont val="Calibri"/>
      </rPr>
      <t>https://podminky.urs.cz/item/CS_URS_2024_02/916131213</t>
    </r>
  </si>
  <si>
    <t>(3,0+17,72+0,65+11,02+0,62)</t>
  </si>
  <si>
    <t>2,0+18,52+6,8+2,0</t>
  </si>
  <si>
    <t>79</t>
  </si>
  <si>
    <t>59217016</t>
  </si>
  <si>
    <t>obrubník betonový chodníkový 1000x80x250mm</t>
  </si>
  <si>
    <t>619631417</t>
  </si>
  <si>
    <t>62,33*1,01</t>
  </si>
  <si>
    <t>Úpravy povrchů, podlahy a osazování výplní</t>
  </si>
  <si>
    <t>80</t>
  </si>
  <si>
    <t>622151021</t>
  </si>
  <si>
    <t>Penetrační nátěr vnějších pastovitých tenkovrstvých omítek mozaikových akrylátový stěn</t>
  </si>
  <si>
    <t>-1998972819</t>
  </si>
  <si>
    <r>
      <rPr>
        <i/>
        <u/>
        <sz val="7"/>
        <color indexed="23"/>
        <rFont val="Calibri"/>
      </rPr>
      <t>https://podminky.urs.cz/item/CS_URS_2024_02/622151021</t>
    </r>
  </si>
  <si>
    <t>nad terénem na zateplení soklu</t>
  </si>
  <si>
    <t>0,4*(16,28+8,78)*2</t>
  </si>
  <si>
    <t>81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</si>
  <si>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</si>
  <si>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</si>
  <si>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249857363</t>
  </si>
  <si>
    <r>
      <rPr>
        <i/>
        <u/>
        <sz val="7"/>
        <color indexed="23"/>
        <rFont val="Calibri"/>
      </rPr>
      <t>https://podminky.urs.cz/item/CS_URS_2024_02/622211021</t>
    </r>
  </si>
  <si>
    <t>1,2*(16,28+8,78)*2</t>
  </si>
  <si>
    <t>82</t>
  </si>
  <si>
    <t>28376443</t>
  </si>
  <si>
    <t>deska XPS hrana rovná a strukturovaný povrch 300kPA λ=0,035 tl 100mm</t>
  </si>
  <si>
    <t>33638249</t>
  </si>
  <si>
    <t>60,144*1,1</t>
  </si>
  <si>
    <t>83</t>
  </si>
  <si>
    <t>622511122</t>
  </si>
  <si>
    <t>Omítka tenkovrstvá akrylátová vnějších ploch probarvená bez penetrace mozaiková hrubozrnná stěn</t>
  </si>
  <si>
    <t>-768119583</t>
  </si>
  <si>
    <r>
      <rPr>
        <i/>
        <u/>
        <sz val="7"/>
        <color indexed="23"/>
        <rFont val="Calibri"/>
      </rPr>
      <t>https://podminky.urs.cz/item/CS_URS_2024_02/622511122</t>
    </r>
  </si>
  <si>
    <t>84</t>
  </si>
  <si>
    <t>632441225</t>
  </si>
  <si>
    <t>Potěr anhydritový samonivelační litý tř. C 30, tl. přes 45 do 50 mm</t>
  </si>
  <si>
    <t>1287644426</t>
  </si>
  <si>
    <r>
      <rPr>
        <i/>
        <u/>
        <sz val="7"/>
        <color indexed="23"/>
        <rFont val="Calibri"/>
      </rPr>
      <t>https://podminky.urs.cz/item/CS_URS_2024_02/632441225</t>
    </r>
  </si>
  <si>
    <t>Poznámka k položce:_x000D_
včetně čerpadla a dilatací dle technologických pravidel výrobce</t>
  </si>
  <si>
    <t>8,11*(13,12+2,31)</t>
  </si>
  <si>
    <t>85</t>
  </si>
  <si>
    <t>633811111</t>
  </si>
  <si>
    <t>Povrchová úprava betonových podlah broušení nerovností do 2 mm (stržení šlemu)</t>
  </si>
  <si>
    <t>-710322615</t>
  </si>
  <si>
    <r>
      <rPr>
        <i/>
        <u/>
        <sz val="7"/>
        <color indexed="23"/>
        <rFont val="Calibri"/>
      </rPr>
      <t>https://podminky.urs.cz/item/CS_URS_2024_02/633811111</t>
    </r>
  </si>
  <si>
    <t>86</t>
  </si>
  <si>
    <t>632481213</t>
  </si>
  <si>
    <t>Separační vrstva k oddělení podlahových vrstev z polyetylénové fólie</t>
  </si>
  <si>
    <t>359549713</t>
  </si>
  <si>
    <r>
      <rPr>
        <i/>
        <u/>
        <sz val="7"/>
        <color indexed="23"/>
        <rFont val="Calibri"/>
      </rPr>
      <t>https://podminky.urs.cz/item/CS_URS_2024_02/632481213</t>
    </r>
  </si>
  <si>
    <t>125,137*1,15</t>
  </si>
  <si>
    <t>87</t>
  </si>
  <si>
    <t>634112129</t>
  </si>
  <si>
    <t>Obvodová dilatace mezi stěnou a mazaninou nebo potěrem podlahovým páskem z pěnového PE s fólií tl. do 10 mm, výšky 180 mm</t>
  </si>
  <si>
    <t>876637412</t>
  </si>
  <si>
    <r>
      <rPr>
        <i/>
        <u/>
        <sz val="7"/>
        <color indexed="23"/>
        <rFont val="Calibri"/>
      </rPr>
      <t>https://podminky.urs.cz/item/CS_URS_2024_02/634112129</t>
    </r>
  </si>
  <si>
    <t>(3,5*2+2,2+1,99+12,99+7,98+2,19*3+1,84+1,3*2+1,045*4+1,5*4)*1,1*2</t>
  </si>
  <si>
    <t>Ostatní konstrukce a práce, bourání</t>
  </si>
  <si>
    <t>88</t>
  </si>
  <si>
    <t>93520001</t>
  </si>
  <si>
    <t>krbová kamna</t>
  </si>
  <si>
    <t>-1106276342</t>
  </si>
  <si>
    <t>89</t>
  </si>
  <si>
    <t>941111131</t>
  </si>
  <si>
    <t>Lešení řadové trubkové lehké pracovní s podlahami s provozním zatížením tř. 3 do 200 kg/m2 šířky tř. W12 od 1,2 do 1,5 m, výšky výšky do 10 m montáž</t>
  </si>
  <si>
    <t>-1828332302</t>
  </si>
  <si>
    <r>
      <rPr>
        <i/>
        <u/>
        <sz val="7"/>
        <color indexed="23"/>
        <rFont val="Calibri"/>
      </rPr>
      <t>https://podminky.urs.cz/item/CS_URS_2024_02/941111131</t>
    </r>
  </si>
  <si>
    <t>4*18*2+5*18+(4+5)*0,5*9,02*3</t>
  </si>
  <si>
    <t>90</t>
  </si>
  <si>
    <t>941111231</t>
  </si>
  <si>
    <t>Lešení řadové trubkové lehké pracovní s podlahami s provozním zatížením tř. 3 do 200 kg/m2 šířky tř. W12 od 1,2 do 1,5 m, výšky výšky do 10 m příplatek k ceně za každý den použití</t>
  </si>
  <si>
    <t>-726504644</t>
  </si>
  <si>
    <r>
      <rPr>
        <i/>
        <u/>
        <sz val="7"/>
        <color indexed="23"/>
        <rFont val="Calibri"/>
      </rPr>
      <t>https://podminky.urs.cz/item/CS_URS_2024_02/941111231</t>
    </r>
  </si>
  <si>
    <t>355,77*60</t>
  </si>
  <si>
    <t>91</t>
  </si>
  <si>
    <t>941111831</t>
  </si>
  <si>
    <t>Lešení řadové trubkové lehké pracovní s podlahami s provozním zatížením tř. 3 do 200 kg/m2 šířky tř. W12 od 1,2 do 1,5 m, výšky výšky do 10 m demontáž</t>
  </si>
  <si>
    <t>-1901984277</t>
  </si>
  <si>
    <r>
      <rPr>
        <i/>
        <u/>
        <sz val="7"/>
        <color indexed="23"/>
        <rFont val="Calibri"/>
      </rPr>
      <t>https://podminky.urs.cz/item/CS_URS_2024_02/941111831</t>
    </r>
  </si>
  <si>
    <t>92</t>
  </si>
  <si>
    <t>949101111</t>
  </si>
  <si>
    <t>Lešení pomocné pracovní pro objekty pozemních staveb pro zatížení do 150 kg/m2, o výšce lešeňové podlahy do 1,9 m</t>
  </si>
  <si>
    <t>943104070</t>
  </si>
  <si>
    <r>
      <rPr>
        <i/>
        <u/>
        <sz val="7"/>
        <color indexed="23"/>
        <rFont val="Calibri"/>
      </rPr>
      <t>https://podminky.urs.cz/item/CS_URS_2024_02/949101111</t>
    </r>
  </si>
  <si>
    <t>93</t>
  </si>
  <si>
    <t>952901111</t>
  </si>
  <si>
    <t>Vyčištění budov nebo objektů před předáním do užívání budov bytové nebo občanské výstavby, světlé výšky podlaží do 4 m</t>
  </si>
  <si>
    <t>1029168646</t>
  </si>
  <si>
    <r>
      <rPr>
        <i/>
        <u/>
        <sz val="7"/>
        <color indexed="23"/>
        <rFont val="Calibri"/>
      </rPr>
      <t>https://podminky.urs.cz/item/CS_URS_2024_02/952901111</t>
    </r>
  </si>
  <si>
    <t>16,52*9,02</t>
  </si>
  <si>
    <t>94</t>
  </si>
  <si>
    <t>899231110</t>
  </si>
  <si>
    <t>Výšková úprava poklopu studny na úrověň chodníku snížením</t>
  </si>
  <si>
    <t>456324635</t>
  </si>
  <si>
    <t>95</t>
  </si>
  <si>
    <t>953961213</t>
  </si>
  <si>
    <t>Kotva chemická s vyvrtáním otvoru do betonu, železobetonu nebo tvrdého kamene chemická patrona, velikost M 12, hloubka 110 mm</t>
  </si>
  <si>
    <t>-930692226</t>
  </si>
  <si>
    <r>
      <rPr>
        <i/>
        <u/>
        <sz val="7"/>
        <color indexed="23"/>
        <rFont val="Calibri"/>
      </rPr>
      <t>https://podminky.urs.cz/item/CS_URS_2024_02/953961213</t>
    </r>
  </si>
  <si>
    <t>kotvení ztužujících stěn</t>
  </si>
  <si>
    <t>96</t>
  </si>
  <si>
    <t>953965124</t>
  </si>
  <si>
    <t>Kotva chemická s vyvrtáním otvoru kotevní šrouby pro chemické kotvy, velikost M 12, délka 300 mm</t>
  </si>
  <si>
    <t>-1705655736</t>
  </si>
  <si>
    <r>
      <rPr>
        <i/>
        <u/>
        <sz val="7"/>
        <color indexed="23"/>
        <rFont val="Calibri"/>
      </rPr>
      <t>https://podminky.urs.cz/item/CS_URS_2024_02/953965124</t>
    </r>
  </si>
  <si>
    <t>97</t>
  </si>
  <si>
    <t>966071710</t>
  </si>
  <si>
    <t>Bourání ukotvení laviček</t>
  </si>
  <si>
    <t>-451079118</t>
  </si>
  <si>
    <t>4*2</t>
  </si>
  <si>
    <t>98</t>
  </si>
  <si>
    <t>966071720</t>
  </si>
  <si>
    <t>demontáž laviček včetně odvozu</t>
  </si>
  <si>
    <t>1711045924</t>
  </si>
  <si>
    <t>99</t>
  </si>
  <si>
    <t>9652000</t>
  </si>
  <si>
    <t>demontáže pískovišť 1x , skluzavka, průlezka a houpačky ke zpětnému použití</t>
  </si>
  <si>
    <t>651507923</t>
  </si>
  <si>
    <t>100</t>
  </si>
  <si>
    <t>767996701</t>
  </si>
  <si>
    <t>Demontáž ostatních zámečnických konstrukcí řezáním o hmotnosti jednotlivých dílů do 50 kg</t>
  </si>
  <si>
    <t>1667878374</t>
  </si>
  <si>
    <r>
      <rPr>
        <i/>
        <u/>
        <sz val="7"/>
        <color indexed="23"/>
        <rFont val="Calibri"/>
      </rPr>
      <t>https://podminky.urs.cz/item/CS_URS_2024_02/767996701</t>
    </r>
  </si>
  <si>
    <t>Poznámka k položce:_x000D_
sloupy hřiště a sloupky oplocení heraklitového, drobné konstrukce</t>
  </si>
  <si>
    <t>10,0*4*1</t>
  </si>
  <si>
    <t>997</t>
  </si>
  <si>
    <t>Přesun sutě</t>
  </si>
  <si>
    <t>101</t>
  </si>
  <si>
    <t>997013151</t>
  </si>
  <si>
    <t>Vnitrostaveništní doprava suti a vybouraných hmot vodorovně do 50 m s naložením s omezením mechanizace pro budovy a haly výšky do 6 m</t>
  </si>
  <si>
    <t>1960289294</t>
  </si>
  <si>
    <r>
      <rPr>
        <i/>
        <u/>
        <sz val="7"/>
        <color indexed="23"/>
        <rFont val="Calibri"/>
      </rPr>
      <t>https://podminky.urs.cz/item/CS_URS_2024_02/997013151</t>
    </r>
  </si>
  <si>
    <t>102</t>
  </si>
  <si>
    <t>997221611</t>
  </si>
  <si>
    <t>Nakládání na dopravní prostředky pro vodorovnou dopravu suti</t>
  </si>
  <si>
    <t>-450238159</t>
  </si>
  <si>
    <r>
      <rPr>
        <i/>
        <u/>
        <sz val="7"/>
        <color indexed="23"/>
        <rFont val="Calibri"/>
      </rPr>
      <t>https://podminky.urs.cz/item/CS_URS_2024_02/997221611</t>
    </r>
  </si>
  <si>
    <t>103</t>
  </si>
  <si>
    <t>997013501</t>
  </si>
  <si>
    <t>Odvoz suti a vybouraných hmot na skládku nebo meziskládku se složením, na vzdálenost do 1 km</t>
  </si>
  <si>
    <t>-2102679099</t>
  </si>
  <si>
    <r>
      <rPr>
        <i/>
        <u/>
        <sz val="7"/>
        <color indexed="23"/>
        <rFont val="Calibri"/>
      </rPr>
      <t>https://podminky.urs.cz/item/CS_URS_2024_02/997013501</t>
    </r>
  </si>
  <si>
    <t>104</t>
  </si>
  <si>
    <t>997013509</t>
  </si>
  <si>
    <t>Odvoz suti a vybouraných hmot na skládku nebo meziskládku se složením, na vzdálenost Příplatek k ceně za každý další započatý 1 km přes 1 km</t>
  </si>
  <si>
    <t>-1347229477</t>
  </si>
  <si>
    <r>
      <rPr>
        <i/>
        <u/>
        <sz val="7"/>
        <color indexed="23"/>
        <rFont val="Calibri"/>
      </rPr>
      <t>https://podminky.urs.cz/item/CS_URS_2024_02/997013509</t>
    </r>
  </si>
  <si>
    <t>Poznámka k položce:_x000D_
20x</t>
  </si>
  <si>
    <t>1,35*20</t>
  </si>
  <si>
    <t>105</t>
  </si>
  <si>
    <t>997013631</t>
  </si>
  <si>
    <t>Poplatek za uložení stavebního odpadu na skládce (skládkovné) směsného stavebního a demoličního zatříděného do Katalogu odpadů pod kódem 17 09 04</t>
  </si>
  <si>
    <t>874313284</t>
  </si>
  <si>
    <r>
      <rPr>
        <i/>
        <u/>
        <sz val="7"/>
        <color indexed="23"/>
        <rFont val="Calibri"/>
      </rPr>
      <t>https://podminky.urs.cz/item/CS_URS_2024_02/997013631</t>
    </r>
  </si>
  <si>
    <t>998</t>
  </si>
  <si>
    <t>Přesun hmot</t>
  </si>
  <si>
    <t>106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</si>
  <si>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</si>
  <si>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</si>
  <si>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-855884921</t>
  </si>
  <si>
    <r>
      <rPr>
        <i/>
        <u/>
        <sz val="7"/>
        <color indexed="23"/>
        <rFont val="Calibri"/>
      </rPr>
      <t>https://podminky.urs.cz/item/CS_URS_2024_02/998011001</t>
    </r>
  </si>
  <si>
    <t>Poznámka k položce:_x000D_
včetně čerpadla na beton</t>
  </si>
  <si>
    <t>PSV</t>
  </si>
  <si>
    <t>Práce a dodávky PSV</t>
  </si>
  <si>
    <t>711</t>
  </si>
  <si>
    <t>Izolace proti vodě, vlhkosti a plynům</t>
  </si>
  <si>
    <t>107</t>
  </si>
  <si>
    <t>711111001</t>
  </si>
  <si>
    <t>Provedení izolace proti zemní vlhkosti natěradly a tmely za studena na ploše vodorovné V nátěrem penetračním</t>
  </si>
  <si>
    <t>-1185239208</t>
  </si>
  <si>
    <r>
      <rPr>
        <i/>
        <u/>
        <sz val="7"/>
        <color indexed="23"/>
        <rFont val="Calibri"/>
      </rPr>
      <t>https://podminky.urs.cz/item/CS_URS_2024_02/711111001</t>
    </r>
  </si>
  <si>
    <t>16,08*8,58</t>
  </si>
  <si>
    <t>108</t>
  </si>
  <si>
    <t>11163150</t>
  </si>
  <si>
    <t>lak penetrační asfaltový</t>
  </si>
  <si>
    <t>-2068115332</t>
  </si>
  <si>
    <t>137,996*0,001</t>
  </si>
  <si>
    <t>109</t>
  </si>
  <si>
    <t>711112001</t>
  </si>
  <si>
    <t>Provedení izolace proti zemní vlhkosti natěradly a tmely za studena na ploše svislé S nátěrem penetračním</t>
  </si>
  <si>
    <t>270243534</t>
  </si>
  <si>
    <r>
      <rPr>
        <i/>
        <u/>
        <sz val="7"/>
        <color indexed="23"/>
        <rFont val="Calibri"/>
      </rPr>
      <t>https://podminky.urs.cz/item/CS_URS_2024_02/711112001</t>
    </r>
  </si>
  <si>
    <t>(16,08+8,58)*2*1,2</t>
  </si>
  <si>
    <t>110</t>
  </si>
  <si>
    <t>492046203</t>
  </si>
  <si>
    <t>59,184*0,0012</t>
  </si>
  <si>
    <t>111</t>
  </si>
  <si>
    <t>711141559</t>
  </si>
  <si>
    <t>Provedení izolace proti zemní vlhkosti pásy přitavením NAIP na ploše vodorovné V</t>
  </si>
  <si>
    <t>1317829256</t>
  </si>
  <si>
    <r>
      <rPr>
        <i/>
        <u/>
        <sz val="7"/>
        <color indexed="23"/>
        <rFont val="Calibri"/>
      </rPr>
      <t>https://podminky.urs.cz/item/CS_URS_2024_02/711141559</t>
    </r>
  </si>
  <si>
    <t>112</t>
  </si>
  <si>
    <t>62853004</t>
  </si>
  <si>
    <t>pás asfaltový natavitelný modifikovaný SBS s vložkou ze skleněné tkaniny a spalitelnou PE fólií nebo jemnozrnným minerálním posypem na horním povrchu tl 4,0mm</t>
  </si>
  <si>
    <t>1801969460</t>
  </si>
  <si>
    <t>137,966*1,15</t>
  </si>
  <si>
    <t>113</t>
  </si>
  <si>
    <t>711113115</t>
  </si>
  <si>
    <t>Izolace proti zemní vlhkosti natěradly a tmely za studena na ploše vodorovné V těsnicí hmotou dvousložkovou na bázi polymery modifikované živice</t>
  </si>
  <si>
    <t>-90630340</t>
  </si>
  <si>
    <r>
      <rPr>
        <i/>
        <u/>
        <sz val="7"/>
        <color indexed="23"/>
        <rFont val="Calibri"/>
      </rPr>
      <t>https://podminky.urs.cz/item/CS_URS_2024_02/711113115</t>
    </r>
  </si>
  <si>
    <t>dodatečná izolace po kotvení dřevokonstrukce</t>
  </si>
  <si>
    <t>(16,08+8,58)*2*0,2</t>
  </si>
  <si>
    <t>114</t>
  </si>
  <si>
    <t>711142559</t>
  </si>
  <si>
    <t>Provedení izolace proti zemní vlhkosti pásy přitavením NAIP na ploše svislé S</t>
  </si>
  <si>
    <t>-1991842966</t>
  </si>
  <si>
    <r>
      <rPr>
        <i/>
        <u/>
        <sz val="7"/>
        <color indexed="23"/>
        <rFont val="Calibri"/>
      </rPr>
      <t>https://podminky.urs.cz/item/CS_URS_2024_02/711142559</t>
    </r>
  </si>
  <si>
    <t>115</t>
  </si>
  <si>
    <t>2084921646</t>
  </si>
  <si>
    <t>59,184*1,2</t>
  </si>
  <si>
    <t>116</t>
  </si>
  <si>
    <t>711161212</t>
  </si>
  <si>
    <t>Izolace proti zemní vlhkosti a beztlakové vodě nopovými fóliemi na ploše svislé S vrstva ochranná, odvětrávací a drenážní výška nopku 8,0 mm, tl. fólie do 0,6 mm</t>
  </si>
  <si>
    <t>11593355</t>
  </si>
  <si>
    <r>
      <rPr>
        <i/>
        <u/>
        <sz val="7"/>
        <color indexed="23"/>
        <rFont val="Calibri"/>
      </rPr>
      <t>https://podminky.urs.cz/item/CS_URS_2024_02/711161212</t>
    </r>
  </si>
  <si>
    <t>0,8*(16,28+8,78)*2</t>
  </si>
  <si>
    <t>117</t>
  </si>
  <si>
    <t>711161383</t>
  </si>
  <si>
    <t>Izolace proti zemní vlhkosti a beztlakové vodě nopovými fóliemi ostatní ukončení izolace lištou</t>
  </si>
  <si>
    <t>-529194110</t>
  </si>
  <si>
    <r>
      <rPr>
        <i/>
        <u/>
        <sz val="7"/>
        <color indexed="23"/>
        <rFont val="Calibri"/>
      </rPr>
      <t>https://podminky.urs.cz/item/CS_URS_2024_02/711161383</t>
    </r>
  </si>
  <si>
    <t>(16,28+8,78)*2</t>
  </si>
  <si>
    <t>118</t>
  </si>
  <si>
    <t>711491272</t>
  </si>
  <si>
    <t>Provedení doplňků izolace proti vodě textilií na ploše svislé S vrstva ochranná</t>
  </si>
  <si>
    <t>-26520811</t>
  </si>
  <si>
    <r>
      <rPr>
        <i/>
        <u/>
        <sz val="7"/>
        <color indexed="23"/>
        <rFont val="Calibri"/>
      </rPr>
      <t>https://podminky.urs.cz/item/CS_URS_2024_02/711491272</t>
    </r>
  </si>
  <si>
    <t>2x</t>
  </si>
  <si>
    <t>40,096*2</t>
  </si>
  <si>
    <t>119</t>
  </si>
  <si>
    <t>69311035</t>
  </si>
  <si>
    <t>geotextilie tkaná separační, filtrační, výztužná PP pevnost v tahu 30kN/m</t>
  </si>
  <si>
    <t>-1163777780</t>
  </si>
  <si>
    <t>80,192*1,15</t>
  </si>
  <si>
    <t>92,221*1,05 'Přepočtené koeficientem množství</t>
  </si>
  <si>
    <t>120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</si>
  <si>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</si>
  <si>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</si>
  <si>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</si>
  <si>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-276608488</t>
  </si>
  <si>
    <r>
      <rPr>
        <i/>
        <u/>
        <sz val="7"/>
        <color indexed="23"/>
        <rFont val="Calibri"/>
      </rPr>
      <t>https://podminky.urs.cz/item/CS_URS_2024_02/998711201</t>
    </r>
  </si>
  <si>
    <t>712</t>
  </si>
  <si>
    <t>Povlakové krytiny</t>
  </si>
  <si>
    <t>121</t>
  </si>
  <si>
    <t>712363412</t>
  </si>
  <si>
    <t>Provedení povlakové krytiny střech plochých do 10° s mechanicky kotvenou izolací včetně položení fólie a horkovzdušného svaření tl. tepelné izolace do 100 mm budovy výšky do 18 m, kotvené do trapézového plechu nebo do dřeva krajní pole</t>
  </si>
  <si>
    <t>-292355441</t>
  </si>
  <si>
    <r>
      <rPr>
        <i/>
        <u/>
        <sz val="7"/>
        <color indexed="23"/>
        <rFont val="Calibri"/>
      </rPr>
      <t>https://podminky.urs.cz/item/CS_URS_2021_01/712363412</t>
    </r>
  </si>
  <si>
    <t>11,8*18,52</t>
  </si>
  <si>
    <t>122</t>
  </si>
  <si>
    <t>28322011</t>
  </si>
  <si>
    <t>fólie hydroizolační střešní mPVC mechanicky kotvená tl 1,8mm šedá</t>
  </si>
  <si>
    <t>646227449</t>
  </si>
  <si>
    <t>218,536</t>
  </si>
  <si>
    <t>218,536*1,1655 'Přepočtené koeficientem množství</t>
  </si>
  <si>
    <t>123</t>
  </si>
  <si>
    <t>765901131</t>
  </si>
  <si>
    <t>Zakrytí šikmých střech podstřešní hydroizolační folií</t>
  </si>
  <si>
    <t>-1929853790</t>
  </si>
  <si>
    <t>124</t>
  </si>
  <si>
    <t>712391171</t>
  </si>
  <si>
    <t>Provedení povlakové krytiny střech plochých do 10° -ostatní práce provedení vrstvy textilní podkladní</t>
  </si>
  <si>
    <t>-953257888</t>
  </si>
  <si>
    <r>
      <rPr>
        <i/>
        <u/>
        <sz val="7"/>
        <color indexed="23"/>
        <rFont val="Calibri"/>
      </rPr>
      <t>https://podminky.urs.cz/item/CS_URS_2024_02/712391171</t>
    </r>
  </si>
  <si>
    <t>125</t>
  </si>
  <si>
    <t>69311070</t>
  </si>
  <si>
    <t>geotextilie netkaná separační, ochranná, filtrační, drenážní PP 400g/m2</t>
  </si>
  <si>
    <t>CS ÚRS 2023 02</t>
  </si>
  <si>
    <t>-1285143949</t>
  </si>
  <si>
    <t>218,536*1,15</t>
  </si>
  <si>
    <t>126</t>
  </si>
  <si>
    <t>712361705</t>
  </si>
  <si>
    <t>Provedení povlakové krytiny střech plochých do 10° fólií lepená se svařovanými spoji</t>
  </si>
  <si>
    <t>-1894666325</t>
  </si>
  <si>
    <r>
      <rPr>
        <i/>
        <u/>
        <sz val="7"/>
        <color indexed="23"/>
        <rFont val="Calibri"/>
      </rPr>
      <t>https://podminky.urs.cz/item/CS_URS_2024_02/712361705</t>
    </r>
  </si>
  <si>
    <t>překrytí kotev odhad 6ks/m2</t>
  </si>
  <si>
    <t>11,8*18,52*8*1,05</t>
  </si>
  <si>
    <t>zaokr.</t>
  </si>
  <si>
    <t>0,298</t>
  </si>
  <si>
    <t>Mezisoučet</t>
  </si>
  <si>
    <t>-1836</t>
  </si>
  <si>
    <t>0,25*0,25*1836</t>
  </si>
  <si>
    <t>127</t>
  </si>
  <si>
    <t>28342411</t>
  </si>
  <si>
    <t>fólie hydroizolační střešní mPVC s nakašírovaným PES rounem určená k lepení tl 1,5mm (účinná tloušťka)</t>
  </si>
  <si>
    <t>322342226</t>
  </si>
  <si>
    <t>114,75*1,15</t>
  </si>
  <si>
    <t>128</t>
  </si>
  <si>
    <t>713151211</t>
  </si>
  <si>
    <t>Montáž tepelné izolace střech šikmých rohožemi, pásy, deskami (izolační materiál ve specifikaci) připevněné sponkami reflexní nad krokve s difúzní spojovací páskou, tloušťka izolace do 5 mm</t>
  </si>
  <si>
    <t>810909220</t>
  </si>
  <si>
    <r>
      <rPr>
        <i/>
        <u/>
        <sz val="7"/>
        <color indexed="23"/>
        <rFont val="Calibri"/>
      </rPr>
      <t>https://podminky.urs.cz/item/CS_URS_2024_02/713151211</t>
    </r>
  </si>
  <si>
    <t>větrozábrana ve střešním prostoru</t>
  </si>
  <si>
    <t>129</t>
  </si>
  <si>
    <t>63150818</t>
  </si>
  <si>
    <t>fólie kontaktní difuzně propustná pro doplňkovou hydroizolační vrstvu, jednovrstvá mikrovláknitá s reflexní a funkční vrstvou tl 0,175mm</t>
  </si>
  <si>
    <t>1008913441</t>
  </si>
  <si>
    <t>149,01*1,15</t>
  </si>
  <si>
    <t>130</t>
  </si>
  <si>
    <t>998712201</t>
  </si>
  <si>
    <t>Přesun hmot pro povlakové krytiny stanovený procentní sazbou (%) z ceny vodorovná dopravní vzdálenost do 50 m základní v objektech výšky do 6 m</t>
  </si>
  <si>
    <t>-36378359</t>
  </si>
  <si>
    <r>
      <rPr>
        <i/>
        <u/>
        <sz val="7"/>
        <color indexed="23"/>
        <rFont val="Calibri"/>
      </rPr>
      <t>https://podminky.urs.cz/item/CS_URS_2024_02/998712201</t>
    </r>
  </si>
  <si>
    <t>713</t>
  </si>
  <si>
    <t>Izolace tepelné</t>
  </si>
  <si>
    <t>131</t>
  </si>
  <si>
    <t>713132331</t>
  </si>
  <si>
    <t>Montáž tepelné izolace stěn do roštu dvousměrného výšky do 6 m</t>
  </si>
  <si>
    <t>-1836854059</t>
  </si>
  <si>
    <r>
      <rPr>
        <i/>
        <u/>
        <sz val="7"/>
        <color indexed="23"/>
        <rFont val="Calibri"/>
      </rPr>
      <t>https://podminky.urs.cz/item/CS_URS_2024_02/713132331</t>
    </r>
  </si>
  <si>
    <t>Poznámka k položce:_x000D_
vnější stěna F2</t>
  </si>
  <si>
    <t>obvod v rámu</t>
  </si>
  <si>
    <t>3,4*(16,162*2+8,662*2)+1,261*8,662*0,5*2</t>
  </si>
  <si>
    <t>-(1,8*1,6*6+1,4*1,6*2+1,8*2,55+0,6*1,1*2+0,9*2,2*2)</t>
  </si>
  <si>
    <t>132</t>
  </si>
  <si>
    <t>63148141</t>
  </si>
  <si>
    <t>deska tepelně izolační minerální vkládaná do roštů nebo kazet provětrávaných kcí λ=0,035 tl 200mm</t>
  </si>
  <si>
    <t>-237742961</t>
  </si>
  <si>
    <t>148,096*1,05</t>
  </si>
  <si>
    <t>133</t>
  </si>
  <si>
    <t>-1831400570</t>
  </si>
  <si>
    <t>Poznámka k položce:_x000D_
vnitřní nosná stěna</t>
  </si>
  <si>
    <t>vnitřní nosná stěna</t>
  </si>
  <si>
    <t>3,4*8,155*2-(0,9*1,97+0,8*1,97*2)</t>
  </si>
  <si>
    <t>134</t>
  </si>
  <si>
    <t>63166918</t>
  </si>
  <si>
    <t>deska akustická a tepelně izolační ze skelných vláken tl 140mm</t>
  </si>
  <si>
    <t>2071993773</t>
  </si>
  <si>
    <t>50,495*1,05</t>
  </si>
  <si>
    <t>135</t>
  </si>
  <si>
    <t>713132321</t>
  </si>
  <si>
    <t>Montáž tepelné izolace stěn do roštu jednosměrného vodorovného výšky do 6 m</t>
  </si>
  <si>
    <t>97321081</t>
  </si>
  <si>
    <r>
      <rPr>
        <i/>
        <u/>
        <sz val="7"/>
        <color indexed="23"/>
        <rFont val="Calibri"/>
      </rPr>
      <t>https://podminky.urs.cz/item/CS_URS_2024_02/713132321</t>
    </r>
  </si>
  <si>
    <t>obvod - venkovní izolace - zateplení F1.1</t>
  </si>
  <si>
    <t>3,4*16,52+4,45*16,52+(3,4+4,45)*0,5*9,02*2</t>
  </si>
  <si>
    <t>136</t>
  </si>
  <si>
    <t>63148160</t>
  </si>
  <si>
    <t>deska tepelně izolační minerální provětrávaných fasád λ=0,034-0,035 tl 80mm</t>
  </si>
  <si>
    <t>43024671</t>
  </si>
  <si>
    <t>168,859</t>
  </si>
  <si>
    <t>168,859*1,05 'Přepočtené koeficientem množství</t>
  </si>
  <si>
    <t>137</t>
  </si>
  <si>
    <t>713132311</t>
  </si>
  <si>
    <t>Montáž tepelné izolace stěn do roštu jednosměrného svislého výšky do 6 m</t>
  </si>
  <si>
    <t>-2104324617</t>
  </si>
  <si>
    <r>
      <rPr>
        <i/>
        <u/>
        <sz val="7"/>
        <color indexed="23"/>
        <rFont val="Calibri"/>
      </rPr>
      <t>https://podminky.urs.cz/item/CS_URS_2024_02/713132311</t>
    </r>
  </si>
  <si>
    <t>138</t>
  </si>
  <si>
    <t>-1568226451</t>
  </si>
  <si>
    <t>139</t>
  </si>
  <si>
    <t>713111121</t>
  </si>
  <si>
    <t>Montáž tepelné izolace stropů rohožemi, pásy, dílci, deskami, bloky (izolační materiál ve specifikaci) rovných spodem s uchycením (drátem, páskou apod.)</t>
  </si>
  <si>
    <t>2065006418</t>
  </si>
  <si>
    <r>
      <rPr>
        <i/>
        <u/>
        <sz val="7"/>
        <color indexed="23"/>
        <rFont val="Calibri"/>
      </rPr>
      <t>https://podminky.urs.cz/item/CS_URS_2024_02/713111121</t>
    </r>
  </si>
  <si>
    <t>Poznámka k položce:_x000D_
mezi vazníky</t>
  </si>
  <si>
    <t>izolace stropu vrchní</t>
  </si>
  <si>
    <t>16,52*9,02*2</t>
  </si>
  <si>
    <t>140</t>
  </si>
  <si>
    <t>63150849</t>
  </si>
  <si>
    <t>pás tepelně izolační pro všechny druhy nezatížených izolací  λ=0,038-0,039 tl 100mm</t>
  </si>
  <si>
    <t>2090296811</t>
  </si>
  <si>
    <t>16,52*9,02*1,1</t>
  </si>
  <si>
    <t>141</t>
  </si>
  <si>
    <t>63150791</t>
  </si>
  <si>
    <t>pás tepelně izolační pro všechny druhy nezatížených izolací λ=0,038-0,039 tl 200mm</t>
  </si>
  <si>
    <t>-207632222</t>
  </si>
  <si>
    <t>142</t>
  </si>
  <si>
    <t>713121121</t>
  </si>
  <si>
    <t>Montáž tepelné izolace podlah rohožemi, pásy, deskami, dílci, bloky (izolační materiál ve specifikaci) kladenými volně dvouvrstvá</t>
  </si>
  <si>
    <t>515395204</t>
  </si>
  <si>
    <r>
      <rPr>
        <i/>
        <u/>
        <sz val="7"/>
        <color indexed="23"/>
        <rFont val="Calibri"/>
      </rPr>
      <t>https://podminky.urs.cz/item/CS_URS_2024_02/713121121</t>
    </r>
  </si>
  <si>
    <t>včetně zatažení pod finální obklad</t>
  </si>
  <si>
    <t>(75,4+13,34+7,7+6,96+4,02+6,35+6,33)*1,1</t>
  </si>
  <si>
    <t>143</t>
  </si>
  <si>
    <t>28375911</t>
  </si>
  <si>
    <t>deska EPS 150 pro konstrukce s vysokým zatížením λ=0,035 tl 70mm</t>
  </si>
  <si>
    <t>-540886170</t>
  </si>
  <si>
    <t>132,11*2*1,05</t>
  </si>
  <si>
    <t>144</t>
  </si>
  <si>
    <t>713191132</t>
  </si>
  <si>
    <t>Montáž tepelné izolace stavebních konstrukcí - doplňky a konstrukční součásti podlah, stropů vrchem nebo střech překrytí fólií separační z PE</t>
  </si>
  <si>
    <t>-29396598</t>
  </si>
  <si>
    <r>
      <rPr>
        <i/>
        <u/>
        <sz val="7"/>
        <color indexed="23"/>
        <rFont val="Calibri"/>
      </rPr>
      <t>https://podminky.urs.cz/item/CS_URS_2024_02/713191132</t>
    </r>
  </si>
  <si>
    <t>145</t>
  </si>
  <si>
    <t>998713201</t>
  </si>
  <si>
    <t>Přesun hmot pro izolace tepelné stanovený procentní sazbou (%) z ceny vodorovná dopravní vzdálenost do 50 m s užitím mechanizace v objektech výšky do 6 m</t>
  </si>
  <si>
    <t>2012733044</t>
  </si>
  <si>
    <r>
      <rPr>
        <i/>
        <u/>
        <sz val="7"/>
        <color indexed="23"/>
        <rFont val="Calibri"/>
      </rPr>
      <t>https://podminky.urs.cz/item/CS_URS_2024_02/998713201</t>
    </r>
  </si>
  <si>
    <t>762</t>
  </si>
  <si>
    <t>Konstrukce tesařské</t>
  </si>
  <si>
    <t>146</t>
  </si>
  <si>
    <t>762083121</t>
  </si>
  <si>
    <t>Impregnace řeziva máčením proti dřevokaznému hmyzu, houbám a plísním, třída ohrožení 1 a 2 (dřevo v interiéru)</t>
  </si>
  <si>
    <t>1529309249</t>
  </si>
  <si>
    <r>
      <rPr>
        <i/>
        <u/>
        <sz val="7"/>
        <color indexed="23"/>
        <rFont val="Calibri"/>
      </rPr>
      <t>https://podminky.urs.cz/item/CS_URS_2024_02/762083121</t>
    </r>
  </si>
  <si>
    <t>0,037+0,163+1,631+1,778+0,759</t>
  </si>
  <si>
    <t>147</t>
  </si>
  <si>
    <t>762086111</t>
  </si>
  <si>
    <t>Montáž kovových doplňkových konstrukcí (materiál ve specifikaci) hmotnosti prvku do 5 kg</t>
  </si>
  <si>
    <t>1239148080</t>
  </si>
  <si>
    <r>
      <rPr>
        <i/>
        <u/>
        <sz val="7"/>
        <color indexed="23"/>
        <rFont val="Calibri"/>
      </rPr>
      <t>https://podminky.urs.cz/item/CS_URS_2024_02/762086111</t>
    </r>
  </si>
  <si>
    <t>Poznámka k položce:_x000D_
kotvení, odhad</t>
  </si>
  <si>
    <t>148</t>
  </si>
  <si>
    <t>5531411</t>
  </si>
  <si>
    <t>dodávka zámečnické konstrukce pro kotvení krovu - pozednice a vaznice</t>
  </si>
  <si>
    <t>-1566926974</t>
  </si>
  <si>
    <t>40*1,1</t>
  </si>
  <si>
    <t>149</t>
  </si>
  <si>
    <t>762332631</t>
  </si>
  <si>
    <t>Montáž vázaných konstrukcí krovů střech pultových, sedlových, valbových, stanových čtvercového nebo obdélníkového půdorysu z lepených hranolů průřezové plochy do 120 cm2</t>
  </si>
  <si>
    <t>1905152181</t>
  </si>
  <si>
    <r>
      <rPr>
        <i/>
        <u/>
        <sz val="7"/>
        <color indexed="23"/>
        <rFont val="Calibri"/>
      </rPr>
      <t>https://podminky.urs.cz/item/CS_URS_2021_01/762332631</t>
    </r>
  </si>
  <si>
    <t>konzola</t>
  </si>
  <si>
    <t>2*0,8*2</t>
  </si>
  <si>
    <t>150</t>
  </si>
  <si>
    <t>61223210</t>
  </si>
  <si>
    <t>hranol konstrukční BSH vrstvený lepený pohledový</t>
  </si>
  <si>
    <t>-1186245750</t>
  </si>
  <si>
    <t>2*0,8*2*0,05*0,2*1,15</t>
  </si>
  <si>
    <t>151</t>
  </si>
  <si>
    <t>762332632</t>
  </si>
  <si>
    <t>Montáž vázaných konstrukcí krovů střech pultových, sedlových, valbových, stanových čtvercového nebo obdélníkového půdorysu z lepených hranolů průřezové plochy přes 120 do 224 cm2</t>
  </si>
  <si>
    <t>-1085365611</t>
  </si>
  <si>
    <r>
      <rPr>
        <i/>
        <u/>
        <sz val="7"/>
        <color indexed="23"/>
        <rFont val="Calibri"/>
      </rPr>
      <t>https://podminky.urs.cz/item/CS_URS_2021_01/762332632</t>
    </r>
  </si>
  <si>
    <t>vaznice</t>
  </si>
  <si>
    <t>1,6*2</t>
  </si>
  <si>
    <t>sloupek</t>
  </si>
  <si>
    <t>0,5*2+1,3*2</t>
  </si>
  <si>
    <t>152</t>
  </si>
  <si>
    <t>-2138552730</t>
  </si>
  <si>
    <t>1,6*2*0,14*0,16*1,15</t>
  </si>
  <si>
    <t>(0,5*2+1,3*2)*0,14*0,14*1,15</t>
  </si>
  <si>
    <t>153</t>
  </si>
  <si>
    <t>762332634</t>
  </si>
  <si>
    <t>Montáž vázaných konstrukcí krovů střech pultových, sedlových, valbových, stanových čtvercového nebo obdélníkového půdorysu z lepených hranolů průřezové plochy přes 288 do 450 cm2</t>
  </si>
  <si>
    <t>644436429</t>
  </si>
  <si>
    <r>
      <rPr>
        <i/>
        <u/>
        <sz val="7"/>
        <color indexed="23"/>
        <rFont val="Calibri"/>
      </rPr>
      <t>https://podminky.urs.cz/item/CS_URS_2021_01/762332634</t>
    </r>
  </si>
  <si>
    <t>Poznámka k položce:_x000D_
krokve</t>
  </si>
  <si>
    <t>krajní krokve</t>
  </si>
  <si>
    <t>11,8*3</t>
  </si>
  <si>
    <t xml:space="preserve">sloupek </t>
  </si>
  <si>
    <t>3,4*2</t>
  </si>
  <si>
    <t>154</t>
  </si>
  <si>
    <t>2119551374</t>
  </si>
  <si>
    <t>0,12*0,32*35,4*1,2</t>
  </si>
  <si>
    <t>0,14*0,14*3,4*2*1,1</t>
  </si>
  <si>
    <t>155</t>
  </si>
  <si>
    <t>762341013</t>
  </si>
  <si>
    <t>Bednění střech střech rovných sklonu do 60° s vyřezáním otvorů z dřevoštěpkových desek OSB šroubovaných na krokve na sraz, tloušťky desky 15 mm</t>
  </si>
  <si>
    <t>-1692853946</t>
  </si>
  <si>
    <r>
      <rPr>
        <i/>
        <u/>
        <sz val="7"/>
        <color indexed="23"/>
        <rFont val="Calibri"/>
      </rPr>
      <t>https://podminky.urs.cz/item/CS_URS_2024_02/762341013</t>
    </r>
  </si>
  <si>
    <t>dolní pásnice na přesazích - ramenáty</t>
  </si>
  <si>
    <t>(3*24+24+10*2)*2*0,2*0,5</t>
  </si>
  <si>
    <t>(2,0*21*2+0,5*21*2)*0,2</t>
  </si>
  <si>
    <t>156</t>
  </si>
  <si>
    <t>762341046</t>
  </si>
  <si>
    <t>Bednění střech střech rovných sklonu do 60° s vyřezáním otvorů z dřevoštěpkových desek OSB šroubovaných na rošt na pero a drážku, tloušťky desky 22 mm</t>
  </si>
  <si>
    <t>-807374181</t>
  </si>
  <si>
    <r>
      <rPr>
        <i/>
        <u/>
        <sz val="7"/>
        <color indexed="23"/>
        <rFont val="Calibri"/>
      </rPr>
      <t>https://podminky.urs.cz/item/CS_URS_2024_02/762341046</t>
    </r>
  </si>
  <si>
    <t>157</t>
  </si>
  <si>
    <t>762342216</t>
  </si>
  <si>
    <t>Montáž laťování střech jednoduchých sklonu do 60° při osové vzdálenosti latí přes 360 do 600 mm</t>
  </si>
  <si>
    <t>1668655934</t>
  </si>
  <si>
    <r>
      <rPr>
        <i/>
        <u/>
        <sz val="7"/>
        <color indexed="23"/>
        <rFont val="Calibri"/>
      </rPr>
      <t>https://podminky.urs.cz/item/CS_URS_2024_02/762342216</t>
    </r>
  </si>
  <si>
    <t>nezateplená část střechy - zavěšené latě</t>
  </si>
  <si>
    <t>16,52*(0,55+0,5)+16,52*(2,1+0,5)+11,52*0,5*2+11,52*(1,5+0,5)</t>
  </si>
  <si>
    <t>158</t>
  </si>
  <si>
    <t>60514114</t>
  </si>
  <si>
    <t>řezivo jehličnaté lať impregnovaná dl 4 m</t>
  </si>
  <si>
    <t>839919749</t>
  </si>
  <si>
    <t>0,04*0,05*94,858*4</t>
  </si>
  <si>
    <t>159</t>
  </si>
  <si>
    <t>762395000</t>
  </si>
  <si>
    <t>Spojovací prostředky krovů, bednění a laťování, nadstřešních konstrukcí svorníky, prkna, hřebíky, pásová ocel, vruty</t>
  </si>
  <si>
    <t>-614051634</t>
  </si>
  <si>
    <r>
      <rPr>
        <i/>
        <u/>
        <sz val="7"/>
        <color indexed="23"/>
        <rFont val="Calibri"/>
      </rPr>
      <t>https://podminky.urs.cz/item/CS_URS_2024_02/762395000</t>
    </r>
  </si>
  <si>
    <t>0,037+0,163+1,631+44,2*0,015+218,536*0,022+0,759</t>
  </si>
  <si>
    <t>160</t>
  </si>
  <si>
    <t>-2042550292</t>
  </si>
  <si>
    <t>5,709+7,379</t>
  </si>
  <si>
    <t>161</t>
  </si>
  <si>
    <t>762123120</t>
  </si>
  <si>
    <t>Montáž konstrukce stěn a příček vázaných z fošen, hranolů, hranolků pomocí tesařských spojů průřezové plochy přes 100 do 144 cm2</t>
  </si>
  <si>
    <t>-713530277</t>
  </si>
  <si>
    <r>
      <rPr>
        <i/>
        <u/>
        <sz val="7"/>
        <color indexed="23"/>
        <rFont val="Calibri"/>
      </rPr>
      <t>https://podminky.urs.cz/item/CS_URS_2024_02/762123120</t>
    </r>
  </si>
  <si>
    <t>Poznámka k položce:_x000D_
KVH C24 - 40/200 - stojky</t>
  </si>
  <si>
    <t>obvodová stěna - prvky KVH</t>
  </si>
  <si>
    <t>3,2*36+1,0*9+0,3*9+2,04*3</t>
  </si>
  <si>
    <t>3,2*21+1,0*4+0,3*4+1,61*2</t>
  </si>
  <si>
    <t>3,2*31+0,84*2+0,8*4+0,3*2</t>
  </si>
  <si>
    <t>3,2*35+1,0*9+0,3*12+2,04*3</t>
  </si>
  <si>
    <t>162</t>
  </si>
  <si>
    <t>762123110</t>
  </si>
  <si>
    <t>Montáž konstrukce stěn a příček vázaných z fošen, hranolů, hranolků pomocí tesařských spojů průřezové plochy do 100 cm2</t>
  </si>
  <si>
    <t>353822704</t>
  </si>
  <si>
    <r>
      <rPr>
        <i/>
        <u/>
        <sz val="7"/>
        <color indexed="23"/>
        <rFont val="Calibri"/>
      </rPr>
      <t>https://podminky.urs.cz/item/CS_URS_2024_02/762123110</t>
    </r>
  </si>
  <si>
    <t>Poznámka k položce:_x000D_
KVH C24 - 40/180 - stojky</t>
  </si>
  <si>
    <t>vnitřní stěna - prvky KVH</t>
  </si>
  <si>
    <t>3,2*23+0,8*3</t>
  </si>
  <si>
    <t>163</t>
  </si>
  <si>
    <t>411078349</t>
  </si>
  <si>
    <t>Poznámka k položce:_x000D_
dřevo S10 C22 40/200 - prahy a věnce</t>
  </si>
  <si>
    <t>f 40/200 vnější stěna</t>
  </si>
  <si>
    <t>(16,1*2+16,6*3+2,0*2)</t>
  </si>
  <si>
    <t>8,6*2*2+8,6*3*2</t>
  </si>
  <si>
    <t>16,1*2+16,1*3</t>
  </si>
  <si>
    <t>164</t>
  </si>
  <si>
    <t>-372297775</t>
  </si>
  <si>
    <t>Poznámka k položce:_x000D_
dřevo S10 C22 40/180 - prahy a věnce</t>
  </si>
  <si>
    <t>f 40/200 vnitřní stěna</t>
  </si>
  <si>
    <t>8,6*2+8,6*3</t>
  </si>
  <si>
    <t>165</t>
  </si>
  <si>
    <t>1392058495</t>
  </si>
  <si>
    <t>Poznámka k položce:_x000D_
dřevo S10 C22 40/240 - překlady</t>
  </si>
  <si>
    <t>Překlady 40/240</t>
  </si>
  <si>
    <t>3*(1,1*2+1,2)</t>
  </si>
  <si>
    <t>1*(2,0*7+1,6*2+1,1*2+0,8*2)</t>
  </si>
  <si>
    <t>166</t>
  </si>
  <si>
    <t>762123130</t>
  </si>
  <si>
    <t>Montáž konstrukce stěn a příček vázaných z fošen, hranolů, hranolků pomocí tesařských spojů průřezové plochy přes 144 do 224 cm2</t>
  </si>
  <si>
    <t>2058886754</t>
  </si>
  <si>
    <r>
      <rPr>
        <i/>
        <u/>
        <sz val="7"/>
        <color indexed="23"/>
        <rFont val="Calibri"/>
      </rPr>
      <t>https://podminky.urs.cz/item/CS_URS_2024_02/762123130</t>
    </r>
  </si>
  <si>
    <t>Poznámka k položce:_x000D_
dřevo S10 C22 80/240 - překlady</t>
  </si>
  <si>
    <t>Překlady 80/240</t>
  </si>
  <si>
    <t>2*(2,0*7+1,6*2+1,1*2+0,8*2)</t>
  </si>
  <si>
    <t>167</t>
  </si>
  <si>
    <t>762822130</t>
  </si>
  <si>
    <t>Montáž stropních trámů z hraněného a polohraněného řeziva s trámovými výměnami, průřezové plochy přes 288 do 450 cm2</t>
  </si>
  <si>
    <t>287583280</t>
  </si>
  <si>
    <r>
      <rPr>
        <i/>
        <u/>
        <sz val="7"/>
        <color indexed="23"/>
        <rFont val="Calibri"/>
      </rPr>
      <t>https://podminky.urs.cz/item/CS_URS_2024_02/762822130</t>
    </r>
  </si>
  <si>
    <t>Poznámka k položce:_x000D_
dřevo S10 C22 200/160 - trámy</t>
  </si>
  <si>
    <t>řezivo 140/160</t>
  </si>
  <si>
    <t>2,0*2</t>
  </si>
  <si>
    <t>řezivo 50/200</t>
  </si>
  <si>
    <t>0,8*2</t>
  </si>
  <si>
    <t>168</t>
  </si>
  <si>
    <t>60512135</t>
  </si>
  <si>
    <t>řezivo stavební hranol</t>
  </si>
  <si>
    <t>-729023161</t>
  </si>
  <si>
    <t>0,06*0,2*252,5*1,2</t>
  </si>
  <si>
    <t>0,06*0,2*43,0*1,2</t>
  </si>
  <si>
    <t>0,04*0,24*31,2*1,2</t>
  </si>
  <si>
    <t>0,08*0,24*42*1,2</t>
  </si>
  <si>
    <t>0,14*0,16*4,0*1,2</t>
  </si>
  <si>
    <t>0,05*0,2*1,6*1,2</t>
  </si>
  <si>
    <t>169</t>
  </si>
  <si>
    <t>61223263</t>
  </si>
  <si>
    <t>hranol konstrukční KVH lepený průřezu 80x80-280mm nepohledový</t>
  </si>
  <si>
    <t>1575181347</t>
  </si>
  <si>
    <t>0,06*0,2*444,04*1,2</t>
  </si>
  <si>
    <t>0,06*0,18*76*1,2</t>
  </si>
  <si>
    <t>170</t>
  </si>
  <si>
    <t>762195000</t>
  </si>
  <si>
    <t>Spojovací prostředky stěn a příček hřebíky, svorníky, fixační prkna</t>
  </si>
  <si>
    <t>410132811</t>
  </si>
  <si>
    <r>
      <rPr>
        <i/>
        <u/>
        <sz val="7"/>
        <color indexed="23"/>
        <rFont val="Calibri"/>
      </rPr>
      <t>https://podminky.urs.cz/item/CS_URS_2024_02/762195000</t>
    </r>
  </si>
  <si>
    <t>Poznámka k položce:_x000D_
včetně kotvení základového prahu k základu kotvami  HIT-HY a úhelníkem WKR 285</t>
  </si>
  <si>
    <t>171</t>
  </si>
  <si>
    <t>767995112</t>
  </si>
  <si>
    <t>Montáž ostatních atypických zámečnických konstrukcí hmotnosti přes 5 do 10 kg</t>
  </si>
  <si>
    <t>1791529444</t>
  </si>
  <si>
    <r>
      <rPr>
        <i/>
        <u/>
        <sz val="7"/>
        <color indexed="23"/>
        <rFont val="Calibri"/>
      </rPr>
      <t>https://podminky.urs.cz/item/CS_URS_2024_02/767995112</t>
    </r>
  </si>
  <si>
    <t>Poznámka k položce:_x000D_
odhad</t>
  </si>
  <si>
    <t>172</t>
  </si>
  <si>
    <t>553410000</t>
  </si>
  <si>
    <t>rámový roh  včetně kolíků se závitem</t>
  </si>
  <si>
    <t>237167724</t>
  </si>
  <si>
    <t>60*1,1</t>
  </si>
  <si>
    <t>173</t>
  </si>
  <si>
    <t>763520000</t>
  </si>
  <si>
    <t>Vazníková konstrukce -vaznik včetně vykonzolování - dodávka a montáž včetně impregnace, dopravy, výrobní dokumentace</t>
  </si>
  <si>
    <t>-616791092</t>
  </si>
  <si>
    <t>174</t>
  </si>
  <si>
    <t>763734111</t>
  </si>
  <si>
    <t>Montáž střešní konstrukce do 10 m výšky římsy opláštění střechy, štítů, říms, dýmníků a světlíkových obrub z ostatních prvků, krokví, vaznic, ztužidel, zavětrování, průřezové plochy do 50 cm2</t>
  </si>
  <si>
    <t>788855871</t>
  </si>
  <si>
    <r>
      <rPr>
        <i/>
        <u/>
        <sz val="7"/>
        <color indexed="23"/>
        <rFont val="Calibri"/>
      </rPr>
      <t>https://podminky.urs.cz/item/CS_URS_2021_01/763734111</t>
    </r>
  </si>
  <si>
    <t>ztužidlový pás, stabilizace spodní pásnice</t>
  </si>
  <si>
    <t>2,0*6*2+2,0*5*2+1,5*2*2+11,52*4*2+0,8*(5*2+8*2)</t>
  </si>
  <si>
    <t>16,52*5</t>
  </si>
  <si>
    <t>věncovka</t>
  </si>
  <si>
    <t>3*(18,52*2+11,52*2)</t>
  </si>
  <si>
    <t>175</t>
  </si>
  <si>
    <t>60512125</t>
  </si>
  <si>
    <t>hranol stavební řezivo průřezu do 120cm2 do dl 6m</t>
  </si>
  <si>
    <t>1525753057</t>
  </si>
  <si>
    <t>zvýšení prořezu pro výrobu ztužidlových pásů v dílně</t>
  </si>
  <si>
    <t>(2,0*6*2+2,0*5*2+1,5*2*2+11,52*4*2+0,8*(5*2+8*2))*0,06*0,06*1,2</t>
  </si>
  <si>
    <t>3*(18,52*2+11,52*2)*0,04*0,2*1,1</t>
  </si>
  <si>
    <t>176</t>
  </si>
  <si>
    <t>60514106</t>
  </si>
  <si>
    <t>řezivo jehličnaté lať pevnostní třída S10-13 průřez 40x60mm</t>
  </si>
  <si>
    <t>-224413450</t>
  </si>
  <si>
    <t>stabilizace pásnice</t>
  </si>
  <si>
    <t>16,52*5*0,4*0,06*1,1</t>
  </si>
  <si>
    <t>177</t>
  </si>
  <si>
    <t>762429001</t>
  </si>
  <si>
    <t>Obložení stropů nebo střešních podhledů montáž roštu podkladového</t>
  </si>
  <si>
    <t>-541795374</t>
  </si>
  <si>
    <r>
      <rPr>
        <i/>
        <u/>
        <sz val="7"/>
        <color indexed="23"/>
        <rFont val="Calibri"/>
      </rPr>
      <t>https://podminky.urs.cz/item/CS_URS_2024_02/762429001</t>
    </r>
  </si>
  <si>
    <t>Poznámka k položce:_x000D_
pro izolaci pod vazníky</t>
  </si>
  <si>
    <t xml:space="preserve">rošt pod vazníky v=100mm </t>
  </si>
  <si>
    <t>7,98*15,48*2</t>
  </si>
  <si>
    <t>178</t>
  </si>
  <si>
    <t>905250436</t>
  </si>
  <si>
    <t>255,095*0,1*0,04*2*1,2</t>
  </si>
  <si>
    <t>179</t>
  </si>
  <si>
    <t>762795000</t>
  </si>
  <si>
    <t>Spojovací prostředky prostorových vázaných konstrukcí hřebíky, svorníky, fixační prkna</t>
  </si>
  <si>
    <t>-1908424940</t>
  </si>
  <si>
    <r>
      <rPr>
        <i/>
        <u/>
        <sz val="7"/>
        <color indexed="23"/>
        <rFont val="Calibri"/>
      </rPr>
      <t>https://podminky.urs.cz/item/CS_URS_2024_02/762795000</t>
    </r>
  </si>
  <si>
    <t>2,29+2,181+2,449</t>
  </si>
  <si>
    <t>180</t>
  </si>
  <si>
    <t>762431033</t>
  </si>
  <si>
    <t>Obložení stěn z dřevoštěpkových desek OSB přibíjených na pero a drážku broušených, tloušťky desky 15 mm</t>
  </si>
  <si>
    <t>-951866251</t>
  </si>
  <si>
    <r>
      <rPr>
        <i/>
        <u/>
        <sz val="7"/>
        <color indexed="23"/>
        <rFont val="Calibri"/>
      </rPr>
      <t>https://podminky.urs.cz/item/CS_URS_2024_02/762431033</t>
    </r>
  </si>
  <si>
    <t>Poznámka k položce:_x000D_
vnitřní stěna  oboustranně</t>
  </si>
  <si>
    <t>vnitřní nosná stěna F1.2</t>
  </si>
  <si>
    <t>3,4*7,98-(0,9*1,97+0,8*1,97*2)</t>
  </si>
  <si>
    <t>181</t>
  </si>
  <si>
    <t>-1456650463</t>
  </si>
  <si>
    <t>Poznámka k položce:_x000D_
vnější stěna F2 zevnitř</t>
  </si>
  <si>
    <t>obvod vnitřní strana F1.1</t>
  </si>
  <si>
    <t>3,4*(15,655*2+8,155*2)+1,261*8,55*0,5*2</t>
  </si>
  <si>
    <t>182</t>
  </si>
  <si>
    <t>762431033.1</t>
  </si>
  <si>
    <t>Obložení stěn z desek DHF tl 15 mm na pero a drážku přibíjených včetně dodávky materiálu</t>
  </si>
  <si>
    <t>-1363191309</t>
  </si>
  <si>
    <t>Poznámka k položce:_x000D_
vnější stěna F2 exteriér</t>
  </si>
  <si>
    <t>obvod vnější strana F1.1</t>
  </si>
  <si>
    <t>3,614*16,085+4,65*16,085+(3,614+4,65)*0,5*8,585*2</t>
  </si>
  <si>
    <t>183</t>
  </si>
  <si>
    <t>762495000</t>
  </si>
  <si>
    <t>Spojovací prostředky olištování spár, obložení stropů, střešních podhledů a stěn hřebíky, vruty</t>
  </si>
  <si>
    <t>2095052626</t>
  </si>
  <si>
    <r>
      <rPr>
        <i/>
        <u/>
        <sz val="7"/>
        <color indexed="23"/>
        <rFont val="Calibri"/>
      </rPr>
      <t>https://podminky.urs.cz/item/CS_URS_2024_02/762495000</t>
    </r>
  </si>
  <si>
    <t>141,06+172,243</t>
  </si>
  <si>
    <t>184</t>
  </si>
  <si>
    <t>998762201</t>
  </si>
  <si>
    <t>Přesun hmot pro konstrukce tesařské stanovený procentní sazbou (%) z ceny vodorovná dopravní vzdálenost do 50 m základní v objektech výšky do 6 m</t>
  </si>
  <si>
    <t>-2011300144</t>
  </si>
  <si>
    <r>
      <rPr>
        <i/>
        <u/>
        <sz val="7"/>
        <color indexed="23"/>
        <rFont val="Calibri"/>
      </rPr>
      <t>https://podminky.urs.cz/item/CS_URS_2024_02/998762201</t>
    </r>
  </si>
  <si>
    <t>763</t>
  </si>
  <si>
    <t>Konstrukce suché výstavby</t>
  </si>
  <si>
    <t>185</t>
  </si>
  <si>
    <t>763131531</t>
  </si>
  <si>
    <t>Podhled ze sádrokartonových desek jednovrstvá zavěšená spodní konstrukce z ocelových profilů CD, UD jednoduše opláštěná deskou protipožární DF, tl. 12,5 mm, bez izolace, EI 15</t>
  </si>
  <si>
    <t>2144251187</t>
  </si>
  <si>
    <r>
      <rPr>
        <i/>
        <u/>
        <sz val="7"/>
        <color indexed="23"/>
        <rFont val="Calibri"/>
      </rPr>
      <t>https://podminky.urs.cz/item/CS_URS_2024_02/763131531</t>
    </r>
  </si>
  <si>
    <t>75,35+13,34+7,7+6,96+4,02+6,35+6,33</t>
  </si>
  <si>
    <t>186</t>
  </si>
  <si>
    <t>763131452</t>
  </si>
  <si>
    <t>Podhled ze sádrokartonových desek dvouvrstvá zavěšená spodní konstrukce z ocelových profilů CD, UD jednoduše opláštěná deskou impregnovanou H2, tl. 12,5 mm, s izolací</t>
  </si>
  <si>
    <t>1896761162</t>
  </si>
  <si>
    <r>
      <rPr>
        <i/>
        <u/>
        <sz val="7"/>
        <color indexed="23"/>
        <rFont val="Calibri"/>
      </rPr>
      <t>https://podminky.urs.cz/item/CS_URS_2024_02/763131452</t>
    </r>
  </si>
  <si>
    <t>4,02+6,35+6,33</t>
  </si>
  <si>
    <t>187</t>
  </si>
  <si>
    <t>763131714</t>
  </si>
  <si>
    <t>Podhled ze sádrokartonových desek ostatní práce a konstrukce na podhledech ze sádrokartonových desek základní penetrační nátěr</t>
  </si>
  <si>
    <t>-1581952873</t>
  </si>
  <si>
    <r>
      <rPr>
        <i/>
        <u/>
        <sz val="7"/>
        <color indexed="23"/>
        <rFont val="Calibri"/>
      </rPr>
      <t>https://podminky.urs.cz/item/CS_URS_2024_02/763131714</t>
    </r>
  </si>
  <si>
    <t>120,05+16,7</t>
  </si>
  <si>
    <t>188</t>
  </si>
  <si>
    <t>763131751</t>
  </si>
  <si>
    <t>Podhled ze sádrokartonových desek ostatní práce a konstrukce na podhledech ze sádrokartonových desek montáž parotěsné zábrany</t>
  </si>
  <si>
    <t>-2116304420</t>
  </si>
  <si>
    <r>
      <rPr>
        <i/>
        <u/>
        <sz val="7"/>
        <color indexed="23"/>
        <rFont val="Calibri"/>
      </rPr>
      <t>https://podminky.urs.cz/item/CS_URS_2024_02/763131751</t>
    </r>
  </si>
  <si>
    <t>189</t>
  </si>
  <si>
    <t>28329027</t>
  </si>
  <si>
    <t>fólie PE vyztužená Al vrstvou pro parotěsnou vrstvu 150g/m2</t>
  </si>
  <si>
    <t>-1711201011</t>
  </si>
  <si>
    <t>136,75</t>
  </si>
  <si>
    <t>136,75*1,1235 'Přepočtené koeficientem množství</t>
  </si>
  <si>
    <t>190</t>
  </si>
  <si>
    <t>763131752</t>
  </si>
  <si>
    <t>Podhled ze sádrokartonových desek ostatní práce a konstrukce na podhledech ze sádrokartonových desek montáž jedné vrstvy tepelné izolace</t>
  </si>
  <si>
    <t>-237185730</t>
  </si>
  <si>
    <r>
      <rPr>
        <i/>
        <u/>
        <sz val="7"/>
        <color indexed="23"/>
        <rFont val="Calibri"/>
      </rPr>
      <t>https://podminky.urs.cz/item/CS_URS_2024_02/763131752</t>
    </r>
  </si>
  <si>
    <t>191</t>
  </si>
  <si>
    <t>63152143</t>
  </si>
  <si>
    <t>pás tepelně izolační univerzální λ=0,038-0,039 tl 60mm</t>
  </si>
  <si>
    <t>682336884</t>
  </si>
  <si>
    <t>136,75*1,05 'Přepočtené koeficientem množství</t>
  </si>
  <si>
    <t>192</t>
  </si>
  <si>
    <t>763121621</t>
  </si>
  <si>
    <t>Stěna předsazená ze sádrokartonových desek montáž desek na nosnou konstrukci, tl. 12,5 mm</t>
  </si>
  <si>
    <t>1133646285</t>
  </si>
  <si>
    <r>
      <rPr>
        <i/>
        <u/>
        <sz val="7"/>
        <color indexed="23"/>
        <rFont val="Calibri"/>
      </rPr>
      <t>https://podminky.urs.cz/item/CS_URS_2024_02/763121621</t>
    </r>
  </si>
  <si>
    <t>F1.2 na OSB</t>
  </si>
  <si>
    <t>3,08*7,98-(0,9*1,97+0,8*1,97*2)</t>
  </si>
  <si>
    <t>193</t>
  </si>
  <si>
    <t>59030021</t>
  </si>
  <si>
    <t>deska SDK A tl 12,5mm</t>
  </si>
  <si>
    <t>-1551862965</t>
  </si>
  <si>
    <t>19,653</t>
  </si>
  <si>
    <t>19,653*1,05 'Přepočtené koeficientem množství</t>
  </si>
  <si>
    <t>194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</si>
  <si>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</si>
  <si>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</si>
  <si>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>149389953</t>
  </si>
  <si>
    <r>
      <rPr>
        <i/>
        <u/>
        <sz val="7"/>
        <color indexed="23"/>
        <rFont val="Calibri"/>
      </rPr>
      <t>https://podminky.urs.cz/item/CS_URS_2024_02/763121413</t>
    </r>
  </si>
  <si>
    <t>nosné stěny - obvod F1.1</t>
  </si>
  <si>
    <t>3,08*(13,015*2+2,215*2+7,98*2)*1,1</t>
  </si>
  <si>
    <t>-(1,8*1,6*6+1,4*1,6*2+0,6*1,1*2+0,9*2,2*2+1,8*2,55)</t>
  </si>
  <si>
    <t>195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</si>
  <si>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</si>
  <si>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</si>
  <si>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1627974050</t>
  </si>
  <si>
    <r>
      <rPr>
        <i/>
        <u/>
        <sz val="7"/>
        <color indexed="23"/>
        <rFont val="Calibri"/>
      </rPr>
      <t>https://podminky.urs.cz/item/CS_URS_2024_02/763121424</t>
    </r>
  </si>
  <si>
    <t>F1.2 od sociálek</t>
  </si>
  <si>
    <t>3,08*(1,84+1,5*2+1,3*2)-(0,9*1,97+0,8*1,97*2)</t>
  </si>
  <si>
    <t>196</t>
  </si>
  <si>
    <t>763182313</t>
  </si>
  <si>
    <t>Výplně otvorů konstrukcí ze sádrokartonových desek ostění oken z desek hloubky do 0,3 m</t>
  </si>
  <si>
    <t>-1631566178</t>
  </si>
  <si>
    <r>
      <rPr>
        <i/>
        <u/>
        <sz val="7"/>
        <color indexed="23"/>
        <rFont val="Calibri"/>
      </rPr>
      <t>https://podminky.urs.cz/item/CS_URS_2024_02/763182313</t>
    </r>
  </si>
  <si>
    <t>(1,8*6+1,6*12+1,4*2+1,6*4+0,6*2+1,0*4+0,9*2+2,02*4+1,8+2,55*2)</t>
  </si>
  <si>
    <t>197</t>
  </si>
  <si>
    <t>763121714</t>
  </si>
  <si>
    <t>Stěna předsazená ze sádrokartonových desek ostatní konstrukce a práce na předsazených stěnách ze sádrokartonových desek základní penetrační nátěr</t>
  </si>
  <si>
    <t>-1985770363</t>
  </si>
  <si>
    <r>
      <rPr>
        <i/>
        <u/>
        <sz val="7"/>
        <color indexed="23"/>
        <rFont val="Calibri"/>
      </rPr>
      <t>https://podminky.urs.cz/item/CS_URS_2024_02/763121714</t>
    </r>
  </si>
  <si>
    <t>19,653+125,641+17,99+61,18*0,2</t>
  </si>
  <si>
    <t>198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</si>
  <si>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</si>
  <si>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</si>
  <si>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-1752155019</t>
  </si>
  <si>
    <r>
      <rPr>
        <i/>
        <u/>
        <sz val="7"/>
        <color indexed="23"/>
        <rFont val="Calibri"/>
      </rPr>
      <t>https://podminky.urs.cz/item/CS_URS_2024_02/763111314</t>
    </r>
  </si>
  <si>
    <t>F1.3</t>
  </si>
  <si>
    <t>3,08*(4,39+3,5*2)-0,9*1,97-0,8*1,97</t>
  </si>
  <si>
    <t>199</t>
  </si>
  <si>
    <t>763111333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</si>
  <si>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</si>
  <si>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401654393</t>
  </si>
  <si>
    <r>
      <rPr>
        <i/>
        <u/>
        <sz val="7"/>
        <color indexed="23"/>
        <rFont val="Calibri"/>
      </rPr>
      <t>https://podminky.urs.cz/item/CS_URS_2024_02/763111333</t>
    </r>
  </si>
  <si>
    <t>3,08*(2,19*2+1,5*2)-0,7*1,97*4</t>
  </si>
  <si>
    <t>200</t>
  </si>
  <si>
    <t>121901776</t>
  </si>
  <si>
    <t>F1.4</t>
  </si>
  <si>
    <t>3,08*2,19</t>
  </si>
  <si>
    <t>201</t>
  </si>
  <si>
    <t>763111611</t>
  </si>
  <si>
    <t>Příčka ze sádrokartonových desek montáž nosné konstrukce</t>
  </si>
  <si>
    <t>-1834257821</t>
  </si>
  <si>
    <r>
      <rPr>
        <i/>
        <u/>
        <sz val="7"/>
        <color indexed="23"/>
        <rFont val="Calibri"/>
      </rPr>
      <t>https://podminky.urs.cz/item/CS_URS_2024_02/763111611</t>
    </r>
  </si>
  <si>
    <t>dopočet na zdvojení profilů</t>
  </si>
  <si>
    <t>6,745</t>
  </si>
  <si>
    <t>202</t>
  </si>
  <si>
    <t>59030042</t>
  </si>
  <si>
    <t>profil vodící stěnový UW 50</t>
  </si>
  <si>
    <t>303537991</t>
  </si>
  <si>
    <t>0,84*6,745</t>
  </si>
  <si>
    <t>203</t>
  </si>
  <si>
    <t>59030045</t>
  </si>
  <si>
    <t>profil stěnový CW 50</t>
  </si>
  <si>
    <t>1866982919</t>
  </si>
  <si>
    <t>2*6,745</t>
  </si>
  <si>
    <t>204</t>
  </si>
  <si>
    <t>763112315</t>
  </si>
  <si>
    <t>Příčka mezibytová ze sádrokartonových desek s nosnou konstrukcí ze zdvojených ocelových profilů UW, CW opláštěná deskami standardními H tl. 12,5 mm s dvojitou izolací,příčka tl. 200 mm, profil 75+100, Rw do 64 dB</t>
  </si>
  <si>
    <t>-71018909</t>
  </si>
  <si>
    <r>
      <rPr>
        <i/>
        <u/>
        <sz val="7"/>
        <color indexed="23"/>
        <rFont val="Calibri"/>
      </rPr>
      <t>https://podminky.urs.cz/item/CS_URS_2024_02/763112315</t>
    </r>
  </si>
  <si>
    <t>F1.5</t>
  </si>
  <si>
    <t>205</t>
  </si>
  <si>
    <t>63150966</t>
  </si>
  <si>
    <t>pás tepelně izolační příčkový akustický λ=0,036-0,037 tl 50mm</t>
  </si>
  <si>
    <t>-1694251091</t>
  </si>
  <si>
    <t>odpočet izolace v položce</t>
  </si>
  <si>
    <t>-(31,732+17,214+6,745*2)*1,02</t>
  </si>
  <si>
    <t>206</t>
  </si>
  <si>
    <t>63150970</t>
  </si>
  <si>
    <t>pás tepelně izolační příčkový akustický λ=0,036-0,037 tl 60mm</t>
  </si>
  <si>
    <t>938422214</t>
  </si>
  <si>
    <t>přípočet na zesílení izolace</t>
  </si>
  <si>
    <t>(31,732+17,214+6,745*2)*1,02</t>
  </si>
  <si>
    <t>207</t>
  </si>
  <si>
    <t>763111717</t>
  </si>
  <si>
    <t>Příčka ze sádrokartonových desek ostatní konstrukce a práce na příčkách ze sádrokartonových desek základní penetrační nátěr (oboustranný)</t>
  </si>
  <si>
    <t>1115711782</t>
  </si>
  <si>
    <r>
      <rPr>
        <i/>
        <u/>
        <sz val="7"/>
        <color indexed="23"/>
        <rFont val="Calibri"/>
      </rPr>
      <t>https://podminky.urs.cz/item/CS_URS_2024_02/763111717</t>
    </r>
  </si>
  <si>
    <t>31,732+17,214+6,745*2</t>
  </si>
  <si>
    <t>208</t>
  </si>
  <si>
    <t>763111722</t>
  </si>
  <si>
    <t>Příčka ze sádrokartonových desek ostatní konstrukce a práce na příčkách ze sádrokartonových desek ochrana rohů úhelníky pozinkované</t>
  </si>
  <si>
    <t>1953902022</t>
  </si>
  <si>
    <r>
      <rPr>
        <i/>
        <u/>
        <sz val="7"/>
        <color indexed="23"/>
        <rFont val="Calibri"/>
      </rPr>
      <t>https://podminky.urs.cz/item/CS_URS_2024_02/763111722</t>
    </r>
  </si>
  <si>
    <t>3,08+2,2*4+0,9*2+0,6*2+1,1*4+1,8*7+1,6*12+2,55*2+1,4*2+1,6*8</t>
  </si>
  <si>
    <t>209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</si>
  <si>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</si>
  <si>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</si>
  <si>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1043954884</t>
  </si>
  <si>
    <r>
      <rPr>
        <i/>
        <u/>
        <sz val="7"/>
        <color indexed="23"/>
        <rFont val="Calibri"/>
      </rPr>
      <t>https://podminky.urs.cz/item/CS_URS_2024_02/998763401</t>
    </r>
  </si>
  <si>
    <t>764</t>
  </si>
  <si>
    <t>Konstrukce klempířské</t>
  </si>
  <si>
    <t>210</t>
  </si>
  <si>
    <t>764011404</t>
  </si>
  <si>
    <t>Podkladní plech z pozinkovaného plechu tloušťky 0,55 mm rš 330 mm</t>
  </si>
  <si>
    <t>1426897491</t>
  </si>
  <si>
    <r>
      <rPr>
        <i/>
        <u/>
        <sz val="7"/>
        <color indexed="23"/>
        <rFont val="Calibri"/>
      </rPr>
      <t>https://podminky.urs.cz/item/CS_URS_2024_02/764011404</t>
    </r>
  </si>
  <si>
    <t>18,52*2+11,8*2</t>
  </si>
  <si>
    <t>211</t>
  </si>
  <si>
    <t>764212636</t>
  </si>
  <si>
    <t>Oplechování střešních prvků z pozinkovaného plechu s povrchovou úpravou štítu závětrnou lištou rš 500 mm</t>
  </si>
  <si>
    <t>1354430062</t>
  </si>
  <si>
    <r>
      <rPr>
        <i/>
        <u/>
        <sz val="7"/>
        <color indexed="23"/>
        <rFont val="Calibri"/>
      </rPr>
      <t>https://podminky.urs.cz/item/CS_URS_2024_02/764212636</t>
    </r>
  </si>
  <si>
    <t>11,8*2+18,52</t>
  </si>
  <si>
    <t>212</t>
  </si>
  <si>
    <t>764212664</t>
  </si>
  <si>
    <t>Oplechování střešních prvků z pozinkovaného plechu s povrchovou úpravou okapu střechy rovné okapovým plechem rš 330 mm</t>
  </si>
  <si>
    <t>1858187212</t>
  </si>
  <si>
    <r>
      <rPr>
        <i/>
        <u/>
        <sz val="7"/>
        <color indexed="23"/>
        <rFont val="Calibri"/>
      </rPr>
      <t>https://podminky.urs.cz/item/CS_URS_2024_02/764212664</t>
    </r>
  </si>
  <si>
    <t>18,52</t>
  </si>
  <si>
    <t>213</t>
  </si>
  <si>
    <t>764216604</t>
  </si>
  <si>
    <t>Oplechování parapetů z pozinkovaného plechu s povrchovou úpravou rovných mechanicky kotvené, bez rohů rš 330 mm</t>
  </si>
  <si>
    <t>1280906778</t>
  </si>
  <si>
    <r>
      <rPr>
        <i/>
        <u/>
        <sz val="7"/>
        <color indexed="23"/>
        <rFont val="Calibri"/>
      </rPr>
      <t>https://podminky.urs.cz/item/CS_URS_2024_02/764216604</t>
    </r>
  </si>
  <si>
    <t>1,8*6+1,4*2+0,6*2</t>
  </si>
  <si>
    <t>214</t>
  </si>
  <si>
    <t>764511612</t>
  </si>
  <si>
    <t>Žlab podokapní z pozinkovaného plechu s povrchovou úpravou včetně háků a čel hranatý rš 330 mm</t>
  </si>
  <si>
    <t>-1725249360</t>
  </si>
  <si>
    <r>
      <rPr>
        <i/>
        <u/>
        <sz val="7"/>
        <color indexed="23"/>
        <rFont val="Calibri"/>
      </rPr>
      <t>https://podminky.urs.cz/item/CS_URS_2024_02/764511612</t>
    </r>
  </si>
  <si>
    <t>215</t>
  </si>
  <si>
    <t>76451862X</t>
  </si>
  <si>
    <t>Svody kruhové včetně objímek, kolen, odskoků z Pz s povrchovou úpravou hranatý průměru 100 mm</t>
  </si>
  <si>
    <t>-30082416</t>
  </si>
  <si>
    <t>4,2*2</t>
  </si>
  <si>
    <t>216</t>
  </si>
  <si>
    <t>764511662</t>
  </si>
  <si>
    <t>Žlab podokapní z pozinkovaného plechu s povrchovou úpravou kotlík hranatý, rš žlabu/průměr svodu 330/100 mm</t>
  </si>
  <si>
    <t>-2001291761</t>
  </si>
  <si>
    <r>
      <rPr>
        <i/>
        <u/>
        <sz val="7"/>
        <color indexed="23"/>
        <rFont val="Calibri"/>
      </rPr>
      <t>https://podminky.urs.cz/item/CS_URS_2024_02/764511662</t>
    </r>
  </si>
  <si>
    <t>217</t>
  </si>
  <si>
    <t>998764201</t>
  </si>
  <si>
    <t>Přesun hmot pro konstrukce klempířské stanovený procentní sazbou (%) z ceny vodorovná dopravní vzdálenost do 50 m s užitím mechanizace v objektech výšky do 6 m</t>
  </si>
  <si>
    <t>1394028194</t>
  </si>
  <si>
    <r>
      <rPr>
        <i/>
        <u/>
        <sz val="7"/>
        <color indexed="23"/>
        <rFont val="Calibri"/>
      </rPr>
      <t>https://podminky.urs.cz/item/CS_URS_2024_02/998764201</t>
    </r>
  </si>
  <si>
    <t>766</t>
  </si>
  <si>
    <t>Konstrukce truhlářské</t>
  </si>
  <si>
    <t>218</t>
  </si>
  <si>
    <t>766411223</t>
  </si>
  <si>
    <t>Montáž obložení stěn palubkami na pero a drážku plochy do 5 m2 modřínovými, šířky přes 80 do 100 mm</t>
  </si>
  <si>
    <t>-1157252270</t>
  </si>
  <si>
    <r>
      <rPr>
        <i/>
        <u/>
        <sz val="7"/>
        <color indexed="23"/>
        <rFont val="Calibri"/>
      </rPr>
      <t>https://podminky.urs.cz/item/CS_URS_2024_02/766411223</t>
    </r>
  </si>
  <si>
    <t>219</t>
  </si>
  <si>
    <t>61191157</t>
  </si>
  <si>
    <t>palubky obkladové sibiřský modřín profil klasický 19x121mm jakost A/B</t>
  </si>
  <si>
    <t>-606543825</t>
  </si>
  <si>
    <t>168,859*1,1 'Přepočtené koeficientem množství</t>
  </si>
  <si>
    <t>220</t>
  </si>
  <si>
    <t>766417513</t>
  </si>
  <si>
    <t>Montáž provětrávané fasády z dřevěných profilů podkladového roštu dvojitého pro svislé profily</t>
  </si>
  <si>
    <t>-371958958</t>
  </si>
  <si>
    <r>
      <rPr>
        <i/>
        <u/>
        <sz val="7"/>
        <color indexed="23"/>
        <rFont val="Calibri"/>
      </rPr>
      <t>https://podminky.urs.cz/item/CS_URS_2024_02/766417513</t>
    </r>
  </si>
  <si>
    <t>obvod -  zateplení F1.1</t>
  </si>
  <si>
    <t xml:space="preserve">vodorovný </t>
  </si>
  <si>
    <t>(16,52*2+9,02*2)*4+16,52+4,57+1,6*2+3,35+1,32+0,69+4,21+1,11+1,65+1,6*2+3,36+0,585+0,935+0,94+1,0+2,56</t>
  </si>
  <si>
    <t>9,02*5+4,5-0,9*2*2+9,02*5+4,5-1,4*2</t>
  </si>
  <si>
    <t>svislý</t>
  </si>
  <si>
    <t>4,45*15+0,95*3+1,9*4+3,4*15+0,95*6</t>
  </si>
  <si>
    <t>4,0*(9+12)+0,95*2+1,0*21,5*4</t>
  </si>
  <si>
    <t>221</t>
  </si>
  <si>
    <t>1879678517</t>
  </si>
  <si>
    <t>652,12*0,05*0,08*1,15</t>
  </si>
  <si>
    <t>222</t>
  </si>
  <si>
    <t>766417523</t>
  </si>
  <si>
    <t>Montáž provětrávané fasády z dřevěných profilů difúzní paropropustné fólie s lepenými přesahy</t>
  </si>
  <si>
    <t>659523767</t>
  </si>
  <si>
    <r>
      <rPr>
        <i/>
        <u/>
        <sz val="7"/>
        <color indexed="23"/>
        <rFont val="Calibri"/>
      </rPr>
      <t>https://podminky.urs.cz/item/CS_URS_2024_02/766417523</t>
    </r>
  </si>
  <si>
    <t>223</t>
  </si>
  <si>
    <t>28329040</t>
  </si>
  <si>
    <t>fólie PES difuzně propustná fasádní (spára max 50 mm, max. 50% plochy), 270 g/m2</t>
  </si>
  <si>
    <t>-331536231</t>
  </si>
  <si>
    <t>168,859*1,111 'Přepočtené koeficientem množství</t>
  </si>
  <si>
    <t>224</t>
  </si>
  <si>
    <t>766417531</t>
  </si>
  <si>
    <t>Montáž provětrávané fasády z dřevěných profilů obložení ostění, parapetu a nadpraží</t>
  </si>
  <si>
    <t>-931158498</t>
  </si>
  <si>
    <r>
      <rPr>
        <i/>
        <u/>
        <sz val="7"/>
        <color indexed="23"/>
        <rFont val="Calibri"/>
      </rPr>
      <t>https://podminky.urs.cz/item/CS_URS_2024_02/766417531</t>
    </r>
  </si>
  <si>
    <t>(1,8*6+1,6*12+1,4*2+1,6*4+0,6*2+1,0*4+0,9*2+2,02*4+1,8+2,55*2)*0,2</t>
  </si>
  <si>
    <t>225</t>
  </si>
  <si>
    <t>61191160</t>
  </si>
  <si>
    <t>palubky obkladové sibiřský modřín profil rhombus 20x95mm jakost A/B</t>
  </si>
  <si>
    <t>-526779506</t>
  </si>
  <si>
    <t>12,236</t>
  </si>
  <si>
    <t>12,236*1,15 'Přepočtené koeficientem množství</t>
  </si>
  <si>
    <t>226</t>
  </si>
  <si>
    <t>766421224</t>
  </si>
  <si>
    <t>Montáž obložení podhledů jednoduchých palubkami na pero a drážku modřínovými, šířky přes 100 mm</t>
  </si>
  <si>
    <t>1548689188</t>
  </si>
  <si>
    <r>
      <rPr>
        <i/>
        <u/>
        <sz val="7"/>
        <color indexed="23"/>
        <rFont val="Calibri"/>
      </rPr>
      <t>https://podminky.urs.cz/item/CS_URS_2024_02/766421224</t>
    </r>
  </si>
  <si>
    <t>římsa</t>
  </si>
  <si>
    <t>(18,52*(0,55+0,5)+18,52*(2,1+0,5)+11,52*0,5*2+11,52*(1,5+0,5))</t>
  </si>
  <si>
    <t>227</t>
  </si>
  <si>
    <t>1104914392</t>
  </si>
  <si>
    <t>102,158</t>
  </si>
  <si>
    <t>102,158*1,1 'Přepočtené koeficientem množství</t>
  </si>
  <si>
    <t>228</t>
  </si>
  <si>
    <t>766427112</t>
  </si>
  <si>
    <t>Montáž obložení podhledů rošt podkladový</t>
  </si>
  <si>
    <t>-2109968918</t>
  </si>
  <si>
    <r>
      <rPr>
        <i/>
        <u/>
        <sz val="7"/>
        <color indexed="23"/>
        <rFont val="Calibri"/>
      </rPr>
      <t>https://podminky.urs.cz/item/CS_URS_2024_02/766427112</t>
    </r>
  </si>
  <si>
    <t>102,158*4</t>
  </si>
  <si>
    <t>229</t>
  </si>
  <si>
    <t>162078635</t>
  </si>
  <si>
    <t>408,632*0,04*0,06*1,2</t>
  </si>
  <si>
    <t>230</t>
  </si>
  <si>
    <t>7666211</t>
  </si>
  <si>
    <t>Mont+dod okno plast antracit+bílá 1800/1600 zasklení izolační trojsklo</t>
  </si>
  <si>
    <t>1641625383</t>
  </si>
  <si>
    <t>231</t>
  </si>
  <si>
    <t>7666212</t>
  </si>
  <si>
    <t>Mont+dod okno plast antracit+bílá 1400/1600 zasklení izolační trojsklo</t>
  </si>
  <si>
    <t>1454191418</t>
  </si>
  <si>
    <t>232</t>
  </si>
  <si>
    <t>7666213</t>
  </si>
  <si>
    <t>Mont+dod okno plast antracit+bílá 600/1100 zasklení izolační trojsklo</t>
  </si>
  <si>
    <t>-938179430</t>
  </si>
  <si>
    <t>233</t>
  </si>
  <si>
    <t>7666219</t>
  </si>
  <si>
    <t>Mont+dod dveřevstupní plast otvír1 křídlo částečně prosklené antracit+bílá 1700/2470 zasklení izolační trojsklo 0,5</t>
  </si>
  <si>
    <t>274406070</t>
  </si>
  <si>
    <t>234</t>
  </si>
  <si>
    <t>7666220</t>
  </si>
  <si>
    <t>Mont+dod vstup plast otvír antracit+bílá 800/2100 plné</t>
  </si>
  <si>
    <t>1131952516</t>
  </si>
  <si>
    <t>Poznámka k položce:_x000D_
včetně výplně - předpoklad odhadem - výběr výplně a tvaru - investor</t>
  </si>
  <si>
    <t>235</t>
  </si>
  <si>
    <t>766660171</t>
  </si>
  <si>
    <t>Montáž dveřních křídel dřevěných nebo plastových otevíravých do obložkové zárubně povrchově upravených jednokřídlových, šířky do 800 mm</t>
  </si>
  <si>
    <t>-2116941435</t>
  </si>
  <si>
    <r>
      <rPr>
        <i/>
        <u/>
        <sz val="7"/>
        <color indexed="23"/>
        <rFont val="Calibri"/>
      </rPr>
      <t>https://podminky.urs.cz/item/CS_URS_2024_02/766660171</t>
    </r>
  </si>
  <si>
    <t>4+3</t>
  </si>
  <si>
    <t>236</t>
  </si>
  <si>
    <t>766660172</t>
  </si>
  <si>
    <t>Montáž dveřních křídel dřevěných nebo plastových otevíravých do obložkové zárubně povrchově upravených jednokřídlových, šířky přes 800 mm</t>
  </si>
  <si>
    <t>-1026497606</t>
  </si>
  <si>
    <r>
      <rPr>
        <i/>
        <u/>
        <sz val="7"/>
        <color indexed="23"/>
        <rFont val="Calibri"/>
      </rPr>
      <t>https://podminky.urs.cz/item/CS_URS_2024_02/766660172</t>
    </r>
  </si>
  <si>
    <t>237</t>
  </si>
  <si>
    <t>611647567</t>
  </si>
  <si>
    <t>dveře vnitřní  plné 700x1970mm,vč.kování WC klička</t>
  </si>
  <si>
    <t>200555701</t>
  </si>
  <si>
    <t>238</t>
  </si>
  <si>
    <t>611647567.1</t>
  </si>
  <si>
    <t>dveře vnitřní  plné 900x1970mm,vč.kování WC klička</t>
  </si>
  <si>
    <t>-274548380</t>
  </si>
  <si>
    <t>239</t>
  </si>
  <si>
    <t>611647466</t>
  </si>
  <si>
    <t>dveře vnitřní  plné 800x1970mm,vč.kování</t>
  </si>
  <si>
    <t>301578209</t>
  </si>
  <si>
    <t>240</t>
  </si>
  <si>
    <t>611647468</t>
  </si>
  <si>
    <t>dveře  vnitřní plné 900x1970 vč. kování</t>
  </si>
  <si>
    <t>-97241345</t>
  </si>
  <si>
    <t>241</t>
  </si>
  <si>
    <t>766682111</t>
  </si>
  <si>
    <t>Montáž zárubní dřevěných nebo plastových obložkových, pro dveře jednokřídlové, tloušťky stěny do 170 mm</t>
  </si>
  <si>
    <t>-144708404</t>
  </si>
  <si>
    <r>
      <rPr>
        <i/>
        <u/>
        <sz val="7"/>
        <color indexed="23"/>
        <rFont val="Calibri"/>
      </rPr>
      <t>https://podminky.urs.cz/item/CS_URS_2024_02/766682111</t>
    </r>
  </si>
  <si>
    <t>242</t>
  </si>
  <si>
    <t>766682112</t>
  </si>
  <si>
    <t>Montáž zárubní dřevěných nebo plastových obložkových, pro dveře jednokřídlové, tloušťky stěny přes 170 do 350 mm</t>
  </si>
  <si>
    <t>-961793099</t>
  </si>
  <si>
    <r>
      <rPr>
        <i/>
        <u/>
        <sz val="7"/>
        <color indexed="23"/>
        <rFont val="Calibri"/>
      </rPr>
      <t>https://podminky.urs.cz/item/CS_URS_2024_02/766682112</t>
    </r>
  </si>
  <si>
    <t>243</t>
  </si>
  <si>
    <t>61182258</t>
  </si>
  <si>
    <t>zárubeň jednokřídlá obložková s laminátovým povrchem tl stěny 60-150mm rozměru 600-1100/1970, 2100mm</t>
  </si>
  <si>
    <t>1967014568</t>
  </si>
  <si>
    <t>244</t>
  </si>
  <si>
    <t>61182264</t>
  </si>
  <si>
    <t>zárubeň jednokřídlá obložková s laminátovým povrchem tl stěny 160-250mm rozměru 600-1100/1970, 2100mm</t>
  </si>
  <si>
    <t>-548368839</t>
  </si>
  <si>
    <t>245</t>
  </si>
  <si>
    <t>766694111</t>
  </si>
  <si>
    <t>Montáž parapetních desek</t>
  </si>
  <si>
    <t>-1285253396</t>
  </si>
  <si>
    <t>246</t>
  </si>
  <si>
    <t>607941050</t>
  </si>
  <si>
    <t>deska parapetní lamino vnitřní š .přes 300mm</t>
  </si>
  <si>
    <t>-1579939821</t>
  </si>
  <si>
    <t>247</t>
  </si>
  <si>
    <t>60794121</t>
  </si>
  <si>
    <t>koncovka PVC k parapetním dřevotřískovým deskám 600mm</t>
  </si>
  <si>
    <t>-972460579</t>
  </si>
  <si>
    <t>6*2+2*2+2*2</t>
  </si>
  <si>
    <t>248</t>
  </si>
  <si>
    <t>998766201</t>
  </si>
  <si>
    <t>Přesun hmot pro konstrukce truhlářské stanovený procentní sazbou (%) z ceny vodorovná dopravní vzdálenost do 50 m základní v objektech výšky do 6 m</t>
  </si>
  <si>
    <t>-1186902416</t>
  </si>
  <si>
    <r>
      <rPr>
        <i/>
        <u/>
        <sz val="7"/>
        <color indexed="23"/>
        <rFont val="Calibri"/>
      </rPr>
      <t>https://podminky.urs.cz/item/CS_URS_2024_02/998766201</t>
    </r>
  </si>
  <si>
    <t>767</t>
  </si>
  <si>
    <t>Konstrukce zámečnické</t>
  </si>
  <si>
    <t>249</t>
  </si>
  <si>
    <t>76722016</t>
  </si>
  <si>
    <t>D+M nasávání vzduchu ke krbu</t>
  </si>
  <si>
    <t>-1586284740</t>
  </si>
  <si>
    <t>250</t>
  </si>
  <si>
    <t>394133950</t>
  </si>
  <si>
    <t>ztužení vazníkové konstrukce</t>
  </si>
  <si>
    <t xml:space="preserve">křížová táhla </t>
  </si>
  <si>
    <t>0,4*(6,5*4+12*6)*1,2</t>
  </si>
  <si>
    <t>rozpěry</t>
  </si>
  <si>
    <t>9,0*2,0*6*2*1,2</t>
  </si>
  <si>
    <t>251</t>
  </si>
  <si>
    <t>5536000</t>
  </si>
  <si>
    <t>prvky ztužení vazníkové konstrukce včetně kotvení, napínáků, povrchové úpravy Pz  a pomocného materiálu</t>
  </si>
  <si>
    <t>1492678297</t>
  </si>
  <si>
    <t>306*1,15</t>
  </si>
  <si>
    <t>252</t>
  </si>
  <si>
    <t>998767201</t>
  </si>
  <si>
    <t>Přesun hmot pro zámečnické konstrukce stanovený procentní sazbou (%) z ceny vodorovná dopravní vzdálenost do 50 m základní v objektech výšky do 6 m</t>
  </si>
  <si>
    <t>1455069342</t>
  </si>
  <si>
    <r>
      <rPr>
        <i/>
        <u/>
        <sz val="7"/>
        <color indexed="23"/>
        <rFont val="Calibri"/>
      </rPr>
      <t>https://podminky.urs.cz/item/CS_URS_2024_02/998767201</t>
    </r>
  </si>
  <si>
    <t>771</t>
  </si>
  <si>
    <t>Podlahy z dlaždic</t>
  </si>
  <si>
    <t>253</t>
  </si>
  <si>
    <t>771121011</t>
  </si>
  <si>
    <t>Příprava podkladu před provedením dlažby nátěr penetrační na podlahu</t>
  </si>
  <si>
    <t>1401786118</t>
  </si>
  <si>
    <r>
      <rPr>
        <i/>
        <u/>
        <sz val="7"/>
        <color indexed="23"/>
        <rFont val="Calibri"/>
      </rPr>
      <t>https://podminky.urs.cz/item/CS_URS_2024_02/771121011</t>
    </r>
  </si>
  <si>
    <t>75,4+13,34+7,7+6,96+4,02+6,35+6,33</t>
  </si>
  <si>
    <t>254</t>
  </si>
  <si>
    <t>771151022</t>
  </si>
  <si>
    <t>Příprava podkladu před provedením dlažby samonivelační stěrka min. pevnosti 30 MPa, tloušťky přes 3 do 5 mm</t>
  </si>
  <si>
    <t>342634595</t>
  </si>
  <si>
    <r>
      <rPr>
        <i/>
        <u/>
        <sz val="7"/>
        <color indexed="23"/>
        <rFont val="Calibri"/>
      </rPr>
      <t>https://podminky.urs.cz/item/CS_URS_2024_02/771151022</t>
    </r>
  </si>
  <si>
    <t>255</t>
  </si>
  <si>
    <t>771474111</t>
  </si>
  <si>
    <t>Montáž soklů z dlaždic keramických lepených cementovým flexibilním lepidlem rovných, výšky do 65 mm</t>
  </si>
  <si>
    <t>-1077393870</t>
  </si>
  <si>
    <r>
      <rPr>
        <i/>
        <u/>
        <sz val="7"/>
        <color indexed="23"/>
        <rFont val="Calibri"/>
      </rPr>
      <t>https://podminky.urs.cz/item/CS_URS_2024_02/771474111</t>
    </r>
  </si>
  <si>
    <t>(3,5*2+2,2+1,99+12,99+7,98+2,19+1,3)*2</t>
  </si>
  <si>
    <t>256</t>
  </si>
  <si>
    <t>59761370</t>
  </si>
  <si>
    <t>dlažba velkoformátová keramická slinutá přes 0,5 do 2 ks/m2</t>
  </si>
  <si>
    <t>-1509842111</t>
  </si>
  <si>
    <t>71,3*0,1*1,1</t>
  </si>
  <si>
    <t>257</t>
  </si>
  <si>
    <t>771574153</t>
  </si>
  <si>
    <t>Montáž podlah z dlaždic keramických lepených cementovým flexibilním lepidlem hladkých, tloušťky do 10 mm přes 2 do 4 ks/m2</t>
  </si>
  <si>
    <t>1737762394</t>
  </si>
  <si>
    <r>
      <rPr>
        <i/>
        <u/>
        <sz val="7"/>
        <color indexed="23"/>
        <rFont val="Calibri"/>
      </rPr>
      <t>https://podminky.urs.cz/item/CS_URS_2024_02/771574153</t>
    </r>
  </si>
  <si>
    <t>258</t>
  </si>
  <si>
    <t>2125392738</t>
  </si>
  <si>
    <t>120,1*1,1</t>
  </si>
  <si>
    <t>259</t>
  </si>
  <si>
    <t>771574415</t>
  </si>
  <si>
    <t>Montáž podlah z dlaždic keramických lepených cementovým flexibilním lepidlem hladkých, tloušťky do 10 mm přes 6 do 9 ks/m2</t>
  </si>
  <si>
    <t>1091005515</t>
  </si>
  <si>
    <r>
      <rPr>
        <i/>
        <u/>
        <sz val="7"/>
        <color indexed="23"/>
        <rFont val="Calibri"/>
      </rPr>
      <t>https://podminky.urs.cz/item/CS_URS_2024_02/771574415</t>
    </r>
  </si>
  <si>
    <t>vstupy</t>
  </si>
  <si>
    <t>0,6*0,9*2+0,2*(0,6*2+0,9)*2</t>
  </si>
  <si>
    <t>260</t>
  </si>
  <si>
    <t>59761409</t>
  </si>
  <si>
    <t>dlažba keramická slinutá protiskluzná do interiéru i exteriéru pro vysoké mechanické namáhání přes 9 do 12ks/m2</t>
  </si>
  <si>
    <t>1763282560</t>
  </si>
  <si>
    <t>1,92*1,3</t>
  </si>
  <si>
    <t>261</t>
  </si>
  <si>
    <t>771577151</t>
  </si>
  <si>
    <t>Montáž podlah z dlaždic keramických kladených do malty Příplatek k cenám za plochu do 5 m2 jednotlivě</t>
  </si>
  <si>
    <t>518458636</t>
  </si>
  <si>
    <r>
      <rPr>
        <i/>
        <u/>
        <sz val="7"/>
        <color indexed="23"/>
        <rFont val="Calibri"/>
      </rPr>
      <t>https://podminky.urs.cz/item/CS_URS_2024_02/771577151</t>
    </r>
  </si>
  <si>
    <t>4,02</t>
  </si>
  <si>
    <t>262</t>
  </si>
  <si>
    <t>771577154</t>
  </si>
  <si>
    <t>Montáž podlah z dlaždic keramických kladených do malty Příplatek k cenám za dvousložkový spárovací tmel</t>
  </si>
  <si>
    <t>-1853231145</t>
  </si>
  <si>
    <r>
      <rPr>
        <i/>
        <u/>
        <sz val="7"/>
        <color indexed="23"/>
        <rFont val="Calibri"/>
      </rPr>
      <t>https://podminky.urs.cz/item/CS_URS_2023_02/771577154</t>
    </r>
  </si>
  <si>
    <t>263</t>
  </si>
  <si>
    <t>771577155</t>
  </si>
  <si>
    <t>Montáž podlah z dlaždic keramických kladených do malty Příplatek k cenám za dvousložkové lepidlo</t>
  </si>
  <si>
    <t>989802108</t>
  </si>
  <si>
    <r>
      <rPr>
        <i/>
        <u/>
        <sz val="7"/>
        <color indexed="23"/>
        <rFont val="Calibri"/>
      </rPr>
      <t>https://podminky.urs.cz/item/CS_URS_2023_02/771577155</t>
    </r>
  </si>
  <si>
    <t>264</t>
  </si>
  <si>
    <t>771591000</t>
  </si>
  <si>
    <t>Příplatek za dilatace, lišty</t>
  </si>
  <si>
    <t>103447405</t>
  </si>
  <si>
    <t>265</t>
  </si>
  <si>
    <t>771591112</t>
  </si>
  <si>
    <t>Izolace podlahy pod dlažbu nátěrem nebo stěrkou ve dvou vrstvách</t>
  </si>
  <si>
    <t>793262541</t>
  </si>
  <si>
    <r>
      <rPr>
        <i/>
        <u/>
        <sz val="7"/>
        <color indexed="23"/>
        <rFont val="Calibri"/>
      </rPr>
      <t>https://podminky.urs.cz/item/CS_URS_2024_02/771591112</t>
    </r>
  </si>
  <si>
    <t>vytažení na stěny</t>
  </si>
  <si>
    <t>0,3*(1,045*4+1,5*4+2,19*3+1,3*2+1,84)*2</t>
  </si>
  <si>
    <t>266</t>
  </si>
  <si>
    <t>771591241</t>
  </si>
  <si>
    <t>Izolace podlahy pod dlažbu těsnícími izolačními pásy vnitřní kout</t>
  </si>
  <si>
    <t>465899179</t>
  </si>
  <si>
    <r>
      <rPr>
        <i/>
        <u/>
        <sz val="7"/>
        <color indexed="23"/>
        <rFont val="Calibri"/>
      </rPr>
      <t>https://podminky.urs.cz/item/CS_URS_2024_02/771591241</t>
    </r>
  </si>
  <si>
    <t>267</t>
  </si>
  <si>
    <t>771591264</t>
  </si>
  <si>
    <t>Izolace podlahy pod dlažbu těsnícími izolačními pásy mezi podlahou a stěnu</t>
  </si>
  <si>
    <t>1382006060</t>
  </si>
  <si>
    <r>
      <rPr>
        <i/>
        <u/>
        <sz val="7"/>
        <color indexed="23"/>
        <rFont val="Calibri"/>
      </rPr>
      <t>https://podminky.urs.cz/item/CS_URS_2024_02/771591264</t>
    </r>
  </si>
  <si>
    <t>(1,045*4+1,5*2+1,3*2+2,19*3+1,84)*2</t>
  </si>
  <si>
    <t>268</t>
  </si>
  <si>
    <t>998771201</t>
  </si>
  <si>
    <t>Přesun hmot pro podlahy z dlaždic stanovený procentní sazbou (%) z ceny vodorovná dopravní vzdálenost do 50 m základní v objektech výšky do 6 m</t>
  </si>
  <si>
    <t>974294195</t>
  </si>
  <si>
    <r>
      <rPr>
        <i/>
        <u/>
        <sz val="7"/>
        <color indexed="23"/>
        <rFont val="Calibri"/>
      </rPr>
      <t>https://podminky.urs.cz/item/CS_URS_2024_02/998771201</t>
    </r>
  </si>
  <si>
    <t>781</t>
  </si>
  <si>
    <t>Dokončovací práce - obklady</t>
  </si>
  <si>
    <t>269</t>
  </si>
  <si>
    <t>781121011</t>
  </si>
  <si>
    <t>Příprava podkladu před provedením obkladu nátěr penetrační na stěnu</t>
  </si>
  <si>
    <t>747128452</t>
  </si>
  <si>
    <r>
      <rPr>
        <i/>
        <u/>
        <sz val="7"/>
        <color indexed="23"/>
        <rFont val="Calibri"/>
      </rPr>
      <t>https://podminky.urs.cz/item/CS_URS_2024_02/781121011</t>
    </r>
  </si>
  <si>
    <t>1,5*(2,19*2+1,84*2+1,7*2+1,3*2)</t>
  </si>
  <si>
    <t>2,55*(1,045*2*4+1,5*2*4)</t>
  </si>
  <si>
    <t>-(0,7*1,97*4)-1,5*(0,9)</t>
  </si>
  <si>
    <t>270</t>
  </si>
  <si>
    <t>781472216</t>
  </si>
  <si>
    <t>Montáž keramických obkladů stěn lepených cementovým flexibilním lepidlem hladkých přes 9 do 12 ks/m2</t>
  </si>
  <si>
    <t>-942337709</t>
  </si>
  <si>
    <r>
      <rPr>
        <i/>
        <u/>
        <sz val="7"/>
        <color indexed="23"/>
        <rFont val="Calibri"/>
      </rPr>
      <t>https://podminky.urs.cz/item/CS_URS_2024_02/781472216</t>
    </r>
  </si>
  <si>
    <t>Poznámka k položce:_x000D_
včetně prostupů, řezání, pomocných prací, silikon kolem zařizovacích předmětů</t>
  </si>
  <si>
    <t>271</t>
  </si>
  <si>
    <t>781477114</t>
  </si>
  <si>
    <t>Montáž obkladů vnitřních stěn z dlaždic keramických Příplatek k cenám za dvousložkový spárovací tmel</t>
  </si>
  <si>
    <t>-1354737714</t>
  </si>
  <si>
    <r>
      <rPr>
        <i/>
        <u/>
        <sz val="7"/>
        <color indexed="23"/>
        <rFont val="Calibri"/>
      </rPr>
      <t>https://podminky.urs.cz/item/CS_URS_2023_02/781477114</t>
    </r>
  </si>
  <si>
    <t>272</t>
  </si>
  <si>
    <t>781477115</t>
  </si>
  <si>
    <t>Montáž obkladů vnitřních stěn z dlaždic keramických Příplatek k cenám za dvousložkové lepidlo</t>
  </si>
  <si>
    <t>-1170605240</t>
  </si>
  <si>
    <r>
      <rPr>
        <i/>
        <u/>
        <sz val="7"/>
        <color indexed="23"/>
        <rFont val="Calibri"/>
      </rPr>
      <t>https://podminky.urs.cz/item/CS_URS_2023_02/781477115</t>
    </r>
  </si>
  <si>
    <t>273</t>
  </si>
  <si>
    <t>59781477</t>
  </si>
  <si>
    <t>OBKLAD VÝBĚR</t>
  </si>
  <si>
    <t>1834159982</t>
  </si>
  <si>
    <t>64,38*1,1</t>
  </si>
  <si>
    <t>274</t>
  </si>
  <si>
    <t>781492211</t>
  </si>
  <si>
    <t>Obklad - dokončující práce montáž profilu lepeného flexibilním cementovým lepidlem rohového</t>
  </si>
  <si>
    <t>-1386573138</t>
  </si>
  <si>
    <r>
      <rPr>
        <i/>
        <u/>
        <sz val="7"/>
        <color indexed="23"/>
        <rFont val="Calibri"/>
      </rPr>
      <t>https://podminky.urs.cz/item/CS_URS_2024_02/781492211</t>
    </r>
  </si>
  <si>
    <t>0,8*4+0,6*2+1,045*4</t>
  </si>
  <si>
    <t>275</t>
  </si>
  <si>
    <t>19416007</t>
  </si>
  <si>
    <t>lišta ukončovací z eloxovaného hliníku 8mm</t>
  </si>
  <si>
    <t>-1117349847</t>
  </si>
  <si>
    <t>8,58*1,1</t>
  </si>
  <si>
    <t>9,438*1,05 'Přepočtené koeficientem množství</t>
  </si>
  <si>
    <t>276</t>
  </si>
  <si>
    <t>781494111</t>
  </si>
  <si>
    <t>Obklad - dokončující práce profily ukončovací lepené flexibilním lepidlem rohové</t>
  </si>
  <si>
    <t>2011846197</t>
  </si>
  <si>
    <r>
      <rPr>
        <i/>
        <u/>
        <sz val="7"/>
        <color indexed="23"/>
        <rFont val="Calibri"/>
      </rPr>
      <t>https://podminky.urs.cz/item/CS_URS_2023_02/781494111</t>
    </r>
  </si>
  <si>
    <t>0,4*4+0,6*2+1,5*6</t>
  </si>
  <si>
    <t>277</t>
  </si>
  <si>
    <t>781571131</t>
  </si>
  <si>
    <t>Montáž keramických obkladů ostění lepených flexibilním lepidlem šířky ostění do 200 mm</t>
  </si>
  <si>
    <t>-2101726692</t>
  </si>
  <si>
    <r>
      <rPr>
        <i/>
        <u/>
        <sz val="7"/>
        <color indexed="23"/>
        <rFont val="Calibri"/>
      </rPr>
      <t>https://podminky.urs.cz/item/CS_URS_2024_02/781571131</t>
    </r>
  </si>
  <si>
    <t>0,8*4</t>
  </si>
  <si>
    <t>278</t>
  </si>
  <si>
    <t>781674113</t>
  </si>
  <si>
    <t>Montáž keramických obkladů parapetů lepených flexibilním lepidlem, šířky parapetu přes 150 do 200 mm</t>
  </si>
  <si>
    <t>490951855</t>
  </si>
  <si>
    <r>
      <rPr>
        <i/>
        <u/>
        <sz val="7"/>
        <color indexed="23"/>
        <rFont val="Calibri"/>
      </rPr>
      <t>https://podminky.urs.cz/item/CS_URS_2024_02/781674113</t>
    </r>
  </si>
  <si>
    <t>0,6*2</t>
  </si>
  <si>
    <t>279</t>
  </si>
  <si>
    <t>-1109622349</t>
  </si>
  <si>
    <t>(3,2+1,2)*0,2*1,1</t>
  </si>
  <si>
    <t>280</t>
  </si>
  <si>
    <t>998781201</t>
  </si>
  <si>
    <t>Přesun hmot pro obklady keramické stanovený procentní sazbou (%) z ceny vodorovná dopravní vzdálenost do 50 m základní v objektech výšky do 6 m</t>
  </si>
  <si>
    <t>-931165371</t>
  </si>
  <si>
    <r>
      <rPr>
        <i/>
        <u/>
        <sz val="7"/>
        <color indexed="23"/>
        <rFont val="Calibri"/>
      </rPr>
      <t>https://podminky.urs.cz/item/CS_URS_2024_02/998781201</t>
    </r>
  </si>
  <si>
    <t>783</t>
  </si>
  <si>
    <t>Dokončovací práce - nátěry</t>
  </si>
  <si>
    <t>281</t>
  </si>
  <si>
    <t>783118101</t>
  </si>
  <si>
    <t>Lazurovací nátěr truhlářských konstrukcí jednonásobný syntetický</t>
  </si>
  <si>
    <t>1099634538</t>
  </si>
  <si>
    <r>
      <rPr>
        <i/>
        <u/>
        <sz val="7"/>
        <color indexed="23"/>
        <rFont val="Calibri"/>
      </rPr>
      <t>https://podminky.urs.cz/item/CS_URS_2024_02/783118101</t>
    </r>
  </si>
  <si>
    <t>(168,859+102,158+12,236)*2,35</t>
  </si>
  <si>
    <t>0,14*4*3,4*2</t>
  </si>
  <si>
    <t>282</t>
  </si>
  <si>
    <t>783118211</t>
  </si>
  <si>
    <t>Lakovací nátěr truhlářských konstrukcí dvojnásobný s mezibroušením syntetický</t>
  </si>
  <si>
    <t>-538517837</t>
  </si>
  <si>
    <r>
      <rPr>
        <i/>
        <u/>
        <sz val="7"/>
        <color indexed="23"/>
        <rFont val="Calibri"/>
      </rPr>
      <t>https://podminky.urs.cz/item/CS_URS_2024_02/783118211</t>
    </r>
  </si>
  <si>
    <t>283</t>
  </si>
  <si>
    <t>783314203</t>
  </si>
  <si>
    <t>Základní antikorozní nátěr zámečnických konstrukcí jednonásobný syntetický samozákladující</t>
  </si>
  <si>
    <t>-595766652</t>
  </si>
  <si>
    <r>
      <rPr>
        <i/>
        <u/>
        <sz val="7"/>
        <color indexed="23"/>
        <rFont val="Calibri"/>
      </rPr>
      <t>https://podminky.urs.cz/item/CS_URS_2024_02/783314203</t>
    </r>
  </si>
  <si>
    <t>Poznámka k položce:_x000D_
odhad drobné konstrukce</t>
  </si>
  <si>
    <t>sloupky</t>
  </si>
  <si>
    <t>193,968*45*0,001</t>
  </si>
  <si>
    <t>ztužení střechy</t>
  </si>
  <si>
    <t>306,24*45*0,001</t>
  </si>
  <si>
    <t>drobné konstrukce odhadem</t>
  </si>
  <si>
    <t>10+60*45*0,001</t>
  </si>
  <si>
    <t>284</t>
  </si>
  <si>
    <t>783315101</t>
  </si>
  <si>
    <t>Mezinátěr zámečnických konstrukcí jednonásobný syntetický standardní</t>
  </si>
  <si>
    <t>1419138408</t>
  </si>
  <si>
    <r>
      <rPr>
        <i/>
        <u/>
        <sz val="7"/>
        <color indexed="23"/>
        <rFont val="Calibri"/>
      </rPr>
      <t>https://podminky.urs.cz/item/CS_URS_2024_02/783315101</t>
    </r>
  </si>
  <si>
    <t>285</t>
  </si>
  <si>
    <t>783317101</t>
  </si>
  <si>
    <t>Krycí nátěr (email) zámečnických konstrukcí jednonásobný syntetický standardní</t>
  </si>
  <si>
    <t>803143149</t>
  </si>
  <si>
    <r>
      <rPr>
        <i/>
        <u/>
        <sz val="7"/>
        <color indexed="23"/>
        <rFont val="Calibri"/>
      </rPr>
      <t>https://podminky.urs.cz/item/CS_URS_2024_02/783317101</t>
    </r>
  </si>
  <si>
    <t>784</t>
  </si>
  <si>
    <t>Dokončovací práce - malby a tapety</t>
  </si>
  <si>
    <t>286</t>
  </si>
  <si>
    <t>784111010</t>
  </si>
  <si>
    <t>Obroušení podkladu , příprava, tmelení drobných prasklinek, zakrytí , olepení ploch</t>
  </si>
  <si>
    <t>727570176</t>
  </si>
  <si>
    <t>437,142</t>
  </si>
  <si>
    <t>287</t>
  </si>
  <si>
    <t>784181101</t>
  </si>
  <si>
    <t>Penetrace podkladu jednonásobná základní akrylátová bezbarvá v místnostech výšky do 3,80 m</t>
  </si>
  <si>
    <t>-640479514</t>
  </si>
  <si>
    <r>
      <rPr>
        <i/>
        <u/>
        <sz val="7"/>
        <color indexed="23"/>
        <rFont val="Calibri"/>
      </rPr>
      <t>https://podminky.urs.cz/item/CS_URS_2024_02/784181101</t>
    </r>
  </si>
  <si>
    <t>288</t>
  </si>
  <si>
    <t>784211111</t>
  </si>
  <si>
    <t>Malby z malířských směsí oděruvzdorných za mokra dvojnásobné, bílé za mokra oděruvzdorné velmi dobře v místnostech výšky do 3,80 m</t>
  </si>
  <si>
    <t>-1004869117</t>
  </si>
  <si>
    <r>
      <rPr>
        <i/>
        <u/>
        <sz val="7"/>
        <color indexed="23"/>
        <rFont val="Calibri"/>
      </rPr>
      <t>https://podminky.urs.cz/item/CS_URS_2024_02/784211111</t>
    </r>
  </si>
  <si>
    <t>136,75+175,52+62,436*2</t>
  </si>
  <si>
    <t>01.2 - ZTI</t>
  </si>
  <si>
    <t>02 - Speciální profese k SO 01</t>
  </si>
  <si>
    <t>Soupis: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</si>
  <si>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</si>
  <si>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</si>
  <si>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</si>
  <si>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</si>
  <si>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</si>
  <si>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</si>
  <si>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799 - Ostatní práce</t>
  </si>
  <si>
    <t>721</t>
  </si>
  <si>
    <t>Zdravotechnika - vnitřní kanalizace</t>
  </si>
  <si>
    <t>721173401</t>
  </si>
  <si>
    <t>Potrubí z trub PVC SN4 svodné (ležaté) DN 110</t>
  </si>
  <si>
    <t>-2055051168</t>
  </si>
  <si>
    <r>
      <rPr>
        <i/>
        <u/>
        <sz val="7"/>
        <color indexed="23"/>
        <rFont val="Calibri"/>
      </rPr>
      <t>https://podminky.urs.cz/item/CS_URS_2024_02/721173401</t>
    </r>
  </si>
  <si>
    <t>Poznámka k položce:_x000D_
Potrubí včetně tvarovek. Bez zednických výpomocí.</t>
  </si>
  <si>
    <t>721173402</t>
  </si>
  <si>
    <t>Potrubí z trub PVC SN4 svodné (ležaté) DN 125</t>
  </si>
  <si>
    <t>1847577684</t>
  </si>
  <si>
    <r>
      <rPr>
        <i/>
        <u/>
        <sz val="7"/>
        <color indexed="23"/>
        <rFont val="Calibri"/>
      </rPr>
      <t>https://podminky.urs.cz/item/CS_URS_2024_02/721173402</t>
    </r>
  </si>
  <si>
    <t>721174025</t>
  </si>
  <si>
    <t>Potrubí z trub polypropylenových odpadní (svislé) DN 110</t>
  </si>
  <si>
    <t>-1660084991</t>
  </si>
  <si>
    <r>
      <rPr>
        <i/>
        <u/>
        <sz val="7"/>
        <color indexed="23"/>
        <rFont val="Calibri"/>
      </rPr>
      <t>https://podminky.urs.cz/item/CS_URS_2024_02/721174025</t>
    </r>
  </si>
  <si>
    <t>Poznámka k položce:_x000D_
Potrubí včetně tvarovek, objímek a vložek pro tlumení hluku. Bez zednických výpomocí.</t>
  </si>
  <si>
    <t>721174041</t>
  </si>
  <si>
    <t>Potrubí z trub polypropylenových připojovací DN 32</t>
  </si>
  <si>
    <t>578106588</t>
  </si>
  <si>
    <r>
      <rPr>
        <i/>
        <u/>
        <sz val="7"/>
        <color indexed="23"/>
        <rFont val="Calibri"/>
      </rPr>
      <t>https://podminky.urs.cz/item/CS_URS_2024_02/721174041</t>
    </r>
  </si>
  <si>
    <t>721174043</t>
  </si>
  <si>
    <t>Potrubí z trub polypropylenových připojovací DN 50</t>
  </si>
  <si>
    <t>517630219</t>
  </si>
  <si>
    <r>
      <rPr>
        <i/>
        <u/>
        <sz val="7"/>
        <color indexed="23"/>
        <rFont val="Calibri"/>
      </rPr>
      <t>https://podminky.urs.cz/item/CS_URS_2024_02/721174043</t>
    </r>
  </si>
  <si>
    <t>721194103</t>
  </si>
  <si>
    <t>Vyměření přípojek na potrubí vyvedení a upevnění odpadních výpustek DN 32</t>
  </si>
  <si>
    <t>723514377</t>
  </si>
  <si>
    <r>
      <rPr>
        <i/>
        <u/>
        <sz val="7"/>
        <color indexed="23"/>
        <rFont val="Calibri"/>
      </rPr>
      <t>https://podminky.urs.cz/item/CS_URS_2024_02/721194103</t>
    </r>
  </si>
  <si>
    <t>721194105</t>
  </si>
  <si>
    <t>Vyměření přípojek na potrubí vyvedení a upevnění odpadních výpustek DN 50</t>
  </si>
  <si>
    <t>-895605855</t>
  </si>
  <si>
    <r>
      <rPr>
        <i/>
        <u/>
        <sz val="7"/>
        <color indexed="23"/>
        <rFont val="Calibri"/>
      </rPr>
      <t>https://podminky.urs.cz/item/CS_URS_2024_02/721194105</t>
    </r>
  </si>
  <si>
    <t>721194109</t>
  </si>
  <si>
    <t>Vyměření přípojek na potrubí vyvedení a upevnění odpadních výpustek DN 110</t>
  </si>
  <si>
    <t>-138540732</t>
  </si>
  <si>
    <r>
      <rPr>
        <i/>
        <u/>
        <sz val="7"/>
        <color indexed="23"/>
        <rFont val="Calibri"/>
      </rPr>
      <t>https://podminky.urs.cz/item/CS_URS_2024_02/721194109</t>
    </r>
  </si>
  <si>
    <t>721290111</t>
  </si>
  <si>
    <t>Zkouška těsnosti kanalizace v objektech vodou do DN 125</t>
  </si>
  <si>
    <t>1428309172</t>
  </si>
  <si>
    <r>
      <rPr>
        <i/>
        <u/>
        <sz val="7"/>
        <color indexed="23"/>
        <rFont val="Calibri"/>
      </rPr>
      <t>https://podminky.urs.cz/item/CS_URS_2024_02/721290111</t>
    </r>
  </si>
  <si>
    <t>998721101</t>
  </si>
  <si>
    <t>Přesun hmot pro vnitřní kanalizaci stanovený z hmotnosti přesunovaného materiálu vodorovná dopravní vzdálenost do 50 m základní v objektech výšky do 6 m</t>
  </si>
  <si>
    <t>-1560981292</t>
  </si>
  <si>
    <r>
      <rPr>
        <i/>
        <u/>
        <sz val="7"/>
        <color indexed="23"/>
        <rFont val="Calibri"/>
      </rPr>
      <t>https://podminky.urs.cz/item/CS_URS_2024_02/998721101</t>
    </r>
  </si>
  <si>
    <t>722</t>
  </si>
  <si>
    <t>Zdravotechnika - vnitřní vodovod</t>
  </si>
  <si>
    <t>722174002</t>
  </si>
  <si>
    <t>Potrubí z plastových trubek z polypropylenu PPR svařovaných polyfúzně PN 16 (SDR 7,4) D 20 x 2,8</t>
  </si>
  <si>
    <t>-241218553</t>
  </si>
  <si>
    <r>
      <rPr>
        <i/>
        <u/>
        <sz val="7"/>
        <color indexed="23"/>
        <rFont val="Calibri"/>
      </rPr>
      <t>https://podminky.urs.cz/item/CS_URS_2024_02/722174002</t>
    </r>
  </si>
  <si>
    <t>Poznámka k položce:_x000D_
Potrubí včetně tvarovek.</t>
  </si>
  <si>
    <t>722174003</t>
  </si>
  <si>
    <t>Potrubí z plastových trubek z polypropylenu PPR svařovaných polyfúzně PN 16 (SDR 7,4) D 25 x 3,5</t>
  </si>
  <si>
    <t>1787194557</t>
  </si>
  <si>
    <r>
      <rPr>
        <i/>
        <u/>
        <sz val="7"/>
        <color indexed="23"/>
        <rFont val="Calibri"/>
      </rPr>
      <t>https://podminky.urs.cz/item/CS_URS_2024_02/722174003</t>
    </r>
  </si>
  <si>
    <t>Poznámka k položce:_x000D_
Potrubí včetně tvarovek</t>
  </si>
  <si>
    <t>722174004</t>
  </si>
  <si>
    <t>Potrubí z plastových trubek z polypropylenu PPR svařovaných polyfúzně PN 16 (SDR 7,4) D 32 x 4,4</t>
  </si>
  <si>
    <t>38076204</t>
  </si>
  <si>
    <r>
      <rPr>
        <i/>
        <u/>
        <sz val="7"/>
        <color indexed="23"/>
        <rFont val="Calibri"/>
      </rPr>
      <t>https://podminky.urs.cz/item/CS_URS_2024_02/722174004</t>
    </r>
  </si>
  <si>
    <t>722174315</t>
  </si>
  <si>
    <t>Montážní materiál- uchycení potrubí</t>
  </si>
  <si>
    <t>1026235399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</si>
  <si>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</si>
  <si>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</si>
  <si>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247265817</t>
  </si>
  <si>
    <r>
      <rPr>
        <i/>
        <u/>
        <sz val="7"/>
        <color indexed="23"/>
        <rFont val="Calibri"/>
      </rPr>
      <t>https://podminky.urs.cz/item/CS_URS_2024_02/722181212</t>
    </r>
  </si>
  <si>
    <t>Poznámka k položce:_x000D_
V položce je kalkulována dodávka izolační trubice, spon a lepicí pásky.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</si>
  <si>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</si>
  <si>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</si>
  <si>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-1841653712</t>
  </si>
  <si>
    <r>
      <rPr>
        <i/>
        <u/>
        <sz val="7"/>
        <color indexed="23"/>
        <rFont val="Calibri"/>
      </rPr>
      <t>https://podminky.urs.cz/item/CS_URS_2024_02/722181241</t>
    </r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</si>
  <si>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</si>
  <si>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</si>
  <si>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>-1794297409</t>
  </si>
  <si>
    <r>
      <rPr>
        <i/>
        <u/>
        <sz val="7"/>
        <color indexed="23"/>
        <rFont val="Calibri"/>
      </rPr>
      <t>https://podminky.urs.cz/item/CS_URS_2024_02/722181252</t>
    </r>
  </si>
  <si>
    <t>722190401</t>
  </si>
  <si>
    <t>Zřízení přípojek na potrubí vyvedení a upevnění výpustek do DN 25</t>
  </si>
  <si>
    <t>947427281</t>
  </si>
  <si>
    <r>
      <rPr>
        <i/>
        <u/>
        <sz val="7"/>
        <color indexed="23"/>
        <rFont val="Calibri"/>
      </rPr>
      <t>https://podminky.urs.cz/item/CS_URS_2024_02/722190401</t>
    </r>
  </si>
  <si>
    <t>722220111</t>
  </si>
  <si>
    <t>Armatury s jedním závitem nástěnky pro výtokový ventil G 1/2"</t>
  </si>
  <si>
    <t>1215403745</t>
  </si>
  <si>
    <r>
      <rPr>
        <i/>
        <u/>
        <sz val="7"/>
        <color indexed="23"/>
        <rFont val="Calibri"/>
      </rPr>
      <t>https://podminky.urs.cz/item/CS_URS_2024_02/722220111</t>
    </r>
  </si>
  <si>
    <t>722224115</t>
  </si>
  <si>
    <t>Armatury s jedním závitem kohouty plnicí a vypouštěcí PN 10 G 1/2"</t>
  </si>
  <si>
    <t>-353402610</t>
  </si>
  <si>
    <r>
      <rPr>
        <i/>
        <u/>
        <sz val="7"/>
        <color indexed="23"/>
        <rFont val="Calibri"/>
      </rPr>
      <t>https://podminky.urs.cz/item/CS_URS_2024_02/722224115</t>
    </r>
  </si>
  <si>
    <t>722231141</t>
  </si>
  <si>
    <t>Armatury se dvěma závity ventily pojistné rohové G 1/2"</t>
  </si>
  <si>
    <t>1201497973</t>
  </si>
  <si>
    <r>
      <rPr>
        <i/>
        <u/>
        <sz val="7"/>
        <color indexed="23"/>
        <rFont val="Calibri"/>
      </rPr>
      <t>https://podminky.urs.cz/item/CS_URS_2024_02/722231141</t>
    </r>
  </si>
  <si>
    <t>722232044</t>
  </si>
  <si>
    <t>Armatury se dvěma závity kulové kohouty PN 42 do 185 °C přímé vnitřní závit G 3/4"</t>
  </si>
  <si>
    <t>-1852688384</t>
  </si>
  <si>
    <r>
      <rPr>
        <i/>
        <u/>
        <sz val="7"/>
        <color indexed="23"/>
        <rFont val="Calibri"/>
      </rPr>
      <t>https://podminky.urs.cz/item/CS_URS_2024_02/722232044</t>
    </r>
  </si>
  <si>
    <t>722232063</t>
  </si>
  <si>
    <t>Armatury se dvěma závity kulové kohouty PN 42 do 185 °C přímé vnitřní závit s vypouštěním G 1"</t>
  </si>
  <si>
    <t>253155827</t>
  </si>
  <si>
    <r>
      <rPr>
        <i/>
        <u/>
        <sz val="7"/>
        <color indexed="23"/>
        <rFont val="Calibri"/>
      </rPr>
      <t>https://podminky.urs.cz/item/CS_URS_2024_02/722232063</t>
    </r>
  </si>
  <si>
    <t>722235642</t>
  </si>
  <si>
    <t>Klapka zpětná DN 20</t>
  </si>
  <si>
    <t>985058255</t>
  </si>
  <si>
    <t>722290226</t>
  </si>
  <si>
    <t>Zkoušky, proplach a desinfekce vodovodního potrubí zkoušky těsnosti vodovodního potrubí závitového do DN 50</t>
  </si>
  <si>
    <t>763457191</t>
  </si>
  <si>
    <r>
      <rPr>
        <i/>
        <u/>
        <sz val="7"/>
        <color indexed="23"/>
        <rFont val="Calibri"/>
      </rPr>
      <t>https://podminky.urs.cz/item/CS_URS_2024_02/722290226</t>
    </r>
  </si>
  <si>
    <t>722290234</t>
  </si>
  <si>
    <t>Zkoušky, proplach a desinfekce vodovodního potrubí proplach a desinfekce vodovodního potrubí do DN 80</t>
  </si>
  <si>
    <t>-2046796048</t>
  </si>
  <si>
    <r>
      <rPr>
        <i/>
        <u/>
        <sz val="7"/>
        <color indexed="23"/>
        <rFont val="Calibri"/>
      </rPr>
      <t>https://podminky.urs.cz/item/CS_URS_2024_02/722290234</t>
    </r>
  </si>
  <si>
    <t>998722101</t>
  </si>
  <si>
    <t>Přesun hmot pro vnitřní vodovod stanovený z hmotnosti přesunovaného materiálu vodorovná dopravní vzdálenost do 50 m základní v objektech výšky do 6 m</t>
  </si>
  <si>
    <t>-1057141141</t>
  </si>
  <si>
    <r>
      <rPr>
        <i/>
        <u/>
        <sz val="7"/>
        <color indexed="23"/>
        <rFont val="Calibri"/>
      </rPr>
      <t>https://podminky.urs.cz/item/CS_URS_2024_02/998722101</t>
    </r>
  </si>
  <si>
    <t>724</t>
  </si>
  <si>
    <t>Zdravotechnika - strojní vybavení</t>
  </si>
  <si>
    <t>734411103</t>
  </si>
  <si>
    <t>Teploměry technické s pevným stonkem a jímkou zadní připojení (axiální) průměr 63 mm délka stonku 100 mm</t>
  </si>
  <si>
    <t>2045128226</t>
  </si>
  <si>
    <r>
      <rPr>
        <i/>
        <u/>
        <sz val="7"/>
        <color indexed="23"/>
        <rFont val="Calibri"/>
      </rPr>
      <t>https://podminky.urs.cz/item/CS_URS_2024_02/734411103</t>
    </r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</si>
  <si>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</si>
  <si>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</si>
  <si>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</si>
  <si>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</si>
  <si>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1870521650</t>
  </si>
  <si>
    <r>
      <rPr>
        <i/>
        <u/>
        <sz val="7"/>
        <color indexed="23"/>
        <rFont val="Calibri"/>
      </rPr>
      <t>https://podminky.urs.cz/item/CS_URS_2024_02/725112022</t>
    </r>
  </si>
  <si>
    <t>725112022.LFN</t>
  </si>
  <si>
    <t>Klozet keramický Jika DEEP BY závěsný na nosné stěny odpad vodorovný</t>
  </si>
  <si>
    <t>-876643379</t>
  </si>
  <si>
    <t>725121001</t>
  </si>
  <si>
    <t>Pisoárové záchodky splachovače automatické bez montážní krabice</t>
  </si>
  <si>
    <t>583920446</t>
  </si>
  <si>
    <r>
      <rPr>
        <i/>
        <u/>
        <sz val="7"/>
        <color indexed="23"/>
        <rFont val="Calibri"/>
      </rPr>
      <t>https://podminky.urs.cz/item/CS_URS_2024_02/725121001</t>
    </r>
  </si>
  <si>
    <t>725121502</t>
  </si>
  <si>
    <t>Pisoárové záchodky keramické bez splachovací nádrže urinál bez odsávání s otvorem pro ventil</t>
  </si>
  <si>
    <t>-974868992</t>
  </si>
  <si>
    <r>
      <rPr>
        <i/>
        <u/>
        <sz val="7"/>
        <color indexed="23"/>
        <rFont val="Calibri"/>
      </rPr>
      <t>https://podminky.urs.cz/item/CS_URS_2024_02/725121502</t>
    </r>
  </si>
  <si>
    <t>725211603</t>
  </si>
  <si>
    <t>Umyvadla keramická bílá bez výtokových armatur připevněná na stěnu šrouby bez sloupu nebo krytu na sifon, šířka umyvadla 600 mm</t>
  </si>
  <si>
    <t>-1606420163</t>
  </si>
  <si>
    <r>
      <rPr>
        <i/>
        <u/>
        <sz val="7"/>
        <color indexed="23"/>
        <rFont val="Calibri"/>
      </rPr>
      <t>https://podminky.urs.cz/item/CS_URS_2024_02/725211603</t>
    </r>
  </si>
  <si>
    <t>725219101</t>
  </si>
  <si>
    <t>Umyvadla montáž umyvadel ostatních typů na konzoly</t>
  </si>
  <si>
    <t>-67622477</t>
  </si>
  <si>
    <r>
      <rPr>
        <i/>
        <u/>
        <sz val="7"/>
        <color indexed="23"/>
        <rFont val="Calibri"/>
      </rPr>
      <t>https://podminky.urs.cz/item/CS_URS_2024_02/725219101</t>
    </r>
  </si>
  <si>
    <t>64211023</t>
  </si>
  <si>
    <t>umyvadlo keramické závěsné bezbariérové bílé 640x550mm</t>
  </si>
  <si>
    <t>1267117350</t>
  </si>
  <si>
    <t>725532101</t>
  </si>
  <si>
    <t>Elektrické ohřívače zásobníkové beztlakové přepadové akumulační s pojistným ventilem závěsné svislé objem nádrže (příkon) 10 l (2,0 kW)</t>
  </si>
  <si>
    <t>-1747345286</t>
  </si>
  <si>
    <r>
      <rPr>
        <i/>
        <u/>
        <sz val="7"/>
        <color indexed="23"/>
        <rFont val="Calibri"/>
      </rPr>
      <t>https://podminky.urs.cz/item/CS_URS_2024_02/725532101</t>
    </r>
  </si>
  <si>
    <t>725532112</t>
  </si>
  <si>
    <t>Elektrické ohřívače zásobníkové beztlakové přepadové akumulační s pojistným ventilem závěsné svislé objem nádrže (příkon) 50 l (2,0 kW) rychloohřev 220 V</t>
  </si>
  <si>
    <t>558346278</t>
  </si>
  <si>
    <r>
      <rPr>
        <i/>
        <u/>
        <sz val="7"/>
        <color indexed="23"/>
        <rFont val="Calibri"/>
      </rPr>
      <t>https://podminky.urs.cz/item/CS_URS_2024_02/725532112</t>
    </r>
  </si>
  <si>
    <t>725813111</t>
  </si>
  <si>
    <t>Ventily rohové bez připojovací trubičky nebo flexi hadičky G 1/2"</t>
  </si>
  <si>
    <t>766543614</t>
  </si>
  <si>
    <r>
      <rPr>
        <i/>
        <u/>
        <sz val="7"/>
        <color indexed="23"/>
        <rFont val="Calibri"/>
      </rPr>
      <t>https://podminky.urs.cz/item/CS_URS_2024_02/725813111</t>
    </r>
  </si>
  <si>
    <t>725821325</t>
  </si>
  <si>
    <t>Baterie dřezové stojánkové pákové s otáčivým ústím a délkou ramínka 220 mm</t>
  </si>
  <si>
    <t>-1218144245</t>
  </si>
  <si>
    <r>
      <rPr>
        <i/>
        <u/>
        <sz val="7"/>
        <color indexed="23"/>
        <rFont val="Calibri"/>
      </rPr>
      <t>https://podminky.urs.cz/item/CS_URS_2024_02/725821325</t>
    </r>
  </si>
  <si>
    <t>725822125</t>
  </si>
  <si>
    <t>Baterie umyvadlová stojan páka pro TP D+M</t>
  </si>
  <si>
    <t>-1127920204</t>
  </si>
  <si>
    <t>725822611</t>
  </si>
  <si>
    <t>Baterie umyvadlové stojánkové pákové bez výpusti</t>
  </si>
  <si>
    <t>1342775941</t>
  </si>
  <si>
    <r>
      <rPr>
        <i/>
        <u/>
        <sz val="7"/>
        <color indexed="23"/>
        <rFont val="Calibri"/>
      </rPr>
      <t>https://podminky.urs.cz/item/CS_URS_2024_02/725822611</t>
    </r>
  </si>
  <si>
    <t>725860111</t>
  </si>
  <si>
    <t>Připojovací koleno DN100 D+M</t>
  </si>
  <si>
    <t>523137669</t>
  </si>
  <si>
    <t>725860213</t>
  </si>
  <si>
    <t>Sifon umyvadlový DN 50 - pro TP D+M</t>
  </si>
  <si>
    <t>6482612</t>
  </si>
  <si>
    <t>725860217</t>
  </si>
  <si>
    <t>Kondenzační sifon DN32</t>
  </si>
  <si>
    <t>-1488952778</t>
  </si>
  <si>
    <t>725861102</t>
  </si>
  <si>
    <t>Zápachové uzávěrky zařizovacích předmětů pro umyvadla DN 40</t>
  </si>
  <si>
    <t>1387029576</t>
  </si>
  <si>
    <r>
      <rPr>
        <i/>
        <u/>
        <sz val="7"/>
        <color indexed="23"/>
        <rFont val="Calibri"/>
      </rPr>
      <t>https://podminky.urs.cz/item/CS_URS_2024_02/725861102</t>
    </r>
  </si>
  <si>
    <t>725862113</t>
  </si>
  <si>
    <t>Zápachové uzávěrky zařizovacích předmětů pro dřezy s přípojkou pro pračku nebo myčku DN 40/50</t>
  </si>
  <si>
    <t>555553861</t>
  </si>
  <si>
    <r>
      <rPr>
        <i/>
        <u/>
        <sz val="7"/>
        <color indexed="23"/>
        <rFont val="Calibri"/>
      </rPr>
      <t>https://podminky.urs.cz/item/CS_URS_2024_02/725862113</t>
    </r>
  </si>
  <si>
    <t>725865411</t>
  </si>
  <si>
    <t>Zápachové uzávěrky zařizovacích předmětů pro pisoáry DN 32/40</t>
  </si>
  <si>
    <t>1814762901</t>
  </si>
  <si>
    <r>
      <rPr>
        <i/>
        <u/>
        <sz val="7"/>
        <color indexed="23"/>
        <rFont val="Calibri"/>
      </rPr>
      <t>https://podminky.urs.cz/item/CS_URS_2024_02/725865411</t>
    </r>
  </si>
  <si>
    <t>998725101</t>
  </si>
  <si>
    <t>Přesun hmot pro zařizovací předměty stanovený z hmotnosti přesunovaného materiálu vodorovná dopravní vzdálenost do 50 m základní v objektech výšky do 6 m</t>
  </si>
  <si>
    <t>1357009841</t>
  </si>
  <si>
    <r>
      <rPr>
        <i/>
        <u/>
        <sz val="7"/>
        <color indexed="23"/>
        <rFont val="Calibri"/>
      </rPr>
      <t>https://podminky.urs.cz/item/CS_URS_2024_02/998725101</t>
    </r>
  </si>
  <si>
    <t>726</t>
  </si>
  <si>
    <t>Zdravotechnika - předstěnové instalace</t>
  </si>
  <si>
    <t>726131041.GBT</t>
  </si>
  <si>
    <t>Instalační předstěna Geberit Duofix pro klozet závěsný v 1120 mm s ovládáním zepředu do lehkých stěn s kovovou kcí</t>
  </si>
  <si>
    <t>-476638765</t>
  </si>
  <si>
    <t>726191002</t>
  </si>
  <si>
    <t>Ostatní příslušenství instalačních systémů souprava pro předstěnovou montáž</t>
  </si>
  <si>
    <t>-1269442724</t>
  </si>
  <si>
    <r>
      <rPr>
        <i/>
        <u/>
        <sz val="7"/>
        <color indexed="23"/>
        <rFont val="Calibri"/>
      </rPr>
      <t>https://podminky.urs.cz/item/CS_URS_2024_02/726191002</t>
    </r>
  </si>
  <si>
    <t>726191011</t>
  </si>
  <si>
    <t>Ostatní příslušenství instalačních systémů montáž ovládacích tlačítek k WC</t>
  </si>
  <si>
    <t>-519128899</t>
  </si>
  <si>
    <r>
      <rPr>
        <i/>
        <u/>
        <sz val="7"/>
        <color indexed="23"/>
        <rFont val="Calibri"/>
      </rPr>
      <t>https://podminky.urs.cz/item/CS_URS_2024_02/726191011</t>
    </r>
  </si>
  <si>
    <t>55281800</t>
  </si>
  <si>
    <t>tlačítko pro ovládání WC zepředu dvě vody bílé 246x164mm</t>
  </si>
  <si>
    <t>-1680637379</t>
  </si>
  <si>
    <t>998726111</t>
  </si>
  <si>
    <t>Přesun hmot pro instalační prefabrikáty stanovený z hmotnosti přesunovaného materiálu vodorovná dopravní vzdálenost do 50 m základní v objektech výšky do 6 m</t>
  </si>
  <si>
    <t>-1377856948</t>
  </si>
  <si>
    <r>
      <rPr>
        <i/>
        <u/>
        <sz val="7"/>
        <color indexed="23"/>
        <rFont val="Calibri"/>
      </rPr>
      <t>https://podminky.urs.cz/item/CS_URS_2024_02/998726111</t>
    </r>
  </si>
  <si>
    <t>734</t>
  </si>
  <si>
    <t>Ústřední vytápění - armatury</t>
  </si>
  <si>
    <t>734422110</t>
  </si>
  <si>
    <t>Tlakoměr diferenční D 60</t>
  </si>
  <si>
    <t>-554542517</t>
  </si>
  <si>
    <t>799</t>
  </si>
  <si>
    <t>Ostatní práce</t>
  </si>
  <si>
    <t>799PC00</t>
  </si>
  <si>
    <t>Úklid staveniště</t>
  </si>
  <si>
    <t>soub</t>
  </si>
  <si>
    <t>-244636468</t>
  </si>
  <si>
    <t>900</t>
  </si>
  <si>
    <t>Nezměřitelné stavební práce, Práce v tarifní třídě 6</t>
  </si>
  <si>
    <t>h</t>
  </si>
  <si>
    <t>242179931</t>
  </si>
  <si>
    <t>01.3 -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</si>
  <si>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</si>
  <si>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</si>
  <si>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</si>
  <si>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</si>
  <si>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</si>
  <si>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</si>
  <si>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</si>
  <si>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</si>
  <si>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</si>
  <si>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997013212</t>
  </si>
  <si>
    <t>Vnitrostaveništní doprava suti a vybouraných hmot vodorovně do 50 m s naložením ručně pro budovy a haly výšky přes 6 do 9 m</t>
  </si>
  <si>
    <t>-1999504196</t>
  </si>
  <si>
    <r>
      <rPr>
        <i/>
        <u/>
        <sz val="7"/>
        <color indexed="23"/>
        <rFont val="Calibri"/>
      </rPr>
      <t>https://podminky.urs.cz/item/CS_URS_2024_02/997013212</t>
    </r>
  </si>
  <si>
    <t>-1505588485</t>
  </si>
  <si>
    <t>1647650992</t>
  </si>
  <si>
    <t>997013831</t>
  </si>
  <si>
    <t>Poplatek za uložení na skládce (skládkovné) stavebního odpadu směsného kód odpadu 170 904</t>
  </si>
  <si>
    <t>435022742</t>
  </si>
  <si>
    <t>741</t>
  </si>
  <si>
    <t>Elektroinstalace - silnoproud</t>
  </si>
  <si>
    <t>1258</t>
  </si>
  <si>
    <t>Sada pro nouzovou signalizaci pro přivolání pomoci tělesně postiženým, s montáži</t>
  </si>
  <si>
    <t>1230658737</t>
  </si>
  <si>
    <t>147523</t>
  </si>
  <si>
    <t>kabeláž a připojení automatického systému splachování a ovl. sprch, zdroj 12V DC</t>
  </si>
  <si>
    <t>sada</t>
  </si>
  <si>
    <t>-1405318332</t>
  </si>
  <si>
    <t>45789</t>
  </si>
  <si>
    <t>zapojení motorů Ventilátorů vč. dodávky</t>
  </si>
  <si>
    <t>-1737102625</t>
  </si>
  <si>
    <t>1453681</t>
  </si>
  <si>
    <t>KRABICE UNIVERZALNI KUL 68-45/LD NA</t>
  </si>
  <si>
    <t>-651112577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</si>
  <si>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</si>
  <si>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</si>
  <si>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-31903438</t>
  </si>
  <si>
    <r>
      <rPr>
        <i/>
        <u/>
        <sz val="7"/>
        <color indexed="23"/>
        <rFont val="Calibri"/>
      </rPr>
      <t>https://podminky.urs.cz/item/CS_URS_2024_02/741112002</t>
    </r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</si>
  <si>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</si>
  <si>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</si>
  <si>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-975315754</t>
  </si>
  <si>
    <r>
      <rPr>
        <i/>
        <u/>
        <sz val="7"/>
        <color indexed="23"/>
        <rFont val="Calibri"/>
      </rPr>
      <t>https://podminky.urs.cz/item/CS_URS_2024_02/741112023</t>
    </r>
  </si>
  <si>
    <t>34571431</t>
  </si>
  <si>
    <t>trubka elektroinstalační plastová ohebná středně odolná z PVC s vnitřní kluznou vrstvou D 50,5/63mm poloměr ohybu &gt;300mm</t>
  </si>
  <si>
    <t>569359041</t>
  </si>
  <si>
    <t>741122611</t>
  </si>
  <si>
    <t>Montáž kabelů měděných bez ukončení uložených pevně plných kulatých nebo bezhalogenových (např. CYKY) počtu a průřezu žil 3x1,5 až 6 mm2</t>
  </si>
  <si>
    <t>1922699800</t>
  </si>
  <si>
    <r>
      <rPr>
        <i/>
        <u/>
        <sz val="7"/>
        <color indexed="23"/>
        <rFont val="Calibri"/>
      </rPr>
      <t>https://podminky.urs.cz/item/CS_URS_2024_02/741122611</t>
    </r>
  </si>
  <si>
    <t>34111036.PKB</t>
  </si>
  <si>
    <t>CYKY-J 3x2,5</t>
  </si>
  <si>
    <t>-2001376112</t>
  </si>
  <si>
    <t>34111030.PKB</t>
  </si>
  <si>
    <t>CYKY-J 3x1,5</t>
  </si>
  <si>
    <t>-827031106</t>
  </si>
  <si>
    <t>34111005.PKB</t>
  </si>
  <si>
    <t>CYKY-O 2x1,5</t>
  </si>
  <si>
    <t>-228627428</t>
  </si>
  <si>
    <t>34111094.PKB</t>
  </si>
  <si>
    <t>CYKY-J 5x2,5</t>
  </si>
  <si>
    <t>1947648858</t>
  </si>
  <si>
    <t>34111090.PKB</t>
  </si>
  <si>
    <t>CYKY-J 5x1,5</t>
  </si>
  <si>
    <t>2087128499</t>
  </si>
  <si>
    <t>741210405</t>
  </si>
  <si>
    <t>Montáž rozváděčů nebo krabic nevýbušných bez zapojení vodičů hmotnosti do 50 kg</t>
  </si>
  <si>
    <t>-1572196564</t>
  </si>
  <si>
    <r>
      <rPr>
        <i/>
        <u/>
        <sz val="7"/>
        <color indexed="23"/>
        <rFont val="Calibri"/>
      </rPr>
      <t>https://podminky.urs.cz/item/CS_URS_2024_02/741210405</t>
    </r>
  </si>
  <si>
    <t>14579</t>
  </si>
  <si>
    <t>dodávka rozvaděče RH</t>
  </si>
  <si>
    <t>131552080</t>
  </si>
  <si>
    <t>14578</t>
  </si>
  <si>
    <t>dodávka rozvaděče RTČ</t>
  </si>
  <si>
    <t>396332411</t>
  </si>
  <si>
    <t>475565</t>
  </si>
  <si>
    <t>dpdávka rozvaděče RSD</t>
  </si>
  <si>
    <t>-699024145</t>
  </si>
  <si>
    <t>741310122</t>
  </si>
  <si>
    <t>Montáž spínačů jedno nebo dvoupólových polozapuštěných nebo zapuštěných se zapojením vodičů bezšroubové připojení přepínačů, řazení 6-střídavých</t>
  </si>
  <si>
    <t>-1486517694</t>
  </si>
  <si>
    <r>
      <rPr>
        <i/>
        <u/>
        <sz val="7"/>
        <color indexed="23"/>
        <rFont val="Calibri"/>
      </rPr>
      <t>https://podminky.urs.cz/item/CS_URS_2024_02/741310122</t>
    </r>
  </si>
  <si>
    <t>10.069.918</t>
  </si>
  <si>
    <t>Spínač řazení 6 B</t>
  </si>
  <si>
    <t>KS</t>
  </si>
  <si>
    <t>-582721886</t>
  </si>
  <si>
    <t>10.069.9180</t>
  </si>
  <si>
    <t>Spínač řazení 1 B</t>
  </si>
  <si>
    <t>406231087</t>
  </si>
  <si>
    <t>34535425.KVE</t>
  </si>
  <si>
    <t xml:space="preserve">SPINAC-PRISTROJ R.6+6 </t>
  </si>
  <si>
    <t>1101236645</t>
  </si>
  <si>
    <t>10.069.921</t>
  </si>
  <si>
    <t>Spínač řazení 7  B</t>
  </si>
  <si>
    <t>-996094501</t>
  </si>
  <si>
    <t>10.056.922</t>
  </si>
  <si>
    <t>Spínač řazení 5 B</t>
  </si>
  <si>
    <t>1036942100</t>
  </si>
  <si>
    <t>10.072.639</t>
  </si>
  <si>
    <t>spínače řazení č.1/0</t>
  </si>
  <si>
    <t>-244766908</t>
  </si>
  <si>
    <t>741310561</t>
  </si>
  <si>
    <t>Montáž spínačů tří nebo čtyřpólových vypínačů výkonových pojistkových, do 63 A</t>
  </si>
  <si>
    <t>1661332793</t>
  </si>
  <si>
    <r>
      <rPr>
        <i/>
        <u/>
        <sz val="7"/>
        <color indexed="23"/>
        <rFont val="Calibri"/>
      </rPr>
      <t>https://podminky.urs.cz/item/CS_URS_2024_02/741310561</t>
    </r>
  </si>
  <si>
    <t>10.088.392</t>
  </si>
  <si>
    <t>Spínač P1-25A čtyřpol.</t>
  </si>
  <si>
    <t>2102030578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</si>
  <si>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</si>
  <si>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</si>
  <si>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-1729053944</t>
  </si>
  <si>
    <r>
      <rPr>
        <i/>
        <u/>
        <sz val="7"/>
        <color indexed="23"/>
        <rFont val="Calibri"/>
      </rPr>
      <t>https://podminky.urs.cz/item/CS_URS_2024_02/741313005</t>
    </r>
  </si>
  <si>
    <t>10.080.442</t>
  </si>
  <si>
    <t>Zásuvka jednonásobná s přepěťovou ochranou, krytí min. IP20</t>
  </si>
  <si>
    <t>-1658334591</t>
  </si>
  <si>
    <t>741313042</t>
  </si>
  <si>
    <t>Montáž zásuvek domovních se zapojením vodičů šroubové připojení polozapuštěných nebo zapuštěných 10/16 A, provedení 2P + PE dvojí zapojení pro průběžnou montáž</t>
  </si>
  <si>
    <t>592288901</t>
  </si>
  <si>
    <r>
      <rPr>
        <i/>
        <u/>
        <sz val="7"/>
        <color indexed="23"/>
        <rFont val="Calibri"/>
      </rPr>
      <t>https://podminky.urs.cz/item/CS_URS_2024_02/741313042</t>
    </r>
  </si>
  <si>
    <t>1187455</t>
  </si>
  <si>
    <t>ZASUVKA jednonásobná 230V, IP20, B</t>
  </si>
  <si>
    <t>1058057750</t>
  </si>
  <si>
    <t>741313082</t>
  </si>
  <si>
    <t>Montáž zásuvek domovních se zapojením vodičů šroubové připojení venkovní nebo mokré, provedení 2P + PE</t>
  </si>
  <si>
    <t>-1378082590</t>
  </si>
  <si>
    <r>
      <rPr>
        <i/>
        <u/>
        <sz val="7"/>
        <color indexed="23"/>
        <rFont val="Calibri"/>
      </rPr>
      <t>https://podminky.urs.cz/item/CS_URS_2024_02/741313082</t>
    </r>
  </si>
  <si>
    <t>1192623</t>
  </si>
  <si>
    <t>ZASUVKA KOMPLET 230V, IP44</t>
  </si>
  <si>
    <t>-297490950</t>
  </si>
  <si>
    <t>741313121</t>
  </si>
  <si>
    <t>Montáž zásuvek průmyslových se zapojením vodičů spojovacích, provedení IP 67 3P+N+PE 16 A</t>
  </si>
  <si>
    <t>-713516341</t>
  </si>
  <si>
    <r>
      <rPr>
        <i/>
        <u/>
        <sz val="7"/>
        <color indexed="23"/>
        <rFont val="Calibri"/>
      </rPr>
      <t>https://podminky.urs.cz/item/CS_URS_2024_02/741313121</t>
    </r>
  </si>
  <si>
    <t>35811257</t>
  </si>
  <si>
    <t>zásuvka nástěnná 16 A, 250 V, 5pólová, IP44</t>
  </si>
  <si>
    <t>-1008592035</t>
  </si>
  <si>
    <t>741370002</t>
  </si>
  <si>
    <t>Montáž svítidel žárovkových se zapojením vodičů bytových nebo společenských místností stropních přisazených 1 zdroj se sklem</t>
  </si>
  <si>
    <t>-431147121</t>
  </si>
  <si>
    <r>
      <rPr>
        <i/>
        <u/>
        <sz val="7"/>
        <color indexed="23"/>
        <rFont val="Calibri"/>
      </rPr>
      <t>https://podminky.urs.cz/item/CS_URS_2024_02/741370002</t>
    </r>
  </si>
  <si>
    <t>47851</t>
  </si>
  <si>
    <t>Stropní nebo závěsné svítidlo čtvercového tvaru 400x400 mm, min. krytí IP20</t>
  </si>
  <si>
    <t>-1555861900</t>
  </si>
  <si>
    <t>741370032.1</t>
  </si>
  <si>
    <t>Nástěnné svítidlo, min. krytí IP20</t>
  </si>
  <si>
    <t>-982880571</t>
  </si>
  <si>
    <t>34821275.1</t>
  </si>
  <si>
    <t>Nástěnné svítidlo obdélníkového tvaru o rozměrech 600x49x13 mm, min. krytí IP20</t>
  </si>
  <si>
    <t>1466919407</t>
  </si>
  <si>
    <t>741370034</t>
  </si>
  <si>
    <t>Montáž svítidel žárovkových se zapojením vodičů bytových nebo společenských místností nástěnných přisazených 2 zdroje nouzové</t>
  </si>
  <si>
    <t>11991636</t>
  </si>
  <si>
    <r>
      <rPr>
        <i/>
        <u/>
        <sz val="7"/>
        <color indexed="23"/>
        <rFont val="Calibri"/>
      </rPr>
      <t>https://podminky.urs.cz/item/CS_URS_2024_02/741370034</t>
    </r>
  </si>
  <si>
    <t>34838100</t>
  </si>
  <si>
    <t>svítidlo dočasné nouzové osvětlení, IP66 1x18W, 1h</t>
  </si>
  <si>
    <t>664158882</t>
  </si>
  <si>
    <t>741371006</t>
  </si>
  <si>
    <t>Montáž svítidel zářivkových se zapojením vodičů bytových nebo společenských místností stropních přisazených 4 zdroje s krytem</t>
  </si>
  <si>
    <t>-1864521643</t>
  </si>
  <si>
    <r>
      <rPr>
        <i/>
        <u/>
        <sz val="7"/>
        <color indexed="23"/>
        <rFont val="Calibri"/>
      </rPr>
      <t>https://podminky.urs.cz/item/CS_URS_2024_02/741371006</t>
    </r>
  </si>
  <si>
    <t>34814445</t>
  </si>
  <si>
    <t>Stropní přisazené zářivkové svítidlo čtvercového tvaru o rozměru 616x616x80, 4x18W, elektronický předřadník, leštěná Al mřížka, krytí IP20,zdroj 4x zářivka 18W, 1350lm, 4300 K, Ra 80, vč.sv. zdroje</t>
  </si>
  <si>
    <t>1745158877</t>
  </si>
  <si>
    <t>741372101</t>
  </si>
  <si>
    <t>Montáž svítidel s integrovaným zdrojem LED se zapojením vodičů interiérových vestavných stropních bodových</t>
  </si>
  <si>
    <t>1124055006</t>
  </si>
  <si>
    <r>
      <rPr>
        <i/>
        <u/>
        <sz val="7"/>
        <color indexed="23"/>
        <rFont val="Calibri"/>
      </rPr>
      <t>https://podminky.urs.cz/item/CS_URS_2024_02/741372101</t>
    </r>
  </si>
  <si>
    <t>1177588</t>
  </si>
  <si>
    <t>SVITIDLO MASSIVE 59333/11/10 3 ks</t>
  </si>
  <si>
    <t>-2086945355</t>
  </si>
  <si>
    <t>741410072</t>
  </si>
  <si>
    <t>Montáž uzemňovacího vedení s upevněním, propojením a připojením pomocí svorek doplňků ostatních konstrukcí vodičem průřezu do 16 mm2, uloženým pevně</t>
  </si>
  <si>
    <t>-1119577129</t>
  </si>
  <si>
    <r>
      <rPr>
        <i/>
        <u/>
        <sz val="7"/>
        <color indexed="23"/>
        <rFont val="Calibri"/>
      </rPr>
      <t>https://podminky.urs.cz/item/CS_URS_2024_02/741410072</t>
    </r>
  </si>
  <si>
    <t>34140825</t>
  </si>
  <si>
    <t>vodič propojovací jádro Cu plné izolace PVC 450/750V (H07V-U) 1x4mm2</t>
  </si>
  <si>
    <t>-2086529471</t>
  </si>
  <si>
    <t>34142158</t>
  </si>
  <si>
    <t>vodič silový s Cu jádrem 10mm2</t>
  </si>
  <si>
    <t>2084781389</t>
  </si>
  <si>
    <t>741810002</t>
  </si>
  <si>
    <t>Zkoušky a prohlídky elektrických rozvodů a zařízení celková prohlídka a vyhotovení revizní zprávy pro objem montážních prací přes 100 do 500 tis. Kč</t>
  </si>
  <si>
    <t>877428819</t>
  </si>
  <si>
    <r>
      <rPr>
        <i/>
        <u/>
        <sz val="7"/>
        <color indexed="23"/>
        <rFont val="Calibri"/>
      </rPr>
      <t>https://podminky.urs.cz/item/CS_URS_2024_02/741810002</t>
    </r>
  </si>
  <si>
    <t>742</t>
  </si>
  <si>
    <t>Elektroinstalace - slaboproud</t>
  </si>
  <si>
    <t>742110001</t>
  </si>
  <si>
    <t>Montáž trubek pro slaboproud plastových ohebných uložených pod omítku se zasekáním</t>
  </si>
  <si>
    <t>1092089610</t>
  </si>
  <si>
    <t>10.075.304</t>
  </si>
  <si>
    <t>Trubka oheb.2323/LPE-2 pr.23 125N b.</t>
  </si>
  <si>
    <t>1301450962</t>
  </si>
  <si>
    <t>742121001</t>
  </si>
  <si>
    <t>Montáž kabelů sdělovacích pro vnitřní rozvody počtu žil do 15</t>
  </si>
  <si>
    <t>-2083591183</t>
  </si>
  <si>
    <r>
      <rPr>
        <i/>
        <u/>
        <sz val="7"/>
        <color indexed="23"/>
        <rFont val="Calibri"/>
      </rPr>
      <t>https://podminky.urs.cz/item/CS_URS_2024_02/742121001</t>
    </r>
  </si>
  <si>
    <t>8500046670</t>
  </si>
  <si>
    <t>Instalační kabel UTP Solarix CAT5E LSOH (305m/bal)</t>
  </si>
  <si>
    <t>1787694355</t>
  </si>
  <si>
    <t>742210421</t>
  </si>
  <si>
    <t>Nastavení a oživení EPS oživení systému na jeden detektor</t>
  </si>
  <si>
    <t>1543382020</t>
  </si>
  <si>
    <r>
      <rPr>
        <i/>
        <u/>
        <sz val="7"/>
        <color indexed="23"/>
        <rFont val="Calibri"/>
      </rPr>
      <t>https://podminky.urs.cz/item/CS_URS_2024_02/742210421</t>
    </r>
  </si>
  <si>
    <t>45123</t>
  </si>
  <si>
    <t>Autonomní detektor kouře</t>
  </si>
  <si>
    <t>-163541802</t>
  </si>
  <si>
    <t>742330042</t>
  </si>
  <si>
    <t>Montáž strukturované kabeláže zásuvek datových pod omítku, do nábytku, do parapetního žlabu nebo podlahové krabice 1 až 6 pozic</t>
  </si>
  <si>
    <t>269694781</t>
  </si>
  <si>
    <r>
      <rPr>
        <i/>
        <u/>
        <sz val="7"/>
        <color indexed="23"/>
        <rFont val="Calibri"/>
      </rPr>
      <t>https://podminky.urs.cz/item/CS_URS_2024_02/742330042</t>
    </r>
  </si>
  <si>
    <t>1711277-1</t>
  </si>
  <si>
    <t>Modul zásuvkový 45x45 mm, pro 1x RJ45, se záclonkou</t>
  </si>
  <si>
    <t>2095129355</t>
  </si>
  <si>
    <t>1359825</t>
  </si>
  <si>
    <t>ZASUVKA JACK RJ 45-8 CAT. 5E RJ45C5U</t>
  </si>
  <si>
    <t>-1917690539</t>
  </si>
  <si>
    <t>742330051</t>
  </si>
  <si>
    <t>Montáž strukturované kabeláže zásuvek datových popis portu zásuvky</t>
  </si>
  <si>
    <t>-1266478597</t>
  </si>
  <si>
    <r>
      <rPr>
        <i/>
        <u/>
        <sz val="7"/>
        <color indexed="23"/>
        <rFont val="Calibri"/>
      </rPr>
      <t>https://podminky.urs.cz/item/CS_URS_2024_02/742330051</t>
    </r>
  </si>
  <si>
    <t>742330052</t>
  </si>
  <si>
    <t>Montáž strukturované kabeláže zásuvek datových popis portů patchpanelu</t>
  </si>
  <si>
    <t>966043491</t>
  </si>
  <si>
    <r>
      <rPr>
        <i/>
        <u/>
        <sz val="7"/>
        <color indexed="23"/>
        <rFont val="Calibri"/>
      </rPr>
      <t>https://podminky.urs.cz/item/CS_URS_2024_02/742330052</t>
    </r>
  </si>
  <si>
    <t>742330101</t>
  </si>
  <si>
    <t>Montáž strukturované kabeláže měření segmentu metalického s vyhotovením protokolu</t>
  </si>
  <si>
    <t>-684418312</t>
  </si>
  <si>
    <r>
      <rPr>
        <i/>
        <u/>
        <sz val="7"/>
        <color indexed="23"/>
        <rFont val="Calibri"/>
      </rPr>
      <t>https://podminky.urs.cz/item/CS_URS_2024_02/742330101</t>
    </r>
  </si>
  <si>
    <t>742420121</t>
  </si>
  <si>
    <t>Montáž společné televizní antény televizní zásuvky koncové nebo průběžné</t>
  </si>
  <si>
    <t>2027952196</t>
  </si>
  <si>
    <r>
      <rPr>
        <i/>
        <u/>
        <sz val="7"/>
        <color indexed="23"/>
        <rFont val="Calibri"/>
      </rPr>
      <t>https://podminky.urs.cz/item/CS_URS_2024_02/742420121</t>
    </r>
  </si>
  <si>
    <t>5011-A3503</t>
  </si>
  <si>
    <t>Přístroj zásuvky TV+R, koncový (typ EU 3503)+kryt</t>
  </si>
  <si>
    <t>98008149</t>
  </si>
  <si>
    <t>Práce a dodávky M</t>
  </si>
  <si>
    <t>22-M</t>
  </si>
  <si>
    <t>Montáže technologických zařízení pro dopravní stavby</t>
  </si>
  <si>
    <t>220280222</t>
  </si>
  <si>
    <t>Montáž kabelu uloženého v trubkách nebo v lištách včetně odvinutí kabelu z bubnu, natáhnutí, odříznutí, zaizolování a zatažení do trubek nebo lišt, pročištění trubky, prozvonění a označení kabelu SYKFY 10 x 2 x 0,5 mm</t>
  </si>
  <si>
    <t>-1557258820</t>
  </si>
  <si>
    <r>
      <rPr>
        <i/>
        <u/>
        <sz val="7"/>
        <color indexed="23"/>
        <rFont val="Calibri"/>
      </rPr>
      <t>https://podminky.urs.cz/item/CS_URS_2024_02/220280222</t>
    </r>
  </si>
  <si>
    <t>1419194</t>
  </si>
  <si>
    <t>KABEL BELDEN H121 AL PE</t>
  </si>
  <si>
    <t>1310464797</t>
  </si>
  <si>
    <t>220300642</t>
  </si>
  <si>
    <t>Ukončení koaxiálních kabelů pro anténní svody včetně odstranění pláště na jednom konci kabelu, úpravy vnějšího dutého vodiče, odstranění izolace z vnitřního vodiče, přiletování na špičky konektorů na kabelu do vnějšího průměru do 10 mm</t>
  </si>
  <si>
    <t>1015978584</t>
  </si>
  <si>
    <r>
      <rPr>
        <i/>
        <u/>
        <sz val="7"/>
        <color indexed="23"/>
        <rFont val="Calibri"/>
      </rPr>
      <t>https://podminky.urs.cz/item/CS_URS_2024_02/220300642</t>
    </r>
  </si>
  <si>
    <t>220490846</t>
  </si>
  <si>
    <t>Měření strukturované kabeláže jednoho portu</t>
  </si>
  <si>
    <t>1606954895</t>
  </si>
  <si>
    <r>
      <rPr>
        <i/>
        <u/>
        <sz val="7"/>
        <color indexed="23"/>
        <rFont val="Calibri"/>
      </rPr>
      <t>https://podminky.urs.cz/item/CS_URS_2024_02/220490846</t>
    </r>
  </si>
  <si>
    <t>HZS</t>
  </si>
  <si>
    <t>Hodinové zúčtovací sazby</t>
  </si>
  <si>
    <t>HZS1291</t>
  </si>
  <si>
    <t>Hodinové zúčtovací sazby profesí HSV zemní a pomocné práce pomocný stavební dělník</t>
  </si>
  <si>
    <t>512</t>
  </si>
  <si>
    <t>763085309</t>
  </si>
  <si>
    <r>
      <rPr>
        <i/>
        <u/>
        <sz val="7"/>
        <color indexed="23"/>
        <rFont val="Calibri"/>
      </rPr>
      <t>https://podminky.urs.cz/item/CS_URS_2024_02/HZS1291</t>
    </r>
  </si>
  <si>
    <t>HZS2221x</t>
  </si>
  <si>
    <t>Koordinace s ostaními profesemi</t>
  </si>
  <si>
    <t>-1429071471</t>
  </si>
  <si>
    <t>HZS2221xx</t>
  </si>
  <si>
    <t>Spolupráce s revizním technikem</t>
  </si>
  <si>
    <t>1629187648</t>
  </si>
  <si>
    <t>HZS2222</t>
  </si>
  <si>
    <t>Hodinové zúčtovací sazby profesí PSV provádění stavebních instalací topenář odborný</t>
  </si>
  <si>
    <t>1317221470</t>
  </si>
  <si>
    <r>
      <rPr>
        <i/>
        <u/>
        <sz val="7"/>
        <color indexed="23"/>
        <rFont val="Calibri"/>
      </rPr>
      <t>https://podminky.urs.cz/item/CS_URS_2024_02/HZS2222</t>
    </r>
  </si>
  <si>
    <t>Vedlejší rozpočtové náklady</t>
  </si>
  <si>
    <t>VRN1</t>
  </si>
  <si>
    <t>Průzkumné, geodetické a projektové práce</t>
  </si>
  <si>
    <t>013002000</t>
  </si>
  <si>
    <t>Projektové práce</t>
  </si>
  <si>
    <t>1024</t>
  </si>
  <si>
    <t>2095341054</t>
  </si>
  <si>
    <r>
      <rPr>
        <i/>
        <u/>
        <sz val="7"/>
        <color indexed="23"/>
        <rFont val="Calibri"/>
      </rPr>
      <t>https://podminky.urs.cz/item/CS_URS_2024_02/013002000</t>
    </r>
  </si>
  <si>
    <t>VRN6</t>
  </si>
  <si>
    <t>Územní vlivy</t>
  </si>
  <si>
    <t>065002000</t>
  </si>
  <si>
    <t>Mimostaveništní doprava materiálů, výrobků a strojů</t>
  </si>
  <si>
    <t>1741825250</t>
  </si>
  <si>
    <r>
      <rPr>
        <i/>
        <u/>
        <sz val="7"/>
        <color indexed="23"/>
        <rFont val="Calibri"/>
      </rPr>
      <t>https://podminky.urs.cz/item/CS_URS_2024_02/065002000</t>
    </r>
  </si>
  <si>
    <t>VRN8</t>
  </si>
  <si>
    <t>Přesun stavebních kapacit</t>
  </si>
  <si>
    <t>081002000</t>
  </si>
  <si>
    <t>Doprava zaměstnanců</t>
  </si>
  <si>
    <t>-65504287</t>
  </si>
  <si>
    <r>
      <rPr>
        <i/>
        <u/>
        <sz val="7"/>
        <color indexed="23"/>
        <rFont val="Calibri"/>
      </rPr>
      <t>https://podminky.urs.cz/item/CS_URS_2024_02/081002000</t>
    </r>
  </si>
  <si>
    <t>01.4 - Ochrana před bleskem</t>
  </si>
  <si>
    <t xml:space="preserve">    21-M - Elektromontáže</t>
  </si>
  <si>
    <t>741420001</t>
  </si>
  <si>
    <t>Montáž hromosvodného vedení svodových drátů nebo lan s podpěrami, Ø do 10 mm</t>
  </si>
  <si>
    <t>-1074347752</t>
  </si>
  <si>
    <r>
      <rPr>
        <i/>
        <u/>
        <sz val="7"/>
        <color indexed="23"/>
        <rFont val="Calibri"/>
      </rPr>
      <t>https://podminky.urs.cz/item/CS_URS_2024_02/741420001</t>
    </r>
  </si>
  <si>
    <t>35441077</t>
  </si>
  <si>
    <t>drát D 8mm AlMgSi</t>
  </si>
  <si>
    <t>556725734</t>
  </si>
  <si>
    <t>253015</t>
  </si>
  <si>
    <t>Beton C35/45, jednobodové uložení drátu, pro prům. 8mm</t>
  </si>
  <si>
    <t>1777840582</t>
  </si>
  <si>
    <t>741430012</t>
  </si>
  <si>
    <t>Montáž jímacích tyčí délky přes 3 m, na stojan</t>
  </si>
  <si>
    <t>1642285885</t>
  </si>
  <si>
    <r>
      <rPr>
        <i/>
        <u/>
        <sz val="7"/>
        <color indexed="23"/>
        <rFont val="Calibri"/>
      </rPr>
      <t>https://podminky.urs.cz/item/CS_URS_2024_02/741430012</t>
    </r>
  </si>
  <si>
    <t>819336</t>
  </si>
  <si>
    <t>Podpůrná trubka 3,2m s jímacím hrotem 1,0m a vodičem HVI long</t>
  </si>
  <si>
    <t>-794358890</t>
  </si>
  <si>
    <t>105390</t>
  </si>
  <si>
    <t>tříramenný stojan, k. č. 105 390</t>
  </si>
  <si>
    <t>-707313276</t>
  </si>
  <si>
    <t>1232980</t>
  </si>
  <si>
    <t>BETONOVY PODSTAVEC DEHN /102010/</t>
  </si>
  <si>
    <t>-178072661</t>
  </si>
  <si>
    <t>1225862</t>
  </si>
  <si>
    <t xml:space="preserve">PODLOZKA PLAST POD PODSTAVEC  </t>
  </si>
  <si>
    <t>1341151799</t>
  </si>
  <si>
    <t>105397</t>
  </si>
  <si>
    <t>Sada závitových tyčí 3x M16x520mm</t>
  </si>
  <si>
    <t>-420018720</t>
  </si>
  <si>
    <t>204006</t>
  </si>
  <si>
    <t>Podpěra vedení vyrovnání potenciálu AlMgSi 8, 204 006</t>
  </si>
  <si>
    <t>571263412</t>
  </si>
  <si>
    <t>741810001</t>
  </si>
  <si>
    <t>Zkoušky a prohlídky elektrických rozvodů a zařízení celková prohlídka a vyhotovení revizní zprávy pro objem montážních prací do 100 tis. Kč</t>
  </si>
  <si>
    <t>2046066724</t>
  </si>
  <si>
    <r>
      <rPr>
        <i/>
        <u/>
        <sz val="7"/>
        <color indexed="23"/>
        <rFont val="Calibri"/>
      </rPr>
      <t>https://podminky.urs.cz/item/CS_URS_2024_02/741810001</t>
    </r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</si>
  <si>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</si>
  <si>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</si>
  <si>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</si>
  <si>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</si>
  <si>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-390749373</t>
  </si>
  <si>
    <r>
      <rPr>
        <i/>
        <u/>
        <sz val="7"/>
        <color indexed="23"/>
        <rFont val="Calibri"/>
      </rPr>
      <t>https://podminky.urs.cz/item/CS_URS_2024_02/210220020</t>
    </r>
  </si>
  <si>
    <t>35442062</t>
  </si>
  <si>
    <t>pás zemnící 30x4mm FeZn</t>
  </si>
  <si>
    <t>-1789694764</t>
  </si>
  <si>
    <t>210220022</t>
  </si>
  <si>
    <t>Montáž uzemňovacího vedení s upevněním, propojením a připojením pomocí svorek v zemi s izolací spojů vodičů FeZn drátem nebo lanem průměru do 10 mm v městské zástavbě</t>
  </si>
  <si>
    <t>-1713394063</t>
  </si>
  <si>
    <r>
      <rPr>
        <i/>
        <u/>
        <sz val="7"/>
        <color indexed="23"/>
        <rFont val="Calibri"/>
      </rPr>
      <t>https://podminky.urs.cz/item/CS_URS_2024_02/210220022</t>
    </r>
  </si>
  <si>
    <t>35441073</t>
  </si>
  <si>
    <t>drát D 10mm FeZn</t>
  </si>
  <si>
    <t>1045067183</t>
  </si>
  <si>
    <t>210220102</t>
  </si>
  <si>
    <t>Montáž hromosvodného vedení svodových vodičů s podpěrami, průměru přes 10 mm</t>
  </si>
  <si>
    <t>1384661722</t>
  </si>
  <si>
    <r>
      <rPr>
        <i/>
        <u/>
        <sz val="7"/>
        <color indexed="23"/>
        <rFont val="Calibri"/>
      </rPr>
      <t>https://podminky.urs.cz/item/CS_URS_2024_02/210220102</t>
    </r>
  </si>
  <si>
    <t>1223750</t>
  </si>
  <si>
    <t>HVI VODIC-LONG D23MM SEDY</t>
  </si>
  <si>
    <t>2067245701</t>
  </si>
  <si>
    <t>275259.1</t>
  </si>
  <si>
    <t>podpěra na svody, 275 259</t>
  </si>
  <si>
    <t>1365103254</t>
  </si>
  <si>
    <t>275259</t>
  </si>
  <si>
    <t>Podpěra vedení se základnou_x000D_
a betonem pro vodič HVI 20-23mm -SET-</t>
  </si>
  <si>
    <t>-440303304</t>
  </si>
  <si>
    <t>210220231</t>
  </si>
  <si>
    <t>Montáž hromosvodného vedení jímacích tyčí délky do 3 m na stojan</t>
  </si>
  <si>
    <t>2125822303</t>
  </si>
  <si>
    <r>
      <rPr>
        <i/>
        <u/>
        <sz val="7"/>
        <color indexed="23"/>
        <rFont val="Calibri"/>
      </rPr>
      <t>https://podminky.urs.cz/item/CS_URS_2024_02/210220231</t>
    </r>
  </si>
  <si>
    <t>210220302</t>
  </si>
  <si>
    <t>Montáž hromosvodného vedení svorek se 3 a více šrouby</t>
  </si>
  <si>
    <t>1731007406</t>
  </si>
  <si>
    <r>
      <rPr>
        <i/>
        <u/>
        <sz val="7"/>
        <color indexed="23"/>
        <rFont val="Calibri"/>
      </rPr>
      <t>https://podminky.urs.cz/item/CS_URS_2024_02/210220302</t>
    </r>
  </si>
  <si>
    <t>318205</t>
  </si>
  <si>
    <t>Křížová svorka FeZn, pro prům. 8-10/pásek 30mm</t>
  </si>
  <si>
    <t>860158628</t>
  </si>
  <si>
    <t>-1328524935</t>
  </si>
  <si>
    <t>472 119</t>
  </si>
  <si>
    <t>Uzemňovací přípojnice nerez zkušební svorkovnice</t>
  </si>
  <si>
    <t>-1006747599</t>
  </si>
  <si>
    <t>301209</t>
  </si>
  <si>
    <t>Svorka KS, nerez 200kA, pro prům. 10mm</t>
  </si>
  <si>
    <t>235453478</t>
  </si>
  <si>
    <t>210220303</t>
  </si>
  <si>
    <t>Montáž hromosvodného vedení svorek na okapové žlaby</t>
  </si>
  <si>
    <t>-262818744</t>
  </si>
  <si>
    <r>
      <rPr>
        <i/>
        <u/>
        <sz val="7"/>
        <color indexed="23"/>
        <rFont val="Calibri"/>
      </rPr>
      <t>https://podminky.urs.cz/item/CS_URS_2024_02/210220303</t>
    </r>
  </si>
  <si>
    <t>35441905</t>
  </si>
  <si>
    <t>svorka připojovací k připojení okapových žlabů</t>
  </si>
  <si>
    <t>-60208251</t>
  </si>
  <si>
    <t>-682808297</t>
  </si>
  <si>
    <t>859714071</t>
  </si>
  <si>
    <t>598377388</t>
  </si>
  <si>
    <t>-1406601711</t>
  </si>
  <si>
    <t>01.5 - Vytápění</t>
  </si>
  <si>
    <t>999 - Poplatky za skládky</t>
  </si>
  <si>
    <t>713 - Izolace tepelné</t>
  </si>
  <si>
    <t>731 - Kotelny</t>
  </si>
  <si>
    <t>732 - Strojovny</t>
  </si>
  <si>
    <t>733 - Rozvod potrubí</t>
  </si>
  <si>
    <t>734 - Armatury</t>
  </si>
  <si>
    <t>735 - Otopná tělesa</t>
  </si>
  <si>
    <t>999</t>
  </si>
  <si>
    <t>Poplatky za skládky</t>
  </si>
  <si>
    <t>904C02</t>
  </si>
  <si>
    <t>Hzs-zkousky v ramci montaz.praci Topná zkouška</t>
  </si>
  <si>
    <t>998713101</t>
  </si>
  <si>
    <t>Přesun hmot pro izolace tepelné, výšky do 6 m</t>
  </si>
  <si>
    <t>713462112U00</t>
  </si>
  <si>
    <t>Izol potrubí skruž PE spona DN 15</t>
  </si>
  <si>
    <t>713462113U00</t>
  </si>
  <si>
    <t>Izol potrubí skruž PE spona DN 18</t>
  </si>
  <si>
    <t>713462114T00</t>
  </si>
  <si>
    <t>Izol potrubí skruž PE spona DN 28</t>
  </si>
  <si>
    <t>713462114U00</t>
  </si>
  <si>
    <t>Izol potrubí skruž PE spona DN 22</t>
  </si>
  <si>
    <t>73201</t>
  </si>
  <si>
    <t>Izolace návleková  DN 15/tl.15</t>
  </si>
  <si>
    <t>73202</t>
  </si>
  <si>
    <t>Izolace návleková  DN 18/tl.20</t>
  </si>
  <si>
    <t>73203</t>
  </si>
  <si>
    <t>Izolace návleková  DN 22/tl.20</t>
  </si>
  <si>
    <t>73203.1</t>
  </si>
  <si>
    <t>Izolace návleková DN 28/tl.25</t>
  </si>
  <si>
    <t>731</t>
  </si>
  <si>
    <t>Kotelny</t>
  </si>
  <si>
    <t>998731101</t>
  </si>
  <si>
    <t>Přesun hmot pro kotelny, výšky do 6 m</t>
  </si>
  <si>
    <t>731PC024</t>
  </si>
  <si>
    <t>Tepelné čerpadlo vzduch-voda 6kW D+M</t>
  </si>
  <si>
    <t>731PC025</t>
  </si>
  <si>
    <t>Ekviterní regulace vč.montáže a zapojení, interface,termostat</t>
  </si>
  <si>
    <t>soub.</t>
  </si>
  <si>
    <t>732</t>
  </si>
  <si>
    <t>Strojovny</t>
  </si>
  <si>
    <t>732331512</t>
  </si>
  <si>
    <t>Nádoby expanzní tlak.s memb. 15 l</t>
  </si>
  <si>
    <t>PC732001</t>
  </si>
  <si>
    <t>Oběhové čerpadlo elektronické 25/1-6</t>
  </si>
  <si>
    <t>998732102</t>
  </si>
  <si>
    <t>Přesun hmot pro strojovny, výšky do 12 m</t>
  </si>
  <si>
    <t>733</t>
  </si>
  <si>
    <t>Rozvod potrubí</t>
  </si>
  <si>
    <t>733163102</t>
  </si>
  <si>
    <t>Potrubí z měděných trubek vytápění D 15 x 1,0 mm</t>
  </si>
  <si>
    <t>733163103</t>
  </si>
  <si>
    <t>Potrubí z měděných trubek vytápění D 18 x 1,0 mm</t>
  </si>
  <si>
    <t>733163104</t>
  </si>
  <si>
    <t>Potrubí z měděných trubek vytápění D 22 x 1,0 mm</t>
  </si>
  <si>
    <t>733163105</t>
  </si>
  <si>
    <t>Potrubí z měděných trubek vytápění D 28 x 1,5 mm</t>
  </si>
  <si>
    <t>733190106</t>
  </si>
  <si>
    <t>Tlaková zkouška potrubí</t>
  </si>
  <si>
    <t>998733103</t>
  </si>
  <si>
    <t>Přesun hmot pro rozvody potrubí, výšky do 24 m</t>
  </si>
  <si>
    <t>Armatury</t>
  </si>
  <si>
    <t>722224111</t>
  </si>
  <si>
    <t>Kohouty plnicí a vypouštěcí DN 15</t>
  </si>
  <si>
    <t>734251123</t>
  </si>
  <si>
    <t>Ventily pojistné pružinové G 1/2</t>
  </si>
  <si>
    <t>734213123</t>
  </si>
  <si>
    <t>Ventil odvzdušňovací ruční, DN 15</t>
  </si>
  <si>
    <t>734221672</t>
  </si>
  <si>
    <t>Hlavice ovládání ventilů termostat.</t>
  </si>
  <si>
    <t>734233123</t>
  </si>
  <si>
    <t>Kohout kulový,vnitřní-vnitřní z. DN 25</t>
  </si>
  <si>
    <t>734245423</t>
  </si>
  <si>
    <t>Klapka zpětná,2xvnitř.závit DN 25,top</t>
  </si>
  <si>
    <t>734293223</t>
  </si>
  <si>
    <t>Filtr, vnitřní-vnitřní z.DN 25</t>
  </si>
  <si>
    <t>734209115RT2</t>
  </si>
  <si>
    <t>Montáž armatur závitových,se 2závity, DN 20 včetně bezp.armatury k EN DN 20</t>
  </si>
  <si>
    <t>734266421C00</t>
  </si>
  <si>
    <t>H kus pro střed.napojení DN10</t>
  </si>
  <si>
    <t>998734103</t>
  </si>
  <si>
    <t>Přesun hmot pro armatury, výšky do 24 m</t>
  </si>
  <si>
    <t>735</t>
  </si>
  <si>
    <t>Otopná tělesa</t>
  </si>
  <si>
    <t>735000912</t>
  </si>
  <si>
    <t>Oprava-vyregulování ventilů s termost.ovládáním</t>
  </si>
  <si>
    <t>735157561</t>
  </si>
  <si>
    <t>Otopná těl.panel.spodní napojení 21 600/ 500</t>
  </si>
  <si>
    <t>735157562</t>
  </si>
  <si>
    <t>Otopná těl.panel.spodní napojení 21 600/ 600</t>
  </si>
  <si>
    <t>735157566</t>
  </si>
  <si>
    <t>Otopná těl.panel.spodní napojení 21 600/1000</t>
  </si>
  <si>
    <t>735157662</t>
  </si>
  <si>
    <t>Otopná těl.panel.spodní napojení 22 600/ 600</t>
  </si>
  <si>
    <t>998735103</t>
  </si>
  <si>
    <t>Přesun hmot pro otopná tělesa, výšky do 24 m</t>
  </si>
  <si>
    <t>03 - Zpevněné plochy</t>
  </si>
  <si>
    <t>HSV - potrubí z trub plastických</t>
  </si>
  <si>
    <t xml:space="preserve">    8 - Trubní vedení</t>
  </si>
  <si>
    <t xml:space="preserve">    96 - Bourání konstrukcí</t>
  </si>
  <si>
    <t xml:space="preserve">    767 - mobiliář</t>
  </si>
  <si>
    <t>potrubí z trub plastických</t>
  </si>
  <si>
    <t>-1826796692</t>
  </si>
  <si>
    <t>-1142888007</t>
  </si>
  <si>
    <t>-1092343994</t>
  </si>
  <si>
    <t>188,69*1,2</t>
  </si>
  <si>
    <t>122211101</t>
  </si>
  <si>
    <t>Odkopávky a prokopávky ručně zapažené i nezapažené v hornině třídy těžitelnosti I skupiny 3</t>
  </si>
  <si>
    <t>-985782100</t>
  </si>
  <si>
    <r>
      <rPr>
        <i/>
        <u/>
        <sz val="7"/>
        <color indexed="23"/>
        <rFont val="Calibri"/>
      </rPr>
      <t>https://podminky.urs.cz/item/CS_URS_2024_02/122211101</t>
    </r>
  </si>
  <si>
    <t>odkop studny</t>
  </si>
  <si>
    <t>0,8*3,14*1,5*1,5-0,8*3,14*0,85*0,85</t>
  </si>
  <si>
    <t>1599576222</t>
  </si>
  <si>
    <t>188,69*1,1*0,35</t>
  </si>
  <si>
    <t>131213701</t>
  </si>
  <si>
    <t>Hloubení nezapažených jam ručně s urovnáním dna do předepsaného profilu a spádu v hornině třídy těžitelnosti I skupiny 3 soudržných</t>
  </si>
  <si>
    <t>793770319</t>
  </si>
  <si>
    <r>
      <rPr>
        <i/>
        <u/>
        <sz val="7"/>
        <color indexed="23"/>
        <rFont val="Calibri"/>
      </rPr>
      <t>https://podminky.urs.cz/item/CS_URS_2024_02/131213701</t>
    </r>
  </si>
  <si>
    <t>0,3*0,3*1,0*12</t>
  </si>
  <si>
    <t>0,3*0,6*2*4*1,0</t>
  </si>
  <si>
    <t>1405479144</t>
  </si>
  <si>
    <t>226,428*0,2</t>
  </si>
  <si>
    <t>1055167032</t>
  </si>
  <si>
    <t>882980396</t>
  </si>
  <si>
    <t>72,646+3,837+2,52</t>
  </si>
  <si>
    <t>814802430</t>
  </si>
  <si>
    <t>79,003*5</t>
  </si>
  <si>
    <t>-1305633475</t>
  </si>
  <si>
    <t>79,003*1,8</t>
  </si>
  <si>
    <t>799232311</t>
  </si>
  <si>
    <t>obsyp zpevněných ploch, příprava na zatrávnění</t>
  </si>
  <si>
    <t>(19*2+12*2+62*2)*0,3*1,0</t>
  </si>
  <si>
    <t>174151101</t>
  </si>
  <si>
    <t>-280787952</t>
  </si>
  <si>
    <r>
      <rPr>
        <i/>
        <u/>
        <sz val="7"/>
        <color indexed="23"/>
        <rFont val="Calibri"/>
      </rPr>
      <t>https://podminky.urs.cz/item/CS_URS_2024_02/174151101</t>
    </r>
  </si>
  <si>
    <t>případné srovnání nerovností terénu</t>
  </si>
  <si>
    <t>188,69*1,1*0,1</t>
  </si>
  <si>
    <t>58337344</t>
  </si>
  <si>
    <t>štěrkopísek frakce 0/32</t>
  </si>
  <si>
    <t>115596952</t>
  </si>
  <si>
    <t>20,756*1,9</t>
  </si>
  <si>
    <t>-494270496</t>
  </si>
  <si>
    <t>1134820242</t>
  </si>
  <si>
    <t>188,69*1,1</t>
  </si>
  <si>
    <t>171151111</t>
  </si>
  <si>
    <t>Uložení sypanin do násypů strojně s rozprostřením sypaniny ve vrstvách a s hrubým urovnáním zhutněných z hornin nesoudržných sypkých</t>
  </si>
  <si>
    <t>-149657676</t>
  </si>
  <si>
    <r>
      <rPr>
        <i/>
        <u/>
        <sz val="7"/>
        <color indexed="23"/>
        <rFont val="Calibri"/>
      </rPr>
      <t>https://podminky.urs.cz/item/CS_URS_2024_02/171151111</t>
    </r>
  </si>
  <si>
    <t>Poznámka k položce:_x000D_
náyp dodatečného krytí kanálu, uvedení zahrad do původního stavu</t>
  </si>
  <si>
    <t>(19*2+12*2+62*2)*2,0</t>
  </si>
  <si>
    <t>181311103</t>
  </si>
  <si>
    <t>Rozprostření a urovnání ornice v rovině nebo ve svahu sklonu do 1:5 ručně při souvislé ploše, tl. vrstvy do 200 mm</t>
  </si>
  <si>
    <t>140732077</t>
  </si>
  <si>
    <r>
      <rPr>
        <i/>
        <u/>
        <sz val="7"/>
        <color indexed="23"/>
        <rFont val="Calibri"/>
      </rPr>
      <t>https://podminky.urs.cz/item/CS_URS_2024_02/181311103</t>
    </r>
  </si>
  <si>
    <t>Poznámka k položce:_x000D_
srovnání návozu</t>
  </si>
  <si>
    <t>00572410</t>
  </si>
  <si>
    <t>osivo směs travní parková</t>
  </si>
  <si>
    <t>-903794861</t>
  </si>
  <si>
    <t>372*0,03</t>
  </si>
  <si>
    <t>181311999</t>
  </si>
  <si>
    <t>Pořízení, nakládka, dovoz ornice</t>
  </si>
  <si>
    <t>-145782357</t>
  </si>
  <si>
    <t>372*0,2</t>
  </si>
  <si>
    <t>247681114</t>
  </si>
  <si>
    <t>Obsyp a těsnění vodárenské studny těsnění se zhutněním z jílu</t>
  </si>
  <si>
    <t>1178586681</t>
  </si>
  <si>
    <r>
      <rPr>
        <i/>
        <u/>
        <sz val="7"/>
        <color indexed="23"/>
        <rFont val="Calibri"/>
      </rPr>
      <t>https://podminky.urs.cz/item/CS_URS_2024_02/247681114</t>
    </r>
  </si>
  <si>
    <t>zásyp kolem upravované studny</t>
  </si>
  <si>
    <t>0,3*3,14*1,5*1,5-0,3*3,14*0,85*0,85</t>
  </si>
  <si>
    <t>58125110</t>
  </si>
  <si>
    <t>jíl surový kusový</t>
  </si>
  <si>
    <t>-368914073</t>
  </si>
  <si>
    <t>1,429*2,0</t>
  </si>
  <si>
    <t>-611427237</t>
  </si>
  <si>
    <t>-555419010</t>
  </si>
  <si>
    <t>0,3*4*0,2*12</t>
  </si>
  <si>
    <t>(0,3+0,6)*2*0,2*4*2</t>
  </si>
  <si>
    <t>1621932366</t>
  </si>
  <si>
    <t>564251111</t>
  </si>
  <si>
    <t>Podklad nebo podsyp ze štěrkopísku ŠP s rozprostřením, vlhčením a zhutněním plochy přes 100 m2, po zhutnění tl. 150 mm</t>
  </si>
  <si>
    <t>1532602701</t>
  </si>
  <si>
    <r>
      <rPr>
        <i/>
        <u/>
        <sz val="7"/>
        <color indexed="23"/>
        <rFont val="Calibri"/>
      </rPr>
      <t>https://podminky.urs.cz/item/CS_URS_2024_02/564251111</t>
    </r>
  </si>
  <si>
    <t>Poznámka k položce:_x000D_
dopadová plocha</t>
  </si>
  <si>
    <t>4*4+3*3*2</t>
  </si>
  <si>
    <t>564861111</t>
  </si>
  <si>
    <t>Podklad ze štěrkodrti ŠD s rozprostřením a zhutněním plochy přes 100 m2, po zhutnění tl. 200 mm</t>
  </si>
  <si>
    <t>-1795071287</t>
  </si>
  <si>
    <r>
      <rPr>
        <i/>
        <u/>
        <sz val="7"/>
        <color indexed="23"/>
        <rFont val="Calibri"/>
      </rPr>
      <t>https://podminky.urs.cz/item/CS_URS_2024_02/564861111</t>
    </r>
  </si>
  <si>
    <t>fr 0-32</t>
  </si>
  <si>
    <t>188,69*1,05</t>
  </si>
  <si>
    <t>-1344385800</t>
  </si>
  <si>
    <t>fr. 16-32</t>
  </si>
  <si>
    <t>188,69</t>
  </si>
  <si>
    <t>-840299319</t>
  </si>
  <si>
    <t>596211222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</si>
  <si>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100 do 300 m2</t>
  </si>
  <si>
    <t>398442925</t>
  </si>
  <si>
    <r>
      <rPr>
        <i/>
        <u/>
        <sz val="7"/>
        <color indexed="23"/>
        <rFont val="Calibri"/>
      </rPr>
      <t>https://podminky.urs.cz/item/CS_URS_2024_02/596211222</t>
    </r>
  </si>
  <si>
    <t>59245020</t>
  </si>
  <si>
    <t>dlažba skladebná betonová 200x100mm tl 80mm přírodní</t>
  </si>
  <si>
    <t>-280644207</t>
  </si>
  <si>
    <t>188,69*1,01</t>
  </si>
  <si>
    <t>242351112</t>
  </si>
  <si>
    <t>Bednění pláště vodárenské studny kopané kruhové</t>
  </si>
  <si>
    <t>23816106</t>
  </si>
  <si>
    <r>
      <rPr>
        <i/>
        <u/>
        <sz val="7"/>
        <color indexed="23"/>
        <rFont val="Calibri"/>
      </rPr>
      <t>https://podminky.urs.cz/item/CS_URS_2024_02/242351112</t>
    </r>
  </si>
  <si>
    <t>0,2*3,14*2,0+0,2*3,14*1,5+(3,14*1,0*1,0-3,14*0,8*0,8)</t>
  </si>
  <si>
    <t>631313115</t>
  </si>
  <si>
    <t>Vytvarování dna z betonu prostého žlabů, kanálů, nádrží nebo vodárenských rychlofiltrů s bedněním s potěrem z cementové malty hlazeným ocelovým hladítkem žlabů nebo kanálů, z betonu se zvýšenými nároky na prostředí C 25/30, poloměr zakřivení přes 600 mm</t>
  </si>
  <si>
    <t>1053200574</t>
  </si>
  <si>
    <r>
      <rPr>
        <i/>
        <u/>
        <sz val="7"/>
        <color indexed="23"/>
        <rFont val="Calibri"/>
      </rPr>
      <t>https://podminky.urs.cz/item/CS_URS_2024_02/631313115</t>
    </r>
  </si>
  <si>
    <t>úprava okrajů studny po odbourání</t>
  </si>
  <si>
    <t>0,2*(3,14*2,0*2,0-3,14*1,5*1,5)</t>
  </si>
  <si>
    <t>Trubní vedení</t>
  </si>
  <si>
    <t>894414211</t>
  </si>
  <si>
    <t>Osazení betonových nebo železobetonových dílců pro šachty desek zákrytových</t>
  </si>
  <si>
    <t>410239899</t>
  </si>
  <si>
    <r>
      <rPr>
        <i/>
        <u/>
        <sz val="7"/>
        <color indexed="23"/>
        <rFont val="Calibri"/>
      </rPr>
      <t>https://podminky.urs.cz/item/CS_URS_2024_02/894414211</t>
    </r>
  </si>
  <si>
    <t>5922436A</t>
  </si>
  <si>
    <t>deska betonová zákrytová šachetní čtvercová 150x180x62,5cm</t>
  </si>
  <si>
    <t>-1657369866</t>
  </si>
  <si>
    <t>899104112</t>
  </si>
  <si>
    <t>Osazení poklopů šachtových litinových, ocelových nebo železobetonových včetně rámů pro třídu zatížení D400, E600</t>
  </si>
  <si>
    <t>1647798240</t>
  </si>
  <si>
    <r>
      <rPr>
        <i/>
        <u/>
        <sz val="7"/>
        <color indexed="23"/>
        <rFont val="Calibri"/>
      </rPr>
      <t>https://podminky.urs.cz/item/CS_URS_2024_02/899104112</t>
    </r>
  </si>
  <si>
    <t>5524140.</t>
  </si>
  <si>
    <t>poklop šachtový s rámem DN 600 třída D400 bez odvětrání</t>
  </si>
  <si>
    <t>915170276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</si>
  <si>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</si>
  <si>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</si>
  <si>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-1037690975</t>
  </si>
  <si>
    <r>
      <rPr>
        <i/>
        <u/>
        <sz val="7"/>
        <color indexed="23"/>
        <rFont val="Calibri"/>
      </rPr>
      <t>https://podminky.urs.cz/item/CS_URS_2024_02/916111123</t>
    </r>
  </si>
  <si>
    <t>přídlažba</t>
  </si>
  <si>
    <t>6*2</t>
  </si>
  <si>
    <t>58381007</t>
  </si>
  <si>
    <t>kostka štípaná dlažební žula drobná 8/10</t>
  </si>
  <si>
    <t>-94263069</t>
  </si>
  <si>
    <t>12*0,1*2</t>
  </si>
  <si>
    <t>916131112</t>
  </si>
  <si>
    <t>Osazení silničního obrubníku betonového se zřízením lože, s vyplněním a zatřením spár cementovou maltou ležatého bez boční opěry, do lože z betonu prostého</t>
  </si>
  <si>
    <t>-1026237236</t>
  </si>
  <si>
    <r>
      <rPr>
        <i/>
        <u/>
        <sz val="7"/>
        <color indexed="23"/>
        <rFont val="Calibri"/>
      </rPr>
      <t>https://podminky.urs.cz/item/CS_URS_2024_02/916131112</t>
    </r>
  </si>
  <si>
    <t>59217031</t>
  </si>
  <si>
    <t>obrubník silniční betonový 1000x150x250mm</t>
  </si>
  <si>
    <t>1927506755</t>
  </si>
  <si>
    <t>6*1,02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</si>
  <si>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</si>
  <si>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</si>
  <si>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-2011903301</t>
  </si>
  <si>
    <r>
      <rPr>
        <i/>
        <u/>
        <sz val="7"/>
        <color indexed="23"/>
        <rFont val="Calibri"/>
      </rPr>
      <t>https://podminky.urs.cz/item/CS_URS_2024_02/916231213</t>
    </r>
  </si>
  <si>
    <t>64*2</t>
  </si>
  <si>
    <t>59217017</t>
  </si>
  <si>
    <t>obrubník betonový chodníkový 1000x100x250mm</t>
  </si>
  <si>
    <t>2062273286</t>
  </si>
  <si>
    <t>128*1,02 'Přepočtené koeficientem množství</t>
  </si>
  <si>
    <t>916991121</t>
  </si>
  <si>
    <t>Lože pod obrubníky, krajníky nebo obruby z dlažebních kostek z betonu prostého</t>
  </si>
  <si>
    <t>-582231856</t>
  </si>
  <si>
    <r>
      <rPr>
        <i/>
        <u/>
        <sz val="7"/>
        <color indexed="23"/>
        <rFont val="Calibri"/>
      </rPr>
      <t>https://podminky.urs.cz/item/CS_URS_2024_02/916991121</t>
    </r>
  </si>
  <si>
    <t>lože pod odvodňovací rošt a dvojřádek</t>
  </si>
  <si>
    <t>0,5*0,3*6,0</t>
  </si>
  <si>
    <t>919411131</t>
  </si>
  <si>
    <t>Čelo propustku včetně římsy z betonu prostého se zvýšenými nároky na prostředí, pro propustek z trub DN 300 až 500 mm</t>
  </si>
  <si>
    <t>1660100953</t>
  </si>
  <si>
    <r>
      <rPr>
        <i/>
        <u/>
        <sz val="7"/>
        <color indexed="23"/>
        <rFont val="Calibri"/>
      </rPr>
      <t>https://podminky.urs.cz/item/CS_URS_2024_02/919411131</t>
    </r>
  </si>
  <si>
    <t>919521140</t>
  </si>
  <si>
    <t>Zřízení silničního propustku z trub betonových nebo železobetonových DN 600 mm</t>
  </si>
  <si>
    <t>1837248986</t>
  </si>
  <si>
    <r>
      <rPr>
        <i/>
        <u/>
        <sz val="7"/>
        <color indexed="23"/>
        <rFont val="Calibri"/>
      </rPr>
      <t>https://podminky.urs.cz/item/CS_URS_2024_02/919521140</t>
    </r>
  </si>
  <si>
    <t>28617279</t>
  </si>
  <si>
    <t>trubka kanalizační PP korugovaná DN 400x6000mm SN16</t>
  </si>
  <si>
    <t>-328927947</t>
  </si>
  <si>
    <t>919535558</t>
  </si>
  <si>
    <t>Obetonování trubního propustku betonem prostým bez zvýšených nároků na prostředí tř. C 20/25</t>
  </si>
  <si>
    <t>-1968701418</t>
  </si>
  <si>
    <r>
      <rPr>
        <i/>
        <u/>
        <sz val="7"/>
        <color indexed="23"/>
        <rFont val="Calibri"/>
      </rPr>
      <t>https://podminky.urs.cz/item/CS_URS_2024_02/919535558</t>
    </r>
  </si>
  <si>
    <t>6*0,6*0,6-3,14*0,2*0,2*6</t>
  </si>
  <si>
    <t>919731122</t>
  </si>
  <si>
    <t>Zarovnání styčné plochy podkladu nebo krytu podél vybourané části komunikace nebo zpevněné plochy živičné tl. přes 50 do 100 mm</t>
  </si>
  <si>
    <t>449472813</t>
  </si>
  <si>
    <r>
      <rPr>
        <i/>
        <u/>
        <sz val="7"/>
        <color indexed="23"/>
        <rFont val="Calibri"/>
      </rPr>
      <t>https://podminky.urs.cz/item/CS_URS_2024_02/919731122</t>
    </r>
  </si>
  <si>
    <t>935326111.1</t>
  </si>
  <si>
    <t>Odvodňovací rošt - osazení a dodávka</t>
  </si>
  <si>
    <t>-1021875979</t>
  </si>
  <si>
    <t>938431111</t>
  </si>
  <si>
    <t>Čištění studny průměru přes 80 do 100 cm hloubky do 5 m s odstraněním kalu tloušťky do 0,1 m</t>
  </si>
  <si>
    <t>1260323451</t>
  </si>
  <si>
    <r>
      <rPr>
        <i/>
        <u/>
        <sz val="7"/>
        <color indexed="23"/>
        <rFont val="Calibri"/>
      </rPr>
      <t>https://podminky.urs.cz/item/CS_URS_2024_02/938431111</t>
    </r>
  </si>
  <si>
    <t>938431119</t>
  </si>
  <si>
    <t>Čištění studny průměru přes 80 do 100 cm Příplatek k ceně za každý další i započatý 0,1 m tloušťky kalu</t>
  </si>
  <si>
    <t>-2037817486</t>
  </si>
  <si>
    <r>
      <rPr>
        <i/>
        <u/>
        <sz val="7"/>
        <color indexed="23"/>
        <rFont val="Calibri"/>
      </rPr>
      <t>https://podminky.urs.cz/item/CS_URS_2024_02/938431119</t>
    </r>
  </si>
  <si>
    <t>962022490</t>
  </si>
  <si>
    <t>Bourání zdiva nadzákladového kamenného na maltu cementovou, objemu do 1 m3</t>
  </si>
  <si>
    <t>202101953</t>
  </si>
  <si>
    <r>
      <rPr>
        <i/>
        <u/>
        <sz val="7"/>
        <color indexed="23"/>
        <rFont val="Calibri"/>
      </rPr>
      <t>https://podminky.urs.cz/item/CS_URS_2024_02/962022490</t>
    </r>
  </si>
  <si>
    <t>část studny</t>
  </si>
  <si>
    <t>3,14*1,7*0,15*0,8</t>
  </si>
  <si>
    <t>Bourání konstrukcí</t>
  </si>
  <si>
    <t>113107013</t>
  </si>
  <si>
    <t>Odstranění podkladů nebo krytů při překopech inženýrských sítí s přemístěním hmot na skládku ve vzdálenosti do 3 m nebo s naložením na dopravní prostředek ručně z kameniva těženého, o tl. vrstvy přes 200 do 300 mm</t>
  </si>
  <si>
    <t>-2018666002</t>
  </si>
  <si>
    <r>
      <rPr>
        <i/>
        <u/>
        <sz val="7"/>
        <color indexed="23"/>
        <rFont val="Calibri"/>
      </rPr>
      <t>https://podminky.urs.cz/item/CS_URS_2024_02/113107013</t>
    </r>
  </si>
  <si>
    <t>6*0,3</t>
  </si>
  <si>
    <t>-1662748915</t>
  </si>
  <si>
    <t>899303811</t>
  </si>
  <si>
    <t>Demontáž poklopů betonových a železobetonových včetně rámu, hmotnosti jednotlivě přes 100 do 150 kg</t>
  </si>
  <si>
    <t>2113646418</t>
  </si>
  <si>
    <r>
      <rPr>
        <i/>
        <u/>
        <sz val="7"/>
        <color indexed="23"/>
        <rFont val="Calibri"/>
      </rPr>
      <t>https://podminky.urs.cz/item/CS_URS_2024_02/899303811</t>
    </r>
  </si>
  <si>
    <t>919735112</t>
  </si>
  <si>
    <t>Řezání stávajícího živičného krytu nebo podkladu hloubky přes 50 do 100 mm</t>
  </si>
  <si>
    <t>-57104728</t>
  </si>
  <si>
    <r>
      <rPr>
        <i/>
        <u/>
        <sz val="7"/>
        <color indexed="23"/>
        <rFont val="Calibri"/>
      </rPr>
      <t>https://podminky.urs.cz/item/CS_URS_2024_02/919735112</t>
    </r>
  </si>
  <si>
    <t>997221571</t>
  </si>
  <si>
    <t>Vodorovná doprava vybouraných hmot bez naložení, ale se složením a s hrubým urovnáním na vzdálenost do 1 km</t>
  </si>
  <si>
    <t>279956132</t>
  </si>
  <si>
    <r>
      <rPr>
        <i/>
        <u/>
        <sz val="7"/>
        <color indexed="23"/>
        <rFont val="Calibri"/>
      </rPr>
      <t>https://podminky.urs.cz/item/CS_URS_2024_02/997221571</t>
    </r>
  </si>
  <si>
    <t>997221579</t>
  </si>
  <si>
    <t>Vodorovná doprava vybouraných hmot bez naložení, ale se složením a s hrubým urovnáním na vzdálenost Příplatek k ceně za každý další započatý 1 km přes 1 km</t>
  </si>
  <si>
    <t>-432015535</t>
  </si>
  <si>
    <r>
      <rPr>
        <i/>
        <u/>
        <sz val="7"/>
        <color indexed="23"/>
        <rFont val="Calibri"/>
      </rPr>
      <t>https://podminky.urs.cz/item/CS_URS_2024_02/997221579</t>
    </r>
  </si>
  <si>
    <t>3,553*20</t>
  </si>
  <si>
    <t>997221612</t>
  </si>
  <si>
    <t>Nakládání na dopravní prostředky pro vodorovnou dopravu vybouraných hmot</t>
  </si>
  <si>
    <t>-2015135902</t>
  </si>
  <si>
    <r>
      <rPr>
        <i/>
        <u/>
        <sz val="7"/>
        <color indexed="23"/>
        <rFont val="Calibri"/>
      </rPr>
      <t>https://podminky.urs.cz/item/CS_URS_2024_02/997221612</t>
    </r>
  </si>
  <si>
    <t>997221873</t>
  </si>
  <si>
    <t>-1190209116</t>
  </si>
  <si>
    <r>
      <rPr>
        <i/>
        <u/>
        <sz val="7"/>
        <color indexed="23"/>
        <rFont val="Calibri"/>
      </rPr>
      <t>https://podminky.urs.cz/item/CS_URS_2024_02/997221873</t>
    </r>
  </si>
  <si>
    <t>998223011</t>
  </si>
  <si>
    <t>Přesun hmot pro pozemní komunikace s krytem dlážděným dopravní vzdálenost do 200 m jakékoliv délky objektu</t>
  </si>
  <si>
    <t>-872715512</t>
  </si>
  <si>
    <r>
      <rPr>
        <i/>
        <u/>
        <sz val="7"/>
        <color indexed="23"/>
        <rFont val="Calibri"/>
      </rPr>
      <t>https://podminky.urs.cz/item/CS_URS_2024_02/998223011</t>
    </r>
  </si>
  <si>
    <t>mobiliář</t>
  </si>
  <si>
    <t>Pol1</t>
  </si>
  <si>
    <t>lavička s opěradlem</t>
  </si>
  <si>
    <t>1987430456</t>
  </si>
  <si>
    <t>Pol2</t>
  </si>
  <si>
    <t>lavička bez opěradla</t>
  </si>
  <si>
    <t>463537354</t>
  </si>
  <si>
    <t>Pol3</t>
  </si>
  <si>
    <t>montáž laviček včetně kotvení</t>
  </si>
  <si>
    <t>-1407623809</t>
  </si>
  <si>
    <t>Pol4</t>
  </si>
  <si>
    <t>zpětná montáž houpaček</t>
  </si>
  <si>
    <t>-610585958</t>
  </si>
  <si>
    <t>Pol5</t>
  </si>
  <si>
    <t>zpětná montáž průlezky</t>
  </si>
  <si>
    <t>299507091</t>
  </si>
  <si>
    <t>Pol6</t>
  </si>
  <si>
    <t>Zřízení dopadové plochy - houpačky, průlezka - praný štěrk s kamínky o velikosti 2-8 mm</t>
  </si>
  <si>
    <t>-416622789</t>
  </si>
  <si>
    <t>Pol.7</t>
  </si>
  <si>
    <t>Zřízení pískoviště o rozměru 3x3 m, výška 31 cm, ukončeno ze čtyř stran lavičkou š. 15 cm, impregnované, 2 vrstvy lazury</t>
  </si>
  <si>
    <t>-1482798321</t>
  </si>
  <si>
    <t>04 - Dešťová kanalizace</t>
  </si>
  <si>
    <t>HSV - HSV</t>
  </si>
  <si>
    <t>132251251</t>
  </si>
  <si>
    <t>Hloubení nezapažených rýh šířky přes 800 do 2 000 mm strojně s urovnáním dna do předepsaného profilu a spádu v hornině třídy těžitelnosti I skupiny 3 do 20 m3</t>
  </si>
  <si>
    <t>-1864023237</t>
  </si>
  <si>
    <r>
      <rPr>
        <i/>
        <u/>
        <sz val="7"/>
        <color indexed="23"/>
        <rFont val="Calibri"/>
      </rPr>
      <t>https://podminky.urs.cz/item/CS_URS_2024_02/132251251</t>
    </r>
  </si>
  <si>
    <t>23,0*0,8*1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</si>
  <si>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</si>
  <si>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</si>
  <si>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-336666517</t>
  </si>
  <si>
    <r>
      <rPr>
        <i/>
        <u/>
        <sz val="7"/>
        <color indexed="23"/>
        <rFont val="Calibri"/>
      </rPr>
      <t>https://podminky.urs.cz/item/CS_URS_2024_02/162251102</t>
    </r>
  </si>
  <si>
    <t>18,4+8,28</t>
  </si>
  <si>
    <t>-1616350327</t>
  </si>
  <si>
    <t>18,4-8,28</t>
  </si>
  <si>
    <t>-1971638341</t>
  </si>
  <si>
    <t>10,12*5</t>
  </si>
  <si>
    <t>908951250</t>
  </si>
  <si>
    <t>10,12+8,28</t>
  </si>
  <si>
    <t>171201231</t>
  </si>
  <si>
    <t>1923952908</t>
  </si>
  <si>
    <r>
      <rPr>
        <i/>
        <u/>
        <sz val="7"/>
        <color indexed="23"/>
        <rFont val="Calibri"/>
      </rPr>
      <t>https://podminky.urs.cz/item/CS_URS_2024_02/171201231</t>
    </r>
  </si>
  <si>
    <t>10,12*1,6</t>
  </si>
  <si>
    <t>-1555483936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</si>
  <si>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</si>
  <si>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522051131</t>
  </si>
  <si>
    <r>
      <rPr>
        <i/>
        <u/>
        <sz val="7"/>
        <color indexed="23"/>
        <rFont val="Calibri"/>
      </rPr>
      <t>https://podminky.urs.cz/item/CS_URS_2024_02/175151101</t>
    </r>
  </si>
  <si>
    <t>23*0,8*0,45</t>
  </si>
  <si>
    <t>58331351</t>
  </si>
  <si>
    <t>kamenivo těžené drobné frakce 0/4</t>
  </si>
  <si>
    <t>-1998068035</t>
  </si>
  <si>
    <t>8,28*2,0</t>
  </si>
  <si>
    <t>451572111</t>
  </si>
  <si>
    <t>Lože pod potrubí, stoky a drobné objekty v otevřeném výkopu z kameniva drobného těženého 0 až 4 mm</t>
  </si>
  <si>
    <t>1858663024</t>
  </si>
  <si>
    <r>
      <rPr>
        <i/>
        <u/>
        <sz val="7"/>
        <color indexed="23"/>
        <rFont val="Calibri"/>
      </rPr>
      <t>https://podminky.urs.cz/item/CS_URS_2024_02/451572111</t>
    </r>
  </si>
  <si>
    <t>23*0,1*0,8</t>
  </si>
  <si>
    <t>721242115</t>
  </si>
  <si>
    <t>Lapače střešních splavenin polypropylenové (PP) s kulovým kloubem na odtoku DN 110</t>
  </si>
  <si>
    <t>-1841826800</t>
  </si>
  <si>
    <r>
      <rPr>
        <i/>
        <u/>
        <sz val="7"/>
        <color indexed="23"/>
        <rFont val="Calibri"/>
      </rPr>
      <t>https://podminky.urs.cz/item/CS_URS_2024_02/721242115</t>
    </r>
  </si>
  <si>
    <t>871275211</t>
  </si>
  <si>
    <t>Kanalizační potrubí z tvrdého PVC v otevřeném výkopu ve sklonu do 20 %, hladkého plnostěnného jednovrstvého, tuhost třídy SN 4 DN 125</t>
  </si>
  <si>
    <t>-339610825</t>
  </si>
  <si>
    <r>
      <rPr>
        <i/>
        <u/>
        <sz val="7"/>
        <color indexed="23"/>
        <rFont val="Calibri"/>
      </rPr>
      <t>https://podminky.urs.cz/item/CS_URS_2023_02/871275211</t>
    </r>
  </si>
  <si>
    <t>28611129</t>
  </si>
  <si>
    <t>trubka kanalizační PVC DN 125x5000mm SN4</t>
  </si>
  <si>
    <t>1852111698</t>
  </si>
  <si>
    <t>877270310</t>
  </si>
  <si>
    <t>Montáž tvarovek na kanalizačním plastovém potrubí z PP nebo PVC-U hladkého plnostěnného kolen, víček nebo hrdlových uzávěrů DN 125</t>
  </si>
  <si>
    <t>1550008509</t>
  </si>
  <si>
    <r>
      <rPr>
        <i/>
        <u/>
        <sz val="7"/>
        <color indexed="23"/>
        <rFont val="Calibri"/>
      </rPr>
      <t>https://podminky.urs.cz/item/CS_URS_2024_02/877270310</t>
    </r>
  </si>
  <si>
    <t xml:space="preserve">podíl tvarovek </t>
  </si>
  <si>
    <t>28617171</t>
  </si>
  <si>
    <t>koleno kanalizační PP třívrstvé SN16 DN 125x30°</t>
  </si>
  <si>
    <t>1504919818</t>
  </si>
  <si>
    <t>87PC001</t>
  </si>
  <si>
    <t>Vsakovací objekt 2,5*6*3 m vč.geotextilie, štěrku, dren.potrubí a výkopu</t>
  </si>
  <si>
    <t>-1322893733</t>
  </si>
  <si>
    <t>892271111</t>
  </si>
  <si>
    <t>Tlakové zkoušky vodou na potrubí DN 100 nebo 125</t>
  </si>
  <si>
    <t>1337218190</t>
  </si>
  <si>
    <r>
      <rPr>
        <i/>
        <u/>
        <sz val="7"/>
        <color indexed="23"/>
        <rFont val="Calibri"/>
      </rPr>
      <t>https://podminky.urs.cz/item/CS_URS_2024_02/892271111</t>
    </r>
  </si>
  <si>
    <t>892372111</t>
  </si>
  <si>
    <t>Tlakové zkoušky vodou zabezpečení konců potrubí při tlakových zkouškách DN do 300</t>
  </si>
  <si>
    <t>-461440887</t>
  </si>
  <si>
    <r>
      <rPr>
        <i/>
        <u/>
        <sz val="7"/>
        <color indexed="23"/>
        <rFont val="Calibri"/>
      </rPr>
      <t>https://podminky.urs.cz/item/CS_URS_2024_02/892372111</t>
    </r>
  </si>
  <si>
    <t>894812111</t>
  </si>
  <si>
    <t>Revizní a čistící šachta z polypropylenu PP pro hladké trouby DN 315 šachtové dno (DN šachty / DN trubního vedení) DN 315/150 přímý tok</t>
  </si>
  <si>
    <t>-1118004036</t>
  </si>
  <si>
    <r>
      <rPr>
        <i/>
        <u/>
        <sz val="7"/>
        <color indexed="23"/>
        <rFont val="Calibri"/>
      </rPr>
      <t>https://podminky.urs.cz/item/CS_URS_2024_02/894812111</t>
    </r>
  </si>
  <si>
    <t>894812131</t>
  </si>
  <si>
    <t>Revizní a čistící šachta z polypropylenu PP pro hladké trouby DN 315 roura šachtová korugovaná bez hrdla, světlé hloubky 1250 mm</t>
  </si>
  <si>
    <t>-788340336</t>
  </si>
  <si>
    <r>
      <rPr>
        <i/>
        <u/>
        <sz val="7"/>
        <color indexed="23"/>
        <rFont val="Calibri"/>
      </rPr>
      <t>https://podminky.urs.cz/item/CS_URS_2024_02/894812131</t>
    </r>
  </si>
  <si>
    <t>894812149</t>
  </si>
  <si>
    <t>Revizní a čistící šachta z polypropylenu PP pro hladké trouby DN 315 roura šachtová korugovaná Příplatek k cenám 2131 - 2142 za uříznutí šachtové roury</t>
  </si>
  <si>
    <t>-1392044569</t>
  </si>
  <si>
    <r>
      <rPr>
        <i/>
        <u/>
        <sz val="7"/>
        <color indexed="23"/>
        <rFont val="Calibri"/>
      </rPr>
      <t>https://podminky.urs.cz/item/CS_URS_2024_02/894812149</t>
    </r>
  </si>
  <si>
    <t>894812163</t>
  </si>
  <si>
    <t>Revizní a čistící šachta z polypropylenu PP pro hladké trouby DN 315 poklop litinový (pro třídu zatížení) plný do teleskopické trubky (D400)</t>
  </si>
  <si>
    <t>1657174350</t>
  </si>
  <si>
    <r>
      <rPr>
        <i/>
        <u/>
        <sz val="7"/>
        <color indexed="23"/>
        <rFont val="Calibri"/>
      </rPr>
      <t>https://podminky.urs.cz/item/CS_URS_2024_02/894812163</t>
    </r>
  </si>
  <si>
    <t>904R01</t>
  </si>
  <si>
    <t>Hzs-zkousky v ramci montaz.praci Komplexni vyzkouseni</t>
  </si>
  <si>
    <t>1665865491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</si>
  <si>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</si>
  <si>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</si>
  <si>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-1824932324</t>
  </si>
  <si>
    <r>
      <rPr>
        <i/>
        <u/>
        <sz val="7"/>
        <color indexed="23"/>
        <rFont val="Calibri"/>
      </rPr>
      <t>https://podminky.urs.cz/item/CS_URS_2024_02/998276101</t>
    </r>
  </si>
  <si>
    <t>05 - Splašková kanalizace</t>
  </si>
  <si>
    <t>132251252</t>
  </si>
  <si>
    <t>Hloubení nezapažených rýh šířky přes 800 do 2 000 mm strojně s urovnáním dna do předepsaného profilu a spádu v hornině třídy těžitelnosti I skupiny 3 přes 20 do 50 m3</t>
  </si>
  <si>
    <t>1960395933</t>
  </si>
  <si>
    <r>
      <rPr>
        <i/>
        <u/>
        <sz val="7"/>
        <color indexed="23"/>
        <rFont val="Calibri"/>
      </rPr>
      <t>https://podminky.urs.cz/item/CS_URS_2024_02/132251252</t>
    </r>
  </si>
  <si>
    <t>-1782480727</t>
  </si>
  <si>
    <t>27,96+0,432</t>
  </si>
  <si>
    <t>-558551536</t>
  </si>
  <si>
    <t>27,96-0,432</t>
  </si>
  <si>
    <t>-303742035</t>
  </si>
  <si>
    <t>27,528*5</t>
  </si>
  <si>
    <t>-637519595</t>
  </si>
  <si>
    <t>0,432+27,528</t>
  </si>
  <si>
    <t>-685671774</t>
  </si>
  <si>
    <t>27,96*1,6</t>
  </si>
  <si>
    <t>-1016296442</t>
  </si>
  <si>
    <t>1,2*0,8*0,45</t>
  </si>
  <si>
    <t>-1146466504</t>
  </si>
  <si>
    <t>-477922201</t>
  </si>
  <si>
    <t>0,432*2,0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</si>
  <si>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</si>
  <si>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</si>
  <si>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1105537497</t>
  </si>
  <si>
    <r>
      <rPr>
        <i/>
        <u/>
        <sz val="7"/>
        <color indexed="23"/>
        <rFont val="Calibri"/>
      </rPr>
      <t>https://podminky.urs.cz/item/CS_URS_2024_02/175111201</t>
    </r>
  </si>
  <si>
    <t>27,96-10</t>
  </si>
  <si>
    <t>58344171</t>
  </si>
  <si>
    <t>štěrkodrť frakce 0/32</t>
  </si>
  <si>
    <t>1477392058</t>
  </si>
  <si>
    <t>17,96*2,0</t>
  </si>
  <si>
    <t>-1337710460</t>
  </si>
  <si>
    <t>1,2*0,8*0.1</t>
  </si>
  <si>
    <t>-1997872657</t>
  </si>
  <si>
    <t>357354860</t>
  </si>
  <si>
    <t>1,2</t>
  </si>
  <si>
    <t>1936756172</t>
  </si>
  <si>
    <t>175611015</t>
  </si>
  <si>
    <t>Bezodtoková jímka, vč.beton.základu, osazení a dopravy</t>
  </si>
  <si>
    <t>-665213007</t>
  </si>
  <si>
    <t>1855810225</t>
  </si>
  <si>
    <t>211413985</t>
  </si>
  <si>
    <t>1770808340</t>
  </si>
  <si>
    <t>-1383693994</t>
  </si>
  <si>
    <t>06 - Vodovodní přípojka</t>
  </si>
  <si>
    <t>-700839600</t>
  </si>
  <si>
    <t>65,4*1,2*0,6</t>
  </si>
  <si>
    <t>1711241686</t>
  </si>
  <si>
    <t>na meziskládku</t>
  </si>
  <si>
    <t>47,088</t>
  </si>
  <si>
    <t>pro zpětný zásyp</t>
  </si>
  <si>
    <t>29,43</t>
  </si>
  <si>
    <t>-117626911</t>
  </si>
  <si>
    <t>47,088-29,43</t>
  </si>
  <si>
    <t>-2032964485</t>
  </si>
  <si>
    <t>17,658*5</t>
  </si>
  <si>
    <t>1833667364</t>
  </si>
  <si>
    <t>29,43+17,658</t>
  </si>
  <si>
    <t>-1722354935</t>
  </si>
  <si>
    <t>17,658*1,6</t>
  </si>
  <si>
    <t>1812994047</t>
  </si>
  <si>
    <t>65,4*0,6*0,75</t>
  </si>
  <si>
    <t>1488180897</t>
  </si>
  <si>
    <t>65,4*0,6*0,35</t>
  </si>
  <si>
    <t>-2077354934</t>
  </si>
  <si>
    <t>13,734*2,0</t>
  </si>
  <si>
    <t>162666804</t>
  </si>
  <si>
    <t>65,4*0,6*0,1</t>
  </si>
  <si>
    <t>230180025</t>
  </si>
  <si>
    <t>Napojení na vodoměrnou šachtu</t>
  </si>
  <si>
    <t>1598668472</t>
  </si>
  <si>
    <t>871161141</t>
  </si>
  <si>
    <t>Montáž vodovodního potrubí z polyetylenu PE100 RC v otevřeném výkopu svařovaných na tupo SDR 11/PN16 d 32 x 3,0 mm</t>
  </si>
  <si>
    <t>-2014244207</t>
  </si>
  <si>
    <r>
      <rPr>
        <i/>
        <u/>
        <sz val="7"/>
        <color indexed="23"/>
        <rFont val="Calibri"/>
      </rPr>
      <t>https://podminky.urs.cz/item/CS_URS_2024_02/871161141</t>
    </r>
  </si>
  <si>
    <t>28613110</t>
  </si>
  <si>
    <t>potrubí vodovodní jednovrstvé PE100 RC PN 16 SDR11 32x3,0mm</t>
  </si>
  <si>
    <t>-1778962550</t>
  </si>
  <si>
    <t>65,4</t>
  </si>
  <si>
    <t>65,4*1,015 'Přepočtené koeficientem množství</t>
  </si>
  <si>
    <t>879171111</t>
  </si>
  <si>
    <t>Montáž napojení vodovodní přípojky v otevřeném výkopu DN 32</t>
  </si>
  <si>
    <t>478563793</t>
  </si>
  <si>
    <r>
      <rPr>
        <i/>
        <u/>
        <sz val="7"/>
        <color indexed="23"/>
        <rFont val="Calibri"/>
      </rPr>
      <t>https://podminky.urs.cz/item/CS_URS_2024_02/879171111</t>
    </r>
  </si>
  <si>
    <t>892233122</t>
  </si>
  <si>
    <t>Proplach a dezinfekce vodovodního potrubí DN od 40 do 70</t>
  </si>
  <si>
    <t>-1944989076</t>
  </si>
  <si>
    <r>
      <rPr>
        <i/>
        <u/>
        <sz val="7"/>
        <color indexed="23"/>
        <rFont val="Calibri"/>
      </rPr>
      <t>https://podminky.urs.cz/item/CS_URS_2024_02/892233122</t>
    </r>
  </si>
  <si>
    <t>892241111</t>
  </si>
  <si>
    <t>Tlakové zkoušky vodou na potrubí DN do 80</t>
  </si>
  <si>
    <t>-889455434</t>
  </si>
  <si>
    <r>
      <rPr>
        <i/>
        <u/>
        <sz val="7"/>
        <color indexed="23"/>
        <rFont val="Calibri"/>
      </rPr>
      <t>https://podminky.urs.cz/item/CS_URS_2024_02/892241111</t>
    </r>
  </si>
  <si>
    <t>2093113221</t>
  </si>
  <si>
    <t>899721111</t>
  </si>
  <si>
    <t>Signalizační vodič na potrubí DN do 150 mm</t>
  </si>
  <si>
    <t>-364253514</t>
  </si>
  <si>
    <r>
      <rPr>
        <i/>
        <u/>
        <sz val="7"/>
        <color indexed="23"/>
        <rFont val="Calibri"/>
      </rPr>
      <t>https://podminky.urs.cz/item/CS_URS_2024_02/899721111</t>
    </r>
  </si>
  <si>
    <t>899722111</t>
  </si>
  <si>
    <t>Krytí potrubí z plastů výstražnou fólií z PVC šířky do 20 cm</t>
  </si>
  <si>
    <t>406531519</t>
  </si>
  <si>
    <r>
      <rPr>
        <i/>
        <u/>
        <sz val="7"/>
        <color indexed="23"/>
        <rFont val="Calibri"/>
      </rPr>
      <t>https://podminky.urs.cz/item/CS_URS_2024_02/899722111</t>
    </r>
  </si>
  <si>
    <t>-183813876</t>
  </si>
  <si>
    <t>1344312841</t>
  </si>
  <si>
    <t>07 - Zemní kabelové vedení NN - přípojka NN</t>
  </si>
  <si>
    <t xml:space="preserve">    46-M - Zemní práce při extr.mont.pracích</t>
  </si>
  <si>
    <t>741110301</t>
  </si>
  <si>
    <t>Montáž trubek ochranných s nasunutím nebo našroubováním do krabic plastových tuhých, uložených pevně, vnitřní Ø do 40 mm</t>
  </si>
  <si>
    <t>-1625453913</t>
  </si>
  <si>
    <r>
      <rPr>
        <i/>
        <u/>
        <sz val="7"/>
        <color indexed="23"/>
        <rFont val="Calibri"/>
      </rPr>
      <t>https://podminky.urs.cz/item/CS_URS_2024_02/741110301</t>
    </r>
  </si>
  <si>
    <t>34571361</t>
  </si>
  <si>
    <t>trubka elektroinstalační HDPE tuhá dvouplášťová korugovaná D 41/50mm</t>
  </si>
  <si>
    <t>-800288779</t>
  </si>
  <si>
    <t>741122121</t>
  </si>
  <si>
    <t>Montáž kabelů měděných bez ukončení uložených v trubkách zatažených plných kulatých nebo bezhalogenových (např. CYKY) počtu a průřezu žil 2x1,5 až 6 mm2</t>
  </si>
  <si>
    <t>839509857</t>
  </si>
  <si>
    <r>
      <rPr>
        <i/>
        <u/>
        <sz val="7"/>
        <color indexed="23"/>
        <rFont val="Calibri"/>
      </rPr>
      <t>https://podminky.urs.cz/item/CS_URS_2024_02/741122121</t>
    </r>
  </si>
  <si>
    <t>34111005</t>
  </si>
  <si>
    <t>kabel instalační jádro Cu plné izolace PVC plášť PVC 450/750V (CYKY) 2x1,5mm2</t>
  </si>
  <si>
    <t>-1589123524</t>
  </si>
  <si>
    <t>741122133</t>
  </si>
  <si>
    <t>Montáž kabelů měděných bez ukončení uložených v trubkách zatažených plných kulatých nebo bezhalogenových (např. CYKY) počtu a průřezu žil 4x10 mm2</t>
  </si>
  <si>
    <t>-1750141734</t>
  </si>
  <si>
    <r>
      <rPr>
        <i/>
        <u/>
        <sz val="7"/>
        <color indexed="23"/>
        <rFont val="Calibri"/>
      </rPr>
      <t>https://podminky.urs.cz/item/CS_URS_2024_02/741122133</t>
    </r>
  </si>
  <si>
    <t>34111076</t>
  </si>
  <si>
    <t>kabel instalační jádro Cu plné izolace PVC plášť PVC 450/750V (CYKY) 4x10mm2</t>
  </si>
  <si>
    <t>205513902</t>
  </si>
  <si>
    <t>445290894</t>
  </si>
  <si>
    <t>210100001</t>
  </si>
  <si>
    <t>Ukončení vodičů izolovaných s označením a zapojením v rozváděči nebo na přístroji průřezu žíly do 2,5 mm2</t>
  </si>
  <si>
    <t>381314193</t>
  </si>
  <si>
    <r>
      <rPr>
        <i/>
        <u/>
        <sz val="7"/>
        <color indexed="23"/>
        <rFont val="Calibri"/>
      </rPr>
      <t>https://podminky.urs.cz/item/CS_URS_2024_02/210100001</t>
    </r>
  </si>
  <si>
    <t>210100003</t>
  </si>
  <si>
    <t>Ukončení vodičů izolovaných s označením a zapojením v rozváděči nebo na přístroji průřezu žíly do 16 mm2</t>
  </si>
  <si>
    <t>459098609</t>
  </si>
  <si>
    <r>
      <rPr>
        <i/>
        <u/>
        <sz val="7"/>
        <color indexed="23"/>
        <rFont val="Calibri"/>
      </rPr>
      <t>https://podminky.urs.cz/item/CS_URS_2024_02/210100003</t>
    </r>
  </si>
  <si>
    <t>210120102</t>
  </si>
  <si>
    <t>Montáž pojistek se zapojením vodičů závitových pojistkových částí pojistkových patron nožových</t>
  </si>
  <si>
    <t>830505714</t>
  </si>
  <si>
    <r>
      <rPr>
        <i/>
        <u/>
        <sz val="7"/>
        <color indexed="23"/>
        <rFont val="Calibri"/>
      </rPr>
      <t>https://podminky.urs.cz/item/CS_URS_2024_02/210120102</t>
    </r>
  </si>
  <si>
    <t>10.919.327</t>
  </si>
  <si>
    <t>Pojistka nožová NH000 63A GL/GG</t>
  </si>
  <si>
    <t>-1591789619</t>
  </si>
  <si>
    <t>210191504</t>
  </si>
  <si>
    <t xml:space="preserve">Montáž skříní bez zapojení vodičů tenkocementových přípojkových, typ </t>
  </si>
  <si>
    <t>-604679359</t>
  </si>
  <si>
    <r>
      <rPr>
        <i/>
        <u/>
        <sz val="7"/>
        <color indexed="23"/>
        <rFont val="Calibri"/>
      </rPr>
      <t>https://podminky.urs.cz/item/CS_URS_2024_02/210191504</t>
    </r>
  </si>
  <si>
    <t>8500183800</t>
  </si>
  <si>
    <t>Skříň přípojková na sloup, SP100/NSP1P</t>
  </si>
  <si>
    <t>-105535040</t>
  </si>
  <si>
    <t>210191514</t>
  </si>
  <si>
    <t xml:space="preserve">Montáž skříní bez zapojení vodičů tenkocementových v pilíři rozpojovacích, typ </t>
  </si>
  <si>
    <t>2024560605</t>
  </si>
  <si>
    <r>
      <rPr>
        <i/>
        <u/>
        <sz val="7"/>
        <color indexed="23"/>
        <rFont val="Calibri"/>
      </rPr>
      <t>https://podminky.urs.cz/item/CS_URS_2024_02/210191514</t>
    </r>
  </si>
  <si>
    <t>10.706.122</t>
  </si>
  <si>
    <t>Skříň ER222/NKP7P-C pilíř</t>
  </si>
  <si>
    <t>119520507</t>
  </si>
  <si>
    <t>210902011</t>
  </si>
  <si>
    <t>Montáž izolovaných kabelů hliníkových do 1 kV bez ukončení plných nebo laněných kulatých (např. AYKY) uložených volně počtu a průřezu žil 4x16 mm2</t>
  </si>
  <si>
    <t>-681780357</t>
  </si>
  <si>
    <r>
      <rPr>
        <i/>
        <u/>
        <sz val="7"/>
        <color indexed="23"/>
        <rFont val="Calibri"/>
      </rPr>
      <t>https://podminky.urs.cz/item/CS_URS_2024_02/210902011</t>
    </r>
  </si>
  <si>
    <t>34112316.PKB</t>
  </si>
  <si>
    <t>AYKY-J 4x16 RE</t>
  </si>
  <si>
    <t>369419917</t>
  </si>
  <si>
    <t>46-M</t>
  </si>
  <si>
    <t>Zemní práce při extr.mont.pracích</t>
  </si>
  <si>
    <t>460150163</t>
  </si>
  <si>
    <t>Hloubení kabelových zapažených i nezapažených rýh ručně š 35 cm, hl 80 cm, v hornině tř 3</t>
  </si>
  <si>
    <t>742897462</t>
  </si>
  <si>
    <t>460421082</t>
  </si>
  <si>
    <t>Lože kabelů z písku nebo štěrkopísku tl 5 cm nad kabel, kryté plastovou folií, š lože do 50 cm</t>
  </si>
  <si>
    <t>2114788192</t>
  </si>
  <si>
    <t>10.044.576</t>
  </si>
  <si>
    <t>Folie ČEZ 33 rudá - blesk 250m/bal</t>
  </si>
  <si>
    <t>428823381</t>
  </si>
  <si>
    <t>460520173</t>
  </si>
  <si>
    <t>Montáž trubek ochranných plastových ohebných do 90 mm uložených do rýhy</t>
  </si>
  <si>
    <t>-1183220685</t>
  </si>
  <si>
    <t>1480014</t>
  </si>
  <si>
    <t>TRUBKA OHEBNA KORUFLEX 63</t>
  </si>
  <si>
    <t>1572440733</t>
  </si>
  <si>
    <t>460560153</t>
  </si>
  <si>
    <t>Zásyp rýh ručně šířky 35 cm, hloubky 70 cm, z horniny třídy 3</t>
  </si>
  <si>
    <t>-1833181146</t>
  </si>
  <si>
    <t>1349196216</t>
  </si>
  <si>
    <t>1363504486</t>
  </si>
  <si>
    <t>-1128456386</t>
  </si>
  <si>
    <t>08 - VRN</t>
  </si>
  <si>
    <t>HSV - provizorní přístupy, BOZP</t>
  </si>
  <si>
    <t>provizorní přístupy, BOZP</t>
  </si>
  <si>
    <t>-1952480519</t>
  </si>
  <si>
    <t>Poznámka k položce:_x000D_
provizorní příjezd ke stavbě včetně odstranění a uvedení do původního stavu</t>
  </si>
  <si>
    <t>60*3</t>
  </si>
  <si>
    <t>Předání staveniště, předání díla - náklad zhotovitele</t>
  </si>
  <si>
    <t>1836298530</t>
  </si>
  <si>
    <t>013254000</t>
  </si>
  <si>
    <t>Dokumentace skutečného provedení stavby</t>
  </si>
  <si>
    <t>581242667</t>
  </si>
  <si>
    <r>
      <rPr>
        <i/>
        <u/>
        <sz val="7"/>
        <color indexed="23"/>
        <rFont val="Calibri"/>
      </rPr>
      <t>https://podminky.urs.cz/item/CS_URS_2024_02/013254000</t>
    </r>
  </si>
  <si>
    <t>075002000</t>
  </si>
  <si>
    <t>Ochranná pásma</t>
  </si>
  <si>
    <t>-219325732</t>
  </si>
  <si>
    <r>
      <rPr>
        <i/>
        <u/>
        <sz val="7"/>
        <color indexed="23"/>
        <rFont val="Calibri"/>
      </rPr>
      <t>https://podminky.urs.cz/item/CS_URS_2024_02/075002000</t>
    </r>
  </si>
  <si>
    <t>767914130</t>
  </si>
  <si>
    <t>Rámové oplocení výšky do 2 m včetně osazení brány včetně osvětlení</t>
  </si>
  <si>
    <t>-270852520</t>
  </si>
  <si>
    <t>Poznámka k položce:_x000D_
pro zařízení staveniště včetně pronájmu</t>
  </si>
  <si>
    <t>999.1</t>
  </si>
  <si>
    <t>Dopravní opatření - výjezd ze stavby, dopravní značení</t>
  </si>
  <si>
    <t>-786778236</t>
  </si>
  <si>
    <t>Prir</t>
  </si>
  <si>
    <t>zařízení staveniště, uvedení do původního stavu, čištění komunikací</t>
  </si>
  <si>
    <t>1466915071</t>
  </si>
  <si>
    <t>SEZNAM FIGUR</t>
  </si>
  <si>
    <t>Výměra</t>
  </si>
  <si>
    <t>Použití figury:</t>
  </si>
  <si>
    <t>Odkopávky a prokopávky nezapažené v hornině třídy těžitelnosti I skupiny 3 objem do 100 m3 strojně</t>
  </si>
  <si>
    <t>Vodorovné přemístění přes 9 000 do 10000 m výkopku/sypaniny z horniny třídy těžitelnosti I skupiny 1 až 3</t>
  </si>
  <si>
    <t>Hloubení rýh nezapažených š do 800 mm v hornině třídy těžitelnosti I skupiny 3 objem do 20 m3 strojně</t>
  </si>
  <si>
    <t>Hloubení rýh nezapažených š do 800 mm v hornině třídy těžitelnosti I skupiny 3 objem do 50 m3 strojně</t>
  </si>
  <si>
    <t>Hloubení jam nezapažených v hornině třídy těžitelnosti I skupiny 3 objem do 20 m3 strojně</t>
  </si>
  <si>
    <t>plocha sejmutí ornice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</si>
</sst>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&quot;.&quot;mm&quot;.&quot;yyyy"/>
    <numFmt numFmtId="166" formatCode="#,##0.00000"/>
    <numFmt numFmtId="167" formatCode="#,##0.000"/>
  </numFmts>
  <fonts count="44">
    <font>
      <sz val="8"/>
      <color indexed="8"/>
      <name val="Arial CE"/>
    </font>
    <font>
      <sz val="12"/>
      <color indexed="8"/>
      <name val="Arial CE"/>
    </font>
    <font>
      <sz val="8"/>
      <color indexed="12"/>
      <name val="Arial CE"/>
    </font>
    <font>
      <b/>
      <sz val="14"/>
      <color indexed="8"/>
      <name val="Arial CE"/>
    </font>
    <font>
      <sz val="8"/>
      <color indexed="14"/>
      <name val="Arial CE"/>
    </font>
    <font>
      <b/>
      <sz val="12"/>
      <color indexed="15"/>
      <name val="Arial CE"/>
    </font>
    <font>
      <sz val="10"/>
      <color indexed="15"/>
      <name val="Arial CE"/>
    </font>
    <font>
      <sz val="10"/>
      <color indexed="8"/>
      <name val="Arial CE"/>
    </font>
    <font>
      <b/>
      <sz val="8"/>
      <color indexed="15"/>
      <name val="Arial CE"/>
    </font>
    <font>
      <b/>
      <sz val="11"/>
      <color indexed="8"/>
      <name val="Arial CE"/>
    </font>
    <font>
      <b/>
      <sz val="10"/>
      <color indexed="8"/>
      <name val="Arial CE"/>
    </font>
    <font>
      <b/>
      <sz val="10"/>
      <color indexed="15"/>
      <name val="Arial CE"/>
    </font>
    <font>
      <b/>
      <sz val="12"/>
      <color indexed="8"/>
      <name val="Arial CE"/>
    </font>
    <font>
      <sz val="12"/>
      <color indexed="15"/>
      <name val="Arial CE"/>
    </font>
    <font>
      <sz val="8"/>
      <color indexed="15"/>
      <name val="Arial CE"/>
    </font>
    <font>
      <sz val="9"/>
      <color indexed="8"/>
      <name val="Arial CE"/>
    </font>
    <font>
      <sz val="9"/>
      <color indexed="15"/>
      <name val="Arial CE"/>
    </font>
    <font>
      <b/>
      <sz val="12"/>
      <color indexed="19"/>
      <name val="Arial CE"/>
    </font>
    <font>
      <sz val="18"/>
      <color indexed="8"/>
      <name val="Wingdings 2"/>
    </font>
    <font>
      <sz val="18"/>
      <color indexed="11"/>
      <name val="Wingdings 2"/>
    </font>
    <font>
      <b/>
      <sz val="11"/>
      <color indexed="20"/>
      <name val="Arial CE"/>
    </font>
    <font>
      <sz val="11"/>
      <color indexed="20"/>
      <name val="Arial CE"/>
    </font>
    <font>
      <sz val="11"/>
      <color indexed="15"/>
      <name val="Arial CE"/>
    </font>
    <font>
      <sz val="11"/>
      <color indexed="8"/>
      <name val="Arial CE"/>
    </font>
    <font>
      <sz val="10"/>
      <color indexed="20"/>
      <name val="Arial CE"/>
    </font>
    <font>
      <b/>
      <sz val="10"/>
      <color indexed="20"/>
      <name val="Arial CE"/>
    </font>
    <font>
      <sz val="10"/>
      <color indexed="14"/>
      <name val="Arial CE"/>
    </font>
    <font>
      <b/>
      <sz val="12"/>
      <color indexed="22"/>
      <name val="Arial CE"/>
    </font>
    <font>
      <sz val="12"/>
      <color indexed="20"/>
      <name val="Arial CE"/>
    </font>
    <font>
      <sz val="8"/>
      <color indexed="19"/>
      <name val="Arial CE"/>
    </font>
    <font>
      <b/>
      <sz val="8"/>
      <color indexed="8"/>
      <name val="Arial CE"/>
    </font>
    <font>
      <sz val="8"/>
      <color indexed="20"/>
      <name val="Arial CE"/>
    </font>
    <font>
      <sz val="7"/>
      <color indexed="23"/>
      <name val="Arial CE"/>
    </font>
    <font>
      <i/>
      <sz val="7"/>
      <color indexed="23"/>
      <name val="Calibri"/>
    </font>
    <font>
      <i/>
      <u/>
      <sz val="7"/>
      <color indexed="23"/>
      <name val="Calibri"/>
    </font>
    <font>
      <sz val="8"/>
      <color indexed="24"/>
      <name val="Arial CE"/>
    </font>
    <font>
      <sz val="7"/>
      <color indexed="15"/>
      <name val="Arial CE"/>
    </font>
    <font>
      <sz val="8"/>
      <color indexed="25"/>
      <name val="Arial CE"/>
    </font>
    <font>
      <sz val="8"/>
      <color indexed="26"/>
      <name val="Arial CE"/>
    </font>
    <font>
      <i/>
      <sz val="7"/>
      <color indexed="15"/>
      <name val="Arial CE"/>
    </font>
    <font>
      <i/>
      <sz val="9"/>
      <color indexed="11"/>
      <name val="Arial CE"/>
    </font>
    <font>
      <i/>
      <sz val="8"/>
      <color indexed="11"/>
      <name val="Arial CE"/>
    </font>
    <font>
      <sz val="8"/>
      <color indexed="27"/>
      <name val="Arial CE"/>
    </font>
    <font>
      <b/>
      <sz val="9"/>
      <color indexed="8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</fills>
  <borders count="58">
    <border>
      <left/>
      <right/>
      <top/>
      <bottom/>
      <diagonal/>
    </border>
    <border>
      <left style="thin">
        <color indexed="13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15"/>
      </bottom>
      <diagonal/>
    </border>
    <border>
      <left style="thin">
        <color indexed="8"/>
      </left>
      <right style="hair">
        <color indexed="15"/>
      </right>
      <top/>
      <bottom/>
      <diagonal/>
    </border>
    <border>
      <left style="hair">
        <color indexed="15"/>
      </left>
      <right/>
      <top style="hair">
        <color indexed="15"/>
      </top>
      <bottom/>
      <diagonal/>
    </border>
    <border>
      <left/>
      <right/>
      <top style="hair">
        <color indexed="15"/>
      </top>
      <bottom/>
      <diagonal/>
    </border>
    <border>
      <left/>
      <right style="hair">
        <color indexed="15"/>
      </right>
      <top style="hair">
        <color indexed="15"/>
      </top>
      <bottom/>
      <diagonal/>
    </border>
    <border>
      <left style="hair">
        <color indexed="15"/>
      </left>
      <right/>
      <top/>
      <bottom/>
      <diagonal/>
    </border>
    <border>
      <left/>
      <right style="hair">
        <color indexed="15"/>
      </right>
      <top/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15"/>
      </left>
      <right/>
      <top/>
      <bottom style="hair">
        <color indexed="15"/>
      </bottom>
      <diagonal/>
    </border>
    <border>
      <left/>
      <right style="hair">
        <color indexed="15"/>
      </right>
      <top/>
      <bottom style="hair">
        <color indexed="15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15"/>
      </left>
      <right/>
      <top style="hair">
        <color indexed="15"/>
      </top>
      <bottom style="hair">
        <color indexed="15"/>
      </bottom>
      <diagonal/>
    </border>
    <border>
      <left/>
      <right/>
      <top style="hair">
        <color indexed="15"/>
      </top>
      <bottom style="hair">
        <color indexed="15"/>
      </bottom>
      <diagonal/>
    </border>
    <border>
      <left/>
      <right style="hair">
        <color indexed="15"/>
      </right>
      <top style="hair">
        <color indexed="15"/>
      </top>
      <bottom style="hair">
        <color indexed="15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13"/>
      </left>
      <right style="thin">
        <color indexed="8"/>
      </right>
      <top/>
      <bottom style="thin">
        <color indexed="13"/>
      </bottom>
      <diagonal/>
    </border>
    <border>
      <left style="thin">
        <color indexed="8"/>
      </left>
      <right/>
      <top/>
      <bottom style="thin">
        <color indexed="13"/>
      </bottom>
      <diagonal/>
    </border>
    <border>
      <left/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/>
      <right/>
      <top/>
      <bottom/>
      <diagonal/>
    </border>
    <border>
      <left/>
      <right style="thin">
        <color indexed="8"/>
      </right>
      <top style="hair">
        <color indexed="15"/>
      </top>
      <bottom style="hair">
        <color indexed="15"/>
      </bottom>
      <diagonal/>
    </border>
    <border>
      <left style="hair">
        <color indexed="15"/>
      </left>
      <right style="hair">
        <color indexed="15"/>
      </right>
      <top style="hair">
        <color indexed="15"/>
      </top>
      <bottom style="hair">
        <color indexed="15"/>
      </bottom>
      <diagonal/>
    </border>
    <border>
      <left style="hair">
        <color indexed="15"/>
      </left>
      <right style="thin">
        <color indexed="8"/>
      </right>
      <top style="hair">
        <color indexed="15"/>
      </top>
      <bottom style="hair">
        <color indexed="15"/>
      </bottom>
      <diagonal/>
    </border>
    <border>
      <left/>
      <right style="thin">
        <color indexed="8"/>
      </right>
      <top/>
      <bottom style="hair">
        <color indexed="15"/>
      </bottom>
      <diagonal/>
    </border>
    <border>
      <left/>
      <right style="thin">
        <color indexed="8"/>
      </right>
      <top style="hair">
        <color indexed="15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15"/>
      </top>
      <bottom style="thin">
        <color indexed="8"/>
      </bottom>
      <diagonal/>
    </border>
    <border>
      <left/>
      <right style="thin">
        <color indexed="8"/>
      </right>
      <top style="hair">
        <color indexed="15"/>
      </top>
      <bottom style="thin">
        <color indexed="8"/>
      </bottom>
      <diagonal/>
    </border>
    <border>
      <left/>
      <right/>
      <top style="hair">
        <color indexed="15"/>
      </top>
      <bottom style="thin">
        <color indexed="13"/>
      </bottom>
      <diagonal/>
    </border>
    <border>
      <left style="thin">
        <color indexed="8"/>
      </left>
      <right style="thin">
        <color indexed="13"/>
      </right>
      <top/>
      <bottom/>
      <diagonal/>
    </border>
    <border>
      <left style="hair">
        <color indexed="15"/>
      </left>
      <right style="thin">
        <color indexed="8"/>
      </right>
      <top/>
      <bottom/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/>
      <top style="thin">
        <color indexed="8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/>
  </cellStyleXfs>
  <cellXfs count="330">
    <xf numFmtId="0" fontId="0" fillId="0" borderId="0" xfId="0" applyFont="1" applyAlignment="1"/>
    <xf numFmtId="0" fontId="0" fillId="0" borderId="0" xfId="0" applyNumberFormat="1" applyFont="1" applyAlignment="1"/>
    <xf numFmtId="49" fontId="2" fillId="2" borderId="1" xfId="0" applyNumberFormat="1" applyFont="1" applyFill="1" applyBorder="1" applyAlignment="1">
      <alignment horizontal="left" vertical="center"/>
    </xf>
    <xf numFmtId="0" fontId="0" fillId="2" borderId="2" xfId="0" applyFont="1" applyFill="1" applyBorder="1" applyAlignment="1"/>
    <xf numFmtId="49" fontId="2" fillId="2" borderId="2" xfId="0" applyNumberFormat="1" applyFont="1" applyFill="1" applyBorder="1" applyAlignment="1">
      <alignment horizontal="left" vertical="center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2" borderId="4" xfId="0" applyFont="1" applyFill="1" applyBorder="1" applyAlignment="1"/>
    <xf numFmtId="0" fontId="0" fillId="2" borderId="5" xfId="0" applyFont="1" applyFill="1" applyBorder="1" applyAlignment="1"/>
    <xf numFmtId="0" fontId="0" fillId="2" borderId="6" xfId="0" applyFont="1" applyFill="1" applyBorder="1" applyAlignment="1"/>
    <xf numFmtId="0" fontId="0" fillId="0" borderId="6" xfId="0" applyFont="1" applyBorder="1" applyAlignment="1"/>
    <xf numFmtId="49" fontId="0" fillId="2" borderId="6" xfId="0" applyNumberFormat="1" applyFont="1" applyFill="1" applyBorder="1" applyAlignment="1">
      <alignment horizontal="left" vertical="center"/>
    </xf>
    <xf numFmtId="0" fontId="0" fillId="0" borderId="7" xfId="0" applyFont="1" applyBorder="1" applyAlignment="1"/>
    <xf numFmtId="0" fontId="0" fillId="2" borderId="8" xfId="0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2" borderId="12" xfId="0" applyFont="1" applyFill="1" applyBorder="1" applyAlignment="1"/>
    <xf numFmtId="49" fontId="3" fillId="2" borderId="6" xfId="0" applyNumberFormat="1" applyFont="1" applyFill="1" applyBorder="1" applyAlignment="1">
      <alignment horizontal="left" vertical="center"/>
    </xf>
    <xf numFmtId="0" fontId="0" fillId="2" borderId="13" xfId="0" applyFont="1" applyFill="1" applyBorder="1" applyAlignment="1"/>
    <xf numFmtId="49" fontId="4" fillId="2" borderId="6" xfId="0" applyNumberFormat="1" applyFont="1" applyFill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center"/>
    </xf>
    <xf numFmtId="49" fontId="9" fillId="2" borderId="6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49" fontId="7" fillId="3" borderId="6" xfId="0" applyNumberFormat="1" applyFont="1" applyFill="1" applyBorder="1" applyAlignment="1">
      <alignment horizontal="left" vertical="center"/>
    </xf>
    <xf numFmtId="49" fontId="7" fillId="2" borderId="6" xfId="0" applyNumberFormat="1" applyFont="1" applyFill="1" applyBorder="1" applyAlignment="1">
      <alignment horizontal="left" vertical="center" wrapText="1"/>
    </xf>
    <xf numFmtId="0" fontId="0" fillId="2" borderId="14" xfId="0" applyFont="1" applyFill="1" applyBorder="1" applyAlignment="1"/>
    <xf numFmtId="0" fontId="0" fillId="2" borderId="15" xfId="0" applyFont="1" applyFill="1" applyBorder="1" applyAlignment="1"/>
    <xf numFmtId="49" fontId="10" fillId="2" borderId="14" xfId="0" applyNumberFormat="1" applyFont="1" applyFill="1" applyBorder="1" applyAlignment="1">
      <alignment horizontal="left"/>
    </xf>
    <xf numFmtId="49" fontId="6" fillId="2" borderId="6" xfId="0" applyNumberFormat="1" applyFont="1" applyFill="1" applyBorder="1" applyAlignment="1">
      <alignment horizontal="right"/>
    </xf>
    <xf numFmtId="49" fontId="6" fillId="2" borderId="6" xfId="0" applyNumberFormat="1" applyFont="1" applyFill="1" applyBorder="1" applyAlignment="1">
      <alignment horizontal="left"/>
    </xf>
    <xf numFmtId="0" fontId="0" fillId="4" borderId="16" xfId="0" applyFont="1" applyFill="1" applyBorder="1" applyAlignment="1">
      <alignment vertical="center"/>
    </xf>
    <xf numFmtId="49" fontId="12" fillId="4" borderId="17" xfId="0" applyNumberFormat="1" applyFont="1" applyFill="1" applyBorder="1" applyAlignment="1">
      <alignment horizontal="left" vertical="center"/>
    </xf>
    <xf numFmtId="0" fontId="0" fillId="4" borderId="18" xfId="0" applyFont="1" applyFill="1" applyBorder="1" applyAlignment="1">
      <alignment vertical="center"/>
    </xf>
    <xf numFmtId="49" fontId="12" fillId="4" borderId="18" xfId="0" applyNumberFormat="1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0" fontId="0" fillId="2" borderId="21" xfId="0" applyFont="1" applyFill="1" applyBorder="1" applyAlignment="1"/>
    <xf numFmtId="0" fontId="0" fillId="2" borderId="22" xfId="0" applyFont="1" applyFill="1" applyBorder="1" applyAlignment="1"/>
    <xf numFmtId="49" fontId="3" fillId="2" borderId="6" xfId="0" applyNumberFormat="1" applyFont="1" applyFill="1" applyBorder="1" applyAlignment="1">
      <alignment horizontal="left"/>
    </xf>
    <xf numFmtId="49" fontId="0" fillId="2" borderId="6" xfId="0" applyNumberFormat="1" applyFont="1" applyFill="1" applyBorder="1" applyAlignment="1"/>
    <xf numFmtId="49" fontId="9" fillId="2" borderId="6" xfId="0" applyNumberFormat="1" applyFont="1" applyFill="1" applyBorder="1" applyAlignment="1">
      <alignment horizontal="left"/>
    </xf>
    <xf numFmtId="49" fontId="10" fillId="2" borderId="6" xfId="0" applyNumberFormat="1" applyFont="1" applyFill="1" applyBorder="1" applyAlignment="1"/>
    <xf numFmtId="49" fontId="7" fillId="2" borderId="6" xfId="0" applyNumberFormat="1" applyFont="1" applyFill="1" applyBorder="1" applyAlignment="1">
      <alignment horizontal="left"/>
    </xf>
    <xf numFmtId="0" fontId="0" fillId="2" borderId="23" xfId="0" applyFont="1" applyFill="1" applyBorder="1" applyAlignment="1"/>
    <xf numFmtId="49" fontId="7" fillId="2" borderId="6" xfId="0" applyNumberFormat="1" applyFont="1" applyFill="1" applyBorder="1" applyAlignment="1"/>
    <xf numFmtId="0" fontId="0" fillId="2" borderId="24" xfId="0" applyFont="1" applyFill="1" applyBorder="1" applyAlignment="1"/>
    <xf numFmtId="0" fontId="0" fillId="2" borderId="26" xfId="0" applyFont="1" applyFill="1" applyBorder="1" applyAlignment="1"/>
    <xf numFmtId="0" fontId="0" fillId="2" borderId="27" xfId="0" applyFont="1" applyFill="1" applyBorder="1" applyAlignment="1"/>
    <xf numFmtId="0" fontId="0" fillId="2" borderId="28" xfId="0" applyFont="1" applyFill="1" applyBorder="1" applyAlignment="1"/>
    <xf numFmtId="0" fontId="0" fillId="2" borderId="29" xfId="0" applyFont="1" applyFill="1" applyBorder="1" applyAlignment="1"/>
    <xf numFmtId="0" fontId="0" fillId="2" borderId="30" xfId="0" applyFont="1" applyFill="1" applyBorder="1" applyAlignment="1"/>
    <xf numFmtId="0" fontId="0" fillId="2" borderId="32" xfId="0" applyFont="1" applyFill="1" applyBorder="1" applyAlignment="1"/>
    <xf numFmtId="0" fontId="0" fillId="2" borderId="33" xfId="0" applyFont="1" applyFill="1" applyBorder="1" applyAlignment="1"/>
    <xf numFmtId="0" fontId="0" fillId="5" borderId="18" xfId="0" applyFont="1" applyFill="1" applyBorder="1" applyAlignment="1">
      <alignment vertical="center"/>
    </xf>
    <xf numFmtId="49" fontId="15" fillId="5" borderId="34" xfId="0" applyNumberFormat="1" applyFont="1" applyFill="1" applyBorder="1" applyAlignment="1">
      <alignment horizontal="center" vertical="center"/>
    </xf>
    <xf numFmtId="49" fontId="16" fillId="2" borderId="35" xfId="0" applyNumberFormat="1" applyFont="1" applyFill="1" applyBorder="1" applyAlignment="1">
      <alignment horizontal="center" vertical="center" wrapText="1"/>
    </xf>
    <xf numFmtId="49" fontId="16" fillId="2" borderId="36" xfId="0" applyNumberFormat="1" applyFont="1" applyFill="1" applyBorder="1" applyAlignment="1">
      <alignment horizontal="center" vertical="center" wrapText="1"/>
    </xf>
    <xf numFmtId="49" fontId="16" fillId="2" borderId="37" xfId="0" applyNumberFormat="1" applyFont="1" applyFill="1" applyBorder="1" applyAlignment="1">
      <alignment horizontal="center" vertical="center" wrapText="1"/>
    </xf>
    <xf numFmtId="0" fontId="0" fillId="2" borderId="38" xfId="0" applyFont="1" applyFill="1" applyBorder="1" applyAlignment="1"/>
    <xf numFmtId="0" fontId="0" fillId="2" borderId="25" xfId="0" applyFont="1" applyFill="1" applyBorder="1" applyAlignment="1"/>
    <xf numFmtId="49" fontId="17" fillId="2" borderId="6" xfId="0" applyNumberFormat="1" applyFont="1" applyFill="1" applyBorder="1" applyAlignment="1">
      <alignment horizontal="left"/>
    </xf>
    <xf numFmtId="0" fontId="17" fillId="2" borderId="6" xfId="0" applyFont="1" applyFill="1" applyBorder="1" applyAlignment="1"/>
    <xf numFmtId="4" fontId="17" fillId="2" borderId="6" xfId="0" applyNumberFormat="1" applyFont="1" applyFill="1" applyBorder="1" applyAlignment="1"/>
    <xf numFmtId="0" fontId="12" fillId="2" borderId="13" xfId="0" applyFont="1" applyFill="1" applyBorder="1" applyAlignment="1">
      <alignment horizontal="center"/>
    </xf>
    <xf numFmtId="4" fontId="13" fillId="2" borderId="28" xfId="0" applyNumberFormat="1" applyFont="1" applyFill="1" applyBorder="1" applyAlignment="1"/>
    <xf numFmtId="4" fontId="13" fillId="2" borderId="6" xfId="0" applyNumberFormat="1" applyFont="1" applyFill="1" applyBorder="1" applyAlignment="1"/>
    <xf numFmtId="166" fontId="13" fillId="2" borderId="6" xfId="0" applyNumberFormat="1" applyFont="1" applyFill="1" applyBorder="1" applyAlignment="1"/>
    <xf numFmtId="4" fontId="13" fillId="2" borderId="29" xfId="0" applyNumberFormat="1" applyFont="1" applyFill="1" applyBorder="1" applyAlignment="1"/>
    <xf numFmtId="49" fontId="12" fillId="2" borderId="6" xfId="0" applyNumberFormat="1" applyFont="1" applyFill="1" applyBorder="1" applyAlignment="1">
      <alignment horizontal="left"/>
    </xf>
    <xf numFmtId="49" fontId="1" fillId="2" borderId="6" xfId="0" applyNumberFormat="1" applyFont="1" applyFill="1" applyBorder="1" applyAlignment="1">
      <alignment horizontal="left"/>
    </xf>
    <xf numFmtId="0" fontId="12" fillId="2" borderId="6" xfId="0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"/>
    </xf>
    <xf numFmtId="0" fontId="20" fillId="2" borderId="6" xfId="0" applyFont="1" applyFill="1" applyBorder="1" applyAlignment="1"/>
    <xf numFmtId="0" fontId="21" fillId="2" borderId="6" xfId="0" applyFont="1" applyFill="1" applyBorder="1" applyAlignment="1"/>
    <xf numFmtId="49" fontId="9" fillId="2" borderId="13" xfId="0" applyNumberFormat="1" applyFont="1" applyFill="1" applyBorder="1" applyAlignment="1">
      <alignment horizontal="center"/>
    </xf>
    <xf numFmtId="4" fontId="22" fillId="2" borderId="28" xfId="0" applyNumberFormat="1" applyFont="1" applyFill="1" applyBorder="1" applyAlignment="1"/>
    <xf numFmtId="4" fontId="22" fillId="2" borderId="6" xfId="0" applyNumberFormat="1" applyFont="1" applyFill="1" applyBorder="1" applyAlignment="1"/>
    <xf numFmtId="166" fontId="22" fillId="2" borderId="6" xfId="0" applyNumberFormat="1" applyFont="1" applyFill="1" applyBorder="1" applyAlignment="1"/>
    <xf numFmtId="4" fontId="22" fillId="2" borderId="29" xfId="0" applyNumberFormat="1" applyFont="1" applyFill="1" applyBorder="1" applyAlignment="1"/>
    <xf numFmtId="49" fontId="23" fillId="2" borderId="6" xfId="0" applyNumberFormat="1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4" fillId="2" borderId="6" xfId="0" applyFont="1" applyFill="1" applyBorder="1" applyAlignment="1"/>
    <xf numFmtId="49" fontId="7" fillId="2" borderId="13" xfId="0" applyNumberFormat="1" applyFont="1" applyFill="1" applyBorder="1" applyAlignment="1">
      <alignment horizontal="center"/>
    </xf>
    <xf numFmtId="4" fontId="6" fillId="2" borderId="28" xfId="0" applyNumberFormat="1" applyFont="1" applyFill="1" applyBorder="1" applyAlignment="1"/>
    <xf numFmtId="4" fontId="6" fillId="2" borderId="6" xfId="0" applyNumberFormat="1" applyFont="1" applyFill="1" applyBorder="1" applyAlignment="1"/>
    <xf numFmtId="166" fontId="6" fillId="2" borderId="6" xfId="0" applyNumberFormat="1" applyFont="1" applyFill="1" applyBorder="1" applyAlignment="1"/>
    <xf numFmtId="4" fontId="6" fillId="2" borderId="29" xfId="0" applyNumberFormat="1" applyFont="1" applyFill="1" applyBorder="1" applyAlignment="1"/>
    <xf numFmtId="0" fontId="7" fillId="2" borderId="6" xfId="0" applyFont="1" applyFill="1" applyBorder="1" applyAlignment="1">
      <alignment horizontal="left"/>
    </xf>
    <xf numFmtId="4" fontId="22" fillId="2" borderId="31" xfId="0" applyNumberFormat="1" applyFont="1" applyFill="1" applyBorder="1" applyAlignment="1"/>
    <xf numFmtId="4" fontId="22" fillId="2" borderId="23" xfId="0" applyNumberFormat="1" applyFont="1" applyFill="1" applyBorder="1" applyAlignment="1"/>
    <xf numFmtId="166" fontId="22" fillId="2" borderId="23" xfId="0" applyNumberFormat="1" applyFont="1" applyFill="1" applyBorder="1" applyAlignment="1"/>
    <xf numFmtId="4" fontId="22" fillId="2" borderId="32" xfId="0" applyNumberFormat="1" applyFont="1" applyFill="1" applyBorder="1" applyAlignment="1"/>
    <xf numFmtId="0" fontId="0" fillId="2" borderId="39" xfId="0" applyFont="1" applyFill="1" applyBorder="1" applyAlignment="1"/>
    <xf numFmtId="0" fontId="0" fillId="2" borderId="40" xfId="0" applyFont="1" applyFill="1" applyBorder="1" applyAlignment="1"/>
    <xf numFmtId="0" fontId="0" fillId="2" borderId="41" xfId="0" applyFont="1" applyFill="1" applyBorder="1" applyAlignment="1"/>
    <xf numFmtId="0" fontId="0" fillId="0" borderId="41" xfId="0" applyFont="1" applyBorder="1" applyAlignment="1"/>
    <xf numFmtId="0" fontId="0" fillId="0" borderId="42" xfId="0" applyFont="1" applyBorder="1" applyAlignment="1"/>
    <xf numFmtId="0" fontId="0" fillId="0" borderId="0" xfId="0" applyNumberFormat="1" applyFont="1" applyAlignment="1"/>
    <xf numFmtId="0" fontId="0" fillId="2" borderId="0" xfId="0" applyNumberFormat="1" applyFont="1" applyFill="1" applyAlignment="1"/>
    <xf numFmtId="0" fontId="0" fillId="2" borderId="43" xfId="0" applyNumberFormat="1" applyFont="1" applyFill="1" applyBorder="1" applyAlignment="1"/>
    <xf numFmtId="0" fontId="0" fillId="2" borderId="6" xfId="0" applyFont="1" applyFill="1" applyBorder="1" applyAlignment="1">
      <alignment horizontal="left" vertical="center"/>
    </xf>
    <xf numFmtId="49" fontId="26" fillId="2" borderId="6" xfId="0" applyNumberFormat="1" applyFont="1" applyFill="1" applyBorder="1" applyAlignment="1">
      <alignment horizontal="left" vertical="center"/>
    </xf>
    <xf numFmtId="0" fontId="0" fillId="2" borderId="43" xfId="0" applyNumberFormat="1" applyFont="1" applyFill="1" applyBorder="1" applyAlignment="1">
      <alignment vertical="center"/>
    </xf>
    <xf numFmtId="0" fontId="0" fillId="2" borderId="43" xfId="0" applyNumberFormat="1" applyFont="1" applyFill="1" applyBorder="1" applyAlignment="1">
      <alignment vertical="center" wrapText="1"/>
    </xf>
    <xf numFmtId="49" fontId="10" fillId="2" borderId="23" xfId="0" applyNumberFormat="1" applyFont="1" applyFill="1" applyBorder="1" applyAlignment="1">
      <alignment horizontal="left"/>
    </xf>
    <xf numFmtId="4" fontId="17" fillId="2" borderId="23" xfId="0" applyNumberFormat="1" applyFont="1" applyFill="1" applyBorder="1" applyAlignment="1"/>
    <xf numFmtId="49" fontId="14" fillId="2" borderId="6" xfId="0" applyNumberFormat="1" applyFont="1" applyFill="1" applyBorder="1" applyAlignment="1">
      <alignment horizontal="left"/>
    </xf>
    <xf numFmtId="164" fontId="6" fillId="2" borderId="6" xfId="0" applyNumberFormat="1" applyFont="1" applyFill="1" applyBorder="1" applyAlignment="1">
      <alignment horizontal="right"/>
    </xf>
    <xf numFmtId="0" fontId="0" fillId="5" borderId="16" xfId="0" applyFont="1" applyFill="1" applyBorder="1" applyAlignment="1">
      <alignment vertical="center"/>
    </xf>
    <xf numFmtId="49" fontId="12" fillId="5" borderId="17" xfId="0" applyNumberFormat="1" applyFont="1" applyFill="1" applyBorder="1" applyAlignment="1">
      <alignment horizontal="left" vertical="center"/>
    </xf>
    <xf numFmtId="49" fontId="12" fillId="5" borderId="18" xfId="0" applyNumberFormat="1" applyFont="1" applyFill="1" applyBorder="1" applyAlignment="1">
      <alignment horizontal="right" vertical="center"/>
    </xf>
    <xf numFmtId="49" fontId="12" fillId="5" borderId="18" xfId="0" applyNumberFormat="1" applyFont="1" applyFill="1" applyBorder="1" applyAlignment="1">
      <alignment horizontal="center" vertical="center"/>
    </xf>
    <xf numFmtId="4" fontId="12" fillId="5" borderId="18" xfId="0" applyNumberFormat="1" applyFont="1" applyFill="1" applyBorder="1" applyAlignment="1">
      <alignment vertical="center"/>
    </xf>
    <xf numFmtId="0" fontId="0" fillId="5" borderId="34" xfId="0" applyFont="1" applyFill="1" applyBorder="1" applyAlignment="1">
      <alignment vertical="center"/>
    </xf>
    <xf numFmtId="49" fontId="15" fillId="5" borderId="6" xfId="0" applyNumberFormat="1" applyFont="1" applyFill="1" applyBorder="1" applyAlignment="1">
      <alignment horizontal="left" vertical="center"/>
    </xf>
    <xf numFmtId="0" fontId="0" fillId="5" borderId="6" xfId="0" applyFont="1" applyFill="1" applyBorder="1" applyAlignment="1">
      <alignment vertical="center"/>
    </xf>
    <xf numFmtId="49" fontId="15" fillId="5" borderId="6" xfId="0" applyNumberFormat="1" applyFont="1" applyFill="1" applyBorder="1" applyAlignment="1">
      <alignment horizontal="right" vertical="center"/>
    </xf>
    <xf numFmtId="0" fontId="0" fillId="5" borderId="13" xfId="0" applyFont="1" applyFill="1" applyBorder="1" applyAlignment="1">
      <alignment vertical="center"/>
    </xf>
    <xf numFmtId="49" fontId="27" fillId="2" borderId="6" xfId="0" applyNumberFormat="1" applyFont="1" applyFill="1" applyBorder="1" applyAlignment="1">
      <alignment horizontal="left"/>
    </xf>
    <xf numFmtId="49" fontId="0" fillId="2" borderId="6" xfId="0" applyNumberFormat="1" applyFont="1" applyFill="1" applyBorder="1" applyAlignment="1">
      <alignment horizontal="left"/>
    </xf>
    <xf numFmtId="0" fontId="28" fillId="2" borderId="43" xfId="0" applyNumberFormat="1" applyFont="1" applyFill="1" applyBorder="1" applyAlignment="1">
      <alignment vertical="center"/>
    </xf>
    <xf numFmtId="49" fontId="28" fillId="2" borderId="23" xfId="0" applyNumberFormat="1" applyFont="1" applyFill="1" applyBorder="1" applyAlignment="1">
      <alignment horizontal="left"/>
    </xf>
    <xf numFmtId="4" fontId="0" fillId="2" borderId="23" xfId="0" applyNumberFormat="1" applyFont="1" applyFill="1" applyBorder="1" applyAlignment="1"/>
    <xf numFmtId="0" fontId="24" fillId="2" borderId="43" xfId="0" applyNumberFormat="1" applyFont="1" applyFill="1" applyBorder="1" applyAlignment="1">
      <alignment vertical="center"/>
    </xf>
    <xf numFmtId="49" fontId="24" fillId="2" borderId="36" xfId="0" applyNumberFormat="1" applyFont="1" applyFill="1" applyBorder="1" applyAlignment="1">
      <alignment horizontal="left"/>
    </xf>
    <xf numFmtId="4" fontId="0" fillId="2" borderId="36" xfId="0" applyNumberFormat="1" applyFont="1" applyFill="1" applyBorder="1" applyAlignment="1"/>
    <xf numFmtId="49" fontId="28" fillId="2" borderId="36" xfId="0" applyNumberFormat="1" applyFont="1" applyFill="1" applyBorder="1" applyAlignment="1">
      <alignment horizontal="left"/>
    </xf>
    <xf numFmtId="0" fontId="0" fillId="2" borderId="43" xfId="0" applyNumberFormat="1" applyFont="1" applyFill="1" applyBorder="1" applyAlignment="1">
      <alignment horizontal="center" vertical="center" wrapText="1"/>
    </xf>
    <xf numFmtId="49" fontId="15" fillId="5" borderId="35" xfId="0" applyNumberFormat="1" applyFont="1" applyFill="1" applyBorder="1" applyAlignment="1">
      <alignment horizontal="center" vertical="center" wrapText="1"/>
    </xf>
    <xf numFmtId="49" fontId="15" fillId="5" borderId="36" xfId="0" applyNumberFormat="1" applyFont="1" applyFill="1" applyBorder="1" applyAlignment="1">
      <alignment horizontal="center" vertical="center" wrapText="1"/>
    </xf>
    <xf numFmtId="49" fontId="15" fillId="5" borderId="44" xfId="0" applyNumberFormat="1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/>
    </xf>
    <xf numFmtId="49" fontId="16" fillId="2" borderId="36" xfId="0" applyNumberFormat="1" applyFont="1" applyFill="1" applyBorder="1" applyAlignment="1">
      <alignment horizontal="center"/>
    </xf>
    <xf numFmtId="49" fontId="16" fillId="2" borderId="37" xfId="0" applyNumberFormat="1" applyFont="1" applyFill="1" applyBorder="1" applyAlignment="1">
      <alignment horizontal="center"/>
    </xf>
    <xf numFmtId="49" fontId="17" fillId="2" borderId="26" xfId="0" applyNumberFormat="1" applyFont="1" applyFill="1" applyBorder="1" applyAlignment="1">
      <alignment horizontal="left"/>
    </xf>
    <xf numFmtId="4" fontId="17" fillId="2" borderId="26" xfId="0" applyNumberFormat="1" applyFont="1" applyFill="1" applyBorder="1" applyAlignment="1"/>
    <xf numFmtId="166" fontId="29" fillId="2" borderId="26" xfId="0" applyNumberFormat="1" applyFont="1" applyFill="1" applyBorder="1" applyAlignment="1"/>
    <xf numFmtId="166" fontId="29" fillId="2" borderId="27" xfId="0" applyNumberFormat="1" applyFont="1" applyFill="1" applyBorder="1" applyAlignment="1"/>
    <xf numFmtId="4" fontId="30" fillId="2" borderId="6" xfId="0" applyNumberFormat="1" applyFont="1" applyFill="1" applyBorder="1" applyAlignment="1"/>
    <xf numFmtId="0" fontId="31" fillId="2" borderId="43" xfId="0" applyNumberFormat="1" applyFont="1" applyFill="1" applyBorder="1" applyAlignment="1"/>
    <xf numFmtId="49" fontId="31" fillId="2" borderId="6" xfId="0" applyNumberFormat="1" applyFont="1" applyFill="1" applyBorder="1" applyAlignment="1">
      <alignment horizontal="left"/>
    </xf>
    <xf numFmtId="49" fontId="28" fillId="2" borderId="6" xfId="0" applyNumberFormat="1" applyFont="1" applyFill="1" applyBorder="1" applyAlignment="1">
      <alignment horizontal="left"/>
    </xf>
    <xf numFmtId="4" fontId="28" fillId="2" borderId="6" xfId="0" applyNumberFormat="1" applyFont="1" applyFill="1" applyBorder="1" applyAlignment="1"/>
    <xf numFmtId="166" fontId="0" fillId="2" borderId="6" xfId="0" applyNumberFormat="1" applyFont="1" applyFill="1" applyBorder="1" applyAlignment="1"/>
    <xf numFmtId="166" fontId="0" fillId="2" borderId="29" xfId="0" applyNumberFormat="1" applyFont="1" applyFill="1" applyBorder="1" applyAlignment="1"/>
    <xf numFmtId="49" fontId="31" fillId="2" borderId="6" xfId="0" applyNumberFormat="1" applyFont="1" applyFill="1" applyBorder="1" applyAlignment="1">
      <alignment horizontal="center"/>
    </xf>
    <xf numFmtId="4" fontId="0" fillId="2" borderId="6" xfId="0" applyNumberFormat="1" applyFont="1" applyFill="1" applyBorder="1" applyAlignment="1">
      <alignment vertical="center"/>
    </xf>
    <xf numFmtId="49" fontId="31" fillId="2" borderId="23" xfId="0" applyNumberFormat="1" applyFont="1" applyFill="1" applyBorder="1" applyAlignment="1">
      <alignment horizontal="left"/>
    </xf>
    <xf numFmtId="49" fontId="24" fillId="2" borderId="23" xfId="0" applyNumberFormat="1" applyFont="1" applyFill="1" applyBorder="1" applyAlignment="1">
      <alignment horizontal="left"/>
    </xf>
    <xf numFmtId="4" fontId="24" fillId="2" borderId="23" xfId="0" applyNumberFormat="1" applyFont="1" applyFill="1" applyBorder="1" applyAlignment="1"/>
    <xf numFmtId="49" fontId="15" fillId="2" borderId="45" xfId="0" applyNumberFormat="1" applyFont="1" applyFill="1" applyBorder="1" applyAlignment="1">
      <alignment horizontal="center"/>
    </xf>
    <xf numFmtId="49" fontId="15" fillId="2" borderId="45" xfId="0" applyNumberFormat="1" applyFont="1" applyFill="1" applyBorder="1" applyAlignment="1">
      <alignment horizontal="left" vertical="center" wrapText="1"/>
    </xf>
    <xf numFmtId="49" fontId="15" fillId="2" borderId="45" xfId="0" applyNumberFormat="1" applyFont="1" applyFill="1" applyBorder="1" applyAlignment="1">
      <alignment horizontal="center" vertical="center" wrapText="1"/>
    </xf>
    <xf numFmtId="167" fontId="15" fillId="2" borderId="45" xfId="0" applyNumberFormat="1" applyFont="1" applyFill="1" applyBorder="1" applyAlignment="1"/>
    <xf numFmtId="4" fontId="15" fillId="3" borderId="45" xfId="0" applyNumberFormat="1" applyFont="1" applyFill="1" applyBorder="1" applyAlignment="1">
      <alignment vertical="center"/>
    </xf>
    <xf numFmtId="4" fontId="15" fillId="2" borderId="45" xfId="0" applyNumberFormat="1" applyFont="1" applyFill="1" applyBorder="1" applyAlignment="1"/>
    <xf numFmtId="0" fontId="15" fillId="2" borderId="46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left" vertical="center"/>
    </xf>
    <xf numFmtId="49" fontId="16" fillId="2" borderId="6" xfId="0" applyNumberFormat="1" applyFont="1" applyFill="1" applyBorder="1" applyAlignment="1">
      <alignment horizontal="center"/>
    </xf>
    <xf numFmtId="166" fontId="16" fillId="2" borderId="6" xfId="0" applyNumberFormat="1" applyFont="1" applyFill="1" applyBorder="1" applyAlignment="1"/>
    <xf numFmtId="166" fontId="16" fillId="2" borderId="29" xfId="0" applyNumberFormat="1" applyFont="1" applyFill="1" applyBorder="1" applyAlignment="1"/>
    <xf numFmtId="49" fontId="15" fillId="2" borderId="6" xfId="0" applyNumberFormat="1" applyFont="1" applyFill="1" applyBorder="1" applyAlignment="1">
      <alignment horizontal="left"/>
    </xf>
    <xf numFmtId="4" fontId="0" fillId="2" borderId="6" xfId="0" applyNumberFormat="1" applyFont="1" applyFill="1" applyBorder="1" applyAlignment="1"/>
    <xf numFmtId="49" fontId="15" fillId="2" borderId="46" xfId="0" applyNumberFormat="1" applyFont="1" applyFill="1" applyBorder="1" applyAlignment="1">
      <alignment horizontal="left" vertical="center" wrapText="1"/>
    </xf>
    <xf numFmtId="49" fontId="32" fillId="2" borderId="36" xfId="0" applyNumberFormat="1" applyFont="1" applyFill="1" applyBorder="1" applyAlignment="1">
      <alignment horizontal="left"/>
    </xf>
    <xf numFmtId="49" fontId="33" fillId="2" borderId="36" xfId="0" applyNumberFormat="1" applyFont="1" applyFill="1" applyBorder="1" applyAlignment="1">
      <alignment vertical="center" wrapText="1"/>
    </xf>
    <xf numFmtId="49" fontId="32" fillId="2" borderId="26" xfId="0" applyNumberFormat="1" applyFont="1" applyFill="1" applyBorder="1" applyAlignment="1">
      <alignment horizontal="left"/>
    </xf>
    <xf numFmtId="49" fontId="33" fillId="2" borderId="26" xfId="0" applyNumberFormat="1" applyFont="1" applyFill="1" applyBorder="1" applyAlignment="1">
      <alignment vertical="center" wrapText="1"/>
    </xf>
    <xf numFmtId="0" fontId="35" fillId="2" borderId="43" xfId="0" applyNumberFormat="1" applyFont="1" applyFill="1" applyBorder="1" applyAlignment="1">
      <alignment vertical="center"/>
    </xf>
    <xf numFmtId="49" fontId="36" fillId="2" borderId="6" xfId="0" applyNumberFormat="1" applyFont="1" applyFill="1" applyBorder="1" applyAlignment="1">
      <alignment horizontal="left"/>
    </xf>
    <xf numFmtId="0" fontId="35" fillId="2" borderId="6" xfId="0" applyFont="1" applyFill="1" applyBorder="1" applyAlignment="1">
      <alignment horizontal="left"/>
    </xf>
    <xf numFmtId="49" fontId="35" fillId="2" borderId="6" xfId="0" applyNumberFormat="1" applyFont="1" applyFill="1" applyBorder="1" applyAlignment="1">
      <alignment horizontal="left" vertical="center" wrapText="1"/>
    </xf>
    <xf numFmtId="49" fontId="35" fillId="2" borderId="6" xfId="0" applyNumberFormat="1" applyFont="1" applyFill="1" applyBorder="1" applyAlignment="1">
      <alignment horizontal="left"/>
    </xf>
    <xf numFmtId="0" fontId="37" fillId="2" borderId="43" xfId="0" applyNumberFormat="1" applyFont="1" applyFill="1" applyBorder="1" applyAlignment="1">
      <alignment vertical="center"/>
    </xf>
    <xf numFmtId="0" fontId="37" fillId="2" borderId="6" xfId="0" applyFont="1" applyFill="1" applyBorder="1" applyAlignment="1">
      <alignment horizontal="left"/>
    </xf>
    <xf numFmtId="49" fontId="37" fillId="2" borderId="6" xfId="0" applyNumberFormat="1" applyFont="1" applyFill="1" applyBorder="1" applyAlignment="1">
      <alignment horizontal="left" vertical="center" wrapText="1"/>
    </xf>
    <xf numFmtId="167" fontId="0" fillId="2" borderId="6" xfId="0" applyNumberFormat="1" applyFont="1" applyFill="1" applyBorder="1" applyAlignment="1"/>
    <xf numFmtId="49" fontId="37" fillId="2" borderId="6" xfId="0" applyNumberFormat="1" applyFont="1" applyFill="1" applyBorder="1" applyAlignment="1">
      <alignment horizontal="left"/>
    </xf>
    <xf numFmtId="0" fontId="38" fillId="2" borderId="43" xfId="0" applyNumberFormat="1" applyFont="1" applyFill="1" applyBorder="1" applyAlignment="1">
      <alignment vertical="center"/>
    </xf>
    <xf numFmtId="49" fontId="36" fillId="2" borderId="23" xfId="0" applyNumberFormat="1" applyFont="1" applyFill="1" applyBorder="1" applyAlignment="1">
      <alignment horizontal="left"/>
    </xf>
    <xf numFmtId="0" fontId="38" fillId="2" borderId="23" xfId="0" applyFont="1" applyFill="1" applyBorder="1" applyAlignment="1">
      <alignment horizontal="left"/>
    </xf>
    <xf numFmtId="49" fontId="38" fillId="2" borderId="23" xfId="0" applyNumberFormat="1" applyFont="1" applyFill="1" applyBorder="1" applyAlignment="1">
      <alignment horizontal="left" vertical="center" wrapText="1"/>
    </xf>
    <xf numFmtId="167" fontId="0" fillId="2" borderId="23" xfId="0" applyNumberFormat="1" applyFont="1" applyFill="1" applyBorder="1" applyAlignment="1"/>
    <xf numFmtId="49" fontId="38" fillId="2" borderId="6" xfId="0" applyNumberFormat="1" applyFont="1" applyFill="1" applyBorder="1" applyAlignment="1">
      <alignment horizontal="left"/>
    </xf>
    <xf numFmtId="49" fontId="39" fillId="2" borderId="23" xfId="0" applyNumberFormat="1" applyFont="1" applyFill="1" applyBorder="1" applyAlignment="1">
      <alignment vertical="center" wrapText="1"/>
    </xf>
    <xf numFmtId="49" fontId="39" fillId="2" borderId="6" xfId="0" applyNumberFormat="1" applyFont="1" applyFill="1" applyBorder="1" applyAlignment="1">
      <alignment vertical="center" wrapText="1"/>
    </xf>
    <xf numFmtId="49" fontId="38" fillId="2" borderId="23" xfId="0" applyNumberFormat="1" applyFont="1" applyFill="1" applyBorder="1" applyAlignment="1">
      <alignment horizontal="left"/>
    </xf>
    <xf numFmtId="0" fontId="37" fillId="2" borderId="23" xfId="0" applyFont="1" applyFill="1" applyBorder="1" applyAlignment="1">
      <alignment horizontal="left"/>
    </xf>
    <xf numFmtId="49" fontId="37" fillId="2" borderId="23" xfId="0" applyNumberFormat="1" applyFont="1" applyFill="1" applyBorder="1" applyAlignment="1">
      <alignment horizontal="left" vertical="center" wrapText="1"/>
    </xf>
    <xf numFmtId="49" fontId="40" fillId="2" borderId="45" xfId="0" applyNumberFormat="1" applyFont="1" applyFill="1" applyBorder="1" applyAlignment="1">
      <alignment horizontal="center"/>
    </xf>
    <xf numFmtId="49" fontId="40" fillId="2" borderId="45" xfId="0" applyNumberFormat="1" applyFont="1" applyFill="1" applyBorder="1" applyAlignment="1">
      <alignment horizontal="left" vertical="center" wrapText="1"/>
    </xf>
    <xf numFmtId="49" fontId="40" fillId="2" borderId="45" xfId="0" applyNumberFormat="1" applyFont="1" applyFill="1" applyBorder="1" applyAlignment="1">
      <alignment horizontal="center" vertical="center" wrapText="1"/>
    </xf>
    <xf numFmtId="167" fontId="40" fillId="2" borderId="45" xfId="0" applyNumberFormat="1" applyFont="1" applyFill="1" applyBorder="1" applyAlignment="1"/>
    <xf numFmtId="4" fontId="40" fillId="3" borderId="45" xfId="0" applyNumberFormat="1" applyFont="1" applyFill="1" applyBorder="1" applyAlignment="1">
      <alignment vertical="center"/>
    </xf>
    <xf numFmtId="4" fontId="40" fillId="2" borderId="45" xfId="0" applyNumberFormat="1" applyFont="1" applyFill="1" applyBorder="1" applyAlignment="1"/>
    <xf numFmtId="49" fontId="40" fillId="2" borderId="46" xfId="0" applyNumberFormat="1" applyFont="1" applyFill="1" applyBorder="1" applyAlignment="1">
      <alignment horizontal="left" vertical="center" wrapText="1"/>
    </xf>
    <xf numFmtId="0" fontId="41" fillId="2" borderId="24" xfId="0" applyFont="1" applyFill="1" applyBorder="1" applyAlignment="1"/>
    <xf numFmtId="0" fontId="40" fillId="3" borderId="28" xfId="0" applyFont="1" applyFill="1" applyBorder="1" applyAlignment="1">
      <alignment horizontal="left" vertical="center"/>
    </xf>
    <xf numFmtId="49" fontId="40" fillId="2" borderId="6" xfId="0" applyNumberFormat="1" applyFont="1" applyFill="1" applyBorder="1" applyAlignment="1">
      <alignment horizontal="center"/>
    </xf>
    <xf numFmtId="49" fontId="36" fillId="2" borderId="26" xfId="0" applyNumberFormat="1" applyFont="1" applyFill="1" applyBorder="1" applyAlignment="1">
      <alignment horizontal="left"/>
    </xf>
    <xf numFmtId="0" fontId="37" fillId="2" borderId="26" xfId="0" applyFont="1" applyFill="1" applyBorder="1" applyAlignment="1">
      <alignment horizontal="left"/>
    </xf>
    <xf numFmtId="49" fontId="37" fillId="2" borderId="26" xfId="0" applyNumberFormat="1" applyFont="1" applyFill="1" applyBorder="1" applyAlignment="1">
      <alignment horizontal="left" vertical="center" wrapText="1"/>
    </xf>
    <xf numFmtId="167" fontId="0" fillId="2" borderId="26" xfId="0" applyNumberFormat="1" applyFont="1" applyFill="1" applyBorder="1" applyAlignment="1"/>
    <xf numFmtId="49" fontId="36" fillId="2" borderId="36" xfId="0" applyNumberFormat="1" applyFont="1" applyFill="1" applyBorder="1" applyAlignment="1">
      <alignment horizontal="left"/>
    </xf>
    <xf numFmtId="0" fontId="37" fillId="2" borderId="36" xfId="0" applyFont="1" applyFill="1" applyBorder="1" applyAlignment="1">
      <alignment horizontal="left"/>
    </xf>
    <xf numFmtId="49" fontId="37" fillId="2" borderId="36" xfId="0" applyNumberFormat="1" applyFont="1" applyFill="1" applyBorder="1" applyAlignment="1">
      <alignment horizontal="left" vertical="center" wrapText="1"/>
    </xf>
    <xf numFmtId="167" fontId="0" fillId="2" borderId="36" xfId="0" applyNumberFormat="1" applyFont="1" applyFill="1" applyBorder="1" applyAlignment="1"/>
    <xf numFmtId="0" fontId="40" fillId="2" borderId="46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/>
    </xf>
    <xf numFmtId="49" fontId="38" fillId="2" borderId="6" xfId="0" applyNumberFormat="1" applyFont="1" applyFill="1" applyBorder="1" applyAlignment="1">
      <alignment horizontal="left" vertical="center" wrapText="1"/>
    </xf>
    <xf numFmtId="49" fontId="39" fillId="2" borderId="26" xfId="0" applyNumberFormat="1" applyFont="1" applyFill="1" applyBorder="1" applyAlignment="1">
      <alignment vertical="center" wrapText="1"/>
    </xf>
    <xf numFmtId="167" fontId="15" fillId="3" borderId="45" xfId="0" applyNumberFormat="1" applyFont="1" applyFill="1" applyBorder="1" applyAlignment="1">
      <alignment vertical="center"/>
    </xf>
    <xf numFmtId="0" fontId="42" fillId="2" borderId="43" xfId="0" applyNumberFormat="1" applyFont="1" applyFill="1" applyBorder="1" applyAlignment="1">
      <alignment vertical="center"/>
    </xf>
    <xf numFmtId="0" fontId="42" fillId="2" borderId="6" xfId="0" applyFont="1" applyFill="1" applyBorder="1" applyAlignment="1">
      <alignment horizontal="left"/>
    </xf>
    <xf numFmtId="49" fontId="42" fillId="2" borderId="6" xfId="0" applyNumberFormat="1" applyFont="1" applyFill="1" applyBorder="1" applyAlignment="1">
      <alignment horizontal="left" vertical="center" wrapText="1"/>
    </xf>
    <xf numFmtId="49" fontId="42" fillId="2" borderId="6" xfId="0" applyNumberFormat="1" applyFont="1" applyFill="1" applyBorder="1" applyAlignment="1">
      <alignment horizontal="left"/>
    </xf>
    <xf numFmtId="0" fontId="35" fillId="2" borderId="26" xfId="0" applyFont="1" applyFill="1" applyBorder="1" applyAlignment="1">
      <alignment horizontal="left"/>
    </xf>
    <xf numFmtId="49" fontId="35" fillId="2" borderId="26" xfId="0" applyNumberFormat="1" applyFont="1" applyFill="1" applyBorder="1" applyAlignment="1">
      <alignment horizontal="left" vertical="center" wrapText="1"/>
    </xf>
    <xf numFmtId="49" fontId="39" fillId="2" borderId="36" xfId="0" applyNumberFormat="1" applyFont="1" applyFill="1" applyBorder="1" applyAlignment="1">
      <alignment vertical="center" wrapText="1"/>
    </xf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47" xfId="0" applyFont="1" applyFill="1" applyBorder="1" applyAlignment="1"/>
    <xf numFmtId="0" fontId="0" fillId="2" borderId="48" xfId="0" applyFont="1" applyFill="1" applyBorder="1" applyAlignment="1"/>
    <xf numFmtId="0" fontId="0" fillId="2" borderId="49" xfId="0" applyFont="1" applyFill="1" applyBorder="1" applyAlignment="1"/>
    <xf numFmtId="0" fontId="0" fillId="2" borderId="50" xfId="0" applyFont="1" applyFill="1" applyBorder="1" applyAlignment="1"/>
    <xf numFmtId="0" fontId="0" fillId="2" borderId="36" xfId="0" applyFont="1" applyFill="1" applyBorder="1" applyAlignment="1"/>
    <xf numFmtId="0" fontId="0" fillId="2" borderId="44" xfId="0" applyFont="1" applyFill="1" applyBorder="1" applyAlignment="1"/>
    <xf numFmtId="49" fontId="31" fillId="2" borderId="36" xfId="0" applyNumberFormat="1" applyFont="1" applyFill="1" applyBorder="1" applyAlignment="1">
      <alignment horizontal="left"/>
    </xf>
    <xf numFmtId="4" fontId="24" fillId="2" borderId="36" xfId="0" applyNumberFormat="1" applyFont="1" applyFill="1" applyBorder="1" applyAlignment="1"/>
    <xf numFmtId="0" fontId="16" fillId="3" borderId="31" xfId="0" applyFont="1" applyFill="1" applyBorder="1" applyAlignment="1">
      <alignment horizontal="left" vertical="center"/>
    </xf>
    <xf numFmtId="49" fontId="16" fillId="2" borderId="23" xfId="0" applyNumberFormat="1" applyFont="1" applyFill="1" applyBorder="1" applyAlignment="1">
      <alignment horizontal="center"/>
    </xf>
    <xf numFmtId="166" fontId="16" fillId="2" borderId="23" xfId="0" applyNumberFormat="1" applyFont="1" applyFill="1" applyBorder="1" applyAlignment="1"/>
    <xf numFmtId="166" fontId="16" fillId="2" borderId="32" xfId="0" applyNumberFormat="1" applyFont="1" applyFill="1" applyBorder="1" applyAlignment="1"/>
    <xf numFmtId="0" fontId="0" fillId="2" borderId="51" xfId="0" applyFont="1" applyFill="1" applyBorder="1" applyAlignment="1"/>
    <xf numFmtId="0" fontId="0" fillId="2" borderId="52" xfId="0" applyFont="1" applyFill="1" applyBorder="1" applyAlignment="1"/>
    <xf numFmtId="0" fontId="0" fillId="2" borderId="53" xfId="0" applyFont="1" applyFill="1" applyBorder="1" applyAlignment="1"/>
    <xf numFmtId="0" fontId="0" fillId="0" borderId="0" xfId="0" applyNumberFormat="1" applyFont="1" applyAlignment="1"/>
    <xf numFmtId="49" fontId="31" fillId="2" borderId="26" xfId="0" applyNumberFormat="1" applyFont="1" applyFill="1" applyBorder="1" applyAlignment="1">
      <alignment horizontal="left"/>
    </xf>
    <xf numFmtId="49" fontId="28" fillId="2" borderId="26" xfId="0" applyNumberFormat="1" applyFont="1" applyFill="1" applyBorder="1" applyAlignment="1">
      <alignment horizontal="left"/>
    </xf>
    <xf numFmtId="4" fontId="28" fillId="2" borderId="26" xfId="0" applyNumberFormat="1" applyFont="1" applyFill="1" applyBorder="1" applyAlignment="1"/>
    <xf numFmtId="4" fontId="28" fillId="2" borderId="23" xfId="0" applyNumberFormat="1" applyFont="1" applyFill="1" applyBorder="1" applyAlignment="1"/>
    <xf numFmtId="0" fontId="0" fillId="2" borderId="31" xfId="0" applyFont="1" applyFill="1" applyBorder="1" applyAlignment="1"/>
    <xf numFmtId="0" fontId="0" fillId="0" borderId="0" xfId="0" applyNumberFormat="1" applyFont="1" applyAlignment="1"/>
    <xf numFmtId="4" fontId="28" fillId="2" borderId="36" xfId="0" applyNumberFormat="1" applyFont="1" applyFill="1" applyBorder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15" fillId="2" borderId="45" xfId="0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2" borderId="3" xfId="0" applyFont="1" applyFill="1" applyBorder="1" applyAlignment="1"/>
    <xf numFmtId="0" fontId="0" fillId="2" borderId="7" xfId="0" applyFont="1" applyFill="1" applyBorder="1" applyAlignment="1"/>
    <xf numFmtId="0" fontId="0" fillId="2" borderId="54" xfId="0" applyFont="1" applyFill="1" applyBorder="1" applyAlignment="1"/>
    <xf numFmtId="49" fontId="15" fillId="5" borderId="37" xfId="0" applyNumberFormat="1" applyFont="1" applyFill="1" applyBorder="1" applyAlignment="1">
      <alignment horizontal="center" vertical="center" wrapText="1"/>
    </xf>
    <xf numFmtId="0" fontId="0" fillId="2" borderId="55" xfId="0" applyFont="1" applyFill="1" applyBorder="1" applyAlignment="1"/>
    <xf numFmtId="49" fontId="12" fillId="2" borderId="36" xfId="0" applyNumberFormat="1" applyFont="1" applyFill="1" applyBorder="1" applyAlignment="1">
      <alignment horizontal="left" vertical="center" wrapText="1"/>
    </xf>
    <xf numFmtId="49" fontId="43" fillId="2" borderId="45" xfId="0" applyNumberFormat="1" applyFont="1" applyFill="1" applyBorder="1" applyAlignment="1">
      <alignment horizontal="left" vertical="center" wrapText="1"/>
    </xf>
    <xf numFmtId="0" fontId="43" fillId="2" borderId="45" xfId="0" applyFont="1" applyFill="1" applyBorder="1" applyAlignment="1">
      <alignment horizontal="left"/>
    </xf>
    <xf numFmtId="167" fontId="43" fillId="2" borderId="45" xfId="0" applyNumberFormat="1" applyFont="1" applyFill="1" applyBorder="1" applyAlignment="1"/>
    <xf numFmtId="0" fontId="0" fillId="2" borderId="26" xfId="0" applyFont="1" applyFill="1" applyBorder="1" applyAlignment="1">
      <alignment horizontal="left" vertical="center" wrapText="1"/>
    </xf>
    <xf numFmtId="49" fontId="0" fillId="2" borderId="26" xfId="0" applyNumberFormat="1" applyFont="1" applyFill="1" applyBorder="1" applyAlignment="1">
      <alignment horizontal="left" vertical="center" wrapText="1"/>
    </xf>
    <xf numFmtId="0" fontId="0" fillId="2" borderId="26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 vertical="center" wrapText="1"/>
    </xf>
    <xf numFmtId="49" fontId="0" fillId="2" borderId="6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/>
    </xf>
    <xf numFmtId="49" fontId="30" fillId="2" borderId="6" xfId="0" applyNumberFormat="1" applyFont="1" applyFill="1" applyBorder="1" applyAlignment="1">
      <alignment horizontal="left"/>
    </xf>
    <xf numFmtId="49" fontId="0" fillId="2" borderId="23" xfId="0" applyNumberFormat="1" applyFont="1" applyFill="1" applyBorder="1" applyAlignment="1">
      <alignment horizontal="left" vertical="center" wrapText="1"/>
    </xf>
    <xf numFmtId="49" fontId="0" fillId="2" borderId="23" xfId="0" applyNumberFormat="1" applyFont="1" applyFill="1" applyBorder="1" applyAlignment="1">
      <alignment horizontal="left"/>
    </xf>
    <xf numFmtId="0" fontId="0" fillId="2" borderId="56" xfId="0" applyFont="1" applyFill="1" applyBorder="1" applyAlignment="1"/>
    <xf numFmtId="0" fontId="0" fillId="2" borderId="57" xfId="0" applyFont="1" applyFill="1" applyBorder="1" applyAlignment="1"/>
    <xf numFmtId="0" fontId="0" fillId="2" borderId="42" xfId="0" applyFont="1" applyFill="1" applyBorder="1" applyAlignment="1"/>
    <xf numFmtId="49" fontId="15" fillId="5" borderId="17" xfId="0" applyNumberFormat="1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49" fontId="25" fillId="2" borderId="6" xfId="0" applyNumberFormat="1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left" vertical="center" wrapText="1"/>
    </xf>
    <xf numFmtId="49" fontId="15" fillId="5" borderId="18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/>
    <xf numFmtId="4" fontId="17" fillId="2" borderId="6" xfId="0" applyNumberFormat="1" applyFont="1" applyFill="1" applyBorder="1" applyAlignment="1">
      <alignment horizontal="right"/>
    </xf>
    <xf numFmtId="49" fontId="8" fillId="2" borderId="6" xfId="0" applyNumberFormat="1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49" fontId="7" fillId="2" borderId="6" xfId="0" applyNumberFormat="1" applyFont="1" applyFill="1" applyBorder="1" applyAlignment="1">
      <alignment horizontal="left" vertical="center"/>
    </xf>
    <xf numFmtId="49" fontId="9" fillId="2" borderId="6" xfId="0" applyNumberFormat="1" applyFont="1" applyFill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left" vertical="center"/>
    </xf>
    <xf numFmtId="49" fontId="7" fillId="2" borderId="6" xfId="0" applyNumberFormat="1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4" fontId="10" fillId="2" borderId="14" xfId="0" applyNumberFormat="1" applyFont="1" applyFill="1" applyBorder="1" applyAlignment="1"/>
    <xf numFmtId="0" fontId="0" fillId="2" borderId="14" xfId="0" applyFont="1" applyFill="1" applyBorder="1" applyAlignment="1"/>
    <xf numFmtId="49" fontId="6" fillId="2" borderId="6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4" fontId="11" fillId="2" borderId="6" xfId="0" applyNumberFormat="1" applyFont="1" applyFill="1" applyBorder="1" applyAlignment="1"/>
    <xf numFmtId="164" fontId="6" fillId="2" borderId="6" xfId="0" applyNumberFormat="1" applyFont="1" applyFill="1" applyBorder="1" applyAlignment="1">
      <alignment horizontal="left"/>
    </xf>
    <xf numFmtId="4" fontId="12" fillId="4" borderId="18" xfId="0" applyNumberFormat="1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  <xf numFmtId="0" fontId="0" fillId="4" borderId="19" xfId="0" applyFont="1" applyFill="1" applyBorder="1" applyAlignment="1">
      <alignment vertical="center"/>
    </xf>
    <xf numFmtId="49" fontId="12" fillId="4" borderId="18" xfId="0" applyNumberFormat="1" applyFont="1" applyFill="1" applyBorder="1" applyAlignment="1">
      <alignment horizontal="left" vertical="center"/>
    </xf>
    <xf numFmtId="4" fontId="24" fillId="2" borderId="6" xfId="0" applyNumberFormat="1" applyFont="1" applyFill="1" applyBorder="1" applyAlignment="1"/>
    <xf numFmtId="0" fontId="24" fillId="2" borderId="6" xfId="0" applyFont="1" applyFill="1" applyBorder="1" applyAlignment="1"/>
    <xf numFmtId="4" fontId="21" fillId="2" borderId="6" xfId="0" applyNumberFormat="1" applyFont="1" applyFill="1" applyBorder="1" applyAlignment="1"/>
    <xf numFmtId="0" fontId="21" fillId="2" borderId="6" xfId="0" applyFont="1" applyFill="1" applyBorder="1" applyAlignment="1"/>
    <xf numFmtId="49" fontId="15" fillId="5" borderId="18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/>
    </xf>
    <xf numFmtId="49" fontId="7" fillId="2" borderId="6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/>
    <xf numFmtId="49" fontId="7" fillId="2" borderId="6" xfId="0" applyNumberFormat="1" applyFont="1" applyFill="1" applyBorder="1" applyAlignment="1">
      <alignment horizontal="left"/>
    </xf>
    <xf numFmtId="165" fontId="7" fillId="2" borderId="6" xfId="0" applyNumberFormat="1" applyFont="1" applyFill="1" applyBorder="1" applyAlignment="1">
      <alignment horizontal="left"/>
    </xf>
    <xf numFmtId="49" fontId="13" fillId="2" borderId="25" xfId="0" applyNumberFormat="1" applyFont="1" applyFill="1" applyBorder="1" applyAlignment="1">
      <alignment horizontal="center"/>
    </xf>
    <xf numFmtId="0" fontId="13" fillId="2" borderId="26" xfId="0" applyFont="1" applyFill="1" applyBorder="1" applyAlignment="1">
      <alignment horizontal="left"/>
    </xf>
    <xf numFmtId="0" fontId="14" fillId="2" borderId="28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left"/>
    </xf>
    <xf numFmtId="0" fontId="14" fillId="2" borderId="31" xfId="0" applyFont="1" applyFill="1" applyBorder="1" applyAlignment="1">
      <alignment horizontal="left"/>
    </xf>
    <xf numFmtId="0" fontId="14" fillId="2" borderId="23" xfId="0" applyFont="1" applyFill="1" applyBorder="1" applyAlignment="1">
      <alignment horizontal="left"/>
    </xf>
    <xf numFmtId="4" fontId="17" fillId="2" borderId="6" xfId="0" applyNumberFormat="1" applyFont="1" applyFill="1" applyBorder="1" applyAlignment="1"/>
    <xf numFmtId="49" fontId="6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/>
    </xf>
    <xf numFmtId="0" fontId="0" fillId="2" borderId="43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0" fillId="2" borderId="43" xfId="0" applyNumberFormat="1" applyFont="1" applyFill="1" applyBorder="1" applyAlignment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3366FF"/>
      <rgbColor rgb="FF969696"/>
      <rgbColor rgb="FFFFFFCC"/>
      <rgbColor rgb="FFBEBEBE"/>
      <rgbColor rgb="FFD2D2D2"/>
      <rgbColor rgb="FF960000"/>
      <rgbColor rgb="FF003366"/>
      <rgbColor rgb="00000000"/>
      <rgbColor rgb="FF800000"/>
      <rgbColor rgb="FF979797"/>
      <rgbColor rgb="FF800080"/>
      <rgbColor rgb="FF505050"/>
      <rgbColor rgb="FFFF0000"/>
      <rgbColor rgb="FF0000A8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2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20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22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24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286385</xdr:colOff>
      <xdr:row>1</xdr:row>
      <xdr:rowOff>143509</xdr:rowOff>
    </xdr:to>
    <xdr:pic>
      <xdr:nvPicPr>
        <xdr:cNvPr id="26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4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6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8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10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12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14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16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285750</xdr:colOff>
      <xdr:row>1</xdr:row>
      <xdr:rowOff>123825</xdr:rowOff>
    </xdr:to>
    <xdr:pic>
      <xdr:nvPicPr>
        <xdr:cNvPr id="18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5151101" TargetMode="External"/><Relationship Id="rId13" Type="http://schemas.openxmlformats.org/officeDocument/2006/relationships/hyperlink" Target="https://podminky.urs.cz/item/CS_URS_2024_02/892241111" TargetMode="External"/><Relationship Id="rId18" Type="http://schemas.openxmlformats.org/officeDocument/2006/relationships/printerSettings" Target="../printerSettings/printerSettings10.bin"/><Relationship Id="rId3" Type="http://schemas.openxmlformats.org/officeDocument/2006/relationships/hyperlink" Target="https://podminky.urs.cz/item/CS_URS_2024_02/162751117" TargetMode="External"/><Relationship Id="rId7" Type="http://schemas.openxmlformats.org/officeDocument/2006/relationships/hyperlink" Target="https://podminky.urs.cz/item/CS_URS_2024_02/174151101" TargetMode="External"/><Relationship Id="rId12" Type="http://schemas.openxmlformats.org/officeDocument/2006/relationships/hyperlink" Target="https://podminky.urs.cz/item/CS_URS_2024_02/892233122" TargetMode="External"/><Relationship Id="rId17" Type="http://schemas.openxmlformats.org/officeDocument/2006/relationships/hyperlink" Target="https://podminky.urs.cz/item/CS_URS_2024_02/998276101" TargetMode="External"/><Relationship Id="rId2" Type="http://schemas.openxmlformats.org/officeDocument/2006/relationships/hyperlink" Target="https://podminky.urs.cz/item/CS_URS_2024_02/162251102" TargetMode="External"/><Relationship Id="rId16" Type="http://schemas.openxmlformats.org/officeDocument/2006/relationships/hyperlink" Target="https://podminky.urs.cz/item/CS_URS_2024_02/899722111" TargetMode="External"/><Relationship Id="rId1" Type="http://schemas.openxmlformats.org/officeDocument/2006/relationships/hyperlink" Target="https://podminky.urs.cz/item/CS_URS_2024_02/132251252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4_02/8791711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899721111" TargetMode="External"/><Relationship Id="rId10" Type="http://schemas.openxmlformats.org/officeDocument/2006/relationships/hyperlink" Target="https://podminky.urs.cz/item/CS_URS_2024_02/871161141" TargetMode="External"/><Relationship Id="rId19" Type="http://schemas.openxmlformats.org/officeDocument/2006/relationships/drawing" Target="../drawings/drawing10.xm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451572111" TargetMode="External"/><Relationship Id="rId14" Type="http://schemas.openxmlformats.org/officeDocument/2006/relationships/hyperlink" Target="https://podminky.urs.cz/item/CS_URS_2024_02/89237211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10191504" TargetMode="External"/><Relationship Id="rId13" Type="http://schemas.openxmlformats.org/officeDocument/2006/relationships/printerSettings" Target="../printerSettings/printerSettings11.bin"/><Relationship Id="rId3" Type="http://schemas.openxmlformats.org/officeDocument/2006/relationships/hyperlink" Target="https://podminky.urs.cz/item/CS_URS_2024_02/741122133" TargetMode="External"/><Relationship Id="rId7" Type="http://schemas.openxmlformats.org/officeDocument/2006/relationships/hyperlink" Target="https://podminky.urs.cz/item/CS_URS_2024_02/210120102" TargetMode="External"/><Relationship Id="rId12" Type="http://schemas.openxmlformats.org/officeDocument/2006/relationships/hyperlink" Target="https://podminky.urs.cz/item/CS_URS_2024_02/081002000" TargetMode="External"/><Relationship Id="rId2" Type="http://schemas.openxmlformats.org/officeDocument/2006/relationships/hyperlink" Target="https://podminky.urs.cz/item/CS_URS_2024_02/741122121" TargetMode="External"/><Relationship Id="rId1" Type="http://schemas.openxmlformats.org/officeDocument/2006/relationships/hyperlink" Target="https://podminky.urs.cz/item/CS_URS_2024_02/741110301" TargetMode="External"/><Relationship Id="rId6" Type="http://schemas.openxmlformats.org/officeDocument/2006/relationships/hyperlink" Target="https://podminky.urs.cz/item/CS_URS_2024_02/210100003" TargetMode="External"/><Relationship Id="rId11" Type="http://schemas.openxmlformats.org/officeDocument/2006/relationships/hyperlink" Target="https://podminky.urs.cz/item/CS_URS_2024_02/065002000" TargetMode="External"/><Relationship Id="rId5" Type="http://schemas.openxmlformats.org/officeDocument/2006/relationships/hyperlink" Target="https://podminky.urs.cz/item/CS_URS_2024_02/210100001" TargetMode="External"/><Relationship Id="rId10" Type="http://schemas.openxmlformats.org/officeDocument/2006/relationships/hyperlink" Target="https://podminky.urs.cz/item/CS_URS_2024_02/210902011" TargetMode="External"/><Relationship Id="rId4" Type="http://schemas.openxmlformats.org/officeDocument/2006/relationships/hyperlink" Target="https://podminky.urs.cz/item/CS_URS_2024_02/741810001" TargetMode="External"/><Relationship Id="rId9" Type="http://schemas.openxmlformats.org/officeDocument/2006/relationships/hyperlink" Target="https://podminky.urs.cz/item/CS_URS_2024_02/210191514" TargetMode="External"/><Relationship Id="rId1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75002000" TargetMode="External"/><Relationship Id="rId2" Type="http://schemas.openxmlformats.org/officeDocument/2006/relationships/hyperlink" Target="https://podminky.urs.cz/item/CS_URS_2024_02/013254000" TargetMode="External"/><Relationship Id="rId1" Type="http://schemas.openxmlformats.org/officeDocument/2006/relationships/hyperlink" Target="https://podminky.urs.cz/item/CS_URS_2024_02/564851111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2/762123130" TargetMode="External"/><Relationship Id="rId21" Type="http://schemas.openxmlformats.org/officeDocument/2006/relationships/hyperlink" Target="https://podminky.urs.cz/item/CS_URS_2024_02/271532213" TargetMode="External"/><Relationship Id="rId42" Type="http://schemas.openxmlformats.org/officeDocument/2006/relationships/hyperlink" Target="https://podminky.urs.cz/item/CS_URS_2024_02/631351101" TargetMode="External"/><Relationship Id="rId63" Type="http://schemas.openxmlformats.org/officeDocument/2006/relationships/hyperlink" Target="https://podminky.urs.cz/item/CS_URS_2024_02/633811111" TargetMode="External"/><Relationship Id="rId84" Type="http://schemas.openxmlformats.org/officeDocument/2006/relationships/hyperlink" Target="https://podminky.urs.cz/item/CS_URS_2024_02/711142559" TargetMode="External"/><Relationship Id="rId138" Type="http://schemas.openxmlformats.org/officeDocument/2006/relationships/hyperlink" Target="https://podminky.urs.cz/item/CS_URS_2024_02/763111314" TargetMode="External"/><Relationship Id="rId159" Type="http://schemas.openxmlformats.org/officeDocument/2006/relationships/hyperlink" Target="https://podminky.urs.cz/item/CS_URS_2024_02/766660171" TargetMode="External"/><Relationship Id="rId170" Type="http://schemas.openxmlformats.org/officeDocument/2006/relationships/hyperlink" Target="https://podminky.urs.cz/item/CS_URS_2024_02/771574415" TargetMode="External"/><Relationship Id="rId191" Type="http://schemas.openxmlformats.org/officeDocument/2006/relationships/hyperlink" Target="https://podminky.urs.cz/item/CS_URS_2024_02/783317101" TargetMode="External"/><Relationship Id="rId107" Type="http://schemas.openxmlformats.org/officeDocument/2006/relationships/hyperlink" Target="https://podminky.urs.cz/item/CS_URS_2024_02/762341013" TargetMode="External"/><Relationship Id="rId11" Type="http://schemas.openxmlformats.org/officeDocument/2006/relationships/hyperlink" Target="https://podminky.urs.cz/item/CS_URS_2024_02/132251102" TargetMode="External"/><Relationship Id="rId32" Type="http://schemas.openxmlformats.org/officeDocument/2006/relationships/hyperlink" Target="https://podminky.urs.cz/item/CS_URS_2024_02/275313711" TargetMode="External"/><Relationship Id="rId53" Type="http://schemas.openxmlformats.org/officeDocument/2006/relationships/hyperlink" Target="https://podminky.urs.cz/item/CS_URS_2024_02/637211321" TargetMode="External"/><Relationship Id="rId74" Type="http://schemas.openxmlformats.org/officeDocument/2006/relationships/hyperlink" Target="https://podminky.urs.cz/item/CS_URS_2024_02/997013151" TargetMode="External"/><Relationship Id="rId128" Type="http://schemas.openxmlformats.org/officeDocument/2006/relationships/hyperlink" Target="https://podminky.urs.cz/item/CS_URS_2024_02/763131531" TargetMode="External"/><Relationship Id="rId149" Type="http://schemas.openxmlformats.org/officeDocument/2006/relationships/hyperlink" Target="https://podminky.urs.cz/item/CS_URS_2024_02/764216604" TargetMode="External"/><Relationship Id="rId5" Type="http://schemas.openxmlformats.org/officeDocument/2006/relationships/hyperlink" Target="https://podminky.urs.cz/item/CS_URS_2024_02/174111121" TargetMode="External"/><Relationship Id="rId95" Type="http://schemas.openxmlformats.org/officeDocument/2006/relationships/hyperlink" Target="https://podminky.urs.cz/item/CS_URS_2024_02/713132331" TargetMode="External"/><Relationship Id="rId160" Type="http://schemas.openxmlformats.org/officeDocument/2006/relationships/hyperlink" Target="https://podminky.urs.cz/item/CS_URS_2024_02/766660172" TargetMode="External"/><Relationship Id="rId181" Type="http://schemas.openxmlformats.org/officeDocument/2006/relationships/hyperlink" Target="https://podminky.urs.cz/item/CS_URS_2023_02/781477115" TargetMode="External"/><Relationship Id="rId22" Type="http://schemas.openxmlformats.org/officeDocument/2006/relationships/hyperlink" Target="https://podminky.urs.cz/item/CS_URS_2024_02/183101215" TargetMode="External"/><Relationship Id="rId43" Type="http://schemas.openxmlformats.org/officeDocument/2006/relationships/hyperlink" Target="https://podminky.urs.cz/item/CS_URS_2024_02/631351102" TargetMode="External"/><Relationship Id="rId64" Type="http://schemas.openxmlformats.org/officeDocument/2006/relationships/hyperlink" Target="https://podminky.urs.cz/item/CS_URS_2024_02/632481213" TargetMode="External"/><Relationship Id="rId118" Type="http://schemas.openxmlformats.org/officeDocument/2006/relationships/hyperlink" Target="https://podminky.urs.cz/item/CS_URS_2024_02/762822130" TargetMode="External"/><Relationship Id="rId139" Type="http://schemas.openxmlformats.org/officeDocument/2006/relationships/hyperlink" Target="https://podminky.urs.cz/item/CS_URS_2024_02/763111333" TargetMode="External"/><Relationship Id="rId85" Type="http://schemas.openxmlformats.org/officeDocument/2006/relationships/hyperlink" Target="https://podminky.urs.cz/item/CS_URS_2024_02/711161212" TargetMode="External"/><Relationship Id="rId150" Type="http://schemas.openxmlformats.org/officeDocument/2006/relationships/hyperlink" Target="https://podminky.urs.cz/item/CS_URS_2024_02/764511612" TargetMode="External"/><Relationship Id="rId171" Type="http://schemas.openxmlformats.org/officeDocument/2006/relationships/hyperlink" Target="https://podminky.urs.cz/item/CS_URS_2024_02/771577151" TargetMode="External"/><Relationship Id="rId192" Type="http://schemas.openxmlformats.org/officeDocument/2006/relationships/hyperlink" Target="https://podminky.urs.cz/item/CS_URS_2024_02/784181101" TargetMode="External"/><Relationship Id="rId12" Type="http://schemas.openxmlformats.org/officeDocument/2006/relationships/hyperlink" Target="https://podminky.urs.cz/item/CS_URS_2024_02/131251100" TargetMode="External"/><Relationship Id="rId33" Type="http://schemas.openxmlformats.org/officeDocument/2006/relationships/hyperlink" Target="https://podminky.urs.cz/item/CS_URS_2024_02/275351121" TargetMode="External"/><Relationship Id="rId108" Type="http://schemas.openxmlformats.org/officeDocument/2006/relationships/hyperlink" Target="https://podminky.urs.cz/item/CS_URS_2024_02/762341046" TargetMode="External"/><Relationship Id="rId129" Type="http://schemas.openxmlformats.org/officeDocument/2006/relationships/hyperlink" Target="https://podminky.urs.cz/item/CS_URS_2024_02/763131452" TargetMode="External"/><Relationship Id="rId54" Type="http://schemas.openxmlformats.org/officeDocument/2006/relationships/hyperlink" Target="https://podminky.urs.cz/item/CS_URS_2024_02/564851111" TargetMode="External"/><Relationship Id="rId75" Type="http://schemas.openxmlformats.org/officeDocument/2006/relationships/hyperlink" Target="https://podminky.urs.cz/item/CS_URS_2024_02/997221611" TargetMode="External"/><Relationship Id="rId96" Type="http://schemas.openxmlformats.org/officeDocument/2006/relationships/hyperlink" Target="https://podminky.urs.cz/item/CS_URS_2024_02/713132321" TargetMode="External"/><Relationship Id="rId140" Type="http://schemas.openxmlformats.org/officeDocument/2006/relationships/hyperlink" Target="https://podminky.urs.cz/item/CS_URS_2024_02/763111333" TargetMode="External"/><Relationship Id="rId161" Type="http://schemas.openxmlformats.org/officeDocument/2006/relationships/hyperlink" Target="https://podminky.urs.cz/item/CS_URS_2024_02/766682111" TargetMode="External"/><Relationship Id="rId182" Type="http://schemas.openxmlformats.org/officeDocument/2006/relationships/hyperlink" Target="https://podminky.urs.cz/item/CS_URS_2024_02/781492211" TargetMode="External"/><Relationship Id="rId6" Type="http://schemas.openxmlformats.org/officeDocument/2006/relationships/hyperlink" Target="https://podminky.urs.cz/item/CS_URS_2024_02/162201402" TargetMode="External"/><Relationship Id="rId23" Type="http://schemas.openxmlformats.org/officeDocument/2006/relationships/hyperlink" Target="https://podminky.urs.cz/item/CS_URS_2024_02/184102111" TargetMode="External"/><Relationship Id="rId119" Type="http://schemas.openxmlformats.org/officeDocument/2006/relationships/hyperlink" Target="https://podminky.urs.cz/item/CS_URS_2024_02/762195000" TargetMode="External"/><Relationship Id="rId44" Type="http://schemas.openxmlformats.org/officeDocument/2006/relationships/hyperlink" Target="https://podminky.urs.cz/item/CS_URS_2024_02/339921112" TargetMode="External"/><Relationship Id="rId65" Type="http://schemas.openxmlformats.org/officeDocument/2006/relationships/hyperlink" Target="https://podminky.urs.cz/item/CS_URS_2024_02/634112129" TargetMode="External"/><Relationship Id="rId86" Type="http://schemas.openxmlformats.org/officeDocument/2006/relationships/hyperlink" Target="https://podminky.urs.cz/item/CS_URS_2024_02/711161383" TargetMode="External"/><Relationship Id="rId130" Type="http://schemas.openxmlformats.org/officeDocument/2006/relationships/hyperlink" Target="https://podminky.urs.cz/item/CS_URS_2024_02/763131714" TargetMode="External"/><Relationship Id="rId151" Type="http://schemas.openxmlformats.org/officeDocument/2006/relationships/hyperlink" Target="https://podminky.urs.cz/item/CS_URS_2024_02/764511662" TargetMode="External"/><Relationship Id="rId172" Type="http://schemas.openxmlformats.org/officeDocument/2006/relationships/hyperlink" Target="https://podminky.urs.cz/item/CS_URS_2023_02/771577154" TargetMode="External"/><Relationship Id="rId193" Type="http://schemas.openxmlformats.org/officeDocument/2006/relationships/hyperlink" Target="https://podminky.urs.cz/item/CS_URS_2024_02/784211111" TargetMode="External"/><Relationship Id="rId13" Type="http://schemas.openxmlformats.org/officeDocument/2006/relationships/hyperlink" Target="https://podminky.urs.cz/item/CS_URS_2024_02/167151101" TargetMode="External"/><Relationship Id="rId109" Type="http://schemas.openxmlformats.org/officeDocument/2006/relationships/hyperlink" Target="https://podminky.urs.cz/item/CS_URS_2024_02/762342216" TargetMode="External"/><Relationship Id="rId34" Type="http://schemas.openxmlformats.org/officeDocument/2006/relationships/hyperlink" Target="https://podminky.urs.cz/item/CS_URS_2024_02/275351122" TargetMode="External"/><Relationship Id="rId50" Type="http://schemas.openxmlformats.org/officeDocument/2006/relationships/hyperlink" Target="https://podminky.urs.cz/item/CS_URS_2024_02/431351122" TargetMode="External"/><Relationship Id="rId55" Type="http://schemas.openxmlformats.org/officeDocument/2006/relationships/hyperlink" Target="https://podminky.urs.cz/item/CS_URS_2024_02/564710011" TargetMode="External"/><Relationship Id="rId76" Type="http://schemas.openxmlformats.org/officeDocument/2006/relationships/hyperlink" Target="https://podminky.urs.cz/item/CS_URS_2024_02/997013501" TargetMode="External"/><Relationship Id="rId97" Type="http://schemas.openxmlformats.org/officeDocument/2006/relationships/hyperlink" Target="https://podminky.urs.cz/item/CS_URS_2024_02/713132311" TargetMode="External"/><Relationship Id="rId104" Type="http://schemas.openxmlformats.org/officeDocument/2006/relationships/hyperlink" Target="https://podminky.urs.cz/item/CS_URS_2021_01/762332631" TargetMode="External"/><Relationship Id="rId120" Type="http://schemas.openxmlformats.org/officeDocument/2006/relationships/hyperlink" Target="https://podminky.urs.cz/item/CS_URS_2024_02/767995112" TargetMode="External"/><Relationship Id="rId125" Type="http://schemas.openxmlformats.org/officeDocument/2006/relationships/hyperlink" Target="https://podminky.urs.cz/item/CS_URS_2024_02/762431033" TargetMode="External"/><Relationship Id="rId141" Type="http://schemas.openxmlformats.org/officeDocument/2006/relationships/hyperlink" Target="https://podminky.urs.cz/item/CS_URS_2024_02/763111611" TargetMode="External"/><Relationship Id="rId146" Type="http://schemas.openxmlformats.org/officeDocument/2006/relationships/hyperlink" Target="https://podminky.urs.cz/item/CS_URS_2024_02/764011404" TargetMode="External"/><Relationship Id="rId167" Type="http://schemas.openxmlformats.org/officeDocument/2006/relationships/hyperlink" Target="https://podminky.urs.cz/item/CS_URS_2024_02/771151022" TargetMode="External"/><Relationship Id="rId188" Type="http://schemas.openxmlformats.org/officeDocument/2006/relationships/hyperlink" Target="https://podminky.urs.cz/item/CS_URS_2024_02/783118211" TargetMode="External"/><Relationship Id="rId7" Type="http://schemas.openxmlformats.org/officeDocument/2006/relationships/hyperlink" Target="https://podminky.urs.cz/item/CS_URS_2024_02/184818233" TargetMode="External"/><Relationship Id="rId71" Type="http://schemas.openxmlformats.org/officeDocument/2006/relationships/hyperlink" Target="https://podminky.urs.cz/item/CS_URS_2024_02/953961213" TargetMode="External"/><Relationship Id="rId92" Type="http://schemas.openxmlformats.org/officeDocument/2006/relationships/hyperlink" Target="https://podminky.urs.cz/item/CS_URS_2024_02/713151211" TargetMode="External"/><Relationship Id="rId162" Type="http://schemas.openxmlformats.org/officeDocument/2006/relationships/hyperlink" Target="https://podminky.urs.cz/item/CS_URS_2024_02/766682112" TargetMode="External"/><Relationship Id="rId183" Type="http://schemas.openxmlformats.org/officeDocument/2006/relationships/hyperlink" Target="https://podminky.urs.cz/item/CS_URS_2023_02/781494111" TargetMode="External"/><Relationship Id="rId2" Type="http://schemas.openxmlformats.org/officeDocument/2006/relationships/hyperlink" Target="https://podminky.urs.cz/item/CS_URS_2024_02/112251221" TargetMode="External"/><Relationship Id="rId29" Type="http://schemas.openxmlformats.org/officeDocument/2006/relationships/hyperlink" Target="https://podminky.urs.cz/item/CS_URS_2024_02/185851121" TargetMode="External"/><Relationship Id="rId24" Type="http://schemas.openxmlformats.org/officeDocument/2006/relationships/hyperlink" Target="https://podminky.urs.cz/item/CS_URS_2024_02/184215132" TargetMode="External"/><Relationship Id="rId40" Type="http://schemas.openxmlformats.org/officeDocument/2006/relationships/hyperlink" Target="https://podminky.urs.cz/item/CS_URS_2024_02/631319173" TargetMode="External"/><Relationship Id="rId45" Type="http://schemas.openxmlformats.org/officeDocument/2006/relationships/hyperlink" Target="https://podminky.urs.cz/item/CS_URS_2024_02/767995115" TargetMode="External"/><Relationship Id="rId66" Type="http://schemas.openxmlformats.org/officeDocument/2006/relationships/hyperlink" Target="https://podminky.urs.cz/item/CS_URS_2024_02/941111131" TargetMode="External"/><Relationship Id="rId87" Type="http://schemas.openxmlformats.org/officeDocument/2006/relationships/hyperlink" Target="https://podminky.urs.cz/item/CS_URS_2024_02/711491272" TargetMode="External"/><Relationship Id="rId110" Type="http://schemas.openxmlformats.org/officeDocument/2006/relationships/hyperlink" Target="https://podminky.urs.cz/item/CS_URS_2024_02/762395000" TargetMode="External"/><Relationship Id="rId115" Type="http://schemas.openxmlformats.org/officeDocument/2006/relationships/hyperlink" Target="https://podminky.urs.cz/item/CS_URS_2024_02/762123110" TargetMode="External"/><Relationship Id="rId131" Type="http://schemas.openxmlformats.org/officeDocument/2006/relationships/hyperlink" Target="https://podminky.urs.cz/item/CS_URS_2024_02/763131751" TargetMode="External"/><Relationship Id="rId136" Type="http://schemas.openxmlformats.org/officeDocument/2006/relationships/hyperlink" Target="https://podminky.urs.cz/item/CS_URS_2024_02/763182313" TargetMode="External"/><Relationship Id="rId157" Type="http://schemas.openxmlformats.org/officeDocument/2006/relationships/hyperlink" Target="https://podminky.urs.cz/item/CS_URS_2024_02/766421224" TargetMode="External"/><Relationship Id="rId178" Type="http://schemas.openxmlformats.org/officeDocument/2006/relationships/hyperlink" Target="https://podminky.urs.cz/item/CS_URS_2024_02/781121011" TargetMode="External"/><Relationship Id="rId61" Type="http://schemas.openxmlformats.org/officeDocument/2006/relationships/hyperlink" Target="https://podminky.urs.cz/item/CS_URS_2024_02/622511122" TargetMode="External"/><Relationship Id="rId82" Type="http://schemas.openxmlformats.org/officeDocument/2006/relationships/hyperlink" Target="https://podminky.urs.cz/item/CS_URS_2024_02/711141559" TargetMode="External"/><Relationship Id="rId152" Type="http://schemas.openxmlformats.org/officeDocument/2006/relationships/hyperlink" Target="https://podminky.urs.cz/item/CS_URS_2024_02/998764201" TargetMode="External"/><Relationship Id="rId173" Type="http://schemas.openxmlformats.org/officeDocument/2006/relationships/hyperlink" Target="https://podminky.urs.cz/item/CS_URS_2023_02/771577155" TargetMode="External"/><Relationship Id="rId194" Type="http://schemas.openxmlformats.org/officeDocument/2006/relationships/printerSettings" Target="../printerSettings/printerSettings2.bin"/><Relationship Id="rId19" Type="http://schemas.openxmlformats.org/officeDocument/2006/relationships/hyperlink" Target="https://podminky.urs.cz/item/CS_URS_2024_01/175151101" TargetMode="External"/><Relationship Id="rId14" Type="http://schemas.openxmlformats.org/officeDocument/2006/relationships/hyperlink" Target="https://podminky.urs.cz/item/CS_URS_2024_02/162502111" TargetMode="External"/><Relationship Id="rId30" Type="http://schemas.openxmlformats.org/officeDocument/2006/relationships/hyperlink" Target="https://podminky.urs.cz/item/CS_URS_2024_02/181912112" TargetMode="External"/><Relationship Id="rId35" Type="http://schemas.openxmlformats.org/officeDocument/2006/relationships/hyperlink" Target="https://podminky.urs.cz/item/CS_URS_2024_02/274353131" TargetMode="External"/><Relationship Id="rId56" Type="http://schemas.openxmlformats.org/officeDocument/2006/relationships/hyperlink" Target="https://podminky.urs.cz/item/CS_URS_2024_02/564201111" TargetMode="External"/><Relationship Id="rId77" Type="http://schemas.openxmlformats.org/officeDocument/2006/relationships/hyperlink" Target="https://podminky.urs.cz/item/CS_URS_2024_02/997013509" TargetMode="External"/><Relationship Id="rId100" Type="http://schemas.openxmlformats.org/officeDocument/2006/relationships/hyperlink" Target="https://podminky.urs.cz/item/CS_URS_2024_02/713191132" TargetMode="External"/><Relationship Id="rId105" Type="http://schemas.openxmlformats.org/officeDocument/2006/relationships/hyperlink" Target="https://podminky.urs.cz/item/CS_URS_2021_01/762332632" TargetMode="External"/><Relationship Id="rId126" Type="http://schemas.openxmlformats.org/officeDocument/2006/relationships/hyperlink" Target="https://podminky.urs.cz/item/CS_URS_2024_02/762495000" TargetMode="External"/><Relationship Id="rId147" Type="http://schemas.openxmlformats.org/officeDocument/2006/relationships/hyperlink" Target="https://podminky.urs.cz/item/CS_URS_2024_02/764212636" TargetMode="External"/><Relationship Id="rId168" Type="http://schemas.openxmlformats.org/officeDocument/2006/relationships/hyperlink" Target="https://podminky.urs.cz/item/CS_URS_2024_02/771474111" TargetMode="External"/><Relationship Id="rId8" Type="http://schemas.openxmlformats.org/officeDocument/2006/relationships/hyperlink" Target="https://podminky.urs.cz/item/CS_URS_2024_02/121151103" TargetMode="External"/><Relationship Id="rId51" Type="http://schemas.openxmlformats.org/officeDocument/2006/relationships/hyperlink" Target="https://podminky.urs.cz/item/CS_URS_2024_02/564201011" TargetMode="External"/><Relationship Id="rId72" Type="http://schemas.openxmlformats.org/officeDocument/2006/relationships/hyperlink" Target="https://podminky.urs.cz/item/CS_URS_2024_02/953965124" TargetMode="External"/><Relationship Id="rId93" Type="http://schemas.openxmlformats.org/officeDocument/2006/relationships/hyperlink" Target="https://podminky.urs.cz/item/CS_URS_2024_02/998712201" TargetMode="External"/><Relationship Id="rId98" Type="http://schemas.openxmlformats.org/officeDocument/2006/relationships/hyperlink" Target="https://podminky.urs.cz/item/CS_URS_2024_02/713111121" TargetMode="External"/><Relationship Id="rId121" Type="http://schemas.openxmlformats.org/officeDocument/2006/relationships/hyperlink" Target="https://podminky.urs.cz/item/CS_URS_2021_01/763734111" TargetMode="External"/><Relationship Id="rId142" Type="http://schemas.openxmlformats.org/officeDocument/2006/relationships/hyperlink" Target="https://podminky.urs.cz/item/CS_URS_2024_02/763112315" TargetMode="External"/><Relationship Id="rId163" Type="http://schemas.openxmlformats.org/officeDocument/2006/relationships/hyperlink" Target="https://podminky.urs.cz/item/CS_URS_2024_02/998766201" TargetMode="External"/><Relationship Id="rId184" Type="http://schemas.openxmlformats.org/officeDocument/2006/relationships/hyperlink" Target="https://podminky.urs.cz/item/CS_URS_2024_02/781571131" TargetMode="External"/><Relationship Id="rId189" Type="http://schemas.openxmlformats.org/officeDocument/2006/relationships/hyperlink" Target="https://podminky.urs.cz/item/CS_URS_2024_02/783314203" TargetMode="External"/><Relationship Id="rId3" Type="http://schemas.openxmlformats.org/officeDocument/2006/relationships/hyperlink" Target="https://podminky.urs.cz/item/CS_URS_2024_02/162301932" TargetMode="External"/><Relationship Id="rId25" Type="http://schemas.openxmlformats.org/officeDocument/2006/relationships/hyperlink" Target="https://podminky.urs.cz/item/CS_URS_2024_02/184215411" TargetMode="External"/><Relationship Id="rId46" Type="http://schemas.openxmlformats.org/officeDocument/2006/relationships/hyperlink" Target="https://podminky.urs.cz/item/CS_URS_2024_02/451541111" TargetMode="External"/><Relationship Id="rId67" Type="http://schemas.openxmlformats.org/officeDocument/2006/relationships/hyperlink" Target="https://podminky.urs.cz/item/CS_URS_2024_02/941111231" TargetMode="External"/><Relationship Id="rId116" Type="http://schemas.openxmlformats.org/officeDocument/2006/relationships/hyperlink" Target="https://podminky.urs.cz/item/CS_URS_2024_02/762123110" TargetMode="External"/><Relationship Id="rId137" Type="http://schemas.openxmlformats.org/officeDocument/2006/relationships/hyperlink" Target="https://podminky.urs.cz/item/CS_URS_2024_02/763121714" TargetMode="External"/><Relationship Id="rId158" Type="http://schemas.openxmlformats.org/officeDocument/2006/relationships/hyperlink" Target="https://podminky.urs.cz/item/CS_URS_2024_02/766427112" TargetMode="External"/><Relationship Id="rId20" Type="http://schemas.openxmlformats.org/officeDocument/2006/relationships/hyperlink" Target="https://podminky.urs.cz/item/CS_URS_2024_02/271532212" TargetMode="External"/><Relationship Id="rId41" Type="http://schemas.openxmlformats.org/officeDocument/2006/relationships/hyperlink" Target="https://podminky.urs.cz/item/CS_URS_2024_02/631362021" TargetMode="External"/><Relationship Id="rId62" Type="http://schemas.openxmlformats.org/officeDocument/2006/relationships/hyperlink" Target="https://podminky.urs.cz/item/CS_URS_2024_02/632441225" TargetMode="External"/><Relationship Id="rId83" Type="http://schemas.openxmlformats.org/officeDocument/2006/relationships/hyperlink" Target="https://podminky.urs.cz/item/CS_URS_2024_02/711113115" TargetMode="External"/><Relationship Id="rId88" Type="http://schemas.openxmlformats.org/officeDocument/2006/relationships/hyperlink" Target="https://podminky.urs.cz/item/CS_URS_2024_02/998711201" TargetMode="External"/><Relationship Id="rId111" Type="http://schemas.openxmlformats.org/officeDocument/2006/relationships/hyperlink" Target="https://podminky.urs.cz/item/CS_URS_2024_02/762083121" TargetMode="External"/><Relationship Id="rId132" Type="http://schemas.openxmlformats.org/officeDocument/2006/relationships/hyperlink" Target="https://podminky.urs.cz/item/CS_URS_2024_02/763131752" TargetMode="External"/><Relationship Id="rId153" Type="http://schemas.openxmlformats.org/officeDocument/2006/relationships/hyperlink" Target="https://podminky.urs.cz/item/CS_URS_2024_02/766411223" TargetMode="External"/><Relationship Id="rId174" Type="http://schemas.openxmlformats.org/officeDocument/2006/relationships/hyperlink" Target="https://podminky.urs.cz/item/CS_URS_2024_02/771591112" TargetMode="External"/><Relationship Id="rId179" Type="http://schemas.openxmlformats.org/officeDocument/2006/relationships/hyperlink" Target="https://podminky.urs.cz/item/CS_URS_2024_02/781472216" TargetMode="External"/><Relationship Id="rId195" Type="http://schemas.openxmlformats.org/officeDocument/2006/relationships/drawing" Target="../drawings/drawing2.xml"/><Relationship Id="rId190" Type="http://schemas.openxmlformats.org/officeDocument/2006/relationships/hyperlink" Target="https://podminky.urs.cz/item/CS_URS_2024_02/783315101" TargetMode="External"/><Relationship Id="rId15" Type="http://schemas.openxmlformats.org/officeDocument/2006/relationships/hyperlink" Target="https://podminky.urs.cz/item/CS_URS_2024_02/162751117" TargetMode="External"/><Relationship Id="rId36" Type="http://schemas.openxmlformats.org/officeDocument/2006/relationships/hyperlink" Target="https://podminky.urs.cz/item/CS_URS_2024_02/274353102" TargetMode="External"/><Relationship Id="rId57" Type="http://schemas.openxmlformats.org/officeDocument/2006/relationships/hyperlink" Target="https://podminky.urs.cz/item/CS_URS_2024_02/596211220" TargetMode="External"/><Relationship Id="rId106" Type="http://schemas.openxmlformats.org/officeDocument/2006/relationships/hyperlink" Target="https://podminky.urs.cz/item/CS_URS_2021_01/762332634" TargetMode="External"/><Relationship Id="rId127" Type="http://schemas.openxmlformats.org/officeDocument/2006/relationships/hyperlink" Target="https://podminky.urs.cz/item/CS_URS_2024_02/998762201" TargetMode="External"/><Relationship Id="rId10" Type="http://schemas.openxmlformats.org/officeDocument/2006/relationships/hyperlink" Target="https://podminky.urs.cz/item/CS_URS_2024_02/132251101" TargetMode="External"/><Relationship Id="rId31" Type="http://schemas.openxmlformats.org/officeDocument/2006/relationships/hyperlink" Target="https://podminky.urs.cz/item/CS_URS_2024_02/274313711" TargetMode="External"/><Relationship Id="rId52" Type="http://schemas.openxmlformats.org/officeDocument/2006/relationships/hyperlink" Target="https://podminky.urs.cz/item/CS_URS_2024_02/564851111" TargetMode="External"/><Relationship Id="rId73" Type="http://schemas.openxmlformats.org/officeDocument/2006/relationships/hyperlink" Target="https://podminky.urs.cz/item/CS_URS_2024_02/767996701" TargetMode="External"/><Relationship Id="rId78" Type="http://schemas.openxmlformats.org/officeDocument/2006/relationships/hyperlink" Target="https://podminky.urs.cz/item/CS_URS_2024_02/997013631" TargetMode="External"/><Relationship Id="rId94" Type="http://schemas.openxmlformats.org/officeDocument/2006/relationships/hyperlink" Target="https://podminky.urs.cz/item/CS_URS_2024_02/713132331" TargetMode="External"/><Relationship Id="rId99" Type="http://schemas.openxmlformats.org/officeDocument/2006/relationships/hyperlink" Target="https://podminky.urs.cz/item/CS_URS_2024_02/713121121" TargetMode="External"/><Relationship Id="rId101" Type="http://schemas.openxmlformats.org/officeDocument/2006/relationships/hyperlink" Target="https://podminky.urs.cz/item/CS_URS_2024_02/998713201" TargetMode="External"/><Relationship Id="rId122" Type="http://schemas.openxmlformats.org/officeDocument/2006/relationships/hyperlink" Target="https://podminky.urs.cz/item/CS_URS_2024_02/762429001" TargetMode="External"/><Relationship Id="rId143" Type="http://schemas.openxmlformats.org/officeDocument/2006/relationships/hyperlink" Target="https://podminky.urs.cz/item/CS_URS_2024_02/763111717" TargetMode="External"/><Relationship Id="rId148" Type="http://schemas.openxmlformats.org/officeDocument/2006/relationships/hyperlink" Target="https://podminky.urs.cz/item/CS_URS_2024_02/764212664" TargetMode="External"/><Relationship Id="rId164" Type="http://schemas.openxmlformats.org/officeDocument/2006/relationships/hyperlink" Target="https://podminky.urs.cz/item/CS_URS_2024_02/767995112" TargetMode="External"/><Relationship Id="rId169" Type="http://schemas.openxmlformats.org/officeDocument/2006/relationships/hyperlink" Target="https://podminky.urs.cz/item/CS_URS_2024_02/771574153" TargetMode="External"/><Relationship Id="rId185" Type="http://schemas.openxmlformats.org/officeDocument/2006/relationships/hyperlink" Target="https://podminky.urs.cz/item/CS_URS_2024_02/781674113" TargetMode="External"/><Relationship Id="rId4" Type="http://schemas.openxmlformats.org/officeDocument/2006/relationships/hyperlink" Target="https://podminky.urs.cz/item/CS_URS_2024_02/162201402" TargetMode="External"/><Relationship Id="rId9" Type="http://schemas.openxmlformats.org/officeDocument/2006/relationships/hyperlink" Target="https://podminky.urs.cz/item/CS_URS_2024_02/122251103" TargetMode="External"/><Relationship Id="rId180" Type="http://schemas.openxmlformats.org/officeDocument/2006/relationships/hyperlink" Target="https://podminky.urs.cz/item/CS_URS_2023_02/781477114" TargetMode="External"/><Relationship Id="rId26" Type="http://schemas.openxmlformats.org/officeDocument/2006/relationships/hyperlink" Target="https://podminky.urs.cz/item/CS_URS_2024_02/184501141" TargetMode="External"/><Relationship Id="rId47" Type="http://schemas.openxmlformats.org/officeDocument/2006/relationships/hyperlink" Target="https://podminky.urs.cz/item/CS_URS_2024_02/430321313" TargetMode="External"/><Relationship Id="rId68" Type="http://schemas.openxmlformats.org/officeDocument/2006/relationships/hyperlink" Target="https://podminky.urs.cz/item/CS_URS_2024_02/941111831" TargetMode="External"/><Relationship Id="rId89" Type="http://schemas.openxmlformats.org/officeDocument/2006/relationships/hyperlink" Target="https://podminky.urs.cz/item/CS_URS_2021_01/712363412" TargetMode="External"/><Relationship Id="rId112" Type="http://schemas.openxmlformats.org/officeDocument/2006/relationships/hyperlink" Target="https://podminky.urs.cz/item/CS_URS_2024_02/762123120" TargetMode="External"/><Relationship Id="rId133" Type="http://schemas.openxmlformats.org/officeDocument/2006/relationships/hyperlink" Target="https://podminky.urs.cz/item/CS_URS_2024_02/763121621" TargetMode="External"/><Relationship Id="rId154" Type="http://schemas.openxmlformats.org/officeDocument/2006/relationships/hyperlink" Target="https://podminky.urs.cz/item/CS_URS_2024_02/766417513" TargetMode="External"/><Relationship Id="rId175" Type="http://schemas.openxmlformats.org/officeDocument/2006/relationships/hyperlink" Target="https://podminky.urs.cz/item/CS_URS_2024_02/771591241" TargetMode="External"/><Relationship Id="rId16" Type="http://schemas.openxmlformats.org/officeDocument/2006/relationships/hyperlink" Target="https://podminky.urs.cz/item/CS_URS_2024_02/162751119" TargetMode="External"/><Relationship Id="rId37" Type="http://schemas.openxmlformats.org/officeDocument/2006/relationships/hyperlink" Target="https://podminky.urs.cz/item/CS_URS_2024_02/279113143" TargetMode="External"/><Relationship Id="rId58" Type="http://schemas.openxmlformats.org/officeDocument/2006/relationships/hyperlink" Target="https://podminky.urs.cz/item/CS_URS_2024_02/916131213" TargetMode="External"/><Relationship Id="rId79" Type="http://schemas.openxmlformats.org/officeDocument/2006/relationships/hyperlink" Target="https://podminky.urs.cz/item/CS_URS_2024_02/998011001" TargetMode="External"/><Relationship Id="rId102" Type="http://schemas.openxmlformats.org/officeDocument/2006/relationships/hyperlink" Target="https://podminky.urs.cz/item/CS_URS_2024_02/762083121" TargetMode="External"/><Relationship Id="rId123" Type="http://schemas.openxmlformats.org/officeDocument/2006/relationships/hyperlink" Target="https://podminky.urs.cz/item/CS_URS_2024_02/762795000" TargetMode="External"/><Relationship Id="rId144" Type="http://schemas.openxmlformats.org/officeDocument/2006/relationships/hyperlink" Target="https://podminky.urs.cz/item/CS_URS_2024_02/763111722" TargetMode="External"/><Relationship Id="rId90" Type="http://schemas.openxmlformats.org/officeDocument/2006/relationships/hyperlink" Target="https://podminky.urs.cz/item/CS_URS_2024_02/712391171" TargetMode="External"/><Relationship Id="rId165" Type="http://schemas.openxmlformats.org/officeDocument/2006/relationships/hyperlink" Target="https://podminky.urs.cz/item/CS_URS_2024_02/998767201" TargetMode="External"/><Relationship Id="rId186" Type="http://schemas.openxmlformats.org/officeDocument/2006/relationships/hyperlink" Target="https://podminky.urs.cz/item/CS_URS_2024_02/998781201" TargetMode="External"/><Relationship Id="rId27" Type="http://schemas.openxmlformats.org/officeDocument/2006/relationships/hyperlink" Target="https://podminky.urs.cz/item/CS_URS_2024_02/185802114" TargetMode="External"/><Relationship Id="rId48" Type="http://schemas.openxmlformats.org/officeDocument/2006/relationships/hyperlink" Target="https://podminky.urs.cz/item/CS_URS_2024_02/430362021" TargetMode="External"/><Relationship Id="rId69" Type="http://schemas.openxmlformats.org/officeDocument/2006/relationships/hyperlink" Target="https://podminky.urs.cz/item/CS_URS_2024_02/949101111" TargetMode="External"/><Relationship Id="rId113" Type="http://schemas.openxmlformats.org/officeDocument/2006/relationships/hyperlink" Target="https://podminky.urs.cz/item/CS_URS_2024_02/762123110" TargetMode="External"/><Relationship Id="rId134" Type="http://schemas.openxmlformats.org/officeDocument/2006/relationships/hyperlink" Target="https://podminky.urs.cz/item/CS_URS_2024_02/763121413" TargetMode="External"/><Relationship Id="rId80" Type="http://schemas.openxmlformats.org/officeDocument/2006/relationships/hyperlink" Target="https://podminky.urs.cz/item/CS_URS_2024_02/711111001" TargetMode="External"/><Relationship Id="rId155" Type="http://schemas.openxmlformats.org/officeDocument/2006/relationships/hyperlink" Target="https://podminky.urs.cz/item/CS_URS_2024_02/766417523" TargetMode="External"/><Relationship Id="rId176" Type="http://schemas.openxmlformats.org/officeDocument/2006/relationships/hyperlink" Target="https://podminky.urs.cz/item/CS_URS_2024_02/771591264" TargetMode="External"/><Relationship Id="rId17" Type="http://schemas.openxmlformats.org/officeDocument/2006/relationships/hyperlink" Target="https://podminky.urs.cz/item/CS_URS_2024_02/997013873" TargetMode="External"/><Relationship Id="rId38" Type="http://schemas.openxmlformats.org/officeDocument/2006/relationships/hyperlink" Target="https://podminky.urs.cz/item/CS_URS_2024_02/279361821" TargetMode="External"/><Relationship Id="rId59" Type="http://schemas.openxmlformats.org/officeDocument/2006/relationships/hyperlink" Target="https://podminky.urs.cz/item/CS_URS_2024_02/622151021" TargetMode="External"/><Relationship Id="rId103" Type="http://schemas.openxmlformats.org/officeDocument/2006/relationships/hyperlink" Target="https://podminky.urs.cz/item/CS_URS_2024_02/762086111" TargetMode="External"/><Relationship Id="rId124" Type="http://schemas.openxmlformats.org/officeDocument/2006/relationships/hyperlink" Target="https://podminky.urs.cz/item/CS_URS_2024_02/762431033" TargetMode="External"/><Relationship Id="rId70" Type="http://schemas.openxmlformats.org/officeDocument/2006/relationships/hyperlink" Target="https://podminky.urs.cz/item/CS_URS_2024_02/952901111" TargetMode="External"/><Relationship Id="rId91" Type="http://schemas.openxmlformats.org/officeDocument/2006/relationships/hyperlink" Target="https://podminky.urs.cz/item/CS_URS_2024_02/712361705" TargetMode="External"/><Relationship Id="rId145" Type="http://schemas.openxmlformats.org/officeDocument/2006/relationships/hyperlink" Target="https://podminky.urs.cz/item/CS_URS_2024_02/998763401" TargetMode="External"/><Relationship Id="rId166" Type="http://schemas.openxmlformats.org/officeDocument/2006/relationships/hyperlink" Target="https://podminky.urs.cz/item/CS_URS_2024_02/771121011" TargetMode="External"/><Relationship Id="rId187" Type="http://schemas.openxmlformats.org/officeDocument/2006/relationships/hyperlink" Target="https://podminky.urs.cz/item/CS_URS_2024_02/783118101" TargetMode="External"/><Relationship Id="rId1" Type="http://schemas.openxmlformats.org/officeDocument/2006/relationships/hyperlink" Target="https://podminky.urs.cz/item/CS_URS_2024_02/112151113" TargetMode="External"/><Relationship Id="rId28" Type="http://schemas.openxmlformats.org/officeDocument/2006/relationships/hyperlink" Target="https://podminky.urs.cz/item/CS_URS_2024_02/185804311" TargetMode="External"/><Relationship Id="rId49" Type="http://schemas.openxmlformats.org/officeDocument/2006/relationships/hyperlink" Target="https://podminky.urs.cz/item/CS_URS_2024_02/431351121" TargetMode="External"/><Relationship Id="rId114" Type="http://schemas.openxmlformats.org/officeDocument/2006/relationships/hyperlink" Target="https://podminky.urs.cz/item/CS_URS_2024_02/762123110" TargetMode="External"/><Relationship Id="rId60" Type="http://schemas.openxmlformats.org/officeDocument/2006/relationships/hyperlink" Target="https://podminky.urs.cz/item/CS_URS_2024_02/622211021" TargetMode="External"/><Relationship Id="rId81" Type="http://schemas.openxmlformats.org/officeDocument/2006/relationships/hyperlink" Target="https://podminky.urs.cz/item/CS_URS_2024_02/711112001" TargetMode="External"/><Relationship Id="rId135" Type="http://schemas.openxmlformats.org/officeDocument/2006/relationships/hyperlink" Target="https://podminky.urs.cz/item/CS_URS_2024_02/763121424" TargetMode="External"/><Relationship Id="rId156" Type="http://schemas.openxmlformats.org/officeDocument/2006/relationships/hyperlink" Target="https://podminky.urs.cz/item/CS_URS_2024_02/766417531" TargetMode="External"/><Relationship Id="rId177" Type="http://schemas.openxmlformats.org/officeDocument/2006/relationships/hyperlink" Target="https://podminky.urs.cz/item/CS_URS_2024_02/998771201" TargetMode="External"/><Relationship Id="rId18" Type="http://schemas.openxmlformats.org/officeDocument/2006/relationships/hyperlink" Target="https://podminky.urs.cz/item/CS_URS_2024_02/174101101" TargetMode="External"/><Relationship Id="rId39" Type="http://schemas.openxmlformats.org/officeDocument/2006/relationships/hyperlink" Target="https://podminky.urs.cz/item/CS_URS_2024_02/631311125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22174004" TargetMode="External"/><Relationship Id="rId18" Type="http://schemas.openxmlformats.org/officeDocument/2006/relationships/hyperlink" Target="https://podminky.urs.cz/item/CS_URS_2024_02/722220111" TargetMode="External"/><Relationship Id="rId26" Type="http://schemas.openxmlformats.org/officeDocument/2006/relationships/hyperlink" Target="https://podminky.urs.cz/item/CS_URS_2024_02/734411103" TargetMode="External"/><Relationship Id="rId39" Type="http://schemas.openxmlformats.org/officeDocument/2006/relationships/hyperlink" Target="https://podminky.urs.cz/item/CS_URS_2024_02/725865411" TargetMode="External"/><Relationship Id="rId21" Type="http://schemas.openxmlformats.org/officeDocument/2006/relationships/hyperlink" Target="https://podminky.urs.cz/item/CS_URS_2024_02/722232044" TargetMode="External"/><Relationship Id="rId34" Type="http://schemas.openxmlformats.org/officeDocument/2006/relationships/hyperlink" Target="https://podminky.urs.cz/item/CS_URS_2024_02/725813111" TargetMode="External"/><Relationship Id="rId42" Type="http://schemas.openxmlformats.org/officeDocument/2006/relationships/hyperlink" Target="https://podminky.urs.cz/item/CS_URS_2024_02/726191011" TargetMode="External"/><Relationship Id="rId7" Type="http://schemas.openxmlformats.org/officeDocument/2006/relationships/hyperlink" Target="https://podminky.urs.cz/item/CS_URS_2024_02/721194105" TargetMode="External"/><Relationship Id="rId2" Type="http://schemas.openxmlformats.org/officeDocument/2006/relationships/hyperlink" Target="https://podminky.urs.cz/item/CS_URS_2024_02/721173402" TargetMode="External"/><Relationship Id="rId16" Type="http://schemas.openxmlformats.org/officeDocument/2006/relationships/hyperlink" Target="https://podminky.urs.cz/item/CS_URS_2024_02/722181252" TargetMode="External"/><Relationship Id="rId29" Type="http://schemas.openxmlformats.org/officeDocument/2006/relationships/hyperlink" Target="https://podminky.urs.cz/item/CS_URS_2024_02/725121502" TargetMode="External"/><Relationship Id="rId1" Type="http://schemas.openxmlformats.org/officeDocument/2006/relationships/hyperlink" Target="https://podminky.urs.cz/item/CS_URS_2024_02/721173401" TargetMode="External"/><Relationship Id="rId6" Type="http://schemas.openxmlformats.org/officeDocument/2006/relationships/hyperlink" Target="https://podminky.urs.cz/item/CS_URS_2024_02/721194103" TargetMode="External"/><Relationship Id="rId11" Type="http://schemas.openxmlformats.org/officeDocument/2006/relationships/hyperlink" Target="https://podminky.urs.cz/item/CS_URS_2024_02/722174002" TargetMode="External"/><Relationship Id="rId24" Type="http://schemas.openxmlformats.org/officeDocument/2006/relationships/hyperlink" Target="https://podminky.urs.cz/item/CS_URS_2024_02/722290234" TargetMode="External"/><Relationship Id="rId32" Type="http://schemas.openxmlformats.org/officeDocument/2006/relationships/hyperlink" Target="https://podminky.urs.cz/item/CS_URS_2024_02/725532101" TargetMode="External"/><Relationship Id="rId37" Type="http://schemas.openxmlformats.org/officeDocument/2006/relationships/hyperlink" Target="https://podminky.urs.cz/item/CS_URS_2024_02/725861102" TargetMode="External"/><Relationship Id="rId40" Type="http://schemas.openxmlformats.org/officeDocument/2006/relationships/hyperlink" Target="https://podminky.urs.cz/item/CS_URS_2024_02/998725101" TargetMode="External"/><Relationship Id="rId45" Type="http://schemas.openxmlformats.org/officeDocument/2006/relationships/drawing" Target="../drawings/drawing3.xml"/><Relationship Id="rId5" Type="http://schemas.openxmlformats.org/officeDocument/2006/relationships/hyperlink" Target="https://podminky.urs.cz/item/CS_URS_2024_02/721174043" TargetMode="External"/><Relationship Id="rId15" Type="http://schemas.openxmlformats.org/officeDocument/2006/relationships/hyperlink" Target="https://podminky.urs.cz/item/CS_URS_2024_02/722181241" TargetMode="External"/><Relationship Id="rId23" Type="http://schemas.openxmlformats.org/officeDocument/2006/relationships/hyperlink" Target="https://podminky.urs.cz/item/CS_URS_2024_02/722290226" TargetMode="External"/><Relationship Id="rId28" Type="http://schemas.openxmlformats.org/officeDocument/2006/relationships/hyperlink" Target="https://podminky.urs.cz/item/CS_URS_2024_02/725121001" TargetMode="External"/><Relationship Id="rId36" Type="http://schemas.openxmlformats.org/officeDocument/2006/relationships/hyperlink" Target="https://podminky.urs.cz/item/CS_URS_2024_02/725822611" TargetMode="External"/><Relationship Id="rId10" Type="http://schemas.openxmlformats.org/officeDocument/2006/relationships/hyperlink" Target="https://podminky.urs.cz/item/CS_URS_2024_02/998721101" TargetMode="External"/><Relationship Id="rId19" Type="http://schemas.openxmlformats.org/officeDocument/2006/relationships/hyperlink" Target="https://podminky.urs.cz/item/CS_URS_2024_02/722224115" TargetMode="External"/><Relationship Id="rId31" Type="http://schemas.openxmlformats.org/officeDocument/2006/relationships/hyperlink" Target="https://podminky.urs.cz/item/CS_URS_2024_02/725219101" TargetMode="External"/><Relationship Id="rId44" Type="http://schemas.openxmlformats.org/officeDocument/2006/relationships/printerSettings" Target="../printerSettings/printerSettings3.bin"/><Relationship Id="rId4" Type="http://schemas.openxmlformats.org/officeDocument/2006/relationships/hyperlink" Target="https://podminky.urs.cz/item/CS_URS_2024_02/721174041" TargetMode="External"/><Relationship Id="rId9" Type="http://schemas.openxmlformats.org/officeDocument/2006/relationships/hyperlink" Target="https://podminky.urs.cz/item/CS_URS_2024_02/721290111" TargetMode="External"/><Relationship Id="rId14" Type="http://schemas.openxmlformats.org/officeDocument/2006/relationships/hyperlink" Target="https://podminky.urs.cz/item/CS_URS_2024_02/722181212" TargetMode="External"/><Relationship Id="rId22" Type="http://schemas.openxmlformats.org/officeDocument/2006/relationships/hyperlink" Target="https://podminky.urs.cz/item/CS_URS_2024_02/722232063" TargetMode="External"/><Relationship Id="rId27" Type="http://schemas.openxmlformats.org/officeDocument/2006/relationships/hyperlink" Target="https://podminky.urs.cz/item/CS_URS_2024_02/725112022" TargetMode="External"/><Relationship Id="rId30" Type="http://schemas.openxmlformats.org/officeDocument/2006/relationships/hyperlink" Target="https://podminky.urs.cz/item/CS_URS_2024_02/725211603" TargetMode="External"/><Relationship Id="rId35" Type="http://schemas.openxmlformats.org/officeDocument/2006/relationships/hyperlink" Target="https://podminky.urs.cz/item/CS_URS_2024_02/725821325" TargetMode="External"/><Relationship Id="rId43" Type="http://schemas.openxmlformats.org/officeDocument/2006/relationships/hyperlink" Target="https://podminky.urs.cz/item/CS_URS_2024_02/998726111" TargetMode="External"/><Relationship Id="rId8" Type="http://schemas.openxmlformats.org/officeDocument/2006/relationships/hyperlink" Target="https://podminky.urs.cz/item/CS_URS_2024_02/721194109" TargetMode="External"/><Relationship Id="rId3" Type="http://schemas.openxmlformats.org/officeDocument/2006/relationships/hyperlink" Target="https://podminky.urs.cz/item/CS_URS_2024_02/721174025" TargetMode="External"/><Relationship Id="rId12" Type="http://schemas.openxmlformats.org/officeDocument/2006/relationships/hyperlink" Target="https://podminky.urs.cz/item/CS_URS_2024_02/722174003" TargetMode="External"/><Relationship Id="rId17" Type="http://schemas.openxmlformats.org/officeDocument/2006/relationships/hyperlink" Target="https://podminky.urs.cz/item/CS_URS_2024_02/722190401" TargetMode="External"/><Relationship Id="rId25" Type="http://schemas.openxmlformats.org/officeDocument/2006/relationships/hyperlink" Target="https://podminky.urs.cz/item/CS_URS_2024_02/998722101" TargetMode="External"/><Relationship Id="rId33" Type="http://schemas.openxmlformats.org/officeDocument/2006/relationships/hyperlink" Target="https://podminky.urs.cz/item/CS_URS_2024_02/725532112" TargetMode="External"/><Relationship Id="rId38" Type="http://schemas.openxmlformats.org/officeDocument/2006/relationships/hyperlink" Target="https://podminky.urs.cz/item/CS_URS_2024_02/725862113" TargetMode="External"/><Relationship Id="rId20" Type="http://schemas.openxmlformats.org/officeDocument/2006/relationships/hyperlink" Target="https://podminky.urs.cz/item/CS_URS_2024_02/722231141" TargetMode="External"/><Relationship Id="rId41" Type="http://schemas.openxmlformats.org/officeDocument/2006/relationships/hyperlink" Target="https://podminky.urs.cz/item/CS_URS_2024_02/72619100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41313121" TargetMode="External"/><Relationship Id="rId18" Type="http://schemas.openxmlformats.org/officeDocument/2006/relationships/hyperlink" Target="https://podminky.urs.cz/item/CS_URS_2024_02/741410072" TargetMode="External"/><Relationship Id="rId26" Type="http://schemas.openxmlformats.org/officeDocument/2006/relationships/hyperlink" Target="https://podminky.urs.cz/item/CS_URS_2024_02/742420121" TargetMode="External"/><Relationship Id="rId3" Type="http://schemas.openxmlformats.org/officeDocument/2006/relationships/hyperlink" Target="https://podminky.urs.cz/item/CS_URS_2024_02/997013509" TargetMode="External"/><Relationship Id="rId21" Type="http://schemas.openxmlformats.org/officeDocument/2006/relationships/hyperlink" Target="https://podminky.urs.cz/item/CS_URS_2024_02/742210421" TargetMode="External"/><Relationship Id="rId34" Type="http://schemas.openxmlformats.org/officeDocument/2006/relationships/hyperlink" Target="https://podminky.urs.cz/item/CS_URS_2024_02/081002000" TargetMode="External"/><Relationship Id="rId7" Type="http://schemas.openxmlformats.org/officeDocument/2006/relationships/hyperlink" Target="https://podminky.urs.cz/item/CS_URS_2024_02/741210405" TargetMode="External"/><Relationship Id="rId12" Type="http://schemas.openxmlformats.org/officeDocument/2006/relationships/hyperlink" Target="https://podminky.urs.cz/item/CS_URS_2024_02/741313082" TargetMode="External"/><Relationship Id="rId17" Type="http://schemas.openxmlformats.org/officeDocument/2006/relationships/hyperlink" Target="https://podminky.urs.cz/item/CS_URS_2024_02/741372101" TargetMode="External"/><Relationship Id="rId25" Type="http://schemas.openxmlformats.org/officeDocument/2006/relationships/hyperlink" Target="https://podminky.urs.cz/item/CS_URS_2024_02/742330101" TargetMode="External"/><Relationship Id="rId33" Type="http://schemas.openxmlformats.org/officeDocument/2006/relationships/hyperlink" Target="https://podminky.urs.cz/item/CS_URS_2024_02/065002000" TargetMode="External"/><Relationship Id="rId2" Type="http://schemas.openxmlformats.org/officeDocument/2006/relationships/hyperlink" Target="https://podminky.urs.cz/item/CS_URS_2024_02/997013501" TargetMode="External"/><Relationship Id="rId16" Type="http://schemas.openxmlformats.org/officeDocument/2006/relationships/hyperlink" Target="https://podminky.urs.cz/item/CS_URS_2024_02/741371006" TargetMode="External"/><Relationship Id="rId20" Type="http://schemas.openxmlformats.org/officeDocument/2006/relationships/hyperlink" Target="https://podminky.urs.cz/item/CS_URS_2024_02/742121001" TargetMode="External"/><Relationship Id="rId29" Type="http://schemas.openxmlformats.org/officeDocument/2006/relationships/hyperlink" Target="https://podminky.urs.cz/item/CS_URS_2024_02/220490846" TargetMode="External"/><Relationship Id="rId1" Type="http://schemas.openxmlformats.org/officeDocument/2006/relationships/hyperlink" Target="https://podminky.urs.cz/item/CS_URS_2024_02/997013212" TargetMode="External"/><Relationship Id="rId6" Type="http://schemas.openxmlformats.org/officeDocument/2006/relationships/hyperlink" Target="https://podminky.urs.cz/item/CS_URS_2024_02/741122611" TargetMode="External"/><Relationship Id="rId11" Type="http://schemas.openxmlformats.org/officeDocument/2006/relationships/hyperlink" Target="https://podminky.urs.cz/item/CS_URS_2024_02/741313042" TargetMode="External"/><Relationship Id="rId24" Type="http://schemas.openxmlformats.org/officeDocument/2006/relationships/hyperlink" Target="https://podminky.urs.cz/item/CS_URS_2024_02/742330052" TargetMode="External"/><Relationship Id="rId32" Type="http://schemas.openxmlformats.org/officeDocument/2006/relationships/hyperlink" Target="https://podminky.urs.cz/item/CS_URS_2024_02/013002000" TargetMode="External"/><Relationship Id="rId5" Type="http://schemas.openxmlformats.org/officeDocument/2006/relationships/hyperlink" Target="https://podminky.urs.cz/item/CS_URS_2024_02/741112023" TargetMode="External"/><Relationship Id="rId15" Type="http://schemas.openxmlformats.org/officeDocument/2006/relationships/hyperlink" Target="https://podminky.urs.cz/item/CS_URS_2024_02/741370034" TargetMode="External"/><Relationship Id="rId23" Type="http://schemas.openxmlformats.org/officeDocument/2006/relationships/hyperlink" Target="https://podminky.urs.cz/item/CS_URS_2024_02/742330051" TargetMode="External"/><Relationship Id="rId28" Type="http://schemas.openxmlformats.org/officeDocument/2006/relationships/hyperlink" Target="https://podminky.urs.cz/item/CS_URS_2024_02/220300642" TargetMode="External"/><Relationship Id="rId36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2/741313005" TargetMode="External"/><Relationship Id="rId19" Type="http://schemas.openxmlformats.org/officeDocument/2006/relationships/hyperlink" Target="https://podminky.urs.cz/item/CS_URS_2024_02/741810002" TargetMode="External"/><Relationship Id="rId31" Type="http://schemas.openxmlformats.org/officeDocument/2006/relationships/hyperlink" Target="https://podminky.urs.cz/item/CS_URS_2024_02/HZS2222" TargetMode="External"/><Relationship Id="rId4" Type="http://schemas.openxmlformats.org/officeDocument/2006/relationships/hyperlink" Target="https://podminky.urs.cz/item/CS_URS_2024_02/741112002" TargetMode="External"/><Relationship Id="rId9" Type="http://schemas.openxmlformats.org/officeDocument/2006/relationships/hyperlink" Target="https://podminky.urs.cz/item/CS_URS_2024_02/741310561" TargetMode="External"/><Relationship Id="rId14" Type="http://schemas.openxmlformats.org/officeDocument/2006/relationships/hyperlink" Target="https://podminky.urs.cz/item/CS_URS_2024_02/741370002" TargetMode="External"/><Relationship Id="rId22" Type="http://schemas.openxmlformats.org/officeDocument/2006/relationships/hyperlink" Target="https://podminky.urs.cz/item/CS_URS_2024_02/742330042" TargetMode="External"/><Relationship Id="rId27" Type="http://schemas.openxmlformats.org/officeDocument/2006/relationships/hyperlink" Target="https://podminky.urs.cz/item/CS_URS_2024_02/220280222" TargetMode="External"/><Relationship Id="rId30" Type="http://schemas.openxmlformats.org/officeDocument/2006/relationships/hyperlink" Target="https://podminky.urs.cz/item/CS_URS_2024_02/HZS1291" TargetMode="External"/><Relationship Id="rId35" Type="http://schemas.openxmlformats.org/officeDocument/2006/relationships/printerSettings" Target="../printerSettings/printerSettings4.bin"/><Relationship Id="rId8" Type="http://schemas.openxmlformats.org/officeDocument/2006/relationships/hyperlink" Target="https://podminky.urs.cz/item/CS_URS_2024_02/74131012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10220302" TargetMode="External"/><Relationship Id="rId13" Type="http://schemas.openxmlformats.org/officeDocument/2006/relationships/printerSettings" Target="../printerSettings/printerSettings5.bin"/><Relationship Id="rId3" Type="http://schemas.openxmlformats.org/officeDocument/2006/relationships/hyperlink" Target="https://podminky.urs.cz/item/CS_URS_2024_02/741810001" TargetMode="External"/><Relationship Id="rId7" Type="http://schemas.openxmlformats.org/officeDocument/2006/relationships/hyperlink" Target="https://podminky.urs.cz/item/CS_URS_2024_02/210220231" TargetMode="External"/><Relationship Id="rId12" Type="http://schemas.openxmlformats.org/officeDocument/2006/relationships/hyperlink" Target="https://podminky.urs.cz/item/CS_URS_2024_02/081002000" TargetMode="External"/><Relationship Id="rId2" Type="http://schemas.openxmlformats.org/officeDocument/2006/relationships/hyperlink" Target="https://podminky.urs.cz/item/CS_URS_2024_02/741430012" TargetMode="External"/><Relationship Id="rId1" Type="http://schemas.openxmlformats.org/officeDocument/2006/relationships/hyperlink" Target="https://podminky.urs.cz/item/CS_URS_2024_02/741420001" TargetMode="External"/><Relationship Id="rId6" Type="http://schemas.openxmlformats.org/officeDocument/2006/relationships/hyperlink" Target="https://podminky.urs.cz/item/CS_URS_2024_02/210220102" TargetMode="External"/><Relationship Id="rId11" Type="http://schemas.openxmlformats.org/officeDocument/2006/relationships/hyperlink" Target="https://podminky.urs.cz/item/CS_URS_2024_02/065002000" TargetMode="External"/><Relationship Id="rId5" Type="http://schemas.openxmlformats.org/officeDocument/2006/relationships/hyperlink" Target="https://podminky.urs.cz/item/CS_URS_2024_02/210220022" TargetMode="External"/><Relationship Id="rId10" Type="http://schemas.openxmlformats.org/officeDocument/2006/relationships/hyperlink" Target="https://podminky.urs.cz/item/CS_URS_2024_02/210220303" TargetMode="External"/><Relationship Id="rId4" Type="http://schemas.openxmlformats.org/officeDocument/2006/relationships/hyperlink" Target="https://podminky.urs.cz/item/CS_URS_2024_02/210220020" TargetMode="External"/><Relationship Id="rId9" Type="http://schemas.openxmlformats.org/officeDocument/2006/relationships/hyperlink" Target="https://podminky.urs.cz/item/CS_URS_2024_02/210220302" TargetMode="External"/><Relationship Id="rId1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81912112" TargetMode="External"/><Relationship Id="rId18" Type="http://schemas.openxmlformats.org/officeDocument/2006/relationships/hyperlink" Target="https://podminky.urs.cz/item/CS_URS_2024_02/275351121" TargetMode="External"/><Relationship Id="rId26" Type="http://schemas.openxmlformats.org/officeDocument/2006/relationships/hyperlink" Target="https://podminky.urs.cz/item/CS_URS_2024_02/631313115" TargetMode="External"/><Relationship Id="rId39" Type="http://schemas.openxmlformats.org/officeDocument/2006/relationships/hyperlink" Target="https://podminky.urs.cz/item/CS_URS_2024_02/962022490" TargetMode="External"/><Relationship Id="rId21" Type="http://schemas.openxmlformats.org/officeDocument/2006/relationships/hyperlink" Target="https://podminky.urs.cz/item/CS_URS_2024_02/564861111" TargetMode="External"/><Relationship Id="rId34" Type="http://schemas.openxmlformats.org/officeDocument/2006/relationships/hyperlink" Target="https://podminky.urs.cz/item/CS_URS_2024_02/919521140" TargetMode="External"/><Relationship Id="rId42" Type="http://schemas.openxmlformats.org/officeDocument/2006/relationships/hyperlink" Target="https://podminky.urs.cz/item/CS_URS_2024_02/899303811" TargetMode="External"/><Relationship Id="rId47" Type="http://schemas.openxmlformats.org/officeDocument/2006/relationships/hyperlink" Target="https://podminky.urs.cz/item/CS_URS_2024_02/997221873" TargetMode="External"/><Relationship Id="rId50" Type="http://schemas.openxmlformats.org/officeDocument/2006/relationships/drawing" Target="../drawings/drawing7.xml"/><Relationship Id="rId7" Type="http://schemas.openxmlformats.org/officeDocument/2006/relationships/hyperlink" Target="https://podminky.urs.cz/item/CS_URS_2024_02/162751117" TargetMode="External"/><Relationship Id="rId2" Type="http://schemas.openxmlformats.org/officeDocument/2006/relationships/hyperlink" Target="https://podminky.urs.cz/item/CS_URS_2024_02/122211101" TargetMode="External"/><Relationship Id="rId16" Type="http://schemas.openxmlformats.org/officeDocument/2006/relationships/hyperlink" Target="https://podminky.urs.cz/item/CS_URS_2024_02/247681114" TargetMode="External"/><Relationship Id="rId29" Type="http://schemas.openxmlformats.org/officeDocument/2006/relationships/hyperlink" Target="https://podminky.urs.cz/item/CS_URS_2024_02/916111123" TargetMode="External"/><Relationship Id="rId11" Type="http://schemas.openxmlformats.org/officeDocument/2006/relationships/hyperlink" Target="https://podminky.urs.cz/item/CS_URS_2024_02/174151101" TargetMode="External"/><Relationship Id="rId24" Type="http://schemas.openxmlformats.org/officeDocument/2006/relationships/hyperlink" Target="https://podminky.urs.cz/item/CS_URS_2024_02/596211222" TargetMode="External"/><Relationship Id="rId32" Type="http://schemas.openxmlformats.org/officeDocument/2006/relationships/hyperlink" Target="https://podminky.urs.cz/item/CS_URS_2024_02/916991121" TargetMode="External"/><Relationship Id="rId37" Type="http://schemas.openxmlformats.org/officeDocument/2006/relationships/hyperlink" Target="https://podminky.urs.cz/item/CS_URS_2024_02/938431111" TargetMode="External"/><Relationship Id="rId40" Type="http://schemas.openxmlformats.org/officeDocument/2006/relationships/hyperlink" Target="https://podminky.urs.cz/item/CS_URS_2024_02/113107013" TargetMode="External"/><Relationship Id="rId45" Type="http://schemas.openxmlformats.org/officeDocument/2006/relationships/hyperlink" Target="https://podminky.urs.cz/item/CS_URS_2024_02/997221579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181311103" TargetMode="External"/><Relationship Id="rId23" Type="http://schemas.openxmlformats.org/officeDocument/2006/relationships/hyperlink" Target="https://podminky.urs.cz/item/CS_URS_2024_02/564201111" TargetMode="External"/><Relationship Id="rId28" Type="http://schemas.openxmlformats.org/officeDocument/2006/relationships/hyperlink" Target="https://podminky.urs.cz/item/CS_URS_2024_02/899104112" TargetMode="External"/><Relationship Id="rId36" Type="http://schemas.openxmlformats.org/officeDocument/2006/relationships/hyperlink" Target="https://podminky.urs.cz/item/CS_URS_2024_02/919731122" TargetMode="External"/><Relationship Id="rId49" Type="http://schemas.openxmlformats.org/officeDocument/2006/relationships/printerSettings" Target="../printerSettings/printerSettings7.bin"/><Relationship Id="rId10" Type="http://schemas.openxmlformats.org/officeDocument/2006/relationships/hyperlink" Target="https://podminky.urs.cz/item/CS_URS_2024_02/167151101" TargetMode="External"/><Relationship Id="rId19" Type="http://schemas.openxmlformats.org/officeDocument/2006/relationships/hyperlink" Target="https://podminky.urs.cz/item/CS_URS_2024_02/275351122" TargetMode="External"/><Relationship Id="rId31" Type="http://schemas.openxmlformats.org/officeDocument/2006/relationships/hyperlink" Target="https://podminky.urs.cz/item/CS_URS_2024_02/916231213" TargetMode="External"/><Relationship Id="rId44" Type="http://schemas.openxmlformats.org/officeDocument/2006/relationships/hyperlink" Target="https://podminky.urs.cz/item/CS_URS_2024_02/997221571" TargetMode="External"/><Relationship Id="rId4" Type="http://schemas.openxmlformats.org/officeDocument/2006/relationships/hyperlink" Target="https://podminky.urs.cz/item/CS_URS_2024_02/131213701" TargetMode="External"/><Relationship Id="rId9" Type="http://schemas.openxmlformats.org/officeDocument/2006/relationships/hyperlink" Target="https://podminky.urs.cz/item/CS_URS_2024_02/997013873" TargetMode="External"/><Relationship Id="rId14" Type="http://schemas.openxmlformats.org/officeDocument/2006/relationships/hyperlink" Target="https://podminky.urs.cz/item/CS_URS_2024_02/171151111" TargetMode="External"/><Relationship Id="rId22" Type="http://schemas.openxmlformats.org/officeDocument/2006/relationships/hyperlink" Target="https://podminky.urs.cz/item/CS_URS_2024_02/564861111" TargetMode="External"/><Relationship Id="rId27" Type="http://schemas.openxmlformats.org/officeDocument/2006/relationships/hyperlink" Target="https://podminky.urs.cz/item/CS_URS_2024_02/894414211" TargetMode="External"/><Relationship Id="rId30" Type="http://schemas.openxmlformats.org/officeDocument/2006/relationships/hyperlink" Target="https://podminky.urs.cz/item/CS_URS_2024_02/916131112" TargetMode="External"/><Relationship Id="rId35" Type="http://schemas.openxmlformats.org/officeDocument/2006/relationships/hyperlink" Target="https://podminky.urs.cz/item/CS_URS_2024_02/919535558" TargetMode="External"/><Relationship Id="rId43" Type="http://schemas.openxmlformats.org/officeDocument/2006/relationships/hyperlink" Target="https://podminky.urs.cz/item/CS_URS_2024_02/919735112" TargetMode="External"/><Relationship Id="rId48" Type="http://schemas.openxmlformats.org/officeDocument/2006/relationships/hyperlink" Target="https://podminky.urs.cz/item/CS_URS_2024_02/998223011" TargetMode="External"/><Relationship Id="rId8" Type="http://schemas.openxmlformats.org/officeDocument/2006/relationships/hyperlink" Target="https://podminky.urs.cz/item/CS_URS_2024_02/162751119" TargetMode="External"/><Relationship Id="rId3" Type="http://schemas.openxmlformats.org/officeDocument/2006/relationships/hyperlink" Target="https://podminky.urs.cz/item/CS_URS_2024_02/122251103" TargetMode="External"/><Relationship Id="rId12" Type="http://schemas.openxmlformats.org/officeDocument/2006/relationships/hyperlink" Target="https://podminky.urs.cz/item/CS_URS_2024_02/174151101" TargetMode="External"/><Relationship Id="rId17" Type="http://schemas.openxmlformats.org/officeDocument/2006/relationships/hyperlink" Target="https://podminky.urs.cz/item/CS_URS_2024_02/275313711" TargetMode="External"/><Relationship Id="rId25" Type="http://schemas.openxmlformats.org/officeDocument/2006/relationships/hyperlink" Target="https://podminky.urs.cz/item/CS_URS_2024_02/242351112" TargetMode="External"/><Relationship Id="rId33" Type="http://schemas.openxmlformats.org/officeDocument/2006/relationships/hyperlink" Target="https://podminky.urs.cz/item/CS_URS_2024_02/919411131" TargetMode="External"/><Relationship Id="rId38" Type="http://schemas.openxmlformats.org/officeDocument/2006/relationships/hyperlink" Target="https://podminky.urs.cz/item/CS_URS_2024_02/938431119" TargetMode="External"/><Relationship Id="rId46" Type="http://schemas.openxmlformats.org/officeDocument/2006/relationships/hyperlink" Target="https://podminky.urs.cz/item/CS_URS_2024_02/997221612" TargetMode="External"/><Relationship Id="rId20" Type="http://schemas.openxmlformats.org/officeDocument/2006/relationships/hyperlink" Target="https://podminky.urs.cz/item/CS_URS_2024_02/564251111" TargetMode="External"/><Relationship Id="rId41" Type="http://schemas.openxmlformats.org/officeDocument/2006/relationships/hyperlink" Target="https://podminky.urs.cz/item/CS_URS_2024_02/113107013" TargetMode="External"/><Relationship Id="rId1" Type="http://schemas.openxmlformats.org/officeDocument/2006/relationships/hyperlink" Target="https://podminky.urs.cz/item/CS_URS_2024_02/121151103" TargetMode="External"/><Relationship Id="rId6" Type="http://schemas.openxmlformats.org/officeDocument/2006/relationships/hyperlink" Target="https://podminky.urs.cz/item/CS_URS_2024_02/1625021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5151101" TargetMode="External"/><Relationship Id="rId13" Type="http://schemas.openxmlformats.org/officeDocument/2006/relationships/hyperlink" Target="https://podminky.urs.cz/item/CS_URS_2024_02/892271111" TargetMode="External"/><Relationship Id="rId18" Type="http://schemas.openxmlformats.org/officeDocument/2006/relationships/hyperlink" Target="https://podminky.urs.cz/item/CS_URS_2024_02/894812163" TargetMode="External"/><Relationship Id="rId3" Type="http://schemas.openxmlformats.org/officeDocument/2006/relationships/hyperlink" Target="https://podminky.urs.cz/item/CS_URS_2024_02/162751117" TargetMode="External"/><Relationship Id="rId21" Type="http://schemas.openxmlformats.org/officeDocument/2006/relationships/drawing" Target="../drawings/drawing8.xml"/><Relationship Id="rId7" Type="http://schemas.openxmlformats.org/officeDocument/2006/relationships/hyperlink" Target="https://podminky.urs.cz/item/CS_URS_2024_02/174151101" TargetMode="External"/><Relationship Id="rId12" Type="http://schemas.openxmlformats.org/officeDocument/2006/relationships/hyperlink" Target="https://podminky.urs.cz/item/CS_URS_2024_02/877270310" TargetMode="External"/><Relationship Id="rId17" Type="http://schemas.openxmlformats.org/officeDocument/2006/relationships/hyperlink" Target="https://podminky.urs.cz/item/CS_URS_2024_02/894812149" TargetMode="External"/><Relationship Id="rId2" Type="http://schemas.openxmlformats.org/officeDocument/2006/relationships/hyperlink" Target="https://podminky.urs.cz/item/CS_URS_2024_02/162251102" TargetMode="External"/><Relationship Id="rId16" Type="http://schemas.openxmlformats.org/officeDocument/2006/relationships/hyperlink" Target="https://podminky.urs.cz/item/CS_URS_2024_02/894812131" TargetMode="External"/><Relationship Id="rId20" Type="http://schemas.openxmlformats.org/officeDocument/2006/relationships/printerSettings" Target="../printerSettings/printerSettings8.bin"/><Relationship Id="rId1" Type="http://schemas.openxmlformats.org/officeDocument/2006/relationships/hyperlink" Target="https://podminky.urs.cz/item/CS_URS_2024_02/132251251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3_02/8712752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894812111" TargetMode="External"/><Relationship Id="rId10" Type="http://schemas.openxmlformats.org/officeDocument/2006/relationships/hyperlink" Target="https://podminky.urs.cz/item/CS_URS_2024_02/721242115" TargetMode="External"/><Relationship Id="rId19" Type="http://schemas.openxmlformats.org/officeDocument/2006/relationships/hyperlink" Target="https://podminky.urs.cz/item/CS_URS_2024_02/998276101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451572111" TargetMode="External"/><Relationship Id="rId14" Type="http://schemas.openxmlformats.org/officeDocument/2006/relationships/hyperlink" Target="https://podminky.urs.cz/item/CS_URS_2024_02/892372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5151101" TargetMode="External"/><Relationship Id="rId13" Type="http://schemas.openxmlformats.org/officeDocument/2006/relationships/hyperlink" Target="https://podminky.urs.cz/item/CS_URS_2024_02/892271111" TargetMode="External"/><Relationship Id="rId3" Type="http://schemas.openxmlformats.org/officeDocument/2006/relationships/hyperlink" Target="https://podminky.urs.cz/item/CS_URS_2024_02/162751117" TargetMode="External"/><Relationship Id="rId7" Type="http://schemas.openxmlformats.org/officeDocument/2006/relationships/hyperlink" Target="https://podminky.urs.cz/item/CS_URS_2024_02/174151101" TargetMode="External"/><Relationship Id="rId12" Type="http://schemas.openxmlformats.org/officeDocument/2006/relationships/hyperlink" Target="https://podminky.urs.cz/item/CS_URS_2024_02/877270310" TargetMode="External"/><Relationship Id="rId17" Type="http://schemas.openxmlformats.org/officeDocument/2006/relationships/drawing" Target="../drawings/drawing9.xml"/><Relationship Id="rId2" Type="http://schemas.openxmlformats.org/officeDocument/2006/relationships/hyperlink" Target="https://podminky.urs.cz/item/CS_URS_2024_02/162251102" TargetMode="External"/><Relationship Id="rId16" Type="http://schemas.openxmlformats.org/officeDocument/2006/relationships/printerSettings" Target="../printerSettings/printerSettings9.bin"/><Relationship Id="rId1" Type="http://schemas.openxmlformats.org/officeDocument/2006/relationships/hyperlink" Target="https://podminky.urs.cz/item/CS_URS_2024_02/132251252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hyperlink" Target="https://podminky.urs.cz/item/CS_URS_2023_02/871275211" TargetMode="External"/><Relationship Id="rId5" Type="http://schemas.openxmlformats.org/officeDocument/2006/relationships/hyperlink" Target="https://podminky.urs.cz/item/CS_URS_2024_02/167151101" TargetMode="External"/><Relationship Id="rId15" Type="http://schemas.openxmlformats.org/officeDocument/2006/relationships/hyperlink" Target="https://podminky.urs.cz/item/CS_URS_2024_02/998276101" TargetMode="External"/><Relationship Id="rId10" Type="http://schemas.openxmlformats.org/officeDocument/2006/relationships/hyperlink" Target="https://podminky.urs.cz/item/CS_URS_2024_02/451572111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175111201" TargetMode="External"/><Relationship Id="rId14" Type="http://schemas.openxmlformats.org/officeDocument/2006/relationships/hyperlink" Target="https://podminky.urs.cz/item/CS_URS_2024_02/892372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8"/>
  <sheetViews>
    <sheetView showGridLines="0" tabSelected="1" workbookViewId="0">
      <selection activeCell="A2" sqref="A2:AQ68"/>
    </sheetView>
  </sheetViews>
  <sheetFormatPr defaultColWidth="8" defaultRowHeight="12.75" customHeight="1"/>
  <cols>
    <col min="1" max="1" width="8.28515625" style="1" customWidth="1"/>
    <col min="2" max="2" width="2" style="1" customWidth="1"/>
    <col min="3" max="3" width="4.28515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28515625" style="1" customWidth="1"/>
    <col min="43" max="43" width="15.7109375" style="1" customWidth="1"/>
    <col min="44" max="44" width="13.7109375" style="1" customWidth="1"/>
    <col min="45" max="47" width="25.7109375" style="1" customWidth="1"/>
    <col min="48" max="49" width="21.7109375" style="1" customWidth="1"/>
    <col min="50" max="51" width="25" style="1" customWidth="1"/>
    <col min="52" max="52" width="21.7109375" style="1" customWidth="1"/>
    <col min="53" max="53" width="19.28515625" style="1" customWidth="1"/>
    <col min="54" max="54" width="25" style="1" customWidth="1"/>
    <col min="55" max="55" width="21.7109375" style="1" customWidth="1"/>
    <col min="56" max="56" width="19.28515625" style="1" customWidth="1"/>
    <col min="57" max="57" width="66.42578125" style="1" customWidth="1"/>
    <col min="58" max="70" width="8" style="1" customWidth="1"/>
    <col min="71" max="91" width="8" style="1" hidden="1" customWidth="1"/>
    <col min="92" max="256" width="8" style="1" customWidth="1"/>
  </cols>
  <sheetData>
    <row r="1" spans="1:92" ht="12.7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4" t="s">
        <v>1</v>
      </c>
      <c r="BA1" s="4" t="s">
        <v>2</v>
      </c>
      <c r="BB1" s="4" t="s">
        <v>3</v>
      </c>
      <c r="BC1" s="3"/>
      <c r="BD1" s="3"/>
      <c r="BE1" s="3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3"/>
      <c r="BT1" s="4" t="s">
        <v>4</v>
      </c>
      <c r="BU1" s="4" t="s">
        <v>4</v>
      </c>
      <c r="BV1" s="4" t="s">
        <v>5</v>
      </c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6"/>
    </row>
    <row r="2" spans="1:92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1" t="s">
        <v>6</v>
      </c>
      <c r="BT2" s="11" t="s">
        <v>7</v>
      </c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12"/>
    </row>
    <row r="3" spans="1:92" ht="7.95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AR3" s="17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1" t="s">
        <v>6</v>
      </c>
      <c r="BT3" s="11" t="s">
        <v>8</v>
      </c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12"/>
    </row>
    <row r="4" spans="1:92" ht="24.9" customHeight="1">
      <c r="A4" s="13"/>
      <c r="B4" s="17"/>
      <c r="C4" s="9"/>
      <c r="D4" s="18" t="s">
        <v>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19"/>
      <c r="AR4" s="17"/>
      <c r="AS4" s="20" t="s">
        <v>10</v>
      </c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21" t="s">
        <v>11</v>
      </c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1" t="s">
        <v>12</v>
      </c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12"/>
    </row>
    <row r="5" spans="1:92" ht="12" customHeight="1">
      <c r="A5" s="13"/>
      <c r="B5" s="17"/>
      <c r="C5" s="9"/>
      <c r="D5" s="22" t="s">
        <v>13</v>
      </c>
      <c r="E5" s="9"/>
      <c r="F5" s="9"/>
      <c r="G5" s="9"/>
      <c r="H5" s="9"/>
      <c r="I5" s="9"/>
      <c r="J5" s="9"/>
      <c r="K5" s="292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9"/>
      <c r="AQ5" s="19"/>
      <c r="AR5" s="17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288" t="s">
        <v>15</v>
      </c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1" t="s">
        <v>6</v>
      </c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12"/>
    </row>
    <row r="6" spans="1:92" ht="36.9" customHeight="1">
      <c r="A6" s="13"/>
      <c r="B6" s="17"/>
      <c r="C6" s="9"/>
      <c r="D6" s="24" t="s">
        <v>16</v>
      </c>
      <c r="E6" s="9"/>
      <c r="F6" s="9"/>
      <c r="G6" s="9"/>
      <c r="H6" s="9"/>
      <c r="I6" s="9"/>
      <c r="J6" s="9"/>
      <c r="K6" s="293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9"/>
      <c r="AQ6" s="19"/>
      <c r="AR6" s="17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289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1" t="s">
        <v>6</v>
      </c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12"/>
    </row>
    <row r="7" spans="1:92" ht="12" customHeight="1">
      <c r="A7" s="13"/>
      <c r="B7" s="17"/>
      <c r="C7" s="9"/>
      <c r="D7" s="25" t="s">
        <v>18</v>
      </c>
      <c r="E7" s="9"/>
      <c r="F7" s="9"/>
      <c r="G7" s="9"/>
      <c r="H7" s="9"/>
      <c r="I7" s="9"/>
      <c r="J7" s="9"/>
      <c r="K7" s="26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25" t="s">
        <v>19</v>
      </c>
      <c r="AL7" s="9"/>
      <c r="AM7" s="9"/>
      <c r="AN7" s="26"/>
      <c r="AO7" s="9"/>
      <c r="AP7" s="9"/>
      <c r="AQ7" s="19"/>
      <c r="AR7" s="17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289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1" t="s">
        <v>6</v>
      </c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12"/>
    </row>
    <row r="8" spans="1:92" ht="12" customHeight="1">
      <c r="A8" s="13"/>
      <c r="B8" s="17"/>
      <c r="C8" s="9"/>
      <c r="D8" s="25" t="s">
        <v>20</v>
      </c>
      <c r="E8" s="9"/>
      <c r="F8" s="9"/>
      <c r="G8" s="9"/>
      <c r="H8" s="9"/>
      <c r="I8" s="9"/>
      <c r="J8" s="9"/>
      <c r="K8" s="23" t="s">
        <v>21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25" t="s">
        <v>22</v>
      </c>
      <c r="AL8" s="9"/>
      <c r="AM8" s="9"/>
      <c r="AN8" s="27" t="s">
        <v>23</v>
      </c>
      <c r="AO8" s="9"/>
      <c r="AP8" s="9"/>
      <c r="AQ8" s="19"/>
      <c r="AR8" s="17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289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1" t="s">
        <v>6</v>
      </c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12"/>
    </row>
    <row r="9" spans="1:92" ht="14.4" customHeight="1">
      <c r="A9" s="13"/>
      <c r="B9" s="17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19"/>
      <c r="AR9" s="17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289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1" t="s">
        <v>6</v>
      </c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12"/>
    </row>
    <row r="10" spans="1:92" ht="12" customHeight="1">
      <c r="A10" s="13"/>
      <c r="B10" s="17"/>
      <c r="C10" s="9"/>
      <c r="D10" s="25" t="s">
        <v>24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25" t="s">
        <v>25</v>
      </c>
      <c r="AL10" s="9"/>
      <c r="AM10" s="9"/>
      <c r="AN10" s="26"/>
      <c r="AO10" s="9"/>
      <c r="AP10" s="9"/>
      <c r="AQ10" s="19"/>
      <c r="AR10" s="17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289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1" t="s">
        <v>6</v>
      </c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12"/>
    </row>
    <row r="11" spans="1:92" ht="18.45" customHeight="1">
      <c r="A11" s="13"/>
      <c r="B11" s="17"/>
      <c r="C11" s="9"/>
      <c r="D11" s="9"/>
      <c r="E11" s="23" t="s">
        <v>26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25" t="s">
        <v>27</v>
      </c>
      <c r="AL11" s="9"/>
      <c r="AM11" s="9"/>
      <c r="AN11" s="26"/>
      <c r="AO11" s="9"/>
      <c r="AP11" s="9"/>
      <c r="AQ11" s="19"/>
      <c r="AR11" s="17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289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1" t="s">
        <v>6</v>
      </c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12"/>
    </row>
    <row r="12" spans="1:92" ht="7.95" customHeight="1">
      <c r="A12" s="13"/>
      <c r="B12" s="17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19"/>
      <c r="AR12" s="17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289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1" t="s">
        <v>6</v>
      </c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12"/>
    </row>
    <row r="13" spans="1:92" ht="12" customHeight="1">
      <c r="A13" s="13"/>
      <c r="B13" s="17"/>
      <c r="C13" s="9"/>
      <c r="D13" s="25" t="s">
        <v>28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25" t="s">
        <v>25</v>
      </c>
      <c r="AL13" s="9"/>
      <c r="AM13" s="9"/>
      <c r="AN13" s="27" t="s">
        <v>29</v>
      </c>
      <c r="AO13" s="9"/>
      <c r="AP13" s="9"/>
      <c r="AQ13" s="19"/>
      <c r="AR13" s="17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289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1" t="s">
        <v>6</v>
      </c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12"/>
    </row>
    <row r="14" spans="1:92" ht="12.75" customHeight="1">
      <c r="A14" s="13"/>
      <c r="B14" s="17"/>
      <c r="C14" s="9"/>
      <c r="D14" s="9"/>
      <c r="E14" s="294" t="s">
        <v>29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5" t="s">
        <v>27</v>
      </c>
      <c r="AL14" s="9"/>
      <c r="AM14" s="9"/>
      <c r="AN14" s="27" t="s">
        <v>29</v>
      </c>
      <c r="AO14" s="9"/>
      <c r="AP14" s="9"/>
      <c r="AQ14" s="19"/>
      <c r="AR14" s="17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289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1" t="s">
        <v>6</v>
      </c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12"/>
    </row>
    <row r="15" spans="1:92" ht="7.95" customHeight="1">
      <c r="A15" s="13"/>
      <c r="B15" s="17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19"/>
      <c r="AR15" s="17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289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1" t="s">
        <v>4</v>
      </c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12"/>
    </row>
    <row r="16" spans="1:92" ht="12" customHeight="1">
      <c r="A16" s="13"/>
      <c r="B16" s="17"/>
      <c r="C16" s="9"/>
      <c r="D16" s="25" t="s">
        <v>30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25" t="s">
        <v>25</v>
      </c>
      <c r="AL16" s="9"/>
      <c r="AM16" s="9"/>
      <c r="AN16" s="26"/>
      <c r="AO16" s="9"/>
      <c r="AP16" s="9"/>
      <c r="AQ16" s="19"/>
      <c r="AR16" s="17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289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1" t="s">
        <v>4</v>
      </c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12"/>
    </row>
    <row r="17" spans="1:92" ht="18.45" customHeight="1">
      <c r="A17" s="13"/>
      <c r="B17" s="17"/>
      <c r="C17" s="9"/>
      <c r="D17" s="9"/>
      <c r="E17" s="23" t="s">
        <v>31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25" t="s">
        <v>27</v>
      </c>
      <c r="AL17" s="9"/>
      <c r="AM17" s="9"/>
      <c r="AN17" s="26"/>
      <c r="AO17" s="9"/>
      <c r="AP17" s="9"/>
      <c r="AQ17" s="19"/>
      <c r="AR17" s="17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289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1" t="s">
        <v>32</v>
      </c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12"/>
    </row>
    <row r="18" spans="1:92" ht="7.95" customHeight="1">
      <c r="A18" s="13"/>
      <c r="B18" s="17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19"/>
      <c r="AR18" s="17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289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1" t="s">
        <v>6</v>
      </c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12"/>
    </row>
    <row r="19" spans="1:92" ht="12" customHeight="1">
      <c r="A19" s="13"/>
      <c r="B19" s="17"/>
      <c r="C19" s="9"/>
      <c r="D19" s="25" t="s">
        <v>33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25" t="s">
        <v>25</v>
      </c>
      <c r="AL19" s="9"/>
      <c r="AM19" s="9"/>
      <c r="AN19" s="26"/>
      <c r="AO19" s="9"/>
      <c r="AP19" s="9"/>
      <c r="AQ19" s="19"/>
      <c r="AR19" s="17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289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1" t="s">
        <v>6</v>
      </c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12"/>
    </row>
    <row r="20" spans="1:92" ht="18.45" customHeight="1">
      <c r="A20" s="13"/>
      <c r="B20" s="17"/>
      <c r="C20" s="9"/>
      <c r="D20" s="9"/>
      <c r="E20" s="23" t="s">
        <v>34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25" t="s">
        <v>27</v>
      </c>
      <c r="AL20" s="9"/>
      <c r="AM20" s="9"/>
      <c r="AN20" s="26"/>
      <c r="AO20" s="9"/>
      <c r="AP20" s="9"/>
      <c r="AQ20" s="19"/>
      <c r="AR20" s="17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289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1" t="s">
        <v>4</v>
      </c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12"/>
    </row>
    <row r="21" spans="1:92" ht="7.95" customHeight="1">
      <c r="A21" s="13"/>
      <c r="B21" s="17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19"/>
      <c r="AR21" s="17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289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12"/>
    </row>
    <row r="22" spans="1:92" ht="12" customHeight="1">
      <c r="A22" s="13"/>
      <c r="B22" s="17"/>
      <c r="C22" s="9"/>
      <c r="D22" s="25" t="s">
        <v>35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19"/>
      <c r="AR22" s="17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289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12"/>
    </row>
    <row r="23" spans="1:92" ht="47.25" customHeight="1">
      <c r="A23" s="13"/>
      <c r="B23" s="17"/>
      <c r="C23" s="9"/>
      <c r="D23" s="9"/>
      <c r="E23" s="295" t="s">
        <v>36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9"/>
      <c r="AP23" s="9"/>
      <c r="AQ23" s="19"/>
      <c r="AR23" s="17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289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12"/>
    </row>
    <row r="24" spans="1:92" ht="7.95" customHeight="1">
      <c r="A24" s="13"/>
      <c r="B24" s="17"/>
      <c r="C24" s="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9"/>
      <c r="AQ24" s="19"/>
      <c r="AR24" s="17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289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12"/>
    </row>
    <row r="25" spans="1:92" ht="7.95" customHeight="1">
      <c r="A25" s="13"/>
      <c r="B25" s="17"/>
      <c r="C25" s="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9"/>
      <c r="AQ25" s="19"/>
      <c r="AR25" s="17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289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12"/>
    </row>
    <row r="26" spans="1:92" ht="25.95" customHeight="1">
      <c r="A26" s="13"/>
      <c r="B26" s="17"/>
      <c r="C26" s="9"/>
      <c r="D26" s="31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7">
        <f>ROUND(AG54,2)</f>
        <v>0</v>
      </c>
      <c r="AL26" s="298"/>
      <c r="AM26" s="298"/>
      <c r="AN26" s="298"/>
      <c r="AO26" s="298"/>
      <c r="AP26" s="9"/>
      <c r="AQ26" s="19"/>
      <c r="AR26" s="17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29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12"/>
    </row>
    <row r="27" spans="1:92" ht="7.95" customHeight="1">
      <c r="A27" s="13"/>
      <c r="B27" s="17"/>
      <c r="C27" s="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9"/>
      <c r="AQ27" s="19"/>
      <c r="AR27" s="17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29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12"/>
    </row>
    <row r="28" spans="1:92" ht="12.75" customHeight="1">
      <c r="A28" s="13"/>
      <c r="B28" s="17"/>
      <c r="C28" s="9"/>
      <c r="D28" s="9"/>
      <c r="E28" s="9"/>
      <c r="F28" s="9"/>
      <c r="G28" s="9"/>
      <c r="H28" s="9"/>
      <c r="I28" s="9"/>
      <c r="J28" s="9"/>
      <c r="K28" s="9"/>
      <c r="L28" s="299" t="s">
        <v>38</v>
      </c>
      <c r="M28" s="300"/>
      <c r="N28" s="300"/>
      <c r="O28" s="300"/>
      <c r="P28" s="300"/>
      <c r="Q28" s="9"/>
      <c r="R28" s="9"/>
      <c r="S28" s="9"/>
      <c r="T28" s="9"/>
      <c r="U28" s="9"/>
      <c r="V28" s="9"/>
      <c r="W28" s="299" t="s">
        <v>39</v>
      </c>
      <c r="X28" s="300"/>
      <c r="Y28" s="300"/>
      <c r="Z28" s="300"/>
      <c r="AA28" s="300"/>
      <c r="AB28" s="300"/>
      <c r="AC28" s="300"/>
      <c r="AD28" s="300"/>
      <c r="AE28" s="300"/>
      <c r="AF28" s="9"/>
      <c r="AG28" s="9"/>
      <c r="AH28" s="9"/>
      <c r="AI28" s="9"/>
      <c r="AJ28" s="9"/>
      <c r="AK28" s="299" t="s">
        <v>40</v>
      </c>
      <c r="AL28" s="300"/>
      <c r="AM28" s="300"/>
      <c r="AN28" s="300"/>
      <c r="AO28" s="300"/>
      <c r="AP28" s="9"/>
      <c r="AQ28" s="19"/>
      <c r="AR28" s="17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29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12"/>
    </row>
    <row r="29" spans="1:92" ht="14.4" customHeight="1">
      <c r="A29" s="13"/>
      <c r="B29" s="17"/>
      <c r="C29" s="9"/>
      <c r="D29" s="33" t="s">
        <v>41</v>
      </c>
      <c r="E29" s="9"/>
      <c r="F29" s="33" t="s">
        <v>42</v>
      </c>
      <c r="G29" s="9"/>
      <c r="H29" s="9"/>
      <c r="I29" s="9"/>
      <c r="J29" s="9"/>
      <c r="K29" s="9"/>
      <c r="L29" s="302">
        <v>0.21</v>
      </c>
      <c r="M29" s="286"/>
      <c r="N29" s="286"/>
      <c r="O29" s="286"/>
      <c r="P29" s="286"/>
      <c r="Q29" s="9"/>
      <c r="R29" s="9"/>
      <c r="S29" s="9"/>
      <c r="T29" s="9"/>
      <c r="U29" s="9"/>
      <c r="V29" s="9"/>
      <c r="W29" s="301">
        <f>ROUND(AZ54,2)</f>
        <v>0</v>
      </c>
      <c r="X29" s="286"/>
      <c r="Y29" s="286"/>
      <c r="Z29" s="286"/>
      <c r="AA29" s="286"/>
      <c r="AB29" s="286"/>
      <c r="AC29" s="286"/>
      <c r="AD29" s="286"/>
      <c r="AE29" s="286"/>
      <c r="AF29" s="9"/>
      <c r="AG29" s="9"/>
      <c r="AH29" s="9"/>
      <c r="AI29" s="9"/>
      <c r="AJ29" s="9"/>
      <c r="AK29" s="301">
        <f>ROUND(AV54,2)</f>
        <v>0</v>
      </c>
      <c r="AL29" s="286"/>
      <c r="AM29" s="286"/>
      <c r="AN29" s="286"/>
      <c r="AO29" s="286"/>
      <c r="AP29" s="9"/>
      <c r="AQ29" s="19"/>
      <c r="AR29" s="17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291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12"/>
    </row>
    <row r="30" spans="1:92" ht="14.4" customHeight="1">
      <c r="A30" s="13"/>
      <c r="B30" s="17"/>
      <c r="C30" s="9"/>
      <c r="D30" s="9"/>
      <c r="E30" s="9"/>
      <c r="F30" s="33" t="s">
        <v>43</v>
      </c>
      <c r="G30" s="9"/>
      <c r="H30" s="9"/>
      <c r="I30" s="9"/>
      <c r="J30" s="9"/>
      <c r="K30" s="9"/>
      <c r="L30" s="302">
        <v>0.12</v>
      </c>
      <c r="M30" s="286"/>
      <c r="N30" s="286"/>
      <c r="O30" s="286"/>
      <c r="P30" s="286"/>
      <c r="Q30" s="9"/>
      <c r="R30" s="9"/>
      <c r="S30" s="9"/>
      <c r="T30" s="9"/>
      <c r="U30" s="9"/>
      <c r="V30" s="9"/>
      <c r="W30" s="301">
        <f>ROUND(BA54,2)</f>
        <v>0</v>
      </c>
      <c r="X30" s="286"/>
      <c r="Y30" s="286"/>
      <c r="Z30" s="286"/>
      <c r="AA30" s="286"/>
      <c r="AB30" s="286"/>
      <c r="AC30" s="286"/>
      <c r="AD30" s="286"/>
      <c r="AE30" s="286"/>
      <c r="AF30" s="9"/>
      <c r="AG30" s="9"/>
      <c r="AH30" s="9"/>
      <c r="AI30" s="9"/>
      <c r="AJ30" s="9"/>
      <c r="AK30" s="301">
        <f>ROUND(AW54,2)</f>
        <v>0</v>
      </c>
      <c r="AL30" s="286"/>
      <c r="AM30" s="286"/>
      <c r="AN30" s="286"/>
      <c r="AO30" s="286"/>
      <c r="AP30" s="9"/>
      <c r="AQ30" s="19"/>
      <c r="AR30" s="17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291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12"/>
    </row>
    <row r="31" spans="1:92" ht="14.4" customHeight="1">
      <c r="A31" s="13"/>
      <c r="B31" s="17"/>
      <c r="C31" s="9"/>
      <c r="D31" s="9"/>
      <c r="E31" s="9"/>
      <c r="F31" s="33" t="s">
        <v>44</v>
      </c>
      <c r="G31" s="9"/>
      <c r="H31" s="9"/>
      <c r="I31" s="9"/>
      <c r="J31" s="9"/>
      <c r="K31" s="9"/>
      <c r="L31" s="302">
        <v>0.21</v>
      </c>
      <c r="M31" s="286"/>
      <c r="N31" s="286"/>
      <c r="O31" s="286"/>
      <c r="P31" s="286"/>
      <c r="Q31" s="9"/>
      <c r="R31" s="9"/>
      <c r="S31" s="9"/>
      <c r="T31" s="9"/>
      <c r="U31" s="9"/>
      <c r="V31" s="9"/>
      <c r="W31" s="301">
        <f>ROUND(BB54,2)</f>
        <v>0</v>
      </c>
      <c r="X31" s="286"/>
      <c r="Y31" s="286"/>
      <c r="Z31" s="286"/>
      <c r="AA31" s="286"/>
      <c r="AB31" s="286"/>
      <c r="AC31" s="286"/>
      <c r="AD31" s="286"/>
      <c r="AE31" s="286"/>
      <c r="AF31" s="9"/>
      <c r="AG31" s="9"/>
      <c r="AH31" s="9"/>
      <c r="AI31" s="9"/>
      <c r="AJ31" s="9"/>
      <c r="AK31" s="301">
        <v>0</v>
      </c>
      <c r="AL31" s="286"/>
      <c r="AM31" s="286"/>
      <c r="AN31" s="286"/>
      <c r="AO31" s="286"/>
      <c r="AP31" s="9"/>
      <c r="AQ31" s="19"/>
      <c r="AR31" s="17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291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12"/>
    </row>
    <row r="32" spans="1:92" ht="14.4" customHeight="1">
      <c r="A32" s="13"/>
      <c r="B32" s="17"/>
      <c r="C32" s="9"/>
      <c r="D32" s="9"/>
      <c r="E32" s="9"/>
      <c r="F32" s="33" t="s">
        <v>45</v>
      </c>
      <c r="G32" s="9"/>
      <c r="H32" s="9"/>
      <c r="I32" s="9"/>
      <c r="J32" s="9"/>
      <c r="K32" s="9"/>
      <c r="L32" s="302">
        <v>0.12</v>
      </c>
      <c r="M32" s="286"/>
      <c r="N32" s="286"/>
      <c r="O32" s="286"/>
      <c r="P32" s="286"/>
      <c r="Q32" s="9"/>
      <c r="R32" s="9"/>
      <c r="S32" s="9"/>
      <c r="T32" s="9"/>
      <c r="U32" s="9"/>
      <c r="V32" s="9"/>
      <c r="W32" s="301">
        <f>ROUND(BC54,2)</f>
        <v>0</v>
      </c>
      <c r="X32" s="286"/>
      <c r="Y32" s="286"/>
      <c r="Z32" s="286"/>
      <c r="AA32" s="286"/>
      <c r="AB32" s="286"/>
      <c r="AC32" s="286"/>
      <c r="AD32" s="286"/>
      <c r="AE32" s="286"/>
      <c r="AF32" s="9"/>
      <c r="AG32" s="9"/>
      <c r="AH32" s="9"/>
      <c r="AI32" s="9"/>
      <c r="AJ32" s="9"/>
      <c r="AK32" s="301">
        <v>0</v>
      </c>
      <c r="AL32" s="286"/>
      <c r="AM32" s="286"/>
      <c r="AN32" s="286"/>
      <c r="AO32" s="286"/>
      <c r="AP32" s="9"/>
      <c r="AQ32" s="19"/>
      <c r="AR32" s="17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291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12"/>
    </row>
    <row r="33" spans="1:92" ht="14.4" hidden="1" customHeight="1">
      <c r="A33" s="13"/>
      <c r="B33" s="17"/>
      <c r="C33" s="9"/>
      <c r="D33" s="9"/>
      <c r="E33" s="9"/>
      <c r="F33" s="33" t="s">
        <v>46</v>
      </c>
      <c r="G33" s="9"/>
      <c r="H33" s="9"/>
      <c r="I33" s="9"/>
      <c r="J33" s="9"/>
      <c r="K33" s="9"/>
      <c r="L33" s="302">
        <v>0</v>
      </c>
      <c r="M33" s="286"/>
      <c r="N33" s="286"/>
      <c r="O33" s="286"/>
      <c r="P33" s="286"/>
      <c r="Q33" s="9"/>
      <c r="R33" s="9"/>
      <c r="S33" s="9"/>
      <c r="T33" s="9"/>
      <c r="U33" s="9"/>
      <c r="V33" s="9"/>
      <c r="W33" s="301">
        <f>ROUND(BD54,2)</f>
        <v>0</v>
      </c>
      <c r="X33" s="286"/>
      <c r="Y33" s="286"/>
      <c r="Z33" s="286"/>
      <c r="AA33" s="286"/>
      <c r="AB33" s="286"/>
      <c r="AC33" s="286"/>
      <c r="AD33" s="286"/>
      <c r="AE33" s="286"/>
      <c r="AF33" s="9"/>
      <c r="AG33" s="9"/>
      <c r="AH33" s="9"/>
      <c r="AI33" s="9"/>
      <c r="AJ33" s="9"/>
      <c r="AK33" s="301">
        <v>0</v>
      </c>
      <c r="AL33" s="286"/>
      <c r="AM33" s="286"/>
      <c r="AN33" s="286"/>
      <c r="AO33" s="286"/>
      <c r="AP33" s="9"/>
      <c r="AQ33" s="19"/>
      <c r="AR33" s="17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12"/>
    </row>
    <row r="34" spans="1:92" ht="7.95" customHeight="1">
      <c r="A34" s="13"/>
      <c r="B34" s="17"/>
      <c r="C34" s="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9"/>
      <c r="AQ34" s="19"/>
      <c r="AR34" s="17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12"/>
    </row>
    <row r="35" spans="1:92" ht="25.95" customHeight="1">
      <c r="A35" s="13"/>
      <c r="B35" s="17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306" t="s">
        <v>49</v>
      </c>
      <c r="Y35" s="304"/>
      <c r="Z35" s="304"/>
      <c r="AA35" s="304"/>
      <c r="AB35" s="304"/>
      <c r="AC35" s="36"/>
      <c r="AD35" s="36"/>
      <c r="AE35" s="36"/>
      <c r="AF35" s="36"/>
      <c r="AG35" s="36"/>
      <c r="AH35" s="36"/>
      <c r="AI35" s="36"/>
      <c r="AJ35" s="36"/>
      <c r="AK35" s="303">
        <f>SUM(AK26:AK33)</f>
        <v>0</v>
      </c>
      <c r="AL35" s="304"/>
      <c r="AM35" s="304"/>
      <c r="AN35" s="304"/>
      <c r="AO35" s="305"/>
      <c r="AP35" s="38"/>
      <c r="AQ35" s="39"/>
      <c r="AR35" s="17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12"/>
    </row>
    <row r="36" spans="1:92" ht="7.95" customHeight="1">
      <c r="A36" s="13"/>
      <c r="B36" s="17"/>
      <c r="C36" s="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9"/>
      <c r="AQ36" s="19"/>
      <c r="AR36" s="17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12"/>
    </row>
    <row r="37" spans="1:92" ht="7.95" customHeight="1">
      <c r="A37" s="13"/>
      <c r="B37" s="40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41"/>
      <c r="AR37" s="17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12"/>
    </row>
    <row r="38" spans="1:92" ht="12.75" customHeight="1">
      <c r="A38" s="7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12"/>
    </row>
    <row r="39" spans="1:92" ht="12.75" customHeight="1">
      <c r="A39" s="7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12"/>
    </row>
    <row r="40" spans="1:92" ht="12.75" customHeight="1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12"/>
    </row>
    <row r="41" spans="1:92" ht="7.95" customHeight="1">
      <c r="A41" s="13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6"/>
      <c r="AR41" s="17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12"/>
    </row>
    <row r="42" spans="1:92" ht="24.9" customHeight="1">
      <c r="A42" s="13"/>
      <c r="B42" s="17"/>
      <c r="C42" s="42" t="s">
        <v>50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19"/>
      <c r="AR42" s="17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12"/>
    </row>
    <row r="43" spans="1:92" ht="7.95" customHeight="1">
      <c r="A43" s="13"/>
      <c r="B43" s="17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19"/>
      <c r="AR43" s="17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12"/>
    </row>
    <row r="44" spans="1:92" ht="12" customHeight="1">
      <c r="A44" s="13"/>
      <c r="B44" s="17"/>
      <c r="C44" s="33" t="s">
        <v>13</v>
      </c>
      <c r="D44" s="9"/>
      <c r="E44" s="9"/>
      <c r="F44" s="9"/>
      <c r="G44" s="9"/>
      <c r="H44" s="9"/>
      <c r="I44" s="9"/>
      <c r="J44" s="9"/>
      <c r="K44" s="9"/>
      <c r="L44" s="43" t="str">
        <f>K5</f>
        <v>2024-135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19"/>
      <c r="AR44" s="17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12"/>
    </row>
    <row r="45" spans="1:92" ht="36.9" customHeight="1">
      <c r="A45" s="13"/>
      <c r="B45" s="17"/>
      <c r="C45" s="44" t="s">
        <v>16</v>
      </c>
      <c r="D45" s="9"/>
      <c r="E45" s="9"/>
      <c r="F45" s="9"/>
      <c r="G45" s="9"/>
      <c r="H45" s="9"/>
      <c r="I45" s="9"/>
      <c r="J45" s="9"/>
      <c r="K45" s="9"/>
      <c r="L45" s="285" t="str">
        <f>K6</f>
        <v>Společenský objekt na hřišti ve Veselí</v>
      </c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9"/>
      <c r="AQ45" s="19"/>
      <c r="AR45" s="17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12"/>
    </row>
    <row r="46" spans="1:92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19"/>
      <c r="AR46" s="17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12"/>
    </row>
    <row r="47" spans="1:92" ht="12" customHeight="1">
      <c r="A47" s="13"/>
      <c r="B47" s="17"/>
      <c r="C47" s="33" t="s">
        <v>20</v>
      </c>
      <c r="D47" s="9"/>
      <c r="E47" s="9"/>
      <c r="F47" s="9"/>
      <c r="G47" s="9"/>
      <c r="H47" s="9"/>
      <c r="I47" s="9"/>
      <c r="J47" s="9"/>
      <c r="K47" s="9"/>
      <c r="L47" s="45" t="str">
        <f>IF(K8="","",K8)</f>
        <v>Veselí u Oder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33" t="s">
        <v>22</v>
      </c>
      <c r="AJ47" s="9"/>
      <c r="AK47" s="9"/>
      <c r="AL47" s="9"/>
      <c r="AM47" s="315" t="str">
        <f>IF(AN8="","",AN8)</f>
        <v>17. 7. 2024</v>
      </c>
      <c r="AN47" s="316"/>
      <c r="AO47" s="9"/>
      <c r="AP47" s="9"/>
      <c r="AQ47" s="19"/>
      <c r="AR47" s="17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12"/>
    </row>
    <row r="48" spans="1:92" ht="7.95" customHeight="1">
      <c r="A48" s="13"/>
      <c r="B48" s="17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19"/>
      <c r="AR48" s="1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9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12"/>
    </row>
    <row r="49" spans="1:92" ht="40.049999999999997" customHeight="1">
      <c r="A49" s="13"/>
      <c r="B49" s="17"/>
      <c r="C49" s="33" t="s">
        <v>24</v>
      </c>
      <c r="D49" s="9"/>
      <c r="E49" s="9"/>
      <c r="F49" s="9"/>
      <c r="G49" s="9"/>
      <c r="H49" s="9"/>
      <c r="I49" s="9"/>
      <c r="J49" s="9"/>
      <c r="K49" s="9"/>
      <c r="L49" s="48" t="str">
        <f>IF(E11="","",E11)</f>
        <v>Město Odry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33" t="s">
        <v>30</v>
      </c>
      <c r="AJ49" s="9"/>
      <c r="AK49" s="9"/>
      <c r="AL49" s="9"/>
      <c r="AM49" s="313" t="str">
        <f>IF(E17="","",E17)</f>
        <v>PRINEX GROUP s.r.o., Masarykovo nám. 11/46, Odry</v>
      </c>
      <c r="AN49" s="314"/>
      <c r="AO49" s="314"/>
      <c r="AP49" s="314"/>
      <c r="AQ49" s="19"/>
      <c r="AR49" s="49"/>
      <c r="AS49" s="317" t="s">
        <v>51</v>
      </c>
      <c r="AT49" s="318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52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12"/>
    </row>
    <row r="50" spans="1:92" ht="15.15" customHeight="1">
      <c r="A50" s="13"/>
      <c r="B50" s="17"/>
      <c r="C50" s="33" t="s">
        <v>28</v>
      </c>
      <c r="D50" s="9"/>
      <c r="E50" s="9"/>
      <c r="F50" s="9"/>
      <c r="G50" s="9"/>
      <c r="H50" s="9"/>
      <c r="I50" s="9"/>
      <c r="J50" s="9"/>
      <c r="K50" s="9"/>
      <c r="L50" s="48" t="str">
        <f>IF(E14="Vyplň údaj","",E14)</f>
        <v/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33" t="s">
        <v>33</v>
      </c>
      <c r="AJ50" s="9"/>
      <c r="AK50" s="9"/>
      <c r="AL50" s="9"/>
      <c r="AM50" s="313" t="str">
        <f>IF(E20="","",E20)</f>
        <v xml:space="preserve"> </v>
      </c>
      <c r="AN50" s="314"/>
      <c r="AO50" s="314"/>
      <c r="AP50" s="314"/>
      <c r="AQ50" s="19"/>
      <c r="AR50" s="49"/>
      <c r="AS50" s="319"/>
      <c r="AT50" s="320"/>
      <c r="AU50" s="9"/>
      <c r="AV50" s="9"/>
      <c r="AW50" s="9"/>
      <c r="AX50" s="9"/>
      <c r="AY50" s="9"/>
      <c r="AZ50" s="9"/>
      <c r="BA50" s="9"/>
      <c r="BB50" s="9"/>
      <c r="BC50" s="9"/>
      <c r="BD50" s="53"/>
      <c r="BE50" s="52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12"/>
    </row>
    <row r="51" spans="1:92" ht="10.8" customHeight="1">
      <c r="A51" s="13"/>
      <c r="B51" s="17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54"/>
      <c r="AR51" s="49"/>
      <c r="AS51" s="321"/>
      <c r="AT51" s="322"/>
      <c r="AU51" s="47"/>
      <c r="AV51" s="47"/>
      <c r="AW51" s="47"/>
      <c r="AX51" s="47"/>
      <c r="AY51" s="47"/>
      <c r="AZ51" s="47"/>
      <c r="BA51" s="47"/>
      <c r="BB51" s="47"/>
      <c r="BC51" s="47"/>
      <c r="BD51" s="55"/>
      <c r="BE51" s="52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12"/>
    </row>
    <row r="52" spans="1:92" ht="29.25" customHeight="1">
      <c r="A52" s="13"/>
      <c r="B52" s="56"/>
      <c r="C52" s="278" t="s">
        <v>52</v>
      </c>
      <c r="D52" s="279"/>
      <c r="E52" s="279"/>
      <c r="F52" s="279"/>
      <c r="G52" s="279"/>
      <c r="H52" s="57"/>
      <c r="I52" s="284" t="s">
        <v>53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311" t="s">
        <v>54</v>
      </c>
      <c r="AH52" s="279"/>
      <c r="AI52" s="279"/>
      <c r="AJ52" s="279"/>
      <c r="AK52" s="279"/>
      <c r="AL52" s="279"/>
      <c r="AM52" s="279"/>
      <c r="AN52" s="284" t="s">
        <v>55</v>
      </c>
      <c r="AO52" s="279"/>
      <c r="AP52" s="279"/>
      <c r="AQ52" s="58" t="s">
        <v>56</v>
      </c>
      <c r="AR52" s="49"/>
      <c r="AS52" s="59" t="s">
        <v>57</v>
      </c>
      <c r="AT52" s="60" t="s">
        <v>58</v>
      </c>
      <c r="AU52" s="60" t="s">
        <v>59</v>
      </c>
      <c r="AV52" s="60" t="s">
        <v>60</v>
      </c>
      <c r="AW52" s="60" t="s">
        <v>61</v>
      </c>
      <c r="AX52" s="60" t="s">
        <v>62</v>
      </c>
      <c r="AY52" s="60" t="s">
        <v>63</v>
      </c>
      <c r="AZ52" s="60" t="s">
        <v>64</v>
      </c>
      <c r="BA52" s="60" t="s">
        <v>65</v>
      </c>
      <c r="BB52" s="60" t="s">
        <v>66</v>
      </c>
      <c r="BC52" s="60" t="s">
        <v>67</v>
      </c>
      <c r="BD52" s="61" t="s">
        <v>68</v>
      </c>
      <c r="BE52" s="52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12"/>
    </row>
    <row r="53" spans="1:92" ht="10.8" customHeight="1">
      <c r="A53" s="13"/>
      <c r="B53" s="17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62"/>
      <c r="AR53" s="49"/>
      <c r="AS53" s="63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  <c r="BE53" s="52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12"/>
    </row>
    <row r="54" spans="1:92" ht="32.4" customHeight="1">
      <c r="A54" s="13"/>
      <c r="B54" s="17"/>
      <c r="C54" s="64" t="s">
        <v>69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87">
        <f>ROUND(AG55+AG56+SUM(AG61:AG66),2)</f>
        <v>0</v>
      </c>
      <c r="AH54" s="287"/>
      <c r="AI54" s="287"/>
      <c r="AJ54" s="287"/>
      <c r="AK54" s="287"/>
      <c r="AL54" s="287"/>
      <c r="AM54" s="287"/>
      <c r="AN54" s="323">
        <f t="shared" ref="AN54:AN66" si="0">SUM(AG54,AT54)</f>
        <v>0</v>
      </c>
      <c r="AO54" s="323"/>
      <c r="AP54" s="323"/>
      <c r="AQ54" s="67"/>
      <c r="AR54" s="49"/>
      <c r="AS54" s="68">
        <f>ROUND(AS55+AS56+SUM(AS61:AS66),2)</f>
        <v>0</v>
      </c>
      <c r="AT54" s="69">
        <f t="shared" ref="AT54:AT66" si="1">ROUND(SUM(AV54:AW54),2)</f>
        <v>0</v>
      </c>
      <c r="AU54" s="70">
        <f>ROUND(AU55+AU56+SUM(AU61:AU66),5)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ROUND(AZ55+AZ56+SUM(AZ61:AZ66),2)</f>
        <v>0</v>
      </c>
      <c r="BA54" s="69">
        <f>ROUND(BA55+BA56+SUM(BA61:BA66),2)</f>
        <v>0</v>
      </c>
      <c r="BB54" s="69">
        <f>ROUND(BB55+BB56+SUM(BB61:BB66),2)</f>
        <v>0</v>
      </c>
      <c r="BC54" s="69">
        <f>ROUND(BC55+BC56+SUM(BC61:BC66),2)</f>
        <v>0</v>
      </c>
      <c r="BD54" s="71">
        <f>ROUND(BD55+BD56+SUM(BD61:BD66),2)</f>
        <v>0</v>
      </c>
      <c r="BE54" s="52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72" t="s">
        <v>70</v>
      </c>
      <c r="BT54" s="72" t="s">
        <v>71</v>
      </c>
      <c r="BU54" s="73" t="s">
        <v>72</v>
      </c>
      <c r="BV54" s="72" t="s">
        <v>73</v>
      </c>
      <c r="BW54" s="72" t="s">
        <v>5</v>
      </c>
      <c r="BX54" s="72" t="s">
        <v>74</v>
      </c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74"/>
      <c r="CM54" s="9"/>
      <c r="CN54" s="12"/>
    </row>
    <row r="55" spans="1:92" ht="16.5" customHeight="1">
      <c r="A55" s="75" t="s">
        <v>75</v>
      </c>
      <c r="B55" s="17"/>
      <c r="C55" s="76"/>
      <c r="D55" s="280" t="s">
        <v>76</v>
      </c>
      <c r="E55" s="281"/>
      <c r="F55" s="281"/>
      <c r="G55" s="281"/>
      <c r="H55" s="281"/>
      <c r="I55" s="77"/>
      <c r="J55" s="280" t="s">
        <v>77</v>
      </c>
      <c r="K55" s="281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309">
        <f>'01 - SO 01 Stavební objekt'!J30</f>
        <v>0</v>
      </c>
      <c r="AH55" s="310"/>
      <c r="AI55" s="310"/>
      <c r="AJ55" s="310"/>
      <c r="AK55" s="310"/>
      <c r="AL55" s="310"/>
      <c r="AM55" s="310"/>
      <c r="AN55" s="309">
        <f t="shared" si="0"/>
        <v>0</v>
      </c>
      <c r="AO55" s="310"/>
      <c r="AP55" s="310"/>
      <c r="AQ55" s="78" t="s">
        <v>78</v>
      </c>
      <c r="AR55" s="49"/>
      <c r="AS55" s="79">
        <v>0</v>
      </c>
      <c r="AT55" s="80">
        <f t="shared" si="1"/>
        <v>0</v>
      </c>
      <c r="AU55" s="81">
        <f>'01 - SO 01 Stavební objekt'!P102</f>
        <v>0</v>
      </c>
      <c r="AV55" s="80">
        <f>'01 - SO 01 Stavební objekt'!J33</f>
        <v>0</v>
      </c>
      <c r="AW55" s="80">
        <f>'01 - SO 01 Stavební objekt'!J34</f>
        <v>0</v>
      </c>
      <c r="AX55" s="80">
        <f>'01 - SO 01 Stavební objekt'!J35</f>
        <v>0</v>
      </c>
      <c r="AY55" s="80">
        <f>'01 - SO 01 Stavební objekt'!J36</f>
        <v>0</v>
      </c>
      <c r="AZ55" s="80">
        <f>'01 - SO 01 Stavební objekt'!F33</f>
        <v>0</v>
      </c>
      <c r="BA55" s="80">
        <f>'01 - SO 01 Stavební objekt'!F34</f>
        <v>0</v>
      </c>
      <c r="BB55" s="80">
        <f>'01 - SO 01 Stavební objekt'!F35</f>
        <v>0</v>
      </c>
      <c r="BC55" s="80">
        <f>'01 - SO 01 Stavební objekt'!F36</f>
        <v>0</v>
      </c>
      <c r="BD55" s="82">
        <f>'01 - SO 01 Stavební objekt'!F37</f>
        <v>0</v>
      </c>
      <c r="BE55" s="52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9"/>
      <c r="BT55" s="83" t="s">
        <v>79</v>
      </c>
      <c r="BU55" s="9"/>
      <c r="BV55" s="83" t="s">
        <v>73</v>
      </c>
      <c r="BW55" s="83" t="s">
        <v>80</v>
      </c>
      <c r="BX55" s="83" t="s">
        <v>5</v>
      </c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84"/>
      <c r="CM55" s="83" t="s">
        <v>81</v>
      </c>
      <c r="CN55" s="12"/>
    </row>
    <row r="56" spans="1:92" ht="16.5" customHeight="1">
      <c r="A56" s="13"/>
      <c r="B56" s="17"/>
      <c r="C56" s="76"/>
      <c r="D56" s="280" t="s">
        <v>82</v>
      </c>
      <c r="E56" s="281"/>
      <c r="F56" s="281"/>
      <c r="G56" s="281"/>
      <c r="H56" s="281"/>
      <c r="I56" s="77"/>
      <c r="J56" s="280" t="s">
        <v>83</v>
      </c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312">
        <f>ROUND(SUM(AG57:AG60),2)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78" t="s">
        <v>78</v>
      </c>
      <c r="AR56" s="49"/>
      <c r="AS56" s="79">
        <f>ROUND(SUM(AS57:AS60),2)</f>
        <v>0</v>
      </c>
      <c r="AT56" s="80">
        <f t="shared" si="1"/>
        <v>0</v>
      </c>
      <c r="AU56" s="81">
        <f>ROUND(SUM(AU57:AU60),5)</f>
        <v>0</v>
      </c>
      <c r="AV56" s="80">
        <f>ROUND(AZ56*L29,2)</f>
        <v>0</v>
      </c>
      <c r="AW56" s="80">
        <f>ROUND(BA56*L30,2)</f>
        <v>0</v>
      </c>
      <c r="AX56" s="80">
        <f>ROUND(BB56*L29,2)</f>
        <v>0</v>
      </c>
      <c r="AY56" s="80">
        <f>ROUND(BC56*L30,2)</f>
        <v>0</v>
      </c>
      <c r="AZ56" s="80">
        <f>ROUND(SUM(AZ57:AZ60),2)</f>
        <v>0</v>
      </c>
      <c r="BA56" s="80">
        <f>ROUND(SUM(BA57:BA60),2)</f>
        <v>0</v>
      </c>
      <c r="BB56" s="80">
        <f>ROUND(SUM(BB57:BB60),2)</f>
        <v>0</v>
      </c>
      <c r="BC56" s="80">
        <f>ROUND(SUM(BC57:BC60),2)</f>
        <v>0</v>
      </c>
      <c r="BD56" s="82">
        <f>ROUND(SUM(BD57:BD60),2)</f>
        <v>0</v>
      </c>
      <c r="BE56" s="52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83" t="s">
        <v>70</v>
      </c>
      <c r="BT56" s="83" t="s">
        <v>79</v>
      </c>
      <c r="BU56" s="83" t="s">
        <v>72</v>
      </c>
      <c r="BV56" s="83" t="s">
        <v>73</v>
      </c>
      <c r="BW56" s="83" t="s">
        <v>84</v>
      </c>
      <c r="BX56" s="83" t="s">
        <v>5</v>
      </c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84"/>
      <c r="CM56" s="83" t="s">
        <v>81</v>
      </c>
      <c r="CN56" s="12"/>
    </row>
    <row r="57" spans="1:92" ht="16.5" customHeight="1">
      <c r="A57" s="75" t="s">
        <v>75</v>
      </c>
      <c r="B57" s="17"/>
      <c r="C57" s="85"/>
      <c r="D57" s="85"/>
      <c r="E57" s="282" t="s">
        <v>85</v>
      </c>
      <c r="F57" s="283"/>
      <c r="G57" s="283"/>
      <c r="H57" s="283"/>
      <c r="I57" s="283"/>
      <c r="J57" s="85"/>
      <c r="K57" s="282" t="s">
        <v>86</v>
      </c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307">
        <f>'01.2 - ZTI'!J32</f>
        <v>0</v>
      </c>
      <c r="AH57" s="308"/>
      <c r="AI57" s="308"/>
      <c r="AJ57" s="308"/>
      <c r="AK57" s="308"/>
      <c r="AL57" s="308"/>
      <c r="AM57" s="308"/>
      <c r="AN57" s="307">
        <f t="shared" si="0"/>
        <v>0</v>
      </c>
      <c r="AO57" s="308"/>
      <c r="AP57" s="308"/>
      <c r="AQ57" s="86" t="s">
        <v>87</v>
      </c>
      <c r="AR57" s="49"/>
      <c r="AS57" s="87">
        <v>0</v>
      </c>
      <c r="AT57" s="88">
        <f t="shared" si="1"/>
        <v>0</v>
      </c>
      <c r="AU57" s="89">
        <f>'01.2 - ZTI'!P93</f>
        <v>0</v>
      </c>
      <c r="AV57" s="88">
        <f>'01.2 - ZTI'!J35</f>
        <v>0</v>
      </c>
      <c r="AW57" s="88">
        <f>'01.2 - ZTI'!J36</f>
        <v>0</v>
      </c>
      <c r="AX57" s="88">
        <f>'01.2 - ZTI'!J37</f>
        <v>0</v>
      </c>
      <c r="AY57" s="88">
        <f>'01.2 - ZTI'!J38</f>
        <v>0</v>
      </c>
      <c r="AZ57" s="88">
        <f>'01.2 - ZTI'!F35</f>
        <v>0</v>
      </c>
      <c r="BA57" s="88">
        <f>'01.2 - ZTI'!F36</f>
        <v>0</v>
      </c>
      <c r="BB57" s="88">
        <f>'01.2 - ZTI'!F37</f>
        <v>0</v>
      </c>
      <c r="BC57" s="88">
        <f>'01.2 - ZTI'!F38</f>
        <v>0</v>
      </c>
      <c r="BD57" s="90">
        <f>'01.2 - ZTI'!F39</f>
        <v>0</v>
      </c>
      <c r="BE57" s="52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9"/>
      <c r="BT57" s="46" t="s">
        <v>81</v>
      </c>
      <c r="BU57" s="9"/>
      <c r="BV57" s="46" t="s">
        <v>73</v>
      </c>
      <c r="BW57" s="46" t="s">
        <v>88</v>
      </c>
      <c r="BX57" s="46" t="s">
        <v>84</v>
      </c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1"/>
      <c r="CM57" s="9"/>
      <c r="CN57" s="12"/>
    </row>
    <row r="58" spans="1:92" ht="16.5" customHeight="1">
      <c r="A58" s="75" t="s">
        <v>75</v>
      </c>
      <c r="B58" s="17"/>
      <c r="C58" s="85"/>
      <c r="D58" s="85"/>
      <c r="E58" s="282" t="s">
        <v>89</v>
      </c>
      <c r="F58" s="283"/>
      <c r="G58" s="283"/>
      <c r="H58" s="283"/>
      <c r="I58" s="283"/>
      <c r="J58" s="85"/>
      <c r="K58" s="282" t="s">
        <v>90</v>
      </c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307">
        <f>'01.3 - Elektroinstalace'!J32</f>
        <v>0</v>
      </c>
      <c r="AH58" s="308"/>
      <c r="AI58" s="308"/>
      <c r="AJ58" s="308"/>
      <c r="AK58" s="308"/>
      <c r="AL58" s="308"/>
      <c r="AM58" s="308"/>
      <c r="AN58" s="307">
        <f t="shared" si="0"/>
        <v>0</v>
      </c>
      <c r="AO58" s="308"/>
      <c r="AP58" s="308"/>
      <c r="AQ58" s="86" t="s">
        <v>87</v>
      </c>
      <c r="AR58" s="49"/>
      <c r="AS58" s="87">
        <v>0</v>
      </c>
      <c r="AT58" s="88">
        <f t="shared" si="1"/>
        <v>0</v>
      </c>
      <c r="AU58" s="89">
        <f>'01.3 - Elektroinstalace'!P97</f>
        <v>0</v>
      </c>
      <c r="AV58" s="88">
        <f>'01.3 - Elektroinstalace'!J35</f>
        <v>0</v>
      </c>
      <c r="AW58" s="88">
        <f>'01.3 - Elektroinstalace'!J36</f>
        <v>0</v>
      </c>
      <c r="AX58" s="88">
        <f>'01.3 - Elektroinstalace'!J37</f>
        <v>0</v>
      </c>
      <c r="AY58" s="88">
        <f>'01.3 - Elektroinstalace'!J38</f>
        <v>0</v>
      </c>
      <c r="AZ58" s="88">
        <f>'01.3 - Elektroinstalace'!F35</f>
        <v>0</v>
      </c>
      <c r="BA58" s="88">
        <f>'01.3 - Elektroinstalace'!F36</f>
        <v>0</v>
      </c>
      <c r="BB58" s="88">
        <f>'01.3 - Elektroinstalace'!F37</f>
        <v>0</v>
      </c>
      <c r="BC58" s="88">
        <f>'01.3 - Elektroinstalace'!F38</f>
        <v>0</v>
      </c>
      <c r="BD58" s="90">
        <f>'01.3 - Elektroinstalace'!F39</f>
        <v>0</v>
      </c>
      <c r="BE58" s="52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9"/>
      <c r="BT58" s="46" t="s">
        <v>81</v>
      </c>
      <c r="BU58" s="9"/>
      <c r="BV58" s="46" t="s">
        <v>73</v>
      </c>
      <c r="BW58" s="46" t="s">
        <v>91</v>
      </c>
      <c r="BX58" s="46" t="s">
        <v>84</v>
      </c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1"/>
      <c r="CM58" s="9"/>
      <c r="CN58" s="12"/>
    </row>
    <row r="59" spans="1:92" ht="16.5" customHeight="1">
      <c r="A59" s="75" t="s">
        <v>75</v>
      </c>
      <c r="B59" s="17"/>
      <c r="C59" s="85"/>
      <c r="D59" s="85"/>
      <c r="E59" s="282" t="s">
        <v>92</v>
      </c>
      <c r="F59" s="283"/>
      <c r="G59" s="283"/>
      <c r="H59" s="283"/>
      <c r="I59" s="283"/>
      <c r="J59" s="85"/>
      <c r="K59" s="282" t="s">
        <v>93</v>
      </c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3"/>
      <c r="AE59" s="283"/>
      <c r="AF59" s="283"/>
      <c r="AG59" s="307">
        <v>0</v>
      </c>
      <c r="AH59" s="308"/>
      <c r="AI59" s="308"/>
      <c r="AJ59" s="308"/>
      <c r="AK59" s="308"/>
      <c r="AL59" s="308"/>
      <c r="AM59" s="308"/>
      <c r="AN59" s="307">
        <f t="shared" si="0"/>
        <v>0</v>
      </c>
      <c r="AO59" s="308"/>
      <c r="AP59" s="308"/>
      <c r="AQ59" s="86" t="s">
        <v>87</v>
      </c>
      <c r="AR59" s="49"/>
      <c r="AS59" s="87">
        <v>0</v>
      </c>
      <c r="AT59" s="88">
        <f t="shared" si="1"/>
        <v>0</v>
      </c>
      <c r="AU59" s="89">
        <v>0</v>
      </c>
      <c r="AV59" s="88">
        <v>0</v>
      </c>
      <c r="AW59" s="88">
        <v>0</v>
      </c>
      <c r="AX59" s="88">
        <v>0</v>
      </c>
      <c r="AY59" s="88">
        <v>0</v>
      </c>
      <c r="AZ59" s="88">
        <v>0</v>
      </c>
      <c r="BA59" s="88">
        <v>0</v>
      </c>
      <c r="BB59" s="88">
        <v>0</v>
      </c>
      <c r="BC59" s="88">
        <v>0</v>
      </c>
      <c r="BD59" s="90">
        <v>0</v>
      </c>
      <c r="BE59" s="52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9"/>
      <c r="BT59" s="46" t="s">
        <v>81</v>
      </c>
      <c r="BU59" s="9"/>
      <c r="BV59" s="46" t="s">
        <v>73</v>
      </c>
      <c r="BW59" s="46" t="s">
        <v>94</v>
      </c>
      <c r="BX59" s="46" t="s">
        <v>84</v>
      </c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1"/>
      <c r="CM59" s="9"/>
      <c r="CN59" s="12"/>
    </row>
    <row r="60" spans="1:92" ht="16.5" customHeight="1">
      <c r="A60" s="75" t="s">
        <v>75</v>
      </c>
      <c r="B60" s="17"/>
      <c r="C60" s="85"/>
      <c r="D60" s="85"/>
      <c r="E60" s="282" t="s">
        <v>95</v>
      </c>
      <c r="F60" s="283"/>
      <c r="G60" s="283"/>
      <c r="H60" s="283"/>
      <c r="I60" s="283"/>
      <c r="J60" s="85"/>
      <c r="K60" s="282" t="s">
        <v>96</v>
      </c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  <c r="Z60" s="283"/>
      <c r="AA60" s="283"/>
      <c r="AB60" s="283"/>
      <c r="AC60" s="283"/>
      <c r="AD60" s="283"/>
      <c r="AE60" s="283"/>
      <c r="AF60" s="283"/>
      <c r="AG60" s="307">
        <f>'01.5 - Vytápění'!J32</f>
        <v>0</v>
      </c>
      <c r="AH60" s="308"/>
      <c r="AI60" s="308"/>
      <c r="AJ60" s="308"/>
      <c r="AK60" s="308"/>
      <c r="AL60" s="308"/>
      <c r="AM60" s="308"/>
      <c r="AN60" s="307">
        <f t="shared" si="0"/>
        <v>0</v>
      </c>
      <c r="AO60" s="308"/>
      <c r="AP60" s="308"/>
      <c r="AQ60" s="86" t="s">
        <v>87</v>
      </c>
      <c r="AR60" s="49"/>
      <c r="AS60" s="87">
        <v>0</v>
      </c>
      <c r="AT60" s="88">
        <f t="shared" si="1"/>
        <v>0</v>
      </c>
      <c r="AU60" s="89">
        <f>'01.5 - Vytápění'!P92</f>
        <v>0</v>
      </c>
      <c r="AV60" s="88">
        <f>'01.5 - Vytápění'!J35</f>
        <v>0</v>
      </c>
      <c r="AW60" s="88">
        <f>'01.5 - Vytápění'!J36</f>
        <v>0</v>
      </c>
      <c r="AX60" s="88">
        <f>'01.5 - Vytápění'!J37</f>
        <v>0</v>
      </c>
      <c r="AY60" s="88">
        <f>'01.5 - Vytápění'!J38</f>
        <v>0</v>
      </c>
      <c r="AZ60" s="88">
        <f>'01.5 - Vytápění'!F35</f>
        <v>0</v>
      </c>
      <c r="BA60" s="88">
        <f>'01.5 - Vytápění'!F36</f>
        <v>0</v>
      </c>
      <c r="BB60" s="88">
        <f>'01.5 - Vytápění'!F37</f>
        <v>0</v>
      </c>
      <c r="BC60" s="88">
        <f>'01.5 - Vytápění'!F38</f>
        <v>0</v>
      </c>
      <c r="BD60" s="90">
        <f>'01.5 - Vytápění'!F39</f>
        <v>0</v>
      </c>
      <c r="BE60" s="52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9"/>
      <c r="BT60" s="46" t="s">
        <v>81</v>
      </c>
      <c r="BU60" s="9"/>
      <c r="BV60" s="46" t="s">
        <v>73</v>
      </c>
      <c r="BW60" s="46" t="s">
        <v>97</v>
      </c>
      <c r="BX60" s="46" t="s">
        <v>84</v>
      </c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1"/>
      <c r="CM60" s="9"/>
      <c r="CN60" s="12"/>
    </row>
    <row r="61" spans="1:92" ht="16.5" customHeight="1">
      <c r="A61" s="75" t="s">
        <v>75</v>
      </c>
      <c r="B61" s="17"/>
      <c r="C61" s="76"/>
      <c r="D61" s="280" t="s">
        <v>98</v>
      </c>
      <c r="E61" s="281"/>
      <c r="F61" s="281"/>
      <c r="G61" s="281"/>
      <c r="H61" s="281"/>
      <c r="I61" s="77"/>
      <c r="J61" s="280" t="s">
        <v>99</v>
      </c>
      <c r="K61" s="281"/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  <c r="AA61" s="281"/>
      <c r="AB61" s="281"/>
      <c r="AC61" s="281"/>
      <c r="AD61" s="281"/>
      <c r="AE61" s="281"/>
      <c r="AF61" s="281"/>
      <c r="AG61" s="309">
        <f>'03 - Zpevněné plochy'!J30</f>
        <v>0</v>
      </c>
      <c r="AH61" s="310"/>
      <c r="AI61" s="310"/>
      <c r="AJ61" s="310"/>
      <c r="AK61" s="310"/>
      <c r="AL61" s="310"/>
      <c r="AM61" s="310"/>
      <c r="AN61" s="309">
        <f t="shared" si="0"/>
        <v>0</v>
      </c>
      <c r="AO61" s="310"/>
      <c r="AP61" s="310"/>
      <c r="AQ61" s="78" t="s">
        <v>78</v>
      </c>
      <c r="AR61" s="49"/>
      <c r="AS61" s="79">
        <v>0</v>
      </c>
      <c r="AT61" s="80">
        <f t="shared" si="1"/>
        <v>0</v>
      </c>
      <c r="AU61" s="81">
        <f>'03 - Zpevněné plochy'!P91</f>
        <v>0</v>
      </c>
      <c r="AV61" s="80">
        <f>'03 - Zpevněné plochy'!J33</f>
        <v>0</v>
      </c>
      <c r="AW61" s="80">
        <f>'03 - Zpevněné plochy'!J34</f>
        <v>0</v>
      </c>
      <c r="AX61" s="80">
        <f>'03 - Zpevněné plochy'!J35</f>
        <v>0</v>
      </c>
      <c r="AY61" s="80">
        <f>'03 - Zpevněné plochy'!J36</f>
        <v>0</v>
      </c>
      <c r="AZ61" s="80">
        <f>'03 - Zpevněné plochy'!F33</f>
        <v>0</v>
      </c>
      <c r="BA61" s="80">
        <f>'03 - Zpevněné plochy'!F34</f>
        <v>0</v>
      </c>
      <c r="BB61" s="80">
        <f>'03 - Zpevněné plochy'!F35</f>
        <v>0</v>
      </c>
      <c r="BC61" s="80">
        <f>'03 - Zpevněné plochy'!F36</f>
        <v>0</v>
      </c>
      <c r="BD61" s="82">
        <f>'03 - Zpevněné plochy'!F37</f>
        <v>0</v>
      </c>
      <c r="BE61" s="52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9"/>
      <c r="BT61" s="83" t="s">
        <v>79</v>
      </c>
      <c r="BU61" s="9"/>
      <c r="BV61" s="83" t="s">
        <v>73</v>
      </c>
      <c r="BW61" s="83" t="s">
        <v>100</v>
      </c>
      <c r="BX61" s="83" t="s">
        <v>5</v>
      </c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84"/>
      <c r="CM61" s="83" t="s">
        <v>81</v>
      </c>
      <c r="CN61" s="12"/>
    </row>
    <row r="62" spans="1:92" ht="16.5" customHeight="1">
      <c r="A62" s="75" t="s">
        <v>75</v>
      </c>
      <c r="B62" s="17"/>
      <c r="C62" s="76"/>
      <c r="D62" s="280" t="s">
        <v>101</v>
      </c>
      <c r="E62" s="281"/>
      <c r="F62" s="281"/>
      <c r="G62" s="281"/>
      <c r="H62" s="281"/>
      <c r="I62" s="77"/>
      <c r="J62" s="280" t="s">
        <v>102</v>
      </c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309">
        <f>'04 - Dešťová kanalizace'!J30</f>
        <v>0</v>
      </c>
      <c r="AH62" s="310"/>
      <c r="AI62" s="310"/>
      <c r="AJ62" s="310"/>
      <c r="AK62" s="310"/>
      <c r="AL62" s="310"/>
      <c r="AM62" s="310"/>
      <c r="AN62" s="309">
        <f t="shared" si="0"/>
        <v>0</v>
      </c>
      <c r="AO62" s="310"/>
      <c r="AP62" s="310"/>
      <c r="AQ62" s="78" t="s">
        <v>78</v>
      </c>
      <c r="AR62" s="49"/>
      <c r="AS62" s="79">
        <v>0</v>
      </c>
      <c r="AT62" s="80">
        <f t="shared" si="1"/>
        <v>0</v>
      </c>
      <c r="AU62" s="81">
        <f>'04 - Dešťová kanalizace'!P84</f>
        <v>0</v>
      </c>
      <c r="AV62" s="80">
        <f>'04 - Dešťová kanalizace'!J33</f>
        <v>0</v>
      </c>
      <c r="AW62" s="80">
        <f>'04 - Dešťová kanalizace'!J34</f>
        <v>0</v>
      </c>
      <c r="AX62" s="80">
        <f>'04 - Dešťová kanalizace'!J35</f>
        <v>0</v>
      </c>
      <c r="AY62" s="80">
        <f>'04 - Dešťová kanalizace'!J36</f>
        <v>0</v>
      </c>
      <c r="AZ62" s="80">
        <f>'04 - Dešťová kanalizace'!F33</f>
        <v>0</v>
      </c>
      <c r="BA62" s="80">
        <f>'04 - Dešťová kanalizace'!F34</f>
        <v>0</v>
      </c>
      <c r="BB62" s="80">
        <f>'04 - Dešťová kanalizace'!F35</f>
        <v>0</v>
      </c>
      <c r="BC62" s="80">
        <f>'04 - Dešťová kanalizace'!F36</f>
        <v>0</v>
      </c>
      <c r="BD62" s="82">
        <f>'04 - Dešťová kanalizace'!F37</f>
        <v>0</v>
      </c>
      <c r="BE62" s="52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9"/>
      <c r="BT62" s="83" t="s">
        <v>79</v>
      </c>
      <c r="BU62" s="9"/>
      <c r="BV62" s="83" t="s">
        <v>73</v>
      </c>
      <c r="BW62" s="83" t="s">
        <v>103</v>
      </c>
      <c r="BX62" s="83" t="s">
        <v>5</v>
      </c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84"/>
      <c r="CM62" s="83" t="s">
        <v>81</v>
      </c>
      <c r="CN62" s="12"/>
    </row>
    <row r="63" spans="1:92" ht="16.5" customHeight="1">
      <c r="A63" s="75" t="s">
        <v>75</v>
      </c>
      <c r="B63" s="17"/>
      <c r="C63" s="76"/>
      <c r="D63" s="280" t="s">
        <v>104</v>
      </c>
      <c r="E63" s="281"/>
      <c r="F63" s="281"/>
      <c r="G63" s="281"/>
      <c r="H63" s="281"/>
      <c r="I63" s="77"/>
      <c r="J63" s="280" t="s">
        <v>105</v>
      </c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309">
        <f>'05 - Splašková kanalizace'!J30</f>
        <v>0</v>
      </c>
      <c r="AH63" s="310"/>
      <c r="AI63" s="310"/>
      <c r="AJ63" s="310"/>
      <c r="AK63" s="310"/>
      <c r="AL63" s="310"/>
      <c r="AM63" s="310"/>
      <c r="AN63" s="309">
        <f t="shared" si="0"/>
        <v>0</v>
      </c>
      <c r="AO63" s="310"/>
      <c r="AP63" s="310"/>
      <c r="AQ63" s="78" t="s">
        <v>78</v>
      </c>
      <c r="AR63" s="49"/>
      <c r="AS63" s="79">
        <v>0</v>
      </c>
      <c r="AT63" s="80">
        <f t="shared" si="1"/>
        <v>0</v>
      </c>
      <c r="AU63" s="81">
        <f>'05 - Splašková kanalizace'!P84</f>
        <v>0</v>
      </c>
      <c r="AV63" s="80">
        <f>'05 - Splašková kanalizace'!J33</f>
        <v>0</v>
      </c>
      <c r="AW63" s="80">
        <f>'05 - Splašková kanalizace'!J34</f>
        <v>0</v>
      </c>
      <c r="AX63" s="80">
        <f>'05 - Splašková kanalizace'!J35</f>
        <v>0</v>
      </c>
      <c r="AY63" s="80">
        <f>'05 - Splašková kanalizace'!J36</f>
        <v>0</v>
      </c>
      <c r="AZ63" s="80">
        <f>'05 - Splašková kanalizace'!F33</f>
        <v>0</v>
      </c>
      <c r="BA63" s="80">
        <f>'05 - Splašková kanalizace'!F34</f>
        <v>0</v>
      </c>
      <c r="BB63" s="80">
        <f>'05 - Splašková kanalizace'!F35</f>
        <v>0</v>
      </c>
      <c r="BC63" s="80">
        <f>'05 - Splašková kanalizace'!F36</f>
        <v>0</v>
      </c>
      <c r="BD63" s="82">
        <f>'05 - Splašková kanalizace'!F37</f>
        <v>0</v>
      </c>
      <c r="BE63" s="52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9"/>
      <c r="BT63" s="83" t="s">
        <v>79</v>
      </c>
      <c r="BU63" s="9"/>
      <c r="BV63" s="83" t="s">
        <v>73</v>
      </c>
      <c r="BW63" s="83" t="s">
        <v>106</v>
      </c>
      <c r="BX63" s="83" t="s">
        <v>5</v>
      </c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84"/>
      <c r="CM63" s="83" t="s">
        <v>81</v>
      </c>
      <c r="CN63" s="12"/>
    </row>
    <row r="64" spans="1:92" ht="16.5" customHeight="1">
      <c r="A64" s="75" t="s">
        <v>75</v>
      </c>
      <c r="B64" s="17"/>
      <c r="C64" s="76"/>
      <c r="D64" s="280" t="s">
        <v>107</v>
      </c>
      <c r="E64" s="281"/>
      <c r="F64" s="281"/>
      <c r="G64" s="281"/>
      <c r="H64" s="281"/>
      <c r="I64" s="77"/>
      <c r="J64" s="280" t="s">
        <v>108</v>
      </c>
      <c r="K64" s="28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309">
        <v>0</v>
      </c>
      <c r="AH64" s="310"/>
      <c r="AI64" s="310"/>
      <c r="AJ64" s="310"/>
      <c r="AK64" s="310"/>
      <c r="AL64" s="310"/>
      <c r="AM64" s="310"/>
      <c r="AN64" s="309">
        <f t="shared" si="0"/>
        <v>0</v>
      </c>
      <c r="AO64" s="310"/>
      <c r="AP64" s="310"/>
      <c r="AQ64" s="78" t="s">
        <v>78</v>
      </c>
      <c r="AR64" s="49"/>
      <c r="AS64" s="79">
        <v>0</v>
      </c>
      <c r="AT64" s="80">
        <f t="shared" si="1"/>
        <v>0</v>
      </c>
      <c r="AU64" s="81">
        <v>0</v>
      </c>
      <c r="AV64" s="80">
        <v>0</v>
      </c>
      <c r="AW64" s="80">
        <v>0</v>
      </c>
      <c r="AX64" s="80">
        <v>0</v>
      </c>
      <c r="AY64" s="80">
        <v>0</v>
      </c>
      <c r="AZ64" s="80">
        <v>0</v>
      </c>
      <c r="BA64" s="80">
        <v>0</v>
      </c>
      <c r="BB64" s="80">
        <v>0</v>
      </c>
      <c r="BC64" s="80">
        <v>0</v>
      </c>
      <c r="BD64" s="82">
        <v>0</v>
      </c>
      <c r="BE64" s="52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9"/>
      <c r="BT64" s="83" t="s">
        <v>79</v>
      </c>
      <c r="BU64" s="9"/>
      <c r="BV64" s="83" t="s">
        <v>73</v>
      </c>
      <c r="BW64" s="83" t="s">
        <v>109</v>
      </c>
      <c r="BX64" s="83" t="s">
        <v>5</v>
      </c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84"/>
      <c r="CM64" s="83" t="s">
        <v>81</v>
      </c>
      <c r="CN64" s="12"/>
    </row>
    <row r="65" spans="1:92" ht="24.75" customHeight="1">
      <c r="A65" s="75" t="s">
        <v>75</v>
      </c>
      <c r="B65" s="17"/>
      <c r="C65" s="76"/>
      <c r="D65" s="280" t="s">
        <v>110</v>
      </c>
      <c r="E65" s="281"/>
      <c r="F65" s="281"/>
      <c r="G65" s="281"/>
      <c r="H65" s="281"/>
      <c r="I65" s="77"/>
      <c r="J65" s="280" t="s">
        <v>111</v>
      </c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309">
        <f>'07 - Zemní kabelové veden...'!J30</f>
        <v>0</v>
      </c>
      <c r="AH65" s="310"/>
      <c r="AI65" s="310"/>
      <c r="AJ65" s="310"/>
      <c r="AK65" s="310"/>
      <c r="AL65" s="310"/>
      <c r="AM65" s="310"/>
      <c r="AN65" s="309">
        <f t="shared" si="0"/>
        <v>0</v>
      </c>
      <c r="AO65" s="310"/>
      <c r="AP65" s="310"/>
      <c r="AQ65" s="78" t="s">
        <v>78</v>
      </c>
      <c r="AR65" s="49"/>
      <c r="AS65" s="79">
        <v>0</v>
      </c>
      <c r="AT65" s="80">
        <f t="shared" si="1"/>
        <v>0</v>
      </c>
      <c r="AU65" s="81">
        <f>'07 - Zemní kabelové veden...'!P88</f>
        <v>0</v>
      </c>
      <c r="AV65" s="80">
        <f>'07 - Zemní kabelové veden...'!J33</f>
        <v>0</v>
      </c>
      <c r="AW65" s="80">
        <f>'07 - Zemní kabelové veden...'!J34</f>
        <v>0</v>
      </c>
      <c r="AX65" s="80">
        <f>'07 - Zemní kabelové veden...'!J35</f>
        <v>0</v>
      </c>
      <c r="AY65" s="80">
        <f>'07 - Zemní kabelové veden...'!J36</f>
        <v>0</v>
      </c>
      <c r="AZ65" s="80">
        <f>'07 - Zemní kabelové veden...'!F33</f>
        <v>0</v>
      </c>
      <c r="BA65" s="80">
        <f>'07 - Zemní kabelové veden...'!F34</f>
        <v>0</v>
      </c>
      <c r="BB65" s="80">
        <f>'07 - Zemní kabelové veden...'!F35</f>
        <v>0</v>
      </c>
      <c r="BC65" s="80">
        <f>'07 - Zemní kabelové veden...'!F36</f>
        <v>0</v>
      </c>
      <c r="BD65" s="82">
        <f>'07 - Zemní kabelové veden...'!F37</f>
        <v>0</v>
      </c>
      <c r="BE65" s="52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9"/>
      <c r="BT65" s="83" t="s">
        <v>79</v>
      </c>
      <c r="BU65" s="9"/>
      <c r="BV65" s="83" t="s">
        <v>73</v>
      </c>
      <c r="BW65" s="83" t="s">
        <v>112</v>
      </c>
      <c r="BX65" s="83" t="s">
        <v>5</v>
      </c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84"/>
      <c r="CM65" s="83" t="s">
        <v>81</v>
      </c>
      <c r="CN65" s="12"/>
    </row>
    <row r="66" spans="1:92" ht="16.5" customHeight="1">
      <c r="A66" s="75" t="s">
        <v>75</v>
      </c>
      <c r="B66" s="17"/>
      <c r="C66" s="76"/>
      <c r="D66" s="280" t="s">
        <v>113</v>
      </c>
      <c r="E66" s="281"/>
      <c r="F66" s="281"/>
      <c r="G66" s="281"/>
      <c r="H66" s="281"/>
      <c r="I66" s="77"/>
      <c r="J66" s="280" t="s">
        <v>114</v>
      </c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309">
        <f>'08 - VRN'!J30</f>
        <v>0</v>
      </c>
      <c r="AH66" s="310"/>
      <c r="AI66" s="310"/>
      <c r="AJ66" s="310"/>
      <c r="AK66" s="310"/>
      <c r="AL66" s="310"/>
      <c r="AM66" s="310"/>
      <c r="AN66" s="309">
        <f t="shared" si="0"/>
        <v>0</v>
      </c>
      <c r="AO66" s="310"/>
      <c r="AP66" s="310"/>
      <c r="AQ66" s="78" t="s">
        <v>78</v>
      </c>
      <c r="AR66" s="49"/>
      <c r="AS66" s="92">
        <v>0</v>
      </c>
      <c r="AT66" s="93">
        <f t="shared" si="1"/>
        <v>0</v>
      </c>
      <c r="AU66" s="94">
        <f>'08 - VRN'!P81</f>
        <v>0</v>
      </c>
      <c r="AV66" s="93">
        <f>'08 - VRN'!J33</f>
        <v>0</v>
      </c>
      <c r="AW66" s="93">
        <f>'08 - VRN'!J34</f>
        <v>0</v>
      </c>
      <c r="AX66" s="93">
        <f>'08 - VRN'!J35</f>
        <v>0</v>
      </c>
      <c r="AY66" s="93">
        <f>'08 - VRN'!J36</f>
        <v>0</v>
      </c>
      <c r="AZ66" s="93">
        <f>'08 - VRN'!F33</f>
        <v>0</v>
      </c>
      <c r="BA66" s="93">
        <f>'08 - VRN'!F34</f>
        <v>0</v>
      </c>
      <c r="BB66" s="93">
        <f>'08 - VRN'!F35</f>
        <v>0</v>
      </c>
      <c r="BC66" s="93">
        <f>'08 - VRN'!F36</f>
        <v>0</v>
      </c>
      <c r="BD66" s="95">
        <f>'08 - VRN'!F37</f>
        <v>0</v>
      </c>
      <c r="BE66" s="52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9"/>
      <c r="BT66" s="83" t="s">
        <v>79</v>
      </c>
      <c r="BU66" s="9"/>
      <c r="BV66" s="83" t="s">
        <v>73</v>
      </c>
      <c r="BW66" s="83" t="s">
        <v>115</v>
      </c>
      <c r="BX66" s="83" t="s">
        <v>5</v>
      </c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84"/>
      <c r="CM66" s="83" t="s">
        <v>81</v>
      </c>
      <c r="CN66" s="12"/>
    </row>
    <row r="67" spans="1:92" ht="30" customHeight="1">
      <c r="A67" s="13"/>
      <c r="B67" s="17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19"/>
      <c r="AR67" s="17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9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12"/>
    </row>
    <row r="68" spans="1:92" ht="7.95" customHeight="1">
      <c r="A68" s="96"/>
      <c r="B68" s="40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41"/>
      <c r="AR68" s="97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9"/>
      <c r="BG68" s="99"/>
      <c r="BH68" s="99"/>
      <c r="BI68" s="99"/>
      <c r="BJ68" s="99"/>
      <c r="BK68" s="99"/>
      <c r="BL68" s="99"/>
      <c r="BM68" s="99"/>
      <c r="BN68" s="99"/>
      <c r="BO68" s="99"/>
      <c r="BP68" s="99"/>
      <c r="BQ68" s="99"/>
      <c r="BR68" s="99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100"/>
    </row>
  </sheetData>
  <mergeCells count="86">
    <mergeCell ref="AS49:AT51"/>
    <mergeCell ref="AN65:AP65"/>
    <mergeCell ref="AG65:AM65"/>
    <mergeCell ref="AN66:AP66"/>
    <mergeCell ref="AG66:AM66"/>
    <mergeCell ref="AN54:AP54"/>
    <mergeCell ref="AR2:BE2"/>
    <mergeCell ref="AG58:AM58"/>
    <mergeCell ref="AG61:AM61"/>
    <mergeCell ref="AG62:AM62"/>
    <mergeCell ref="AG52:AM52"/>
    <mergeCell ref="AG60:AM60"/>
    <mergeCell ref="AG55:AM55"/>
    <mergeCell ref="AG59:AM59"/>
    <mergeCell ref="AG56:AM56"/>
    <mergeCell ref="AG57:AM57"/>
    <mergeCell ref="AM49:AP49"/>
    <mergeCell ref="AM47:AN47"/>
    <mergeCell ref="AM50:AP50"/>
    <mergeCell ref="AN61:AP61"/>
    <mergeCell ref="AN52:AP52"/>
    <mergeCell ref="AN57:AP57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45:AO45"/>
    <mergeCell ref="D65:H65"/>
    <mergeCell ref="J65:AF65"/>
    <mergeCell ref="D66:H66"/>
    <mergeCell ref="J66:AF66"/>
    <mergeCell ref="AG54:AM54"/>
    <mergeCell ref="AG63:AM63"/>
    <mergeCell ref="AG64:AM64"/>
    <mergeCell ref="AN64:AP64"/>
    <mergeCell ref="AN63:AP63"/>
    <mergeCell ref="AN60:AP60"/>
    <mergeCell ref="AN55:AP55"/>
    <mergeCell ref="AN59:AP59"/>
    <mergeCell ref="AN56:AP56"/>
    <mergeCell ref="AN62:AP62"/>
    <mergeCell ref="AN58:AP58"/>
    <mergeCell ref="J56:AF56"/>
    <mergeCell ref="J62:AF62"/>
    <mergeCell ref="K58:AF58"/>
    <mergeCell ref="K60:AF60"/>
    <mergeCell ref="K59:AF59"/>
    <mergeCell ref="K57:AF57"/>
    <mergeCell ref="C52:G52"/>
    <mergeCell ref="D64:H64"/>
    <mergeCell ref="D55:H55"/>
    <mergeCell ref="D61:H61"/>
    <mergeCell ref="D56:H56"/>
    <mergeCell ref="D62:H62"/>
    <mergeCell ref="D63:H63"/>
    <mergeCell ref="E57:I57"/>
    <mergeCell ref="E59:I59"/>
    <mergeCell ref="E58:I58"/>
    <mergeCell ref="E60:I60"/>
    <mergeCell ref="I52:AF52"/>
    <mergeCell ref="J61:AF61"/>
    <mergeCell ref="J64:AF64"/>
    <mergeCell ref="J63:AF63"/>
    <mergeCell ref="J55:AF55"/>
  </mergeCells>
  <pageMargins left="0.7" right="0.7" top="0.75" bottom="0.75" header="0.3" footer="0.3"/>
  <pageSetup scale="61" fitToHeight="0" orientation="portrait" r:id="rId1"/>
  <headerFooter>
    <oddFooter>&amp;C&amp;"Arial CE,Regular"&amp;8&amp;K000000Strana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8"/>
  <sheetViews>
    <sheetView showGridLines="0" workbookViewId="0">
      <selection activeCell="A2" sqref="A2:K148"/>
    </sheetView>
  </sheetViews>
  <sheetFormatPr defaultColWidth="8" defaultRowHeight="12.75" customHeight="1"/>
  <cols>
    <col min="1" max="1" width="8.28515625" style="253" customWidth="1"/>
    <col min="2" max="2" width="2" style="253" customWidth="1"/>
    <col min="3" max="4" width="4.28515625" style="253" customWidth="1"/>
    <col min="5" max="5" width="17.28515625" style="253" customWidth="1"/>
    <col min="6" max="6" width="50.7109375" style="253" customWidth="1"/>
    <col min="7" max="7" width="7.42578125" style="253" customWidth="1"/>
    <col min="8" max="8" width="14" style="253" customWidth="1"/>
    <col min="9" max="9" width="15.7109375" style="253" customWidth="1"/>
    <col min="10" max="11" width="22.28515625" style="253" customWidth="1"/>
    <col min="12" max="12" width="9.28515625" style="253" customWidth="1"/>
    <col min="13" max="13" width="10.7109375" style="253" customWidth="1"/>
    <col min="14" max="14" width="9.28515625" style="253" customWidth="1"/>
    <col min="15" max="20" width="14.28515625" style="253" customWidth="1"/>
    <col min="21" max="21" width="16.28515625" style="253" customWidth="1"/>
    <col min="22" max="22" width="12.28515625" style="253" customWidth="1"/>
    <col min="23" max="23" width="16.28515625" style="253" customWidth="1"/>
    <col min="24" max="24" width="12.28515625" style="253" customWidth="1"/>
    <col min="25" max="25" width="15" style="253" customWidth="1"/>
    <col min="26" max="26" width="11" style="253" customWidth="1"/>
    <col min="27" max="27" width="15" style="253" customWidth="1"/>
    <col min="28" max="28" width="16.28515625" style="253" customWidth="1"/>
    <col min="29" max="29" width="11" style="253" customWidth="1"/>
    <col min="30" max="30" width="15" style="253" customWidth="1"/>
    <col min="31" max="31" width="16.28515625" style="253" customWidth="1"/>
    <col min="32" max="43" width="8" style="253" customWidth="1"/>
    <col min="44" max="65" width="8" style="253" hidden="1" customWidth="1"/>
    <col min="66" max="256" width="8" style="253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109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33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285" t="s">
        <v>2962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.75" hidden="1" customHeight="1">
      <c r="A10" s="13"/>
      <c r="B10" s="17"/>
      <c r="C10" s="9"/>
      <c r="D10" s="9"/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2" hidden="1" customHeight="1">
      <c r="A11" s="13"/>
      <c r="B11" s="17"/>
      <c r="C11" s="9"/>
      <c r="D11" s="33" t="s">
        <v>18</v>
      </c>
      <c r="E11" s="9"/>
      <c r="F11" s="91"/>
      <c r="G11" s="9"/>
      <c r="H11" s="9"/>
      <c r="I11" s="33" t="s">
        <v>19</v>
      </c>
      <c r="J11" s="91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" hidden="1" customHeight="1">
      <c r="A12" s="13"/>
      <c r="B12" s="17"/>
      <c r="C12" s="9"/>
      <c r="D12" s="33" t="s">
        <v>20</v>
      </c>
      <c r="E12" s="9"/>
      <c r="F12" s="46" t="s">
        <v>21</v>
      </c>
      <c r="G12" s="9"/>
      <c r="H12" s="9"/>
      <c r="I12" s="33" t="s">
        <v>22</v>
      </c>
      <c r="J12" s="46" t="str">
        <f>'Rekapitulace stavby'!AN8</f>
        <v>17. 7. 2024</v>
      </c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0.8" hidden="1" customHeight="1">
      <c r="A13" s="13"/>
      <c r="B13" s="17"/>
      <c r="C13" s="9"/>
      <c r="D13" s="9"/>
      <c r="E13" s="9"/>
      <c r="F13" s="9"/>
      <c r="G13" s="9"/>
      <c r="H13" s="9"/>
      <c r="I13" s="9"/>
      <c r="J13" s="9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24</v>
      </c>
      <c r="E14" s="9"/>
      <c r="F14" s="9"/>
      <c r="G14" s="9"/>
      <c r="H14" s="9"/>
      <c r="I14" s="33" t="s">
        <v>25</v>
      </c>
      <c r="J14" s="91"/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8" hidden="1" customHeight="1">
      <c r="A15" s="13"/>
      <c r="B15" s="17"/>
      <c r="C15" s="9"/>
      <c r="D15" s="9"/>
      <c r="E15" s="46" t="s">
        <v>26</v>
      </c>
      <c r="F15" s="9"/>
      <c r="G15" s="9"/>
      <c r="H15" s="9"/>
      <c r="I15" s="33" t="s">
        <v>27</v>
      </c>
      <c r="J15" s="91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7.95" hidden="1" customHeight="1">
      <c r="A16" s="13"/>
      <c r="B16" s="17"/>
      <c r="C16" s="9"/>
      <c r="D16" s="9"/>
      <c r="E16" s="9"/>
      <c r="F16" s="9"/>
      <c r="G16" s="9"/>
      <c r="H16" s="9"/>
      <c r="I16" s="9"/>
      <c r="J16" s="9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2" hidden="1" customHeight="1">
      <c r="A17" s="13"/>
      <c r="B17" s="17"/>
      <c r="C17" s="9"/>
      <c r="D17" s="33" t="s">
        <v>28</v>
      </c>
      <c r="E17" s="9"/>
      <c r="F17" s="9"/>
      <c r="G17" s="9"/>
      <c r="H17" s="9"/>
      <c r="I17" s="33" t="s">
        <v>25</v>
      </c>
      <c r="J17" s="27" t="str">
        <f>'Rekapitulace stavby'!AN13</f>
        <v>Vyplň údaj</v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18" hidden="1" customHeight="1">
      <c r="A18" s="13"/>
      <c r="B18" s="17"/>
      <c r="C18" s="9"/>
      <c r="D18" s="9"/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7.95" hidden="1" customHeight="1">
      <c r="A19" s="13"/>
      <c r="B19" s="17"/>
      <c r="C19" s="9"/>
      <c r="D19" s="9"/>
      <c r="E19" s="9"/>
      <c r="F19" s="9"/>
      <c r="G19" s="9"/>
      <c r="H19" s="9"/>
      <c r="I19" s="9"/>
      <c r="J19" s="9"/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2" hidden="1" customHeight="1">
      <c r="A20" s="13"/>
      <c r="B20" s="17"/>
      <c r="C20" s="9"/>
      <c r="D20" s="33" t="s">
        <v>30</v>
      </c>
      <c r="E20" s="9"/>
      <c r="F20" s="9"/>
      <c r="G20" s="9"/>
      <c r="H20" s="9"/>
      <c r="I20" s="33" t="s">
        <v>25</v>
      </c>
      <c r="J20" s="91"/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18" hidden="1" customHeight="1">
      <c r="A21" s="13"/>
      <c r="B21" s="17"/>
      <c r="C21" s="9"/>
      <c r="D21" s="9"/>
      <c r="E21" s="46" t="s">
        <v>31</v>
      </c>
      <c r="F21" s="9"/>
      <c r="G21" s="9"/>
      <c r="H21" s="9"/>
      <c r="I21" s="33" t="s">
        <v>27</v>
      </c>
      <c r="J21" s="91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7.95" hidden="1" customHeight="1">
      <c r="A22" s="13"/>
      <c r="B22" s="17"/>
      <c r="C22" s="9"/>
      <c r="D22" s="9"/>
      <c r="E22" s="9"/>
      <c r="F22" s="9"/>
      <c r="G22" s="9"/>
      <c r="H22" s="9"/>
      <c r="I22" s="9"/>
      <c r="J22" s="9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2" hidden="1" customHeight="1">
      <c r="A23" s="13"/>
      <c r="B23" s="17"/>
      <c r="C23" s="9"/>
      <c r="D23" s="33" t="s">
        <v>33</v>
      </c>
      <c r="E23" s="9"/>
      <c r="F23" s="9"/>
      <c r="G23" s="9"/>
      <c r="H23" s="9"/>
      <c r="I23" s="33" t="s">
        <v>25</v>
      </c>
      <c r="J23" s="46" t="str">
        <f>IF('Rekapitulace stavby'!AN19="","",'Rekapitulace stavby'!AN19)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18" hidden="1" customHeight="1">
      <c r="A24" s="13"/>
      <c r="B24" s="17"/>
      <c r="C24" s="9"/>
      <c r="D24" s="9"/>
      <c r="E24" s="46" t="str">
        <f>IF('Rekapitulace stavby'!E20="","",'Rekapitulace stavby'!E20)</f>
        <v xml:space="preserve"> </v>
      </c>
      <c r="F24" s="9"/>
      <c r="G24" s="9"/>
      <c r="H24" s="9"/>
      <c r="I24" s="33" t="s">
        <v>27</v>
      </c>
      <c r="J24" s="46" t="str">
        <f>IF('Rekapitulace stavby'!AN20="","",'Rekapitulace stavby'!AN20)</f>
        <v/>
      </c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7.95" hidden="1" customHeight="1">
      <c r="A25" s="13"/>
      <c r="B25" s="17"/>
      <c r="C25" s="9"/>
      <c r="D25" s="9"/>
      <c r="E25" s="9"/>
      <c r="F25" s="9"/>
      <c r="G25" s="9"/>
      <c r="H25" s="9"/>
      <c r="I25" s="9"/>
      <c r="J25" s="9"/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2" hidden="1" customHeight="1">
      <c r="A26" s="13"/>
      <c r="B26" s="17"/>
      <c r="C26" s="9"/>
      <c r="D26" s="33" t="s">
        <v>35</v>
      </c>
      <c r="E26" s="9"/>
      <c r="F26" s="9"/>
      <c r="G26" s="9"/>
      <c r="H26" s="9"/>
      <c r="I26" s="9"/>
      <c r="J26" s="9"/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16.5" hidden="1" customHeight="1">
      <c r="A27" s="13"/>
      <c r="B27" s="17"/>
      <c r="C27" s="9"/>
      <c r="D27" s="9"/>
      <c r="E27" s="327"/>
      <c r="F27" s="327"/>
      <c r="G27" s="327"/>
      <c r="H27" s="327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7.95" hidden="1" customHeight="1">
      <c r="A28" s="13"/>
      <c r="B28" s="17"/>
      <c r="C28" s="9"/>
      <c r="D28" s="47"/>
      <c r="E28" s="47"/>
      <c r="F28" s="47"/>
      <c r="G28" s="47"/>
      <c r="H28" s="47"/>
      <c r="I28" s="47"/>
      <c r="J28" s="47"/>
      <c r="K28" s="225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7.95" hidden="1" customHeight="1">
      <c r="A29" s="13"/>
      <c r="B29" s="17"/>
      <c r="C29" s="9"/>
      <c r="D29" s="50"/>
      <c r="E29" s="50"/>
      <c r="F29" s="50"/>
      <c r="G29" s="50"/>
      <c r="H29" s="50"/>
      <c r="I29" s="50"/>
      <c r="J29" s="50"/>
      <c r="K29" s="226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25.35" hidden="1" customHeight="1">
      <c r="A30" s="13"/>
      <c r="B30" s="17"/>
      <c r="C30" s="9"/>
      <c r="D30" s="108" t="s">
        <v>37</v>
      </c>
      <c r="E30" s="47"/>
      <c r="F30" s="47"/>
      <c r="G30" s="47"/>
      <c r="H30" s="47"/>
      <c r="I30" s="47"/>
      <c r="J30" s="109">
        <f>ROUND(J84,2)</f>
        <v>0</v>
      </c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14.4" hidden="1" customHeight="1">
      <c r="A32" s="13"/>
      <c r="B32" s="17"/>
      <c r="C32" s="9"/>
      <c r="D32" s="9"/>
      <c r="E32" s="9"/>
      <c r="F32" s="32" t="s">
        <v>39</v>
      </c>
      <c r="G32" s="9"/>
      <c r="H32" s="9"/>
      <c r="I32" s="32" t="s">
        <v>38</v>
      </c>
      <c r="J32" s="32" t="s">
        <v>40</v>
      </c>
      <c r="K32" s="19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14.4" hidden="1" customHeight="1">
      <c r="A33" s="13"/>
      <c r="B33" s="17"/>
      <c r="C33" s="9"/>
      <c r="D33" s="110" t="s">
        <v>41</v>
      </c>
      <c r="E33" s="33" t="s">
        <v>42</v>
      </c>
      <c r="F33" s="88">
        <f>ROUND((SUM(BE84:BE147)),2)</f>
        <v>0</v>
      </c>
      <c r="G33" s="9"/>
      <c r="H33" s="9"/>
      <c r="I33" s="111">
        <v>0.21</v>
      </c>
      <c r="J33" s="88">
        <f>ROUND(((SUM(BE84:BE147))*I33),2)</f>
        <v>0</v>
      </c>
      <c r="K33" s="19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33" t="s">
        <v>43</v>
      </c>
      <c r="F34" s="88">
        <f>ROUND((SUM(BF84:BF147)),2)</f>
        <v>0</v>
      </c>
      <c r="G34" s="9"/>
      <c r="H34" s="9"/>
      <c r="I34" s="111">
        <v>0.12</v>
      </c>
      <c r="J34" s="88">
        <f>ROUND(((SUM(BF84:BF147))*I34),2)</f>
        <v>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9"/>
      <c r="E35" s="33" t="s">
        <v>44</v>
      </c>
      <c r="F35" s="88">
        <f>ROUND((SUM(BG84:BG147)),2)</f>
        <v>0</v>
      </c>
      <c r="G35" s="9"/>
      <c r="H35" s="9"/>
      <c r="I35" s="111">
        <v>0.21</v>
      </c>
      <c r="J35" s="88">
        <f t="shared" ref="J35:J37" si="0">0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45</v>
      </c>
      <c r="F36" s="88">
        <f>ROUND((SUM(BH84:BH147)),2)</f>
        <v>0</v>
      </c>
      <c r="G36" s="9"/>
      <c r="H36" s="9"/>
      <c r="I36" s="111">
        <v>0.12</v>
      </c>
      <c r="J36" s="88">
        <f t="shared" si="0"/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46</v>
      </c>
      <c r="F37" s="88">
        <f>ROUND((SUM(BI84:BI147)),2)</f>
        <v>0</v>
      </c>
      <c r="G37" s="9"/>
      <c r="H37" s="9"/>
      <c r="I37" s="111">
        <v>0</v>
      </c>
      <c r="J37" s="88">
        <f t="shared" si="0"/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7.95" hidden="1" customHeight="1">
      <c r="A38" s="13"/>
      <c r="B38" s="17"/>
      <c r="C38" s="9"/>
      <c r="D38" s="29"/>
      <c r="E38" s="29"/>
      <c r="F38" s="29"/>
      <c r="G38" s="29"/>
      <c r="H38" s="29"/>
      <c r="I38" s="29"/>
      <c r="J38" s="29"/>
      <c r="K38" s="54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25.35" hidden="1" customHeight="1">
      <c r="A39" s="13"/>
      <c r="B39" s="17"/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14.4" hidden="1" customHeight="1">
      <c r="A40" s="13"/>
      <c r="B40" s="40"/>
      <c r="C40" s="8"/>
      <c r="D40" s="227"/>
      <c r="E40" s="227"/>
      <c r="F40" s="227"/>
      <c r="G40" s="227"/>
      <c r="H40" s="227"/>
      <c r="I40" s="227"/>
      <c r="J40" s="227"/>
      <c r="K40" s="228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12.75" hidden="1" customHeight="1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2.75" hidden="1" customHeight="1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7.95" customHeight="1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6"/>
      <c r="L44" s="17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24.9" customHeight="1">
      <c r="A45" s="13"/>
      <c r="B45" s="17"/>
      <c r="C45" s="42" t="s">
        <v>131</v>
      </c>
      <c r="D45" s="9"/>
      <c r="E45" s="9"/>
      <c r="F45" s="9"/>
      <c r="G45" s="9"/>
      <c r="H45" s="9"/>
      <c r="I45" s="9"/>
      <c r="J45" s="9"/>
      <c r="K45" s="19"/>
      <c r="L45" s="17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19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12" customHeight="1">
      <c r="A47" s="13"/>
      <c r="B47" s="17"/>
      <c r="C47" s="33" t="s">
        <v>16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16.5" customHeight="1">
      <c r="A48" s="13"/>
      <c r="B48" s="17"/>
      <c r="C48" s="9"/>
      <c r="D48" s="9"/>
      <c r="E48" s="324" t="str">
        <f>E7</f>
        <v>Společenský objekt na hřišti ve Veselí</v>
      </c>
      <c r="F48" s="328"/>
      <c r="G48" s="328"/>
      <c r="H48" s="328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130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285" t="str">
        <f>E9</f>
        <v>06 - Vodovodní přípojka</v>
      </c>
      <c r="F50" s="286"/>
      <c r="G50" s="286"/>
      <c r="H50" s="286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7.95" customHeight="1">
      <c r="A51" s="13"/>
      <c r="B51" s="17"/>
      <c r="C51" s="9"/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2" customHeight="1">
      <c r="A52" s="13"/>
      <c r="B52" s="17"/>
      <c r="C52" s="33" t="s">
        <v>20</v>
      </c>
      <c r="D52" s="9"/>
      <c r="E52" s="9"/>
      <c r="F52" s="46" t="str">
        <f>F12</f>
        <v>Veselí u Oder</v>
      </c>
      <c r="G52" s="9"/>
      <c r="H52" s="9"/>
      <c r="I52" s="33" t="s">
        <v>22</v>
      </c>
      <c r="J52" s="46" t="str">
        <f>IF(J12="","",J12)</f>
        <v>17. 7. 2024</v>
      </c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7.95" customHeight="1">
      <c r="A53" s="13"/>
      <c r="B53" s="17"/>
      <c r="C53" s="9"/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40.049999999999997" customHeight="1">
      <c r="A54" s="13"/>
      <c r="B54" s="17"/>
      <c r="C54" s="33" t="s">
        <v>24</v>
      </c>
      <c r="D54" s="9"/>
      <c r="E54" s="9"/>
      <c r="F54" s="46" t="str">
        <f>E15</f>
        <v>Město Odry</v>
      </c>
      <c r="G54" s="9"/>
      <c r="H54" s="9"/>
      <c r="I54" s="33" t="s">
        <v>30</v>
      </c>
      <c r="J54" s="28" t="str">
        <f>E21</f>
        <v>PRINEX GROUP s.r.o., Masarykovo nám. 11/46, Odry</v>
      </c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15.15" customHeight="1">
      <c r="A55" s="13"/>
      <c r="B55" s="17"/>
      <c r="C55" s="33" t="s">
        <v>28</v>
      </c>
      <c r="D55" s="9"/>
      <c r="E55" s="9"/>
      <c r="F55" s="46" t="str">
        <f>IF(E18="","",E18)</f>
        <v>Vyplň údaj</v>
      </c>
      <c r="G55" s="9"/>
      <c r="H55" s="9"/>
      <c r="I55" s="33" t="s">
        <v>33</v>
      </c>
      <c r="J55" s="28" t="str">
        <f>E24</f>
        <v xml:space="preserve"> </v>
      </c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0.35" customHeight="1">
      <c r="A56" s="13"/>
      <c r="B56" s="17"/>
      <c r="C56" s="9"/>
      <c r="D56" s="9"/>
      <c r="E56" s="9"/>
      <c r="F56" s="9"/>
      <c r="G56" s="9"/>
      <c r="H56" s="9"/>
      <c r="I56" s="9"/>
      <c r="J56" s="9"/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29.25" customHeight="1">
      <c r="A57" s="13"/>
      <c r="B57" s="17"/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10.35" customHeight="1">
      <c r="A58" s="13"/>
      <c r="B58" s="17"/>
      <c r="C58" s="9"/>
      <c r="D58" s="9"/>
      <c r="E58" s="9"/>
      <c r="F58" s="9"/>
      <c r="G58" s="9"/>
      <c r="H58" s="9"/>
      <c r="I58" s="9"/>
      <c r="J58" s="9"/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22.8" customHeight="1">
      <c r="A59" s="13"/>
      <c r="B59" s="17"/>
      <c r="C59" s="122" t="s">
        <v>69</v>
      </c>
      <c r="D59" s="9"/>
      <c r="E59" s="9"/>
      <c r="F59" s="9"/>
      <c r="G59" s="9"/>
      <c r="H59" s="9"/>
      <c r="I59" s="9"/>
      <c r="J59" s="66">
        <f>J84</f>
        <v>0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123" t="s">
        <v>134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24.9" customHeight="1">
      <c r="A60" s="13"/>
      <c r="B60" s="17"/>
      <c r="C60" s="9"/>
      <c r="D60" s="125" t="s">
        <v>2832</v>
      </c>
      <c r="E60" s="47"/>
      <c r="F60" s="47"/>
      <c r="G60" s="47"/>
      <c r="H60" s="47"/>
      <c r="I60" s="47"/>
      <c r="J60" s="126">
        <f>J85</f>
        <v>0</v>
      </c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19.95" customHeight="1">
      <c r="A61" s="13"/>
      <c r="B61" s="17"/>
      <c r="C61" s="9"/>
      <c r="D61" s="128" t="s">
        <v>136</v>
      </c>
      <c r="E61" s="229"/>
      <c r="F61" s="229"/>
      <c r="G61" s="229"/>
      <c r="H61" s="229"/>
      <c r="I61" s="229"/>
      <c r="J61" s="129">
        <f>J86</f>
        <v>0</v>
      </c>
      <c r="K61" s="19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9.95" customHeight="1">
      <c r="A62" s="13"/>
      <c r="B62" s="17"/>
      <c r="C62" s="9"/>
      <c r="D62" s="128" t="s">
        <v>139</v>
      </c>
      <c r="E62" s="229"/>
      <c r="F62" s="229"/>
      <c r="G62" s="229"/>
      <c r="H62" s="229"/>
      <c r="I62" s="229"/>
      <c r="J62" s="129">
        <f>J120</f>
        <v>0</v>
      </c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19.95" customHeight="1">
      <c r="A63" s="13"/>
      <c r="B63" s="17"/>
      <c r="C63" s="9"/>
      <c r="D63" s="128" t="s">
        <v>2574</v>
      </c>
      <c r="E63" s="229"/>
      <c r="F63" s="229"/>
      <c r="G63" s="229"/>
      <c r="H63" s="229"/>
      <c r="I63" s="229"/>
      <c r="J63" s="129">
        <f>J125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19.95" customHeight="1">
      <c r="A64" s="13"/>
      <c r="B64" s="17"/>
      <c r="C64" s="9"/>
      <c r="D64" s="128" t="s">
        <v>144</v>
      </c>
      <c r="E64" s="229"/>
      <c r="F64" s="229"/>
      <c r="G64" s="229"/>
      <c r="H64" s="229"/>
      <c r="I64" s="229"/>
      <c r="J64" s="129">
        <f>J145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21.75" customHeight="1">
      <c r="A65" s="13"/>
      <c r="B65" s="17"/>
      <c r="C65" s="9"/>
      <c r="D65" s="50"/>
      <c r="E65" s="50"/>
      <c r="F65" s="50"/>
      <c r="G65" s="50"/>
      <c r="H65" s="50"/>
      <c r="I65" s="50"/>
      <c r="J65" s="50"/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7.95" customHeight="1">
      <c r="A66" s="13"/>
      <c r="B66" s="40"/>
      <c r="C66" s="8"/>
      <c r="D66" s="8"/>
      <c r="E66" s="8"/>
      <c r="F66" s="8"/>
      <c r="G66" s="8"/>
      <c r="H66" s="8"/>
      <c r="I66" s="8"/>
      <c r="J66" s="8"/>
      <c r="K66" s="41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2.75" customHeight="1">
      <c r="A67" s="7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2.75" customHeight="1">
      <c r="A68" s="7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12.75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7.95" customHeight="1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6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24.9" customHeight="1">
      <c r="A71" s="13"/>
      <c r="B71" s="17"/>
      <c r="C71" s="42" t="s">
        <v>158</v>
      </c>
      <c r="D71" s="9"/>
      <c r="E71" s="9"/>
      <c r="F71" s="9"/>
      <c r="G71" s="9"/>
      <c r="H71" s="9"/>
      <c r="I71" s="9"/>
      <c r="J71" s="9"/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7.95" customHeight="1">
      <c r="A72" s="13"/>
      <c r="B72" s="17"/>
      <c r="C72" s="9"/>
      <c r="D72" s="9"/>
      <c r="E72" s="9"/>
      <c r="F72" s="9"/>
      <c r="G72" s="9"/>
      <c r="H72" s="9"/>
      <c r="I72" s="9"/>
      <c r="J72" s="9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2" customHeight="1">
      <c r="A73" s="13"/>
      <c r="B73" s="17"/>
      <c r="C73" s="33" t="s">
        <v>16</v>
      </c>
      <c r="D73" s="9"/>
      <c r="E73" s="9"/>
      <c r="F73" s="9"/>
      <c r="G73" s="9"/>
      <c r="H73" s="9"/>
      <c r="I73" s="9"/>
      <c r="J73" s="9"/>
      <c r="K73" s="19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6.5" customHeight="1">
      <c r="A74" s="13"/>
      <c r="B74" s="17"/>
      <c r="C74" s="9"/>
      <c r="D74" s="9"/>
      <c r="E74" s="324" t="str">
        <f>E7</f>
        <v>Společenský objekt na hřišti ve Veselí</v>
      </c>
      <c r="F74" s="328"/>
      <c r="G74" s="328"/>
      <c r="H74" s="328"/>
      <c r="I74" s="9"/>
      <c r="J74" s="9"/>
      <c r="K74" s="19"/>
      <c r="L74" s="17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" customHeight="1">
      <c r="A75" s="13"/>
      <c r="B75" s="17"/>
      <c r="C75" s="33" t="s">
        <v>130</v>
      </c>
      <c r="D75" s="9"/>
      <c r="E75" s="9"/>
      <c r="F75" s="9"/>
      <c r="G75" s="9"/>
      <c r="H75" s="9"/>
      <c r="I75" s="9"/>
      <c r="J75" s="9"/>
      <c r="K75" s="19"/>
      <c r="L75" s="17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16.5" customHeight="1">
      <c r="A76" s="13"/>
      <c r="B76" s="17"/>
      <c r="C76" s="9"/>
      <c r="D76" s="9"/>
      <c r="E76" s="285" t="str">
        <f>E9</f>
        <v>06 - Vodovodní přípojka</v>
      </c>
      <c r="F76" s="286"/>
      <c r="G76" s="286"/>
      <c r="H76" s="286"/>
      <c r="I76" s="9"/>
      <c r="J76" s="9"/>
      <c r="K76" s="19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17"/>
      <c r="C77" s="9"/>
      <c r="D77" s="9"/>
      <c r="E77" s="9"/>
      <c r="F77" s="9"/>
      <c r="G77" s="9"/>
      <c r="H77" s="9"/>
      <c r="I77" s="9"/>
      <c r="J77" s="9"/>
      <c r="K77" s="19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12" customHeight="1">
      <c r="A78" s="13"/>
      <c r="B78" s="17"/>
      <c r="C78" s="33" t="s">
        <v>20</v>
      </c>
      <c r="D78" s="9"/>
      <c r="E78" s="9"/>
      <c r="F78" s="46" t="str">
        <f>F12</f>
        <v>Veselí u Oder</v>
      </c>
      <c r="G78" s="9"/>
      <c r="H78" s="9"/>
      <c r="I78" s="33" t="s">
        <v>22</v>
      </c>
      <c r="J78" s="46" t="str">
        <f>IF(J12="","",J12)</f>
        <v>17. 7. 2024</v>
      </c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7.95" customHeight="1">
      <c r="A79" s="13"/>
      <c r="B79" s="17"/>
      <c r="C79" s="9"/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40.049999999999997" customHeight="1">
      <c r="A80" s="13"/>
      <c r="B80" s="17"/>
      <c r="C80" s="33" t="s">
        <v>24</v>
      </c>
      <c r="D80" s="9"/>
      <c r="E80" s="9"/>
      <c r="F80" s="46" t="str">
        <f>E15</f>
        <v>Město Odry</v>
      </c>
      <c r="G80" s="9"/>
      <c r="H80" s="9"/>
      <c r="I80" s="33" t="s">
        <v>30</v>
      </c>
      <c r="J80" s="28" t="str">
        <f>E21</f>
        <v>PRINEX GROUP s.r.o., Masarykovo nám. 11/46, Odry</v>
      </c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5.15" customHeight="1">
      <c r="A81" s="13"/>
      <c r="B81" s="17"/>
      <c r="C81" s="33" t="s">
        <v>28</v>
      </c>
      <c r="D81" s="9"/>
      <c r="E81" s="9"/>
      <c r="F81" s="46" t="str">
        <f>IF(E18="","",E18)</f>
        <v>Vyplň údaj</v>
      </c>
      <c r="G81" s="9"/>
      <c r="H81" s="9"/>
      <c r="I81" s="33" t="s">
        <v>33</v>
      </c>
      <c r="J81" s="28" t="str">
        <f>E24</f>
        <v xml:space="preserve"> </v>
      </c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0.35" customHeight="1">
      <c r="A82" s="13"/>
      <c r="B82" s="17"/>
      <c r="C82" s="47"/>
      <c r="D82" s="47"/>
      <c r="E82" s="47"/>
      <c r="F82" s="47"/>
      <c r="G82" s="47"/>
      <c r="H82" s="47"/>
      <c r="I82" s="47"/>
      <c r="J82" s="47"/>
      <c r="K82" s="225"/>
      <c r="L82" s="17"/>
      <c r="M82" s="47"/>
      <c r="N82" s="47"/>
      <c r="O82" s="47"/>
      <c r="P82" s="47"/>
      <c r="Q82" s="47"/>
      <c r="R82" s="47"/>
      <c r="S82" s="47"/>
      <c r="T82" s="47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29.25" customHeight="1">
      <c r="A83" s="13"/>
      <c r="B83" s="49"/>
      <c r="C83" s="132" t="s">
        <v>159</v>
      </c>
      <c r="D83" s="133" t="s">
        <v>56</v>
      </c>
      <c r="E83" s="133" t="s">
        <v>52</v>
      </c>
      <c r="F83" s="133" t="s">
        <v>53</v>
      </c>
      <c r="G83" s="133" t="s">
        <v>160</v>
      </c>
      <c r="H83" s="133" t="s">
        <v>161</v>
      </c>
      <c r="I83" s="133" t="s">
        <v>162</v>
      </c>
      <c r="J83" s="133" t="s">
        <v>133</v>
      </c>
      <c r="K83" s="134" t="s">
        <v>163</v>
      </c>
      <c r="L83" s="49"/>
      <c r="M83" s="135"/>
      <c r="N83" s="136" t="s">
        <v>41</v>
      </c>
      <c r="O83" s="136" t="s">
        <v>164</v>
      </c>
      <c r="P83" s="136" t="s">
        <v>165</v>
      </c>
      <c r="Q83" s="136" t="s">
        <v>166</v>
      </c>
      <c r="R83" s="136" t="s">
        <v>167</v>
      </c>
      <c r="S83" s="136" t="s">
        <v>168</v>
      </c>
      <c r="T83" s="137" t="s">
        <v>169</v>
      </c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22.8" customHeight="1">
      <c r="A84" s="13"/>
      <c r="B84" s="17"/>
      <c r="C84" s="138" t="s">
        <v>170</v>
      </c>
      <c r="D84" s="50"/>
      <c r="E84" s="50"/>
      <c r="F84" s="50"/>
      <c r="G84" s="50"/>
      <c r="H84" s="50"/>
      <c r="I84" s="50"/>
      <c r="J84" s="139">
        <f>BK84</f>
        <v>0</v>
      </c>
      <c r="K84" s="226"/>
      <c r="L84" s="49"/>
      <c r="M84" s="63"/>
      <c r="N84" s="50"/>
      <c r="O84" s="50"/>
      <c r="P84" s="140">
        <f>P85</f>
        <v>0</v>
      </c>
      <c r="Q84" s="50"/>
      <c r="R84" s="140">
        <f>R85</f>
        <v>35.840774350000004</v>
      </c>
      <c r="S84" s="50"/>
      <c r="T84" s="141">
        <f>T85</f>
        <v>0</v>
      </c>
      <c r="U84" s="52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123" t="s">
        <v>70</v>
      </c>
      <c r="AU84" s="123" t="s">
        <v>134</v>
      </c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142">
        <f>BK85</f>
        <v>0</v>
      </c>
      <c r="BL84" s="9"/>
      <c r="BM84" s="9"/>
      <c r="BN84" s="12"/>
    </row>
    <row r="85" spans="1:66" ht="25.95" customHeight="1">
      <c r="A85" s="13"/>
      <c r="B85" s="17"/>
      <c r="C85" s="9"/>
      <c r="D85" s="144" t="s">
        <v>70</v>
      </c>
      <c r="E85" s="145" t="s">
        <v>171</v>
      </c>
      <c r="F85" s="145" t="s">
        <v>171</v>
      </c>
      <c r="G85" s="9"/>
      <c r="H85" s="9"/>
      <c r="I85" s="9"/>
      <c r="J85" s="146">
        <f>BK85</f>
        <v>0</v>
      </c>
      <c r="K85" s="19"/>
      <c r="L85" s="49"/>
      <c r="M85" s="52"/>
      <c r="N85" s="9"/>
      <c r="O85" s="9"/>
      <c r="P85" s="147">
        <f>P86+P120+P125+P145</f>
        <v>0</v>
      </c>
      <c r="Q85" s="9"/>
      <c r="R85" s="147">
        <f>R86+R120+R125+R145</f>
        <v>35.840774350000004</v>
      </c>
      <c r="S85" s="9"/>
      <c r="T85" s="148">
        <f>T86+T120+T125+T145</f>
        <v>0</v>
      </c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44" t="s">
        <v>79</v>
      </c>
      <c r="AS85" s="9"/>
      <c r="AT85" s="149" t="s">
        <v>70</v>
      </c>
      <c r="AU85" s="149" t="s">
        <v>71</v>
      </c>
      <c r="AV85" s="9"/>
      <c r="AW85" s="9"/>
      <c r="AX85" s="9"/>
      <c r="AY85" s="144" t="s">
        <v>173</v>
      </c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150">
        <f>BK86+BK120+BK125+BK145</f>
        <v>0</v>
      </c>
      <c r="BL85" s="9"/>
      <c r="BM85" s="9"/>
      <c r="BN85" s="12"/>
    </row>
    <row r="86" spans="1:66" ht="22.8" customHeight="1">
      <c r="A86" s="13"/>
      <c r="B86" s="17"/>
      <c r="C86" s="47"/>
      <c r="D86" s="151" t="s">
        <v>70</v>
      </c>
      <c r="E86" s="152" t="s">
        <v>79</v>
      </c>
      <c r="F86" s="152" t="s">
        <v>174</v>
      </c>
      <c r="G86" s="47"/>
      <c r="H86" s="47"/>
      <c r="I86" s="47"/>
      <c r="J86" s="153">
        <f>BK86</f>
        <v>0</v>
      </c>
      <c r="K86" s="225"/>
      <c r="L86" s="49"/>
      <c r="M86" s="52"/>
      <c r="N86" s="9"/>
      <c r="O86" s="9"/>
      <c r="P86" s="147">
        <f>SUM(P87:P119)</f>
        <v>0</v>
      </c>
      <c r="Q86" s="9"/>
      <c r="R86" s="147">
        <f>SUM(R87:R119)</f>
        <v>27.468</v>
      </c>
      <c r="S86" s="9"/>
      <c r="T86" s="148">
        <f>SUM(T87:T119)</f>
        <v>0</v>
      </c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44" t="s">
        <v>79</v>
      </c>
      <c r="AS86" s="9"/>
      <c r="AT86" s="149" t="s">
        <v>70</v>
      </c>
      <c r="AU86" s="149" t="s">
        <v>79</v>
      </c>
      <c r="AV86" s="9"/>
      <c r="AW86" s="9"/>
      <c r="AX86" s="9"/>
      <c r="AY86" s="144" t="s">
        <v>173</v>
      </c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150">
        <f>SUM(BK87:BK119)</f>
        <v>0</v>
      </c>
      <c r="BL86" s="9"/>
      <c r="BM86" s="9"/>
      <c r="BN86" s="12"/>
    </row>
    <row r="87" spans="1:66" ht="49.05" customHeight="1">
      <c r="A87" s="13"/>
      <c r="B87" s="49"/>
      <c r="C87" s="154" t="s">
        <v>79</v>
      </c>
      <c r="D87" s="154" t="s">
        <v>175</v>
      </c>
      <c r="E87" s="155" t="s">
        <v>2921</v>
      </c>
      <c r="F87" s="155" t="s">
        <v>2922</v>
      </c>
      <c r="G87" s="156" t="s">
        <v>248</v>
      </c>
      <c r="H87" s="157">
        <v>47.088000000000001</v>
      </c>
      <c r="I87" s="158"/>
      <c r="J87" s="159">
        <f>ROUND(I87*H87,2)</f>
        <v>0</v>
      </c>
      <c r="K87" s="167" t="s">
        <v>192</v>
      </c>
      <c r="L87" s="49"/>
      <c r="M87" s="161"/>
      <c r="N87" s="162" t="s">
        <v>42</v>
      </c>
      <c r="O87" s="9"/>
      <c r="P87" s="163">
        <f>O87*H87</f>
        <v>0</v>
      </c>
      <c r="Q87" s="163">
        <v>0</v>
      </c>
      <c r="R87" s="163">
        <f>Q87*H87</f>
        <v>0</v>
      </c>
      <c r="S87" s="163">
        <v>0</v>
      </c>
      <c r="T87" s="164">
        <f>S87*H87</f>
        <v>0</v>
      </c>
      <c r="U87" s="52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65" t="s">
        <v>179</v>
      </c>
      <c r="AS87" s="9"/>
      <c r="AT87" s="165" t="s">
        <v>175</v>
      </c>
      <c r="AU87" s="165" t="s">
        <v>81</v>
      </c>
      <c r="AV87" s="9"/>
      <c r="AW87" s="9"/>
      <c r="AX87" s="9"/>
      <c r="AY87" s="123" t="s">
        <v>173</v>
      </c>
      <c r="AZ87" s="9"/>
      <c r="BA87" s="9"/>
      <c r="BB87" s="9"/>
      <c r="BC87" s="9"/>
      <c r="BD87" s="9"/>
      <c r="BE87" s="166">
        <f>IF(N87="základní",J87,0)</f>
        <v>0</v>
      </c>
      <c r="BF87" s="166">
        <f>IF(N87="snížená",J87,0)</f>
        <v>0</v>
      </c>
      <c r="BG87" s="166">
        <f>IF(N87="zákl. přenesená",J87,0)</f>
        <v>0</v>
      </c>
      <c r="BH87" s="166">
        <f>IF(N87="sníž. přenesená",J87,0)</f>
        <v>0</v>
      </c>
      <c r="BI87" s="166">
        <f>IF(N87="nulová",J87,0)</f>
        <v>0</v>
      </c>
      <c r="BJ87" s="123" t="s">
        <v>79</v>
      </c>
      <c r="BK87" s="166">
        <f>ROUND(I87*H87,2)</f>
        <v>0</v>
      </c>
      <c r="BL87" s="123" t="s">
        <v>179</v>
      </c>
      <c r="BM87" s="165" t="s">
        <v>2963</v>
      </c>
      <c r="BN87" s="12"/>
    </row>
    <row r="88" spans="1:66" ht="13.05" customHeight="1">
      <c r="A88" s="13"/>
      <c r="B88" s="17"/>
      <c r="C88" s="50"/>
      <c r="D88" s="170" t="s">
        <v>194</v>
      </c>
      <c r="E88" s="50"/>
      <c r="F88" s="171" t="s">
        <v>2924</v>
      </c>
      <c r="G88" s="50"/>
      <c r="H88" s="50"/>
      <c r="I88" s="50"/>
      <c r="J88" s="50"/>
      <c r="K88" s="226"/>
      <c r="L88" s="49"/>
      <c r="M88" s="52"/>
      <c r="N88" s="9"/>
      <c r="O88" s="9"/>
      <c r="P88" s="9"/>
      <c r="Q88" s="9"/>
      <c r="R88" s="9"/>
      <c r="S88" s="9"/>
      <c r="T88" s="53"/>
      <c r="U88" s="52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123" t="s">
        <v>194</v>
      </c>
      <c r="AU88" s="123" t="s">
        <v>81</v>
      </c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13.05" customHeight="1">
      <c r="A89" s="13"/>
      <c r="B89" s="17"/>
      <c r="C89" s="9"/>
      <c r="D89" s="173" t="s">
        <v>207</v>
      </c>
      <c r="E89" s="178"/>
      <c r="F89" s="179" t="s">
        <v>2964</v>
      </c>
      <c r="G89" s="9"/>
      <c r="H89" s="180">
        <v>47.088000000000001</v>
      </c>
      <c r="I89" s="9"/>
      <c r="J89" s="9"/>
      <c r="K89" s="19"/>
      <c r="L89" s="49"/>
      <c r="M89" s="52"/>
      <c r="N89" s="9"/>
      <c r="O89" s="9"/>
      <c r="P89" s="9"/>
      <c r="Q89" s="9"/>
      <c r="R89" s="9"/>
      <c r="S89" s="9"/>
      <c r="T89" s="53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181" t="s">
        <v>207</v>
      </c>
      <c r="AU89" s="181" t="s">
        <v>81</v>
      </c>
      <c r="AV89" s="43" t="s">
        <v>81</v>
      </c>
      <c r="AW89" s="43" t="s">
        <v>32</v>
      </c>
      <c r="AX89" s="43" t="s">
        <v>71</v>
      </c>
      <c r="AY89" s="181" t="s">
        <v>173</v>
      </c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13.05" customHeight="1">
      <c r="A90" s="13"/>
      <c r="B90" s="17"/>
      <c r="C90" s="47"/>
      <c r="D90" s="183" t="s">
        <v>207</v>
      </c>
      <c r="E90" s="184"/>
      <c r="F90" s="185" t="s">
        <v>210</v>
      </c>
      <c r="G90" s="47"/>
      <c r="H90" s="186">
        <v>47.088000000000001</v>
      </c>
      <c r="I90" s="47"/>
      <c r="J90" s="47"/>
      <c r="K90" s="225"/>
      <c r="L90" s="49"/>
      <c r="M90" s="52"/>
      <c r="N90" s="9"/>
      <c r="O90" s="9"/>
      <c r="P90" s="9"/>
      <c r="Q90" s="9"/>
      <c r="R90" s="9"/>
      <c r="S90" s="9"/>
      <c r="T90" s="53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187" t="s">
        <v>207</v>
      </c>
      <c r="AU90" s="187" t="s">
        <v>81</v>
      </c>
      <c r="AV90" s="43" t="s">
        <v>179</v>
      </c>
      <c r="AW90" s="43" t="s">
        <v>32</v>
      </c>
      <c r="AX90" s="43" t="s">
        <v>79</v>
      </c>
      <c r="AY90" s="187" t="s">
        <v>173</v>
      </c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62.7" customHeight="1">
      <c r="A91" s="13"/>
      <c r="B91" s="49"/>
      <c r="C91" s="154" t="s">
        <v>81</v>
      </c>
      <c r="D91" s="154" t="s">
        <v>175</v>
      </c>
      <c r="E91" s="155" t="s">
        <v>2838</v>
      </c>
      <c r="F91" s="155" t="s">
        <v>2839</v>
      </c>
      <c r="G91" s="156" t="s">
        <v>248</v>
      </c>
      <c r="H91" s="157">
        <v>76.518000000000001</v>
      </c>
      <c r="I91" s="158"/>
      <c r="J91" s="159">
        <f>ROUND(I91*H91,2)</f>
        <v>0</v>
      </c>
      <c r="K91" s="167" t="s">
        <v>192</v>
      </c>
      <c r="L91" s="49"/>
      <c r="M91" s="161"/>
      <c r="N91" s="162" t="s">
        <v>42</v>
      </c>
      <c r="O91" s="9"/>
      <c r="P91" s="163">
        <f>O91*H91</f>
        <v>0</v>
      </c>
      <c r="Q91" s="163">
        <v>0</v>
      </c>
      <c r="R91" s="163">
        <f>Q91*H91</f>
        <v>0</v>
      </c>
      <c r="S91" s="163">
        <v>0</v>
      </c>
      <c r="T91" s="164">
        <f>S91*H91</f>
        <v>0</v>
      </c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65" t="s">
        <v>179</v>
      </c>
      <c r="AS91" s="9"/>
      <c r="AT91" s="165" t="s">
        <v>175</v>
      </c>
      <c r="AU91" s="165" t="s">
        <v>81</v>
      </c>
      <c r="AV91" s="9"/>
      <c r="AW91" s="9"/>
      <c r="AX91" s="9"/>
      <c r="AY91" s="123" t="s">
        <v>173</v>
      </c>
      <c r="AZ91" s="9"/>
      <c r="BA91" s="9"/>
      <c r="BB91" s="9"/>
      <c r="BC91" s="9"/>
      <c r="BD91" s="9"/>
      <c r="BE91" s="166">
        <f>IF(N91="základní",J91,0)</f>
        <v>0</v>
      </c>
      <c r="BF91" s="166">
        <f>IF(N91="snížená",J91,0)</f>
        <v>0</v>
      </c>
      <c r="BG91" s="166">
        <f>IF(N91="zákl. přenesená",J91,0)</f>
        <v>0</v>
      </c>
      <c r="BH91" s="166">
        <f>IF(N91="sníž. přenesená",J91,0)</f>
        <v>0</v>
      </c>
      <c r="BI91" s="166">
        <f>IF(N91="nulová",J91,0)</f>
        <v>0</v>
      </c>
      <c r="BJ91" s="123" t="s">
        <v>79</v>
      </c>
      <c r="BK91" s="166">
        <f>ROUND(I91*H91,2)</f>
        <v>0</v>
      </c>
      <c r="BL91" s="123" t="s">
        <v>179</v>
      </c>
      <c r="BM91" s="165" t="s">
        <v>2965</v>
      </c>
      <c r="BN91" s="12"/>
    </row>
    <row r="92" spans="1:66" ht="13.05" customHeight="1">
      <c r="A92" s="13"/>
      <c r="B92" s="17"/>
      <c r="C92" s="50"/>
      <c r="D92" s="170" t="s">
        <v>194</v>
      </c>
      <c r="E92" s="50"/>
      <c r="F92" s="171" t="s">
        <v>2841</v>
      </c>
      <c r="G92" s="50"/>
      <c r="H92" s="50"/>
      <c r="I92" s="50"/>
      <c r="J92" s="50"/>
      <c r="K92" s="226"/>
      <c r="L92" s="49"/>
      <c r="M92" s="52"/>
      <c r="N92" s="9"/>
      <c r="O92" s="9"/>
      <c r="P92" s="9"/>
      <c r="Q92" s="9"/>
      <c r="R92" s="9"/>
      <c r="S92" s="9"/>
      <c r="T92" s="53"/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123" t="s">
        <v>194</v>
      </c>
      <c r="AU92" s="123" t="s">
        <v>81</v>
      </c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12"/>
    </row>
    <row r="93" spans="1:66" ht="13.05" customHeight="1">
      <c r="A93" s="13"/>
      <c r="B93" s="17"/>
      <c r="C93" s="9"/>
      <c r="D93" s="173" t="s">
        <v>207</v>
      </c>
      <c r="E93" s="174"/>
      <c r="F93" s="175" t="s">
        <v>2966</v>
      </c>
      <c r="G93" s="9"/>
      <c r="H93" s="174"/>
      <c r="I93" s="9"/>
      <c r="J93" s="9"/>
      <c r="K93" s="19"/>
      <c r="L93" s="49"/>
      <c r="M93" s="52"/>
      <c r="N93" s="9"/>
      <c r="O93" s="9"/>
      <c r="P93" s="9"/>
      <c r="Q93" s="9"/>
      <c r="R93" s="9"/>
      <c r="S93" s="9"/>
      <c r="T93" s="53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9"/>
      <c r="AS93" s="9"/>
      <c r="AT93" s="176" t="s">
        <v>207</v>
      </c>
      <c r="AU93" s="176" t="s">
        <v>81</v>
      </c>
      <c r="AV93" s="43" t="s">
        <v>79</v>
      </c>
      <c r="AW93" s="43" t="s">
        <v>32</v>
      </c>
      <c r="AX93" s="43" t="s">
        <v>71</v>
      </c>
      <c r="AY93" s="176" t="s">
        <v>173</v>
      </c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12"/>
    </row>
    <row r="94" spans="1:66" ht="13.05" customHeight="1">
      <c r="A94" s="13"/>
      <c r="B94" s="17"/>
      <c r="C94" s="9"/>
      <c r="D94" s="173" t="s">
        <v>207</v>
      </c>
      <c r="E94" s="178"/>
      <c r="F94" s="179" t="s">
        <v>2967</v>
      </c>
      <c r="G94" s="9"/>
      <c r="H94" s="180">
        <v>47.088000000000001</v>
      </c>
      <c r="I94" s="9"/>
      <c r="J94" s="9"/>
      <c r="K94" s="19"/>
      <c r="L94" s="49"/>
      <c r="M94" s="52"/>
      <c r="N94" s="9"/>
      <c r="O94" s="9"/>
      <c r="P94" s="9"/>
      <c r="Q94" s="9"/>
      <c r="R94" s="9"/>
      <c r="S94" s="9"/>
      <c r="T94" s="53"/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9"/>
      <c r="AS94" s="9"/>
      <c r="AT94" s="181" t="s">
        <v>207</v>
      </c>
      <c r="AU94" s="181" t="s">
        <v>81</v>
      </c>
      <c r="AV94" s="43" t="s">
        <v>81</v>
      </c>
      <c r="AW94" s="43" t="s">
        <v>32</v>
      </c>
      <c r="AX94" s="43" t="s">
        <v>71</v>
      </c>
      <c r="AY94" s="181" t="s">
        <v>173</v>
      </c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12"/>
    </row>
    <row r="95" spans="1:66" ht="13.05" customHeight="1">
      <c r="A95" s="13"/>
      <c r="B95" s="17"/>
      <c r="C95" s="9"/>
      <c r="D95" s="173" t="s">
        <v>207</v>
      </c>
      <c r="E95" s="174"/>
      <c r="F95" s="175" t="s">
        <v>2968</v>
      </c>
      <c r="G95" s="9"/>
      <c r="H95" s="174"/>
      <c r="I95" s="9"/>
      <c r="J95" s="9"/>
      <c r="K95" s="19"/>
      <c r="L95" s="49"/>
      <c r="M95" s="52"/>
      <c r="N95" s="9"/>
      <c r="O95" s="9"/>
      <c r="P95" s="9"/>
      <c r="Q95" s="9"/>
      <c r="R95" s="9"/>
      <c r="S95" s="9"/>
      <c r="T95" s="53"/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9"/>
      <c r="AS95" s="9"/>
      <c r="AT95" s="176" t="s">
        <v>207</v>
      </c>
      <c r="AU95" s="176" t="s">
        <v>81</v>
      </c>
      <c r="AV95" s="43" t="s">
        <v>79</v>
      </c>
      <c r="AW95" s="43" t="s">
        <v>32</v>
      </c>
      <c r="AX95" s="43" t="s">
        <v>71</v>
      </c>
      <c r="AY95" s="176" t="s">
        <v>173</v>
      </c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12"/>
    </row>
    <row r="96" spans="1:66" ht="13.05" customHeight="1">
      <c r="A96" s="13"/>
      <c r="B96" s="17"/>
      <c r="C96" s="9"/>
      <c r="D96" s="173" t="s">
        <v>207</v>
      </c>
      <c r="E96" s="178"/>
      <c r="F96" s="179" t="s">
        <v>2969</v>
      </c>
      <c r="G96" s="9"/>
      <c r="H96" s="180">
        <v>29.43</v>
      </c>
      <c r="I96" s="9"/>
      <c r="J96" s="9"/>
      <c r="K96" s="19"/>
      <c r="L96" s="49"/>
      <c r="M96" s="52"/>
      <c r="N96" s="9"/>
      <c r="O96" s="9"/>
      <c r="P96" s="9"/>
      <c r="Q96" s="9"/>
      <c r="R96" s="9"/>
      <c r="S96" s="9"/>
      <c r="T96" s="53"/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9"/>
      <c r="AS96" s="9"/>
      <c r="AT96" s="181" t="s">
        <v>207</v>
      </c>
      <c r="AU96" s="181" t="s">
        <v>81</v>
      </c>
      <c r="AV96" s="43" t="s">
        <v>81</v>
      </c>
      <c r="AW96" s="43" t="s">
        <v>32</v>
      </c>
      <c r="AX96" s="43" t="s">
        <v>71</v>
      </c>
      <c r="AY96" s="181" t="s">
        <v>173</v>
      </c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12"/>
    </row>
    <row r="97" spans="1:66" ht="13.05" customHeight="1">
      <c r="A97" s="13"/>
      <c r="B97" s="17"/>
      <c r="C97" s="47"/>
      <c r="D97" s="183" t="s">
        <v>207</v>
      </c>
      <c r="E97" s="184"/>
      <c r="F97" s="185" t="s">
        <v>210</v>
      </c>
      <c r="G97" s="47"/>
      <c r="H97" s="186">
        <v>76.518000000000001</v>
      </c>
      <c r="I97" s="47"/>
      <c r="J97" s="47"/>
      <c r="K97" s="225"/>
      <c r="L97" s="49"/>
      <c r="M97" s="52"/>
      <c r="N97" s="9"/>
      <c r="O97" s="9"/>
      <c r="P97" s="9"/>
      <c r="Q97" s="9"/>
      <c r="R97" s="9"/>
      <c r="S97" s="9"/>
      <c r="T97" s="53"/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87" t="s">
        <v>207</v>
      </c>
      <c r="AU97" s="187" t="s">
        <v>81</v>
      </c>
      <c r="AV97" s="43" t="s">
        <v>179</v>
      </c>
      <c r="AW97" s="43" t="s">
        <v>32</v>
      </c>
      <c r="AX97" s="43" t="s">
        <v>79</v>
      </c>
      <c r="AY97" s="187" t="s">
        <v>173</v>
      </c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12"/>
    </row>
    <row r="98" spans="1:66" ht="62.7" customHeight="1">
      <c r="A98" s="13"/>
      <c r="B98" s="49"/>
      <c r="C98" s="154" t="s">
        <v>184</v>
      </c>
      <c r="D98" s="154" t="s">
        <v>175</v>
      </c>
      <c r="E98" s="155" t="s">
        <v>289</v>
      </c>
      <c r="F98" s="155" t="s">
        <v>290</v>
      </c>
      <c r="G98" s="156" t="s">
        <v>248</v>
      </c>
      <c r="H98" s="157">
        <v>17.658000000000001</v>
      </c>
      <c r="I98" s="158"/>
      <c r="J98" s="159">
        <f>ROUND(I98*H98,2)</f>
        <v>0</v>
      </c>
      <c r="K98" s="167" t="s">
        <v>192</v>
      </c>
      <c r="L98" s="49"/>
      <c r="M98" s="161"/>
      <c r="N98" s="162" t="s">
        <v>42</v>
      </c>
      <c r="O98" s="9"/>
      <c r="P98" s="163">
        <f>O98*H98</f>
        <v>0</v>
      </c>
      <c r="Q98" s="163">
        <v>0</v>
      </c>
      <c r="R98" s="163">
        <f>Q98*H98</f>
        <v>0</v>
      </c>
      <c r="S98" s="163">
        <v>0</v>
      </c>
      <c r="T98" s="164">
        <f>S98*H98</f>
        <v>0</v>
      </c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65" t="s">
        <v>179</v>
      </c>
      <c r="AS98" s="9"/>
      <c r="AT98" s="165" t="s">
        <v>175</v>
      </c>
      <c r="AU98" s="165" t="s">
        <v>81</v>
      </c>
      <c r="AV98" s="9"/>
      <c r="AW98" s="9"/>
      <c r="AX98" s="9"/>
      <c r="AY98" s="123" t="s">
        <v>173</v>
      </c>
      <c r="AZ98" s="9"/>
      <c r="BA98" s="9"/>
      <c r="BB98" s="9"/>
      <c r="BC98" s="9"/>
      <c r="BD98" s="9"/>
      <c r="BE98" s="166">
        <f>IF(N98="základní",J98,0)</f>
        <v>0</v>
      </c>
      <c r="BF98" s="166">
        <f>IF(N98="snížená",J98,0)</f>
        <v>0</v>
      </c>
      <c r="BG98" s="166">
        <f>IF(N98="zákl. přenesená",J98,0)</f>
        <v>0</v>
      </c>
      <c r="BH98" s="166">
        <f>IF(N98="sníž. přenesená",J98,0)</f>
        <v>0</v>
      </c>
      <c r="BI98" s="166">
        <f>IF(N98="nulová",J98,0)</f>
        <v>0</v>
      </c>
      <c r="BJ98" s="123" t="s">
        <v>79</v>
      </c>
      <c r="BK98" s="166">
        <f>ROUND(I98*H98,2)</f>
        <v>0</v>
      </c>
      <c r="BL98" s="123" t="s">
        <v>179</v>
      </c>
      <c r="BM98" s="165" t="s">
        <v>2970</v>
      </c>
      <c r="BN98" s="12"/>
    </row>
    <row r="99" spans="1:66" ht="13.05" customHeight="1">
      <c r="A99" s="13"/>
      <c r="B99" s="17"/>
      <c r="C99" s="50"/>
      <c r="D99" s="170" t="s">
        <v>194</v>
      </c>
      <c r="E99" s="50"/>
      <c r="F99" s="171" t="s">
        <v>292</v>
      </c>
      <c r="G99" s="50"/>
      <c r="H99" s="50"/>
      <c r="I99" s="50"/>
      <c r="J99" s="50"/>
      <c r="K99" s="226"/>
      <c r="L99" s="49"/>
      <c r="M99" s="52"/>
      <c r="N99" s="9"/>
      <c r="O99" s="9"/>
      <c r="P99" s="9"/>
      <c r="Q99" s="9"/>
      <c r="R99" s="9"/>
      <c r="S99" s="9"/>
      <c r="T99" s="53"/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9"/>
      <c r="AS99" s="9"/>
      <c r="AT99" s="123" t="s">
        <v>194</v>
      </c>
      <c r="AU99" s="123" t="s">
        <v>81</v>
      </c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12"/>
    </row>
    <row r="100" spans="1:66" ht="13.05" customHeight="1">
      <c r="A100" s="13"/>
      <c r="B100" s="17"/>
      <c r="C100" s="47"/>
      <c r="D100" s="183" t="s">
        <v>207</v>
      </c>
      <c r="E100" s="191"/>
      <c r="F100" s="192" t="s">
        <v>2971</v>
      </c>
      <c r="G100" s="47"/>
      <c r="H100" s="186">
        <v>17.658000000000001</v>
      </c>
      <c r="I100" s="47"/>
      <c r="J100" s="47"/>
      <c r="K100" s="225"/>
      <c r="L100" s="49"/>
      <c r="M100" s="52"/>
      <c r="N100" s="9"/>
      <c r="O100" s="9"/>
      <c r="P100" s="9"/>
      <c r="Q100" s="9"/>
      <c r="R100" s="9"/>
      <c r="S100" s="9"/>
      <c r="T100" s="53"/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9"/>
      <c r="AS100" s="9"/>
      <c r="AT100" s="181" t="s">
        <v>207</v>
      </c>
      <c r="AU100" s="181" t="s">
        <v>81</v>
      </c>
      <c r="AV100" s="43" t="s">
        <v>81</v>
      </c>
      <c r="AW100" s="43" t="s">
        <v>32</v>
      </c>
      <c r="AX100" s="43" t="s">
        <v>79</v>
      </c>
      <c r="AY100" s="181" t="s">
        <v>173</v>
      </c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12"/>
    </row>
    <row r="101" spans="1:66" ht="66.75" customHeight="1">
      <c r="A101" s="13"/>
      <c r="B101" s="49"/>
      <c r="C101" s="154" t="s">
        <v>179</v>
      </c>
      <c r="D101" s="154" t="s">
        <v>175</v>
      </c>
      <c r="E101" s="155" t="s">
        <v>294</v>
      </c>
      <c r="F101" s="155" t="s">
        <v>295</v>
      </c>
      <c r="G101" s="156" t="s">
        <v>248</v>
      </c>
      <c r="H101" s="157">
        <v>88.29</v>
      </c>
      <c r="I101" s="158"/>
      <c r="J101" s="159">
        <f>ROUND(I101*H101,2)</f>
        <v>0</v>
      </c>
      <c r="K101" s="167" t="s">
        <v>192</v>
      </c>
      <c r="L101" s="49"/>
      <c r="M101" s="161"/>
      <c r="N101" s="162" t="s">
        <v>42</v>
      </c>
      <c r="O101" s="9"/>
      <c r="P101" s="163">
        <f>O101*H101</f>
        <v>0</v>
      </c>
      <c r="Q101" s="163">
        <v>0</v>
      </c>
      <c r="R101" s="163">
        <f>Q101*H101</f>
        <v>0</v>
      </c>
      <c r="S101" s="163">
        <v>0</v>
      </c>
      <c r="T101" s="164">
        <f>S101*H101</f>
        <v>0</v>
      </c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65" t="s">
        <v>179</v>
      </c>
      <c r="AS101" s="9"/>
      <c r="AT101" s="165" t="s">
        <v>175</v>
      </c>
      <c r="AU101" s="165" t="s">
        <v>81</v>
      </c>
      <c r="AV101" s="9"/>
      <c r="AW101" s="9"/>
      <c r="AX101" s="9"/>
      <c r="AY101" s="123" t="s">
        <v>173</v>
      </c>
      <c r="AZ101" s="9"/>
      <c r="BA101" s="9"/>
      <c r="BB101" s="9"/>
      <c r="BC101" s="9"/>
      <c r="BD101" s="9"/>
      <c r="BE101" s="166">
        <f>IF(N101="základní",J101,0)</f>
        <v>0</v>
      </c>
      <c r="BF101" s="166">
        <f>IF(N101="snížená",J101,0)</f>
        <v>0</v>
      </c>
      <c r="BG101" s="166">
        <f>IF(N101="zákl. přenesená",J101,0)</f>
        <v>0</v>
      </c>
      <c r="BH101" s="166">
        <f>IF(N101="sníž. přenesená",J101,0)</f>
        <v>0</v>
      </c>
      <c r="BI101" s="166">
        <f>IF(N101="nulová",J101,0)</f>
        <v>0</v>
      </c>
      <c r="BJ101" s="123" t="s">
        <v>79</v>
      </c>
      <c r="BK101" s="166">
        <f>ROUND(I101*H101,2)</f>
        <v>0</v>
      </c>
      <c r="BL101" s="123" t="s">
        <v>179</v>
      </c>
      <c r="BM101" s="165" t="s">
        <v>2972</v>
      </c>
      <c r="BN101" s="12"/>
    </row>
    <row r="102" spans="1:66" ht="13.05" customHeight="1">
      <c r="A102" s="13"/>
      <c r="B102" s="17"/>
      <c r="C102" s="50"/>
      <c r="D102" s="170" t="s">
        <v>194</v>
      </c>
      <c r="E102" s="50"/>
      <c r="F102" s="171" t="s">
        <v>297</v>
      </c>
      <c r="G102" s="50"/>
      <c r="H102" s="50"/>
      <c r="I102" s="50"/>
      <c r="J102" s="50"/>
      <c r="K102" s="226"/>
      <c r="L102" s="49"/>
      <c r="M102" s="52"/>
      <c r="N102" s="9"/>
      <c r="O102" s="9"/>
      <c r="P102" s="9"/>
      <c r="Q102" s="9"/>
      <c r="R102" s="9"/>
      <c r="S102" s="9"/>
      <c r="T102" s="53"/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9"/>
      <c r="AS102" s="9"/>
      <c r="AT102" s="123" t="s">
        <v>194</v>
      </c>
      <c r="AU102" s="123" t="s">
        <v>81</v>
      </c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12"/>
    </row>
    <row r="103" spans="1:66" ht="13.05" customHeight="1">
      <c r="A103" s="13"/>
      <c r="B103" s="17"/>
      <c r="C103" s="47"/>
      <c r="D103" s="183" t="s">
        <v>207</v>
      </c>
      <c r="E103" s="191"/>
      <c r="F103" s="192" t="s">
        <v>2973</v>
      </c>
      <c r="G103" s="47"/>
      <c r="H103" s="186">
        <v>88.29</v>
      </c>
      <c r="I103" s="47"/>
      <c r="J103" s="47"/>
      <c r="K103" s="225"/>
      <c r="L103" s="49"/>
      <c r="M103" s="52"/>
      <c r="N103" s="9"/>
      <c r="O103" s="9"/>
      <c r="P103" s="9"/>
      <c r="Q103" s="9"/>
      <c r="R103" s="9"/>
      <c r="S103" s="9"/>
      <c r="T103" s="53"/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9"/>
      <c r="AS103" s="9"/>
      <c r="AT103" s="181" t="s">
        <v>207</v>
      </c>
      <c r="AU103" s="181" t="s">
        <v>81</v>
      </c>
      <c r="AV103" s="43" t="s">
        <v>81</v>
      </c>
      <c r="AW103" s="43" t="s">
        <v>32</v>
      </c>
      <c r="AX103" s="43" t="s">
        <v>79</v>
      </c>
      <c r="AY103" s="181" t="s">
        <v>173</v>
      </c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12"/>
    </row>
    <row r="104" spans="1:66" ht="44.25" customHeight="1">
      <c r="A104" s="13"/>
      <c r="B104" s="49"/>
      <c r="C104" s="154" t="s">
        <v>196</v>
      </c>
      <c r="D104" s="154" t="s">
        <v>175</v>
      </c>
      <c r="E104" s="155" t="s">
        <v>276</v>
      </c>
      <c r="F104" s="155" t="s">
        <v>277</v>
      </c>
      <c r="G104" s="156" t="s">
        <v>248</v>
      </c>
      <c r="H104" s="157">
        <v>47.088000000000001</v>
      </c>
      <c r="I104" s="158"/>
      <c r="J104" s="159">
        <f>ROUND(I104*H104,2)</f>
        <v>0</v>
      </c>
      <c r="K104" s="167" t="s">
        <v>192</v>
      </c>
      <c r="L104" s="49"/>
      <c r="M104" s="161"/>
      <c r="N104" s="162" t="s">
        <v>42</v>
      </c>
      <c r="O104" s="9"/>
      <c r="P104" s="163">
        <f>O104*H104</f>
        <v>0</v>
      </c>
      <c r="Q104" s="163">
        <v>0</v>
      </c>
      <c r="R104" s="163">
        <f>Q104*H104</f>
        <v>0</v>
      </c>
      <c r="S104" s="163">
        <v>0</v>
      </c>
      <c r="T104" s="164">
        <f>S104*H104</f>
        <v>0</v>
      </c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65" t="s">
        <v>179</v>
      </c>
      <c r="AS104" s="9"/>
      <c r="AT104" s="165" t="s">
        <v>175</v>
      </c>
      <c r="AU104" s="165" t="s">
        <v>81</v>
      </c>
      <c r="AV104" s="9"/>
      <c r="AW104" s="9"/>
      <c r="AX104" s="9"/>
      <c r="AY104" s="123" t="s">
        <v>173</v>
      </c>
      <c r="AZ104" s="9"/>
      <c r="BA104" s="9"/>
      <c r="BB104" s="9"/>
      <c r="BC104" s="9"/>
      <c r="BD104" s="9"/>
      <c r="BE104" s="166">
        <f>IF(N104="základní",J104,0)</f>
        <v>0</v>
      </c>
      <c r="BF104" s="166">
        <f>IF(N104="snížená",J104,0)</f>
        <v>0</v>
      </c>
      <c r="BG104" s="166">
        <f>IF(N104="zákl. přenesená",J104,0)</f>
        <v>0</v>
      </c>
      <c r="BH104" s="166">
        <f>IF(N104="sníž. přenesená",J104,0)</f>
        <v>0</v>
      </c>
      <c r="BI104" s="166">
        <f>IF(N104="nulová",J104,0)</f>
        <v>0</v>
      </c>
      <c r="BJ104" s="123" t="s">
        <v>79</v>
      </c>
      <c r="BK104" s="166">
        <f>ROUND(I104*H104,2)</f>
        <v>0</v>
      </c>
      <c r="BL104" s="123" t="s">
        <v>179</v>
      </c>
      <c r="BM104" s="165" t="s">
        <v>2974</v>
      </c>
      <c r="BN104" s="12"/>
    </row>
    <row r="105" spans="1:66" ht="13.05" customHeight="1">
      <c r="A105" s="13"/>
      <c r="B105" s="17"/>
      <c r="C105" s="50"/>
      <c r="D105" s="170" t="s">
        <v>194</v>
      </c>
      <c r="E105" s="50"/>
      <c r="F105" s="171" t="s">
        <v>279</v>
      </c>
      <c r="G105" s="50"/>
      <c r="H105" s="50"/>
      <c r="I105" s="50"/>
      <c r="J105" s="50"/>
      <c r="K105" s="226"/>
      <c r="L105" s="49"/>
      <c r="M105" s="52"/>
      <c r="N105" s="9"/>
      <c r="O105" s="9"/>
      <c r="P105" s="9"/>
      <c r="Q105" s="9"/>
      <c r="R105" s="9"/>
      <c r="S105" s="9"/>
      <c r="T105" s="53"/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9"/>
      <c r="AS105" s="9"/>
      <c r="AT105" s="123" t="s">
        <v>194</v>
      </c>
      <c r="AU105" s="123" t="s">
        <v>81</v>
      </c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12"/>
    </row>
    <row r="106" spans="1:66" ht="13.05" customHeight="1">
      <c r="A106" s="13"/>
      <c r="B106" s="17"/>
      <c r="C106" s="47"/>
      <c r="D106" s="183" t="s">
        <v>207</v>
      </c>
      <c r="E106" s="191"/>
      <c r="F106" s="192" t="s">
        <v>2975</v>
      </c>
      <c r="G106" s="47"/>
      <c r="H106" s="186">
        <v>47.088000000000001</v>
      </c>
      <c r="I106" s="47"/>
      <c r="J106" s="47"/>
      <c r="K106" s="225"/>
      <c r="L106" s="49"/>
      <c r="M106" s="52"/>
      <c r="N106" s="9"/>
      <c r="O106" s="9"/>
      <c r="P106" s="9"/>
      <c r="Q106" s="9"/>
      <c r="R106" s="9"/>
      <c r="S106" s="9"/>
      <c r="T106" s="53"/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9"/>
      <c r="AS106" s="9"/>
      <c r="AT106" s="181" t="s">
        <v>207</v>
      </c>
      <c r="AU106" s="181" t="s">
        <v>81</v>
      </c>
      <c r="AV106" s="43" t="s">
        <v>81</v>
      </c>
      <c r="AW106" s="43" t="s">
        <v>32</v>
      </c>
      <c r="AX106" s="43" t="s">
        <v>79</v>
      </c>
      <c r="AY106" s="181" t="s">
        <v>173</v>
      </c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12"/>
    </row>
    <row r="107" spans="1:66" ht="44.25" customHeight="1">
      <c r="A107" s="13"/>
      <c r="B107" s="49"/>
      <c r="C107" s="154" t="s">
        <v>202</v>
      </c>
      <c r="D107" s="154" t="s">
        <v>175</v>
      </c>
      <c r="E107" s="155" t="s">
        <v>2849</v>
      </c>
      <c r="F107" s="155" t="s">
        <v>301</v>
      </c>
      <c r="G107" s="156" t="s">
        <v>302</v>
      </c>
      <c r="H107" s="157">
        <v>28.253</v>
      </c>
      <c r="I107" s="158"/>
      <c r="J107" s="159">
        <f>ROUND(I107*H107,2)</f>
        <v>0</v>
      </c>
      <c r="K107" s="167" t="s">
        <v>192</v>
      </c>
      <c r="L107" s="49"/>
      <c r="M107" s="161"/>
      <c r="N107" s="162" t="s">
        <v>42</v>
      </c>
      <c r="O107" s="9"/>
      <c r="P107" s="163">
        <f>O107*H107</f>
        <v>0</v>
      </c>
      <c r="Q107" s="163">
        <v>0</v>
      </c>
      <c r="R107" s="163">
        <f>Q107*H107</f>
        <v>0</v>
      </c>
      <c r="S107" s="163">
        <v>0</v>
      </c>
      <c r="T107" s="164">
        <f>S107*H107</f>
        <v>0</v>
      </c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65" t="s">
        <v>179</v>
      </c>
      <c r="AS107" s="9"/>
      <c r="AT107" s="165" t="s">
        <v>175</v>
      </c>
      <c r="AU107" s="165" t="s">
        <v>81</v>
      </c>
      <c r="AV107" s="9"/>
      <c r="AW107" s="9"/>
      <c r="AX107" s="9"/>
      <c r="AY107" s="123" t="s">
        <v>173</v>
      </c>
      <c r="AZ107" s="9"/>
      <c r="BA107" s="9"/>
      <c r="BB107" s="9"/>
      <c r="BC107" s="9"/>
      <c r="BD107" s="9"/>
      <c r="BE107" s="166">
        <f>IF(N107="základní",J107,0)</f>
        <v>0</v>
      </c>
      <c r="BF107" s="166">
        <f>IF(N107="snížená",J107,0)</f>
        <v>0</v>
      </c>
      <c r="BG107" s="166">
        <f>IF(N107="zákl. přenesená",J107,0)</f>
        <v>0</v>
      </c>
      <c r="BH107" s="166">
        <f>IF(N107="sníž. přenesená",J107,0)</f>
        <v>0</v>
      </c>
      <c r="BI107" s="166">
        <f>IF(N107="nulová",J107,0)</f>
        <v>0</v>
      </c>
      <c r="BJ107" s="123" t="s">
        <v>79</v>
      </c>
      <c r="BK107" s="166">
        <f>ROUND(I107*H107,2)</f>
        <v>0</v>
      </c>
      <c r="BL107" s="123" t="s">
        <v>179</v>
      </c>
      <c r="BM107" s="165" t="s">
        <v>2976</v>
      </c>
      <c r="BN107" s="12"/>
    </row>
    <row r="108" spans="1:66" ht="13.05" customHeight="1">
      <c r="A108" s="13"/>
      <c r="B108" s="17"/>
      <c r="C108" s="50"/>
      <c r="D108" s="170" t="s">
        <v>194</v>
      </c>
      <c r="E108" s="50"/>
      <c r="F108" s="171" t="s">
        <v>2851</v>
      </c>
      <c r="G108" s="50"/>
      <c r="H108" s="50"/>
      <c r="I108" s="50"/>
      <c r="J108" s="50"/>
      <c r="K108" s="226"/>
      <c r="L108" s="49"/>
      <c r="M108" s="52"/>
      <c r="N108" s="9"/>
      <c r="O108" s="9"/>
      <c r="P108" s="9"/>
      <c r="Q108" s="9"/>
      <c r="R108" s="9"/>
      <c r="S108" s="9"/>
      <c r="T108" s="53"/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9"/>
      <c r="AS108" s="9"/>
      <c r="AT108" s="123" t="s">
        <v>194</v>
      </c>
      <c r="AU108" s="123" t="s">
        <v>81</v>
      </c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12"/>
    </row>
    <row r="109" spans="1:66" ht="13.05" customHeight="1">
      <c r="A109" s="13"/>
      <c r="B109" s="17"/>
      <c r="C109" s="47"/>
      <c r="D109" s="183" t="s">
        <v>207</v>
      </c>
      <c r="E109" s="191"/>
      <c r="F109" s="192" t="s">
        <v>2977</v>
      </c>
      <c r="G109" s="47"/>
      <c r="H109" s="186">
        <v>28.253</v>
      </c>
      <c r="I109" s="47"/>
      <c r="J109" s="47"/>
      <c r="K109" s="225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81" t="s">
        <v>207</v>
      </c>
      <c r="AU109" s="181" t="s">
        <v>81</v>
      </c>
      <c r="AV109" s="43" t="s">
        <v>81</v>
      </c>
      <c r="AW109" s="43" t="s">
        <v>32</v>
      </c>
      <c r="AX109" s="43" t="s">
        <v>79</v>
      </c>
      <c r="AY109" s="181" t="s">
        <v>173</v>
      </c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44.25" customHeight="1">
      <c r="A110" s="13"/>
      <c r="B110" s="49"/>
      <c r="C110" s="154" t="s">
        <v>211</v>
      </c>
      <c r="D110" s="154" t="s">
        <v>175</v>
      </c>
      <c r="E110" s="155" t="s">
        <v>2608</v>
      </c>
      <c r="F110" s="155" t="s">
        <v>308</v>
      </c>
      <c r="G110" s="156" t="s">
        <v>248</v>
      </c>
      <c r="H110" s="157">
        <v>29.43</v>
      </c>
      <c r="I110" s="158"/>
      <c r="J110" s="159">
        <f>ROUND(I110*H110,2)</f>
        <v>0</v>
      </c>
      <c r="K110" s="167" t="s">
        <v>192</v>
      </c>
      <c r="L110" s="49"/>
      <c r="M110" s="161"/>
      <c r="N110" s="162" t="s">
        <v>42</v>
      </c>
      <c r="O110" s="9"/>
      <c r="P110" s="163">
        <f>O110*H110</f>
        <v>0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65" t="s">
        <v>179</v>
      </c>
      <c r="AS110" s="9"/>
      <c r="AT110" s="165" t="s">
        <v>175</v>
      </c>
      <c r="AU110" s="165" t="s">
        <v>81</v>
      </c>
      <c r="AV110" s="9"/>
      <c r="AW110" s="9"/>
      <c r="AX110" s="9"/>
      <c r="AY110" s="123" t="s">
        <v>173</v>
      </c>
      <c r="AZ110" s="9"/>
      <c r="BA110" s="9"/>
      <c r="BB110" s="9"/>
      <c r="BC110" s="9"/>
      <c r="BD110" s="9"/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179</v>
      </c>
      <c r="BM110" s="165" t="s">
        <v>2978</v>
      </c>
      <c r="BN110" s="12"/>
    </row>
    <row r="111" spans="1:66" ht="13.05" customHeight="1">
      <c r="A111" s="13"/>
      <c r="B111" s="17"/>
      <c r="C111" s="50"/>
      <c r="D111" s="170" t="s">
        <v>194</v>
      </c>
      <c r="E111" s="50"/>
      <c r="F111" s="171" t="s">
        <v>2610</v>
      </c>
      <c r="G111" s="50"/>
      <c r="H111" s="50"/>
      <c r="I111" s="50"/>
      <c r="J111" s="50"/>
      <c r="K111" s="226"/>
      <c r="L111" s="49"/>
      <c r="M111" s="52"/>
      <c r="N111" s="9"/>
      <c r="O111" s="9"/>
      <c r="P111" s="9"/>
      <c r="Q111" s="9"/>
      <c r="R111" s="9"/>
      <c r="S111" s="9"/>
      <c r="T111" s="53"/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9"/>
      <c r="AS111" s="9"/>
      <c r="AT111" s="123" t="s">
        <v>194</v>
      </c>
      <c r="AU111" s="123" t="s">
        <v>81</v>
      </c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12"/>
    </row>
    <row r="112" spans="1:66" ht="13.05" customHeight="1">
      <c r="A112" s="13"/>
      <c r="B112" s="17"/>
      <c r="C112" s="9"/>
      <c r="D112" s="173" t="s">
        <v>207</v>
      </c>
      <c r="E112" s="178"/>
      <c r="F112" s="179" t="s">
        <v>2979</v>
      </c>
      <c r="G112" s="9"/>
      <c r="H112" s="180">
        <v>29.43</v>
      </c>
      <c r="I112" s="9"/>
      <c r="J112" s="9"/>
      <c r="K112" s="19"/>
      <c r="L112" s="49"/>
      <c r="M112" s="52"/>
      <c r="N112" s="9"/>
      <c r="O112" s="9"/>
      <c r="P112" s="9"/>
      <c r="Q112" s="9"/>
      <c r="R112" s="9"/>
      <c r="S112" s="9"/>
      <c r="T112" s="53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9"/>
      <c r="AS112" s="9"/>
      <c r="AT112" s="181" t="s">
        <v>207</v>
      </c>
      <c r="AU112" s="181" t="s">
        <v>81</v>
      </c>
      <c r="AV112" s="43" t="s">
        <v>81</v>
      </c>
      <c r="AW112" s="43" t="s">
        <v>32</v>
      </c>
      <c r="AX112" s="43" t="s">
        <v>71</v>
      </c>
      <c r="AY112" s="181" t="s">
        <v>173</v>
      </c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12"/>
    </row>
    <row r="113" spans="1:66" ht="13.05" customHeight="1">
      <c r="A113" s="13"/>
      <c r="B113" s="17"/>
      <c r="C113" s="47"/>
      <c r="D113" s="183" t="s">
        <v>207</v>
      </c>
      <c r="E113" s="184"/>
      <c r="F113" s="185" t="s">
        <v>210</v>
      </c>
      <c r="G113" s="47"/>
      <c r="H113" s="186">
        <v>29.43</v>
      </c>
      <c r="I113" s="47"/>
      <c r="J113" s="47"/>
      <c r="K113" s="225"/>
      <c r="L113" s="49"/>
      <c r="M113" s="52"/>
      <c r="N113" s="9"/>
      <c r="O113" s="9"/>
      <c r="P113" s="9"/>
      <c r="Q113" s="9"/>
      <c r="R113" s="9"/>
      <c r="S113" s="9"/>
      <c r="T113" s="53"/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9"/>
      <c r="AS113" s="9"/>
      <c r="AT113" s="187" t="s">
        <v>207</v>
      </c>
      <c r="AU113" s="187" t="s">
        <v>81</v>
      </c>
      <c r="AV113" s="43" t="s">
        <v>179</v>
      </c>
      <c r="AW113" s="43" t="s">
        <v>32</v>
      </c>
      <c r="AX113" s="43" t="s">
        <v>79</v>
      </c>
      <c r="AY113" s="187" t="s">
        <v>173</v>
      </c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12"/>
    </row>
    <row r="114" spans="1:66" ht="66.75" customHeight="1">
      <c r="A114" s="13"/>
      <c r="B114" s="49"/>
      <c r="C114" s="154" t="s">
        <v>216</v>
      </c>
      <c r="D114" s="154" t="s">
        <v>175</v>
      </c>
      <c r="E114" s="155" t="s">
        <v>324</v>
      </c>
      <c r="F114" s="155" t="s">
        <v>2854</v>
      </c>
      <c r="G114" s="156" t="s">
        <v>248</v>
      </c>
      <c r="H114" s="157">
        <v>13.734</v>
      </c>
      <c r="I114" s="158"/>
      <c r="J114" s="159">
        <f>ROUND(I114*H114,2)</f>
        <v>0</v>
      </c>
      <c r="K114" s="167" t="s">
        <v>192</v>
      </c>
      <c r="L114" s="49"/>
      <c r="M114" s="161"/>
      <c r="N114" s="162" t="s">
        <v>42</v>
      </c>
      <c r="O114" s="9"/>
      <c r="P114" s="163">
        <f>O114*H114</f>
        <v>0</v>
      </c>
      <c r="Q114" s="163">
        <v>0</v>
      </c>
      <c r="R114" s="163">
        <f>Q114*H114</f>
        <v>0</v>
      </c>
      <c r="S114" s="163">
        <v>0</v>
      </c>
      <c r="T114" s="164">
        <f>S114*H114</f>
        <v>0</v>
      </c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65" t="s">
        <v>179</v>
      </c>
      <c r="AS114" s="9"/>
      <c r="AT114" s="165" t="s">
        <v>175</v>
      </c>
      <c r="AU114" s="165" t="s">
        <v>81</v>
      </c>
      <c r="AV114" s="9"/>
      <c r="AW114" s="9"/>
      <c r="AX114" s="9"/>
      <c r="AY114" s="123" t="s">
        <v>173</v>
      </c>
      <c r="AZ114" s="9"/>
      <c r="BA114" s="9"/>
      <c r="BB114" s="9"/>
      <c r="BC114" s="9"/>
      <c r="BD114" s="9"/>
      <c r="BE114" s="166">
        <f>IF(N114="základní",J114,0)</f>
        <v>0</v>
      </c>
      <c r="BF114" s="166">
        <f>IF(N114="snížená",J114,0)</f>
        <v>0</v>
      </c>
      <c r="BG114" s="166">
        <f>IF(N114="zákl. přenesená",J114,0)</f>
        <v>0</v>
      </c>
      <c r="BH114" s="166">
        <f>IF(N114="sníž. přenesená",J114,0)</f>
        <v>0</v>
      </c>
      <c r="BI114" s="166">
        <f>IF(N114="nulová",J114,0)</f>
        <v>0</v>
      </c>
      <c r="BJ114" s="123" t="s">
        <v>79</v>
      </c>
      <c r="BK114" s="166">
        <f>ROUND(I114*H114,2)</f>
        <v>0</v>
      </c>
      <c r="BL114" s="123" t="s">
        <v>179</v>
      </c>
      <c r="BM114" s="165" t="s">
        <v>2980</v>
      </c>
      <c r="BN114" s="12"/>
    </row>
    <row r="115" spans="1:66" ht="13.05" customHeight="1">
      <c r="A115" s="13"/>
      <c r="B115" s="17"/>
      <c r="C115" s="50"/>
      <c r="D115" s="170" t="s">
        <v>194</v>
      </c>
      <c r="E115" s="50"/>
      <c r="F115" s="171" t="s">
        <v>2856</v>
      </c>
      <c r="G115" s="50"/>
      <c r="H115" s="50"/>
      <c r="I115" s="50"/>
      <c r="J115" s="50"/>
      <c r="K115" s="226"/>
      <c r="L115" s="49"/>
      <c r="M115" s="52"/>
      <c r="N115" s="9"/>
      <c r="O115" s="9"/>
      <c r="P115" s="9"/>
      <c r="Q115" s="9"/>
      <c r="R115" s="9"/>
      <c r="S115" s="9"/>
      <c r="T115" s="53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9"/>
      <c r="AS115" s="9"/>
      <c r="AT115" s="123" t="s">
        <v>194</v>
      </c>
      <c r="AU115" s="123" t="s">
        <v>81</v>
      </c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12"/>
    </row>
    <row r="116" spans="1:66" ht="13.05" customHeight="1">
      <c r="A116" s="13"/>
      <c r="B116" s="17"/>
      <c r="C116" s="9"/>
      <c r="D116" s="173" t="s">
        <v>207</v>
      </c>
      <c r="E116" s="178"/>
      <c r="F116" s="179" t="s">
        <v>2981</v>
      </c>
      <c r="G116" s="9"/>
      <c r="H116" s="180">
        <v>13.734</v>
      </c>
      <c r="I116" s="9"/>
      <c r="J116" s="9"/>
      <c r="K116" s="19"/>
      <c r="L116" s="49"/>
      <c r="M116" s="52"/>
      <c r="N116" s="9"/>
      <c r="O116" s="9"/>
      <c r="P116" s="9"/>
      <c r="Q116" s="9"/>
      <c r="R116" s="9"/>
      <c r="S116" s="9"/>
      <c r="T116" s="53"/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9"/>
      <c r="AS116" s="9"/>
      <c r="AT116" s="181" t="s">
        <v>207</v>
      </c>
      <c r="AU116" s="181" t="s">
        <v>81</v>
      </c>
      <c r="AV116" s="43" t="s">
        <v>81</v>
      </c>
      <c r="AW116" s="43" t="s">
        <v>32</v>
      </c>
      <c r="AX116" s="43" t="s">
        <v>71</v>
      </c>
      <c r="AY116" s="181" t="s">
        <v>173</v>
      </c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12"/>
    </row>
    <row r="117" spans="1:66" ht="13.05" customHeight="1">
      <c r="A117" s="13"/>
      <c r="B117" s="17"/>
      <c r="C117" s="47"/>
      <c r="D117" s="183" t="s">
        <v>207</v>
      </c>
      <c r="E117" s="184"/>
      <c r="F117" s="185" t="s">
        <v>210</v>
      </c>
      <c r="G117" s="47"/>
      <c r="H117" s="186">
        <v>13.734</v>
      </c>
      <c r="I117" s="47"/>
      <c r="J117" s="47"/>
      <c r="K117" s="225"/>
      <c r="L117" s="49"/>
      <c r="M117" s="52"/>
      <c r="N117" s="9"/>
      <c r="O117" s="9"/>
      <c r="P117" s="9"/>
      <c r="Q117" s="9"/>
      <c r="R117" s="9"/>
      <c r="S117" s="9"/>
      <c r="T117" s="53"/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9"/>
      <c r="AS117" s="9"/>
      <c r="AT117" s="187" t="s">
        <v>207</v>
      </c>
      <c r="AU117" s="187" t="s">
        <v>81</v>
      </c>
      <c r="AV117" s="43" t="s">
        <v>179</v>
      </c>
      <c r="AW117" s="43" t="s">
        <v>32</v>
      </c>
      <c r="AX117" s="43" t="s">
        <v>79</v>
      </c>
      <c r="AY117" s="187" t="s">
        <v>173</v>
      </c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12"/>
    </row>
    <row r="118" spans="1:66" ht="16.5" customHeight="1">
      <c r="A118" s="13"/>
      <c r="B118" s="49"/>
      <c r="C118" s="193" t="s">
        <v>221</v>
      </c>
      <c r="D118" s="193" t="s">
        <v>317</v>
      </c>
      <c r="E118" s="194" t="s">
        <v>2858</v>
      </c>
      <c r="F118" s="194" t="s">
        <v>2859</v>
      </c>
      <c r="G118" s="195" t="s">
        <v>302</v>
      </c>
      <c r="H118" s="196">
        <v>27.468</v>
      </c>
      <c r="I118" s="197"/>
      <c r="J118" s="198">
        <f>ROUND(I118*H118,2)</f>
        <v>0</v>
      </c>
      <c r="K118" s="199" t="s">
        <v>192</v>
      </c>
      <c r="L118" s="200"/>
      <c r="M118" s="201"/>
      <c r="N118" s="202" t="s">
        <v>42</v>
      </c>
      <c r="O118" s="9"/>
      <c r="P118" s="163">
        <f>O118*H118</f>
        <v>0</v>
      </c>
      <c r="Q118" s="163">
        <v>1</v>
      </c>
      <c r="R118" s="163">
        <f>Q118*H118</f>
        <v>27.468</v>
      </c>
      <c r="S118" s="163">
        <v>0</v>
      </c>
      <c r="T118" s="164">
        <f>S118*H118</f>
        <v>0</v>
      </c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65" t="s">
        <v>216</v>
      </c>
      <c r="AS118" s="9"/>
      <c r="AT118" s="165" t="s">
        <v>317</v>
      </c>
      <c r="AU118" s="165" t="s">
        <v>81</v>
      </c>
      <c r="AV118" s="9"/>
      <c r="AW118" s="9"/>
      <c r="AX118" s="9"/>
      <c r="AY118" s="123" t="s">
        <v>173</v>
      </c>
      <c r="AZ118" s="9"/>
      <c r="BA118" s="9"/>
      <c r="BB118" s="9"/>
      <c r="BC118" s="9"/>
      <c r="BD118" s="9"/>
      <c r="BE118" s="166">
        <f>IF(N118="základní",J118,0)</f>
        <v>0</v>
      </c>
      <c r="BF118" s="166">
        <f>IF(N118="snížená",J118,0)</f>
        <v>0</v>
      </c>
      <c r="BG118" s="166">
        <f>IF(N118="zákl. přenesená",J118,0)</f>
        <v>0</v>
      </c>
      <c r="BH118" s="166">
        <f>IF(N118="sníž. přenesená",J118,0)</f>
        <v>0</v>
      </c>
      <c r="BI118" s="166">
        <f>IF(N118="nulová",J118,0)</f>
        <v>0</v>
      </c>
      <c r="BJ118" s="123" t="s">
        <v>79</v>
      </c>
      <c r="BK118" s="166">
        <f>ROUND(I118*H118,2)</f>
        <v>0</v>
      </c>
      <c r="BL118" s="123" t="s">
        <v>179</v>
      </c>
      <c r="BM118" s="165" t="s">
        <v>2982</v>
      </c>
      <c r="BN118" s="12"/>
    </row>
    <row r="119" spans="1:66" ht="13.05" customHeight="1">
      <c r="A119" s="13"/>
      <c r="B119" s="17"/>
      <c r="C119" s="50"/>
      <c r="D119" s="203" t="s">
        <v>207</v>
      </c>
      <c r="E119" s="204"/>
      <c r="F119" s="205" t="s">
        <v>2983</v>
      </c>
      <c r="G119" s="50"/>
      <c r="H119" s="206">
        <v>27.468</v>
      </c>
      <c r="I119" s="50"/>
      <c r="J119" s="50"/>
      <c r="K119" s="226"/>
      <c r="L119" s="49"/>
      <c r="M119" s="52"/>
      <c r="N119" s="9"/>
      <c r="O119" s="9"/>
      <c r="P119" s="9"/>
      <c r="Q119" s="9"/>
      <c r="R119" s="9"/>
      <c r="S119" s="9"/>
      <c r="T119" s="53"/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9"/>
      <c r="AS119" s="9"/>
      <c r="AT119" s="181" t="s">
        <v>207</v>
      </c>
      <c r="AU119" s="181" t="s">
        <v>81</v>
      </c>
      <c r="AV119" s="43" t="s">
        <v>81</v>
      </c>
      <c r="AW119" s="43" t="s">
        <v>32</v>
      </c>
      <c r="AX119" s="43" t="s">
        <v>79</v>
      </c>
      <c r="AY119" s="181" t="s">
        <v>173</v>
      </c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12"/>
    </row>
    <row r="120" spans="1:66" ht="22.8" customHeight="1">
      <c r="A120" s="13"/>
      <c r="B120" s="17"/>
      <c r="C120" s="47"/>
      <c r="D120" s="151" t="s">
        <v>70</v>
      </c>
      <c r="E120" s="152" t="s">
        <v>179</v>
      </c>
      <c r="F120" s="152" t="s">
        <v>546</v>
      </c>
      <c r="G120" s="47"/>
      <c r="H120" s="47"/>
      <c r="I120" s="47"/>
      <c r="J120" s="153">
        <f>BK120</f>
        <v>0</v>
      </c>
      <c r="K120" s="225"/>
      <c r="L120" s="49"/>
      <c r="M120" s="52"/>
      <c r="N120" s="9"/>
      <c r="O120" s="9"/>
      <c r="P120" s="147">
        <f>SUM(P121:P124)</f>
        <v>0</v>
      </c>
      <c r="Q120" s="9"/>
      <c r="R120" s="147">
        <f>SUM(R121:R124)</f>
        <v>7.4193814800000002</v>
      </c>
      <c r="S120" s="9"/>
      <c r="T120" s="148">
        <f>SUM(T121:T124)</f>
        <v>0</v>
      </c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44" t="s">
        <v>79</v>
      </c>
      <c r="AS120" s="9"/>
      <c r="AT120" s="149" t="s">
        <v>70</v>
      </c>
      <c r="AU120" s="149" t="s">
        <v>79</v>
      </c>
      <c r="AV120" s="9"/>
      <c r="AW120" s="9"/>
      <c r="AX120" s="9"/>
      <c r="AY120" s="144" t="s">
        <v>173</v>
      </c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150">
        <f>SUM(BK121:BK124)</f>
        <v>0</v>
      </c>
      <c r="BL120" s="9"/>
      <c r="BM120" s="9"/>
      <c r="BN120" s="12"/>
    </row>
    <row r="121" spans="1:66" ht="33" customHeight="1">
      <c r="A121" s="13"/>
      <c r="B121" s="49"/>
      <c r="C121" s="154" t="s">
        <v>225</v>
      </c>
      <c r="D121" s="154" t="s">
        <v>175</v>
      </c>
      <c r="E121" s="155" t="s">
        <v>2862</v>
      </c>
      <c r="F121" s="155" t="s">
        <v>2863</v>
      </c>
      <c r="G121" s="156" t="s">
        <v>248</v>
      </c>
      <c r="H121" s="157">
        <v>3.9239999999999999</v>
      </c>
      <c r="I121" s="158"/>
      <c r="J121" s="159">
        <f>ROUND(I121*H121,2)</f>
        <v>0</v>
      </c>
      <c r="K121" s="167" t="s">
        <v>192</v>
      </c>
      <c r="L121" s="49"/>
      <c r="M121" s="161"/>
      <c r="N121" s="162" t="s">
        <v>42</v>
      </c>
      <c r="O121" s="9"/>
      <c r="P121" s="163">
        <f>O121*H121</f>
        <v>0</v>
      </c>
      <c r="Q121" s="163">
        <v>1.8907700000000001</v>
      </c>
      <c r="R121" s="163">
        <f>Q121*H121</f>
        <v>7.4193814800000002</v>
      </c>
      <c r="S121" s="163">
        <v>0</v>
      </c>
      <c r="T121" s="164">
        <f>S121*H121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179</v>
      </c>
      <c r="AS121" s="9"/>
      <c r="AT121" s="165" t="s">
        <v>175</v>
      </c>
      <c r="AU121" s="165" t="s">
        <v>81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23" t="s">
        <v>79</v>
      </c>
      <c r="BK121" s="166">
        <f>ROUND(I121*H121,2)</f>
        <v>0</v>
      </c>
      <c r="BL121" s="123" t="s">
        <v>179</v>
      </c>
      <c r="BM121" s="165" t="s">
        <v>2984</v>
      </c>
      <c r="BN121" s="12"/>
    </row>
    <row r="122" spans="1:66" ht="13.05" customHeight="1">
      <c r="A122" s="13"/>
      <c r="B122" s="17"/>
      <c r="C122" s="50"/>
      <c r="D122" s="170" t="s">
        <v>194</v>
      </c>
      <c r="E122" s="50"/>
      <c r="F122" s="171" t="s">
        <v>2865</v>
      </c>
      <c r="G122" s="50"/>
      <c r="H122" s="50"/>
      <c r="I122" s="50"/>
      <c r="J122" s="50"/>
      <c r="K122" s="226"/>
      <c r="L122" s="49"/>
      <c r="M122" s="52"/>
      <c r="N122" s="9"/>
      <c r="O122" s="9"/>
      <c r="P122" s="9"/>
      <c r="Q122" s="9"/>
      <c r="R122" s="9"/>
      <c r="S122" s="9"/>
      <c r="T122" s="53"/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9"/>
      <c r="AS122" s="9"/>
      <c r="AT122" s="123" t="s">
        <v>194</v>
      </c>
      <c r="AU122" s="123" t="s">
        <v>81</v>
      </c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12"/>
    </row>
    <row r="123" spans="1:66" ht="13.05" customHeight="1">
      <c r="A123" s="13"/>
      <c r="B123" s="17"/>
      <c r="C123" s="9"/>
      <c r="D123" s="173" t="s">
        <v>207</v>
      </c>
      <c r="E123" s="178"/>
      <c r="F123" s="179" t="s">
        <v>2985</v>
      </c>
      <c r="G123" s="9"/>
      <c r="H123" s="180">
        <v>3.9239999999999999</v>
      </c>
      <c r="I123" s="9"/>
      <c r="J123" s="9"/>
      <c r="K123" s="19"/>
      <c r="L123" s="49"/>
      <c r="M123" s="52"/>
      <c r="N123" s="9"/>
      <c r="O123" s="9"/>
      <c r="P123" s="9"/>
      <c r="Q123" s="9"/>
      <c r="R123" s="9"/>
      <c r="S123" s="9"/>
      <c r="T123" s="53"/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9"/>
      <c r="AS123" s="9"/>
      <c r="AT123" s="181" t="s">
        <v>207</v>
      </c>
      <c r="AU123" s="181" t="s">
        <v>81</v>
      </c>
      <c r="AV123" s="43" t="s">
        <v>81</v>
      </c>
      <c r="AW123" s="43" t="s">
        <v>32</v>
      </c>
      <c r="AX123" s="43" t="s">
        <v>71</v>
      </c>
      <c r="AY123" s="181" t="s">
        <v>173</v>
      </c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12"/>
    </row>
    <row r="124" spans="1:66" ht="13.05" customHeight="1">
      <c r="A124" s="13"/>
      <c r="B124" s="17"/>
      <c r="C124" s="9"/>
      <c r="D124" s="173" t="s">
        <v>207</v>
      </c>
      <c r="E124" s="212"/>
      <c r="F124" s="213" t="s">
        <v>210</v>
      </c>
      <c r="G124" s="9"/>
      <c r="H124" s="180">
        <v>3.9239999999999999</v>
      </c>
      <c r="I124" s="9"/>
      <c r="J124" s="9"/>
      <c r="K124" s="19"/>
      <c r="L124" s="49"/>
      <c r="M124" s="52"/>
      <c r="N124" s="9"/>
      <c r="O124" s="9"/>
      <c r="P124" s="9"/>
      <c r="Q124" s="9"/>
      <c r="R124" s="9"/>
      <c r="S124" s="9"/>
      <c r="T124" s="53"/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9"/>
      <c r="AS124" s="9"/>
      <c r="AT124" s="187" t="s">
        <v>207</v>
      </c>
      <c r="AU124" s="187" t="s">
        <v>81</v>
      </c>
      <c r="AV124" s="43" t="s">
        <v>179</v>
      </c>
      <c r="AW124" s="43" t="s">
        <v>32</v>
      </c>
      <c r="AX124" s="43" t="s">
        <v>79</v>
      </c>
      <c r="AY124" s="187" t="s">
        <v>173</v>
      </c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12"/>
    </row>
    <row r="125" spans="1:66" ht="22.8" customHeight="1">
      <c r="A125" s="13"/>
      <c r="B125" s="17"/>
      <c r="C125" s="47"/>
      <c r="D125" s="151" t="s">
        <v>70</v>
      </c>
      <c r="E125" s="152" t="s">
        <v>216</v>
      </c>
      <c r="F125" s="152" t="s">
        <v>2689</v>
      </c>
      <c r="G125" s="47"/>
      <c r="H125" s="47"/>
      <c r="I125" s="47"/>
      <c r="J125" s="153">
        <f>BK125</f>
        <v>0</v>
      </c>
      <c r="K125" s="225"/>
      <c r="L125" s="49"/>
      <c r="M125" s="52"/>
      <c r="N125" s="9"/>
      <c r="O125" s="9"/>
      <c r="P125" s="147">
        <f>SUM(P126:P144)</f>
        <v>0</v>
      </c>
      <c r="Q125" s="9"/>
      <c r="R125" s="147">
        <f>SUM(R126:R144)</f>
        <v>0.95339287000000006</v>
      </c>
      <c r="S125" s="9"/>
      <c r="T125" s="148">
        <f>SUM(T126:T144)</f>
        <v>0</v>
      </c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44" t="s">
        <v>79</v>
      </c>
      <c r="AS125" s="9"/>
      <c r="AT125" s="149" t="s">
        <v>70</v>
      </c>
      <c r="AU125" s="149" t="s">
        <v>79</v>
      </c>
      <c r="AV125" s="9"/>
      <c r="AW125" s="9"/>
      <c r="AX125" s="9"/>
      <c r="AY125" s="144" t="s">
        <v>173</v>
      </c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150">
        <f>SUM(BK126:BK144)</f>
        <v>0</v>
      </c>
      <c r="BL125" s="9"/>
      <c r="BM125" s="9"/>
      <c r="BN125" s="12"/>
    </row>
    <row r="126" spans="1:66" ht="16.5" customHeight="1">
      <c r="A126" s="13"/>
      <c r="B126" s="49"/>
      <c r="C126" s="154" t="s">
        <v>288</v>
      </c>
      <c r="D126" s="154" t="s">
        <v>175</v>
      </c>
      <c r="E126" s="155" t="s">
        <v>2986</v>
      </c>
      <c r="F126" s="155" t="s">
        <v>2987</v>
      </c>
      <c r="G126" s="156" t="s">
        <v>372</v>
      </c>
      <c r="H126" s="157">
        <v>1</v>
      </c>
      <c r="I126" s="158"/>
      <c r="J126" s="159">
        <f>ROUND(I126*H126,2)</f>
        <v>0</v>
      </c>
      <c r="K126" s="160"/>
      <c r="L126" s="49"/>
      <c r="M126" s="161"/>
      <c r="N126" s="162" t="s">
        <v>42</v>
      </c>
      <c r="O126" s="9"/>
      <c r="P126" s="163">
        <f>O126*H126</f>
        <v>0</v>
      </c>
      <c r="Q126" s="163">
        <v>0</v>
      </c>
      <c r="R126" s="163">
        <f>Q126*H126</f>
        <v>0</v>
      </c>
      <c r="S126" s="163">
        <v>0</v>
      </c>
      <c r="T126" s="164">
        <f>S126*H126</f>
        <v>0</v>
      </c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65" t="s">
        <v>179</v>
      </c>
      <c r="AS126" s="9"/>
      <c r="AT126" s="165" t="s">
        <v>175</v>
      </c>
      <c r="AU126" s="165" t="s">
        <v>81</v>
      </c>
      <c r="AV126" s="9"/>
      <c r="AW126" s="9"/>
      <c r="AX126" s="9"/>
      <c r="AY126" s="123" t="s">
        <v>173</v>
      </c>
      <c r="AZ126" s="9"/>
      <c r="BA126" s="9"/>
      <c r="BB126" s="9"/>
      <c r="BC126" s="9"/>
      <c r="BD126" s="9"/>
      <c r="BE126" s="166">
        <f>IF(N126="základní",J126,0)</f>
        <v>0</v>
      </c>
      <c r="BF126" s="166">
        <f>IF(N126="snížená",J126,0)</f>
        <v>0</v>
      </c>
      <c r="BG126" s="166">
        <f>IF(N126="zákl. přenesená",J126,0)</f>
        <v>0</v>
      </c>
      <c r="BH126" s="166">
        <f>IF(N126="sníž. přenesená",J126,0)</f>
        <v>0</v>
      </c>
      <c r="BI126" s="166">
        <f>IF(N126="nulová",J126,0)</f>
        <v>0</v>
      </c>
      <c r="BJ126" s="123" t="s">
        <v>79</v>
      </c>
      <c r="BK126" s="166">
        <f>ROUND(I126*H126,2)</f>
        <v>0</v>
      </c>
      <c r="BL126" s="123" t="s">
        <v>179</v>
      </c>
      <c r="BM126" s="165" t="s">
        <v>2988</v>
      </c>
      <c r="BN126" s="12"/>
    </row>
    <row r="127" spans="1:66" ht="37.799999999999997" customHeight="1">
      <c r="A127" s="13"/>
      <c r="B127" s="49"/>
      <c r="C127" s="154" t="s">
        <v>227</v>
      </c>
      <c r="D127" s="154" t="s">
        <v>175</v>
      </c>
      <c r="E127" s="155" t="s">
        <v>2989</v>
      </c>
      <c r="F127" s="155" t="s">
        <v>2990</v>
      </c>
      <c r="G127" s="156" t="s">
        <v>378</v>
      </c>
      <c r="H127" s="157">
        <v>65.400000000000006</v>
      </c>
      <c r="I127" s="158"/>
      <c r="J127" s="159">
        <f>ROUND(I127*H127,2)</f>
        <v>0</v>
      </c>
      <c r="K127" s="167" t="s">
        <v>192</v>
      </c>
      <c r="L127" s="49"/>
      <c r="M127" s="161"/>
      <c r="N127" s="162" t="s">
        <v>42</v>
      </c>
      <c r="O127" s="9"/>
      <c r="P127" s="163">
        <f>O127*H127</f>
        <v>0</v>
      </c>
      <c r="Q127" s="163">
        <v>0</v>
      </c>
      <c r="R127" s="163">
        <f>Q127*H127</f>
        <v>0</v>
      </c>
      <c r="S127" s="163">
        <v>0</v>
      </c>
      <c r="T127" s="164">
        <f>S127*H127</f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65" t="s">
        <v>179</v>
      </c>
      <c r="AS127" s="9"/>
      <c r="AT127" s="165" t="s">
        <v>175</v>
      </c>
      <c r="AU127" s="165" t="s">
        <v>81</v>
      </c>
      <c r="AV127" s="9"/>
      <c r="AW127" s="9"/>
      <c r="AX127" s="9"/>
      <c r="AY127" s="123" t="s">
        <v>173</v>
      </c>
      <c r="AZ127" s="9"/>
      <c r="BA127" s="9"/>
      <c r="BB127" s="9"/>
      <c r="BC127" s="9"/>
      <c r="BD127" s="9"/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23" t="s">
        <v>79</v>
      </c>
      <c r="BK127" s="166">
        <f>ROUND(I127*H127,2)</f>
        <v>0</v>
      </c>
      <c r="BL127" s="123" t="s">
        <v>179</v>
      </c>
      <c r="BM127" s="165" t="s">
        <v>2991</v>
      </c>
      <c r="BN127" s="12"/>
    </row>
    <row r="128" spans="1:66" ht="13.05" customHeight="1">
      <c r="A128" s="13"/>
      <c r="B128" s="17"/>
      <c r="C128" s="229"/>
      <c r="D128" s="168" t="s">
        <v>194</v>
      </c>
      <c r="E128" s="229"/>
      <c r="F128" s="169" t="s">
        <v>2992</v>
      </c>
      <c r="G128" s="229"/>
      <c r="H128" s="229"/>
      <c r="I128" s="229"/>
      <c r="J128" s="229"/>
      <c r="K128" s="230"/>
      <c r="L128" s="49"/>
      <c r="M128" s="52"/>
      <c r="N128" s="9"/>
      <c r="O128" s="9"/>
      <c r="P128" s="9"/>
      <c r="Q128" s="9"/>
      <c r="R128" s="9"/>
      <c r="S128" s="9"/>
      <c r="T128" s="53"/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9"/>
      <c r="AS128" s="9"/>
      <c r="AT128" s="123" t="s">
        <v>194</v>
      </c>
      <c r="AU128" s="123" t="s">
        <v>81</v>
      </c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12"/>
    </row>
    <row r="129" spans="1:66" ht="24.15" customHeight="1">
      <c r="A129" s="13"/>
      <c r="B129" s="49"/>
      <c r="C129" s="193" t="s">
        <v>8</v>
      </c>
      <c r="D129" s="193" t="s">
        <v>317</v>
      </c>
      <c r="E129" s="194" t="s">
        <v>2993</v>
      </c>
      <c r="F129" s="194" t="s">
        <v>2994</v>
      </c>
      <c r="G129" s="195" t="s">
        <v>378</v>
      </c>
      <c r="H129" s="196">
        <v>66.381</v>
      </c>
      <c r="I129" s="197"/>
      <c r="J129" s="198">
        <f>ROUND(I129*H129,2)</f>
        <v>0</v>
      </c>
      <c r="K129" s="199" t="s">
        <v>192</v>
      </c>
      <c r="L129" s="200"/>
      <c r="M129" s="201"/>
      <c r="N129" s="202" t="s">
        <v>42</v>
      </c>
      <c r="O129" s="9"/>
      <c r="P129" s="163">
        <f>O129*H129</f>
        <v>0</v>
      </c>
      <c r="Q129" s="163">
        <v>2.7E-4</v>
      </c>
      <c r="R129" s="163">
        <f>Q129*H129</f>
        <v>1.792287E-2</v>
      </c>
      <c r="S129" s="163">
        <v>0</v>
      </c>
      <c r="T129" s="164">
        <f>S129*H129</f>
        <v>0</v>
      </c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65" t="s">
        <v>216</v>
      </c>
      <c r="AS129" s="9"/>
      <c r="AT129" s="165" t="s">
        <v>317</v>
      </c>
      <c r="AU129" s="165" t="s">
        <v>81</v>
      </c>
      <c r="AV129" s="9"/>
      <c r="AW129" s="9"/>
      <c r="AX129" s="9"/>
      <c r="AY129" s="123" t="s">
        <v>173</v>
      </c>
      <c r="AZ129" s="9"/>
      <c r="BA129" s="9"/>
      <c r="BB129" s="9"/>
      <c r="BC129" s="9"/>
      <c r="BD129" s="9"/>
      <c r="BE129" s="166">
        <f>IF(N129="základní",J129,0)</f>
        <v>0</v>
      </c>
      <c r="BF129" s="166">
        <f>IF(N129="snížená",J129,0)</f>
        <v>0</v>
      </c>
      <c r="BG129" s="166">
        <f>IF(N129="zákl. přenesená",J129,0)</f>
        <v>0</v>
      </c>
      <c r="BH129" s="166">
        <f>IF(N129="sníž. přenesená",J129,0)</f>
        <v>0</v>
      </c>
      <c r="BI129" s="166">
        <f>IF(N129="nulová",J129,0)</f>
        <v>0</v>
      </c>
      <c r="BJ129" s="123" t="s">
        <v>79</v>
      </c>
      <c r="BK129" s="166">
        <f>ROUND(I129*H129,2)</f>
        <v>0</v>
      </c>
      <c r="BL129" s="123" t="s">
        <v>179</v>
      </c>
      <c r="BM129" s="165" t="s">
        <v>2995</v>
      </c>
      <c r="BN129" s="12"/>
    </row>
    <row r="130" spans="1:66" ht="13.05" customHeight="1">
      <c r="A130" s="13"/>
      <c r="B130" s="17"/>
      <c r="C130" s="50"/>
      <c r="D130" s="203" t="s">
        <v>207</v>
      </c>
      <c r="E130" s="204"/>
      <c r="F130" s="205" t="s">
        <v>2996</v>
      </c>
      <c r="G130" s="50"/>
      <c r="H130" s="206">
        <v>65.400000000000006</v>
      </c>
      <c r="I130" s="50"/>
      <c r="J130" s="50"/>
      <c r="K130" s="226"/>
      <c r="L130" s="49"/>
      <c r="M130" s="52"/>
      <c r="N130" s="9"/>
      <c r="O130" s="9"/>
      <c r="P130" s="9"/>
      <c r="Q130" s="9"/>
      <c r="R130" s="9"/>
      <c r="S130" s="9"/>
      <c r="T130" s="53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9"/>
      <c r="AS130" s="9"/>
      <c r="AT130" s="181" t="s">
        <v>207</v>
      </c>
      <c r="AU130" s="181" t="s">
        <v>81</v>
      </c>
      <c r="AV130" s="43" t="s">
        <v>81</v>
      </c>
      <c r="AW130" s="43" t="s">
        <v>32</v>
      </c>
      <c r="AX130" s="43" t="s">
        <v>79</v>
      </c>
      <c r="AY130" s="181" t="s">
        <v>173</v>
      </c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12"/>
    </row>
    <row r="131" spans="1:66" ht="13.05" customHeight="1">
      <c r="A131" s="13"/>
      <c r="B131" s="17"/>
      <c r="C131" s="47"/>
      <c r="D131" s="183" t="s">
        <v>207</v>
      </c>
      <c r="E131" s="47"/>
      <c r="F131" s="192" t="s">
        <v>2997</v>
      </c>
      <c r="G131" s="47"/>
      <c r="H131" s="186">
        <v>66.381</v>
      </c>
      <c r="I131" s="47"/>
      <c r="J131" s="47"/>
      <c r="K131" s="225"/>
      <c r="L131" s="49"/>
      <c r="M131" s="52"/>
      <c r="N131" s="9"/>
      <c r="O131" s="9"/>
      <c r="P131" s="9"/>
      <c r="Q131" s="9"/>
      <c r="R131" s="9"/>
      <c r="S131" s="9"/>
      <c r="T131" s="53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9"/>
      <c r="AS131" s="9"/>
      <c r="AT131" s="181" t="s">
        <v>207</v>
      </c>
      <c r="AU131" s="181" t="s">
        <v>81</v>
      </c>
      <c r="AV131" s="43" t="s">
        <v>81</v>
      </c>
      <c r="AW131" s="43" t="s">
        <v>4</v>
      </c>
      <c r="AX131" s="43" t="s">
        <v>79</v>
      </c>
      <c r="AY131" s="181" t="s">
        <v>173</v>
      </c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12"/>
    </row>
    <row r="132" spans="1:66" ht="24.15" customHeight="1">
      <c r="A132" s="13"/>
      <c r="B132" s="49"/>
      <c r="C132" s="154" t="s">
        <v>237</v>
      </c>
      <c r="D132" s="154" t="s">
        <v>175</v>
      </c>
      <c r="E132" s="155" t="s">
        <v>2998</v>
      </c>
      <c r="F132" s="155" t="s">
        <v>2999</v>
      </c>
      <c r="G132" s="156" t="s">
        <v>191</v>
      </c>
      <c r="H132" s="157">
        <v>1</v>
      </c>
      <c r="I132" s="158"/>
      <c r="J132" s="159">
        <f>ROUND(I132*H132,2)</f>
        <v>0</v>
      </c>
      <c r="K132" s="167" t="s">
        <v>192</v>
      </c>
      <c r="L132" s="49"/>
      <c r="M132" s="161"/>
      <c r="N132" s="162" t="s">
        <v>42</v>
      </c>
      <c r="O132" s="9"/>
      <c r="P132" s="163">
        <f>O132*H132</f>
        <v>0</v>
      </c>
      <c r="Q132" s="163">
        <v>3.8000000000000002E-4</v>
      </c>
      <c r="R132" s="163">
        <f>Q132*H132</f>
        <v>3.8000000000000002E-4</v>
      </c>
      <c r="S132" s="163">
        <v>0</v>
      </c>
      <c r="T132" s="164">
        <f>S132*H132</f>
        <v>0</v>
      </c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65" t="s">
        <v>179</v>
      </c>
      <c r="AS132" s="9"/>
      <c r="AT132" s="165" t="s">
        <v>175</v>
      </c>
      <c r="AU132" s="165" t="s">
        <v>81</v>
      </c>
      <c r="AV132" s="9"/>
      <c r="AW132" s="9"/>
      <c r="AX132" s="9"/>
      <c r="AY132" s="123" t="s">
        <v>173</v>
      </c>
      <c r="AZ132" s="9"/>
      <c r="BA132" s="9"/>
      <c r="BB132" s="9"/>
      <c r="BC132" s="9"/>
      <c r="BD132" s="9"/>
      <c r="BE132" s="166">
        <f>IF(N132="základní",J132,0)</f>
        <v>0</v>
      </c>
      <c r="BF132" s="166">
        <f>IF(N132="snížená",J132,0)</f>
        <v>0</v>
      </c>
      <c r="BG132" s="166">
        <f>IF(N132="zákl. přenesená",J132,0)</f>
        <v>0</v>
      </c>
      <c r="BH132" s="166">
        <f>IF(N132="sníž. přenesená",J132,0)</f>
        <v>0</v>
      </c>
      <c r="BI132" s="166">
        <f>IF(N132="nulová",J132,0)</f>
        <v>0</v>
      </c>
      <c r="BJ132" s="123" t="s">
        <v>79</v>
      </c>
      <c r="BK132" s="166">
        <f>ROUND(I132*H132,2)</f>
        <v>0</v>
      </c>
      <c r="BL132" s="123" t="s">
        <v>179</v>
      </c>
      <c r="BM132" s="165" t="s">
        <v>3000</v>
      </c>
      <c r="BN132" s="12"/>
    </row>
    <row r="133" spans="1:66" ht="13.05" customHeight="1">
      <c r="A133" s="13"/>
      <c r="B133" s="17"/>
      <c r="C133" s="229"/>
      <c r="D133" s="168" t="s">
        <v>194</v>
      </c>
      <c r="E133" s="229"/>
      <c r="F133" s="169" t="s">
        <v>3001</v>
      </c>
      <c r="G133" s="229"/>
      <c r="H133" s="229"/>
      <c r="I133" s="229"/>
      <c r="J133" s="229"/>
      <c r="K133" s="230"/>
      <c r="L133" s="49"/>
      <c r="M133" s="52"/>
      <c r="N133" s="9"/>
      <c r="O133" s="9"/>
      <c r="P133" s="9"/>
      <c r="Q133" s="9"/>
      <c r="R133" s="9"/>
      <c r="S133" s="9"/>
      <c r="T133" s="53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9"/>
      <c r="AS133" s="9"/>
      <c r="AT133" s="123" t="s">
        <v>194</v>
      </c>
      <c r="AU133" s="123" t="s">
        <v>81</v>
      </c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12"/>
    </row>
    <row r="134" spans="1:66" ht="24.15" customHeight="1">
      <c r="A134" s="13"/>
      <c r="B134" s="49"/>
      <c r="C134" s="154" t="s">
        <v>245</v>
      </c>
      <c r="D134" s="154" t="s">
        <v>175</v>
      </c>
      <c r="E134" s="155" t="s">
        <v>3002</v>
      </c>
      <c r="F134" s="155" t="s">
        <v>3003</v>
      </c>
      <c r="G134" s="156" t="s">
        <v>378</v>
      </c>
      <c r="H134" s="157">
        <v>65.400000000000006</v>
      </c>
      <c r="I134" s="158"/>
      <c r="J134" s="159">
        <f>ROUND(I134*H134,2)</f>
        <v>0</v>
      </c>
      <c r="K134" s="167" t="s">
        <v>192</v>
      </c>
      <c r="L134" s="49"/>
      <c r="M134" s="161"/>
      <c r="N134" s="162" t="s">
        <v>42</v>
      </c>
      <c r="O134" s="9"/>
      <c r="P134" s="163">
        <f>O134*H134</f>
        <v>0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179</v>
      </c>
      <c r="AS134" s="9"/>
      <c r="AT134" s="165" t="s">
        <v>175</v>
      </c>
      <c r="AU134" s="165" t="s">
        <v>81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>IF(N134="základní",J134,0)</f>
        <v>0</v>
      </c>
      <c r="BF134" s="166">
        <f>IF(N134="snížená",J134,0)</f>
        <v>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23" t="s">
        <v>79</v>
      </c>
      <c r="BK134" s="166">
        <f>ROUND(I134*H134,2)</f>
        <v>0</v>
      </c>
      <c r="BL134" s="123" t="s">
        <v>179</v>
      </c>
      <c r="BM134" s="165" t="s">
        <v>3004</v>
      </c>
      <c r="BN134" s="12"/>
    </row>
    <row r="135" spans="1:66" ht="13.05" customHeight="1">
      <c r="A135" s="13"/>
      <c r="B135" s="17"/>
      <c r="C135" s="229"/>
      <c r="D135" s="168" t="s">
        <v>194</v>
      </c>
      <c r="E135" s="229"/>
      <c r="F135" s="169" t="s">
        <v>3005</v>
      </c>
      <c r="G135" s="229"/>
      <c r="H135" s="229"/>
      <c r="I135" s="229"/>
      <c r="J135" s="229"/>
      <c r="K135" s="230"/>
      <c r="L135" s="49"/>
      <c r="M135" s="52"/>
      <c r="N135" s="9"/>
      <c r="O135" s="9"/>
      <c r="P135" s="9"/>
      <c r="Q135" s="9"/>
      <c r="R135" s="9"/>
      <c r="S135" s="9"/>
      <c r="T135" s="53"/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9"/>
      <c r="AS135" s="9"/>
      <c r="AT135" s="123" t="s">
        <v>194</v>
      </c>
      <c r="AU135" s="123" t="s">
        <v>81</v>
      </c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12"/>
    </row>
    <row r="136" spans="1:66" ht="16.5" customHeight="1">
      <c r="A136" s="13"/>
      <c r="B136" s="49"/>
      <c r="C136" s="154" t="s">
        <v>253</v>
      </c>
      <c r="D136" s="154" t="s">
        <v>175</v>
      </c>
      <c r="E136" s="155" t="s">
        <v>3006</v>
      </c>
      <c r="F136" s="155" t="s">
        <v>3007</v>
      </c>
      <c r="G136" s="156" t="s">
        <v>378</v>
      </c>
      <c r="H136" s="157">
        <v>65.400000000000006</v>
      </c>
      <c r="I136" s="158"/>
      <c r="J136" s="159">
        <f>ROUND(I136*H136,2)</f>
        <v>0</v>
      </c>
      <c r="K136" s="167" t="s">
        <v>192</v>
      </c>
      <c r="L136" s="49"/>
      <c r="M136" s="161"/>
      <c r="N136" s="162" t="s">
        <v>42</v>
      </c>
      <c r="O136" s="9"/>
      <c r="P136" s="163">
        <f>O136*H136</f>
        <v>0</v>
      </c>
      <c r="Q136" s="163">
        <v>0</v>
      </c>
      <c r="R136" s="163">
        <f>Q136*H136</f>
        <v>0</v>
      </c>
      <c r="S136" s="163">
        <v>0</v>
      </c>
      <c r="T136" s="164">
        <f>S136*H136</f>
        <v>0</v>
      </c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65" t="s">
        <v>179</v>
      </c>
      <c r="AS136" s="9"/>
      <c r="AT136" s="165" t="s">
        <v>175</v>
      </c>
      <c r="AU136" s="165" t="s">
        <v>81</v>
      </c>
      <c r="AV136" s="9"/>
      <c r="AW136" s="9"/>
      <c r="AX136" s="9"/>
      <c r="AY136" s="123" t="s">
        <v>173</v>
      </c>
      <c r="AZ136" s="9"/>
      <c r="BA136" s="9"/>
      <c r="BB136" s="9"/>
      <c r="BC136" s="9"/>
      <c r="BD136" s="9"/>
      <c r="BE136" s="166">
        <f>IF(N136="základní",J136,0)</f>
        <v>0</v>
      </c>
      <c r="BF136" s="166">
        <f>IF(N136="snížená",J136,0)</f>
        <v>0</v>
      </c>
      <c r="BG136" s="166">
        <f>IF(N136="zákl. přenesená",J136,0)</f>
        <v>0</v>
      </c>
      <c r="BH136" s="166">
        <f>IF(N136="sníž. přenesená",J136,0)</f>
        <v>0</v>
      </c>
      <c r="BI136" s="166">
        <f>IF(N136="nulová",J136,0)</f>
        <v>0</v>
      </c>
      <c r="BJ136" s="123" t="s">
        <v>79</v>
      </c>
      <c r="BK136" s="166">
        <f>ROUND(I136*H136,2)</f>
        <v>0</v>
      </c>
      <c r="BL136" s="123" t="s">
        <v>179</v>
      </c>
      <c r="BM136" s="165" t="s">
        <v>3008</v>
      </c>
      <c r="BN136" s="12"/>
    </row>
    <row r="137" spans="1:66" ht="13.05" customHeight="1">
      <c r="A137" s="13"/>
      <c r="B137" s="17"/>
      <c r="C137" s="229"/>
      <c r="D137" s="168" t="s">
        <v>194</v>
      </c>
      <c r="E137" s="229"/>
      <c r="F137" s="169" t="s">
        <v>3009</v>
      </c>
      <c r="G137" s="229"/>
      <c r="H137" s="229"/>
      <c r="I137" s="229"/>
      <c r="J137" s="229"/>
      <c r="K137" s="230"/>
      <c r="L137" s="49"/>
      <c r="M137" s="52"/>
      <c r="N137" s="9"/>
      <c r="O137" s="9"/>
      <c r="P137" s="9"/>
      <c r="Q137" s="9"/>
      <c r="R137" s="9"/>
      <c r="S137" s="9"/>
      <c r="T137" s="53"/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9"/>
      <c r="AS137" s="9"/>
      <c r="AT137" s="123" t="s">
        <v>194</v>
      </c>
      <c r="AU137" s="123" t="s">
        <v>81</v>
      </c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12"/>
    </row>
    <row r="138" spans="1:66" ht="24.15" customHeight="1">
      <c r="A138" s="13"/>
      <c r="B138" s="49"/>
      <c r="C138" s="154" t="s">
        <v>262</v>
      </c>
      <c r="D138" s="154" t="s">
        <v>175</v>
      </c>
      <c r="E138" s="155" t="s">
        <v>2893</v>
      </c>
      <c r="F138" s="155" t="s">
        <v>2894</v>
      </c>
      <c r="G138" s="156" t="s">
        <v>191</v>
      </c>
      <c r="H138" s="157">
        <v>2</v>
      </c>
      <c r="I138" s="158"/>
      <c r="J138" s="159">
        <f>ROUND(I138*H138,2)</f>
        <v>0</v>
      </c>
      <c r="K138" s="167" t="s">
        <v>192</v>
      </c>
      <c r="L138" s="49"/>
      <c r="M138" s="161"/>
      <c r="N138" s="162" t="s">
        <v>42</v>
      </c>
      <c r="O138" s="9"/>
      <c r="P138" s="163">
        <f>O138*H138</f>
        <v>0</v>
      </c>
      <c r="Q138" s="163">
        <v>0.45937</v>
      </c>
      <c r="R138" s="163">
        <f>Q138*H138</f>
        <v>0.91874</v>
      </c>
      <c r="S138" s="163">
        <v>0</v>
      </c>
      <c r="T138" s="164">
        <f>S138*H138</f>
        <v>0</v>
      </c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65" t="s">
        <v>179</v>
      </c>
      <c r="AS138" s="9"/>
      <c r="AT138" s="165" t="s">
        <v>175</v>
      </c>
      <c r="AU138" s="165" t="s">
        <v>81</v>
      </c>
      <c r="AV138" s="9"/>
      <c r="AW138" s="9"/>
      <c r="AX138" s="9"/>
      <c r="AY138" s="123" t="s">
        <v>173</v>
      </c>
      <c r="AZ138" s="9"/>
      <c r="BA138" s="9"/>
      <c r="BB138" s="9"/>
      <c r="BC138" s="9"/>
      <c r="BD138" s="9"/>
      <c r="BE138" s="166">
        <f>IF(N138="základní",J138,0)</f>
        <v>0</v>
      </c>
      <c r="BF138" s="166">
        <f>IF(N138="snížená",J138,0)</f>
        <v>0</v>
      </c>
      <c r="BG138" s="166">
        <f>IF(N138="zákl. přenesená",J138,0)</f>
        <v>0</v>
      </c>
      <c r="BH138" s="166">
        <f>IF(N138="sníž. přenesená",J138,0)</f>
        <v>0</v>
      </c>
      <c r="BI138" s="166">
        <f>IF(N138="nulová",J138,0)</f>
        <v>0</v>
      </c>
      <c r="BJ138" s="123" t="s">
        <v>79</v>
      </c>
      <c r="BK138" s="166">
        <f>ROUND(I138*H138,2)</f>
        <v>0</v>
      </c>
      <c r="BL138" s="123" t="s">
        <v>179</v>
      </c>
      <c r="BM138" s="165" t="s">
        <v>3010</v>
      </c>
      <c r="BN138" s="12"/>
    </row>
    <row r="139" spans="1:66" ht="13.05" customHeight="1">
      <c r="A139" s="13"/>
      <c r="B139" s="17"/>
      <c r="C139" s="229"/>
      <c r="D139" s="168" t="s">
        <v>194</v>
      </c>
      <c r="E139" s="229"/>
      <c r="F139" s="169" t="s">
        <v>2896</v>
      </c>
      <c r="G139" s="229"/>
      <c r="H139" s="229"/>
      <c r="I139" s="229"/>
      <c r="J139" s="229"/>
      <c r="K139" s="230"/>
      <c r="L139" s="49"/>
      <c r="M139" s="52"/>
      <c r="N139" s="9"/>
      <c r="O139" s="9"/>
      <c r="P139" s="9"/>
      <c r="Q139" s="9"/>
      <c r="R139" s="9"/>
      <c r="S139" s="9"/>
      <c r="T139" s="53"/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9"/>
      <c r="AS139" s="9"/>
      <c r="AT139" s="123" t="s">
        <v>194</v>
      </c>
      <c r="AU139" s="123" t="s">
        <v>81</v>
      </c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12"/>
    </row>
    <row r="140" spans="1:66" ht="16.5" customHeight="1">
      <c r="A140" s="13"/>
      <c r="B140" s="49"/>
      <c r="C140" s="154" t="s">
        <v>269</v>
      </c>
      <c r="D140" s="154" t="s">
        <v>175</v>
      </c>
      <c r="E140" s="155" t="s">
        <v>3011</v>
      </c>
      <c r="F140" s="155" t="s">
        <v>3012</v>
      </c>
      <c r="G140" s="156" t="s">
        <v>378</v>
      </c>
      <c r="H140" s="157">
        <v>65.400000000000006</v>
      </c>
      <c r="I140" s="158"/>
      <c r="J140" s="159">
        <f>ROUND(I140*H140,2)</f>
        <v>0</v>
      </c>
      <c r="K140" s="167" t="s">
        <v>192</v>
      </c>
      <c r="L140" s="49"/>
      <c r="M140" s="161"/>
      <c r="N140" s="162" t="s">
        <v>42</v>
      </c>
      <c r="O140" s="9"/>
      <c r="P140" s="163">
        <f>O140*H140</f>
        <v>0</v>
      </c>
      <c r="Q140" s="163">
        <v>1.9000000000000001E-4</v>
      </c>
      <c r="R140" s="163">
        <f>Q140*H140</f>
        <v>1.2426000000000001E-2</v>
      </c>
      <c r="S140" s="163">
        <v>0</v>
      </c>
      <c r="T140" s="164">
        <f>S140*H140</f>
        <v>0</v>
      </c>
      <c r="U140" s="52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65" t="s">
        <v>179</v>
      </c>
      <c r="AS140" s="9"/>
      <c r="AT140" s="165" t="s">
        <v>175</v>
      </c>
      <c r="AU140" s="165" t="s">
        <v>81</v>
      </c>
      <c r="AV140" s="9"/>
      <c r="AW140" s="9"/>
      <c r="AX140" s="9"/>
      <c r="AY140" s="123" t="s">
        <v>173</v>
      </c>
      <c r="AZ140" s="9"/>
      <c r="BA140" s="9"/>
      <c r="BB140" s="9"/>
      <c r="BC140" s="9"/>
      <c r="BD140" s="9"/>
      <c r="BE140" s="166">
        <f>IF(N140="základní",J140,0)</f>
        <v>0</v>
      </c>
      <c r="BF140" s="166">
        <f>IF(N140="snížená",J140,0)</f>
        <v>0</v>
      </c>
      <c r="BG140" s="166">
        <f>IF(N140="zákl. přenesená",J140,0)</f>
        <v>0</v>
      </c>
      <c r="BH140" s="166">
        <f>IF(N140="sníž. přenesená",J140,0)</f>
        <v>0</v>
      </c>
      <c r="BI140" s="166">
        <f>IF(N140="nulová",J140,0)</f>
        <v>0</v>
      </c>
      <c r="BJ140" s="123" t="s">
        <v>79</v>
      </c>
      <c r="BK140" s="166">
        <f>ROUND(I140*H140,2)</f>
        <v>0</v>
      </c>
      <c r="BL140" s="123" t="s">
        <v>179</v>
      </c>
      <c r="BM140" s="165" t="s">
        <v>3013</v>
      </c>
      <c r="BN140" s="12"/>
    </row>
    <row r="141" spans="1:66" ht="13.05" customHeight="1">
      <c r="A141" s="13"/>
      <c r="B141" s="17"/>
      <c r="C141" s="229"/>
      <c r="D141" s="168" t="s">
        <v>194</v>
      </c>
      <c r="E141" s="229"/>
      <c r="F141" s="169" t="s">
        <v>3014</v>
      </c>
      <c r="G141" s="229"/>
      <c r="H141" s="229"/>
      <c r="I141" s="229"/>
      <c r="J141" s="229"/>
      <c r="K141" s="230"/>
      <c r="L141" s="49"/>
      <c r="M141" s="52"/>
      <c r="N141" s="9"/>
      <c r="O141" s="9"/>
      <c r="P141" s="9"/>
      <c r="Q141" s="9"/>
      <c r="R141" s="9"/>
      <c r="S141" s="9"/>
      <c r="T141" s="53"/>
      <c r="U141" s="52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9"/>
      <c r="AS141" s="9"/>
      <c r="AT141" s="123" t="s">
        <v>194</v>
      </c>
      <c r="AU141" s="123" t="s">
        <v>81</v>
      </c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12"/>
    </row>
    <row r="142" spans="1:66" ht="24.15" customHeight="1">
      <c r="A142" s="13"/>
      <c r="B142" s="49"/>
      <c r="C142" s="154" t="s">
        <v>275</v>
      </c>
      <c r="D142" s="154" t="s">
        <v>175</v>
      </c>
      <c r="E142" s="155" t="s">
        <v>3015</v>
      </c>
      <c r="F142" s="155" t="s">
        <v>3016</v>
      </c>
      <c r="G142" s="156" t="s">
        <v>378</v>
      </c>
      <c r="H142" s="157">
        <v>65.400000000000006</v>
      </c>
      <c r="I142" s="158"/>
      <c r="J142" s="159">
        <f>ROUND(I142*H142,2)</f>
        <v>0</v>
      </c>
      <c r="K142" s="167" t="s">
        <v>192</v>
      </c>
      <c r="L142" s="49"/>
      <c r="M142" s="161"/>
      <c r="N142" s="162" t="s">
        <v>42</v>
      </c>
      <c r="O142" s="9"/>
      <c r="P142" s="163">
        <f>O142*H142</f>
        <v>0</v>
      </c>
      <c r="Q142" s="163">
        <v>6.0000000000000002E-5</v>
      </c>
      <c r="R142" s="163">
        <f>Q142*H142</f>
        <v>3.9240000000000004E-3</v>
      </c>
      <c r="S142" s="163">
        <v>0</v>
      </c>
      <c r="T142" s="164">
        <f>S142*H142</f>
        <v>0</v>
      </c>
      <c r="U142" s="52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65" t="s">
        <v>179</v>
      </c>
      <c r="AS142" s="9"/>
      <c r="AT142" s="165" t="s">
        <v>175</v>
      </c>
      <c r="AU142" s="165" t="s">
        <v>81</v>
      </c>
      <c r="AV142" s="9"/>
      <c r="AW142" s="9"/>
      <c r="AX142" s="9"/>
      <c r="AY142" s="123" t="s">
        <v>173</v>
      </c>
      <c r="AZ142" s="9"/>
      <c r="BA142" s="9"/>
      <c r="BB142" s="9"/>
      <c r="BC142" s="9"/>
      <c r="BD142" s="9"/>
      <c r="BE142" s="166">
        <f>IF(N142="základní",J142,0)</f>
        <v>0</v>
      </c>
      <c r="BF142" s="166">
        <f>IF(N142="snížená",J142,0)</f>
        <v>0</v>
      </c>
      <c r="BG142" s="166">
        <f>IF(N142="zákl. přenesená",J142,0)</f>
        <v>0</v>
      </c>
      <c r="BH142" s="166">
        <f>IF(N142="sníž. přenesená",J142,0)</f>
        <v>0</v>
      </c>
      <c r="BI142" s="166">
        <f>IF(N142="nulová",J142,0)</f>
        <v>0</v>
      </c>
      <c r="BJ142" s="123" t="s">
        <v>79</v>
      </c>
      <c r="BK142" s="166">
        <f>ROUND(I142*H142,2)</f>
        <v>0</v>
      </c>
      <c r="BL142" s="123" t="s">
        <v>179</v>
      </c>
      <c r="BM142" s="165" t="s">
        <v>3017</v>
      </c>
      <c r="BN142" s="12"/>
    </row>
    <row r="143" spans="1:66" ht="13.05" customHeight="1">
      <c r="A143" s="13"/>
      <c r="B143" s="17"/>
      <c r="C143" s="229"/>
      <c r="D143" s="168" t="s">
        <v>194</v>
      </c>
      <c r="E143" s="229"/>
      <c r="F143" s="169" t="s">
        <v>3018</v>
      </c>
      <c r="G143" s="229"/>
      <c r="H143" s="229"/>
      <c r="I143" s="229"/>
      <c r="J143" s="229"/>
      <c r="K143" s="230"/>
      <c r="L143" s="49"/>
      <c r="M143" s="52"/>
      <c r="N143" s="9"/>
      <c r="O143" s="9"/>
      <c r="P143" s="9"/>
      <c r="Q143" s="9"/>
      <c r="R143" s="9"/>
      <c r="S143" s="9"/>
      <c r="T143" s="53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9"/>
      <c r="AS143" s="9"/>
      <c r="AT143" s="123" t="s">
        <v>194</v>
      </c>
      <c r="AU143" s="123" t="s">
        <v>81</v>
      </c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12"/>
    </row>
    <row r="144" spans="1:66" ht="24.15" customHeight="1">
      <c r="A144" s="13"/>
      <c r="B144" s="49"/>
      <c r="C144" s="154" t="s">
        <v>283</v>
      </c>
      <c r="D144" s="154" t="s">
        <v>175</v>
      </c>
      <c r="E144" s="155" t="s">
        <v>2913</v>
      </c>
      <c r="F144" s="155" t="s">
        <v>2914</v>
      </c>
      <c r="G144" s="156" t="s">
        <v>178</v>
      </c>
      <c r="H144" s="157">
        <v>8</v>
      </c>
      <c r="I144" s="158"/>
      <c r="J144" s="159">
        <f>ROUND(I144*H144,2)</f>
        <v>0</v>
      </c>
      <c r="K144" s="160"/>
      <c r="L144" s="49"/>
      <c r="M144" s="161"/>
      <c r="N144" s="162" t="s">
        <v>42</v>
      </c>
      <c r="O144" s="9"/>
      <c r="P144" s="163">
        <f>O144*H144</f>
        <v>0</v>
      </c>
      <c r="Q144" s="163">
        <v>0</v>
      </c>
      <c r="R144" s="163">
        <f>Q144*H144</f>
        <v>0</v>
      </c>
      <c r="S144" s="163">
        <v>0</v>
      </c>
      <c r="T144" s="164">
        <f>S144*H144</f>
        <v>0</v>
      </c>
      <c r="U144" s="52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65" t="s">
        <v>179</v>
      </c>
      <c r="AS144" s="9"/>
      <c r="AT144" s="165" t="s">
        <v>175</v>
      </c>
      <c r="AU144" s="165" t="s">
        <v>81</v>
      </c>
      <c r="AV144" s="9"/>
      <c r="AW144" s="9"/>
      <c r="AX144" s="9"/>
      <c r="AY144" s="123" t="s">
        <v>173</v>
      </c>
      <c r="AZ144" s="9"/>
      <c r="BA144" s="9"/>
      <c r="BB144" s="9"/>
      <c r="BC144" s="9"/>
      <c r="BD144" s="9"/>
      <c r="BE144" s="166">
        <f>IF(N144="základní",J144,0)</f>
        <v>0</v>
      </c>
      <c r="BF144" s="166">
        <f>IF(N144="snížená",J144,0)</f>
        <v>0</v>
      </c>
      <c r="BG144" s="166">
        <f>IF(N144="zákl. přenesená",J144,0)</f>
        <v>0</v>
      </c>
      <c r="BH144" s="166">
        <f>IF(N144="sníž. přenesená",J144,0)</f>
        <v>0</v>
      </c>
      <c r="BI144" s="166">
        <f>IF(N144="nulová",J144,0)</f>
        <v>0</v>
      </c>
      <c r="BJ144" s="123" t="s">
        <v>79</v>
      </c>
      <c r="BK144" s="166">
        <f>ROUND(I144*H144,2)</f>
        <v>0</v>
      </c>
      <c r="BL144" s="123" t="s">
        <v>179</v>
      </c>
      <c r="BM144" s="165" t="s">
        <v>3019</v>
      </c>
      <c r="BN144" s="12"/>
    </row>
    <row r="145" spans="1:66" ht="22.8" customHeight="1">
      <c r="A145" s="13"/>
      <c r="B145" s="17"/>
      <c r="C145" s="229"/>
      <c r="D145" s="231" t="s">
        <v>70</v>
      </c>
      <c r="E145" s="128" t="s">
        <v>777</v>
      </c>
      <c r="F145" s="128" t="s">
        <v>778</v>
      </c>
      <c r="G145" s="229"/>
      <c r="H145" s="229"/>
      <c r="I145" s="229"/>
      <c r="J145" s="232">
        <f>BK145</f>
        <v>0</v>
      </c>
      <c r="K145" s="230"/>
      <c r="L145" s="49"/>
      <c r="M145" s="52"/>
      <c r="N145" s="9"/>
      <c r="O145" s="9"/>
      <c r="P145" s="147">
        <f>SUM(P146:P147)</f>
        <v>0</v>
      </c>
      <c r="Q145" s="9"/>
      <c r="R145" s="147">
        <f>SUM(R146:R147)</f>
        <v>0</v>
      </c>
      <c r="S145" s="9"/>
      <c r="T145" s="148">
        <f>SUM(T146:T147)</f>
        <v>0</v>
      </c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44" t="s">
        <v>79</v>
      </c>
      <c r="AS145" s="9"/>
      <c r="AT145" s="149" t="s">
        <v>70</v>
      </c>
      <c r="AU145" s="149" t="s">
        <v>79</v>
      </c>
      <c r="AV145" s="9"/>
      <c r="AW145" s="9"/>
      <c r="AX145" s="9"/>
      <c r="AY145" s="144" t="s">
        <v>173</v>
      </c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150">
        <f>SUM(BK146:BK147)</f>
        <v>0</v>
      </c>
      <c r="BL145" s="9"/>
      <c r="BM145" s="9"/>
      <c r="BN145" s="12"/>
    </row>
    <row r="146" spans="1:66" ht="49.05" customHeight="1">
      <c r="A146" s="13"/>
      <c r="B146" s="49"/>
      <c r="C146" s="154" t="s">
        <v>7</v>
      </c>
      <c r="D146" s="154" t="s">
        <v>175</v>
      </c>
      <c r="E146" s="155" t="s">
        <v>2916</v>
      </c>
      <c r="F146" s="155" t="s">
        <v>2917</v>
      </c>
      <c r="G146" s="156" t="s">
        <v>302</v>
      </c>
      <c r="H146" s="157">
        <v>35.841000000000001</v>
      </c>
      <c r="I146" s="158"/>
      <c r="J146" s="159">
        <f>ROUND(I146*H146,2)</f>
        <v>0</v>
      </c>
      <c r="K146" s="167" t="s">
        <v>192</v>
      </c>
      <c r="L146" s="49"/>
      <c r="M146" s="161"/>
      <c r="N146" s="162" t="s">
        <v>42</v>
      </c>
      <c r="O146" s="9"/>
      <c r="P146" s="163">
        <f>O146*H146</f>
        <v>0</v>
      </c>
      <c r="Q146" s="163">
        <v>0</v>
      </c>
      <c r="R146" s="163">
        <f>Q146*H146</f>
        <v>0</v>
      </c>
      <c r="S146" s="163">
        <v>0</v>
      </c>
      <c r="T146" s="164">
        <f>S146*H146</f>
        <v>0</v>
      </c>
      <c r="U146" s="52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65" t="s">
        <v>179</v>
      </c>
      <c r="AS146" s="9"/>
      <c r="AT146" s="165" t="s">
        <v>175</v>
      </c>
      <c r="AU146" s="165" t="s">
        <v>81</v>
      </c>
      <c r="AV146" s="9"/>
      <c r="AW146" s="9"/>
      <c r="AX146" s="9"/>
      <c r="AY146" s="123" t="s">
        <v>173</v>
      </c>
      <c r="AZ146" s="9"/>
      <c r="BA146" s="9"/>
      <c r="BB146" s="9"/>
      <c r="BC146" s="9"/>
      <c r="BD146" s="9"/>
      <c r="BE146" s="166">
        <f>IF(N146="základní",J146,0)</f>
        <v>0</v>
      </c>
      <c r="BF146" s="166">
        <f>IF(N146="snížená",J146,0)</f>
        <v>0</v>
      </c>
      <c r="BG146" s="166">
        <f>IF(N146="zákl. přenesená",J146,0)</f>
        <v>0</v>
      </c>
      <c r="BH146" s="166">
        <f>IF(N146="sníž. přenesená",J146,0)</f>
        <v>0</v>
      </c>
      <c r="BI146" s="166">
        <f>IF(N146="nulová",J146,0)</f>
        <v>0</v>
      </c>
      <c r="BJ146" s="123" t="s">
        <v>79</v>
      </c>
      <c r="BK146" s="166">
        <f>ROUND(I146*H146,2)</f>
        <v>0</v>
      </c>
      <c r="BL146" s="123" t="s">
        <v>179</v>
      </c>
      <c r="BM146" s="165" t="s">
        <v>3020</v>
      </c>
      <c r="BN146" s="12"/>
    </row>
    <row r="147" spans="1:66" ht="13.05" customHeight="1">
      <c r="A147" s="13"/>
      <c r="B147" s="17"/>
      <c r="C147" s="50"/>
      <c r="D147" s="170" t="s">
        <v>194</v>
      </c>
      <c r="E147" s="50"/>
      <c r="F147" s="171" t="s">
        <v>2919</v>
      </c>
      <c r="G147" s="50"/>
      <c r="H147" s="50"/>
      <c r="I147" s="50"/>
      <c r="J147" s="50"/>
      <c r="K147" s="226"/>
      <c r="L147" s="49"/>
      <c r="M147" s="245"/>
      <c r="N147" s="47"/>
      <c r="O147" s="47"/>
      <c r="P147" s="47"/>
      <c r="Q147" s="47"/>
      <c r="R147" s="47"/>
      <c r="S147" s="47"/>
      <c r="T147" s="55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9"/>
      <c r="AS147" s="9"/>
      <c r="AT147" s="123" t="s">
        <v>194</v>
      </c>
      <c r="AU147" s="123" t="s">
        <v>81</v>
      </c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12"/>
    </row>
    <row r="148" spans="1:66" ht="7.95" customHeight="1">
      <c r="A148" s="96"/>
      <c r="B148" s="40"/>
      <c r="C148" s="8"/>
      <c r="D148" s="8"/>
      <c r="E148" s="8"/>
      <c r="F148" s="8"/>
      <c r="G148" s="8"/>
      <c r="H148" s="8"/>
      <c r="I148" s="8"/>
      <c r="J148" s="8"/>
      <c r="K148" s="41"/>
      <c r="L148" s="97"/>
      <c r="M148" s="239"/>
      <c r="N148" s="239"/>
      <c r="O148" s="239"/>
      <c r="P148" s="239"/>
      <c r="Q148" s="239"/>
      <c r="R148" s="239"/>
      <c r="S148" s="239"/>
      <c r="T148" s="239"/>
      <c r="U148" s="98"/>
      <c r="V148" s="98"/>
      <c r="W148" s="98"/>
      <c r="X148" s="98"/>
      <c r="Y148" s="98"/>
      <c r="Z148" s="98"/>
      <c r="AA148" s="98"/>
      <c r="AB148" s="98"/>
      <c r="AC148" s="98"/>
      <c r="AD148" s="98"/>
      <c r="AE148" s="98"/>
      <c r="AF148" s="99"/>
      <c r="AG148" s="99"/>
      <c r="AH148" s="99"/>
      <c r="AI148" s="99"/>
      <c r="AJ148" s="99"/>
      <c r="AK148" s="99"/>
      <c r="AL148" s="99"/>
      <c r="AM148" s="99"/>
      <c r="AN148" s="99"/>
      <c r="AO148" s="99"/>
      <c r="AP148" s="99"/>
      <c r="AQ148" s="99"/>
      <c r="AR148" s="98"/>
      <c r="AS148" s="98"/>
      <c r="AT148" s="98"/>
      <c r="AU148" s="98"/>
      <c r="AV148" s="98"/>
      <c r="AW148" s="98"/>
      <c r="AX148" s="98"/>
      <c r="AY148" s="98"/>
      <c r="AZ148" s="98"/>
      <c r="BA148" s="98"/>
      <c r="BB148" s="98"/>
      <c r="BC148" s="98"/>
      <c r="BD148" s="98"/>
      <c r="BE148" s="98"/>
      <c r="BF148" s="98"/>
      <c r="BG148" s="98"/>
      <c r="BH148" s="98"/>
      <c r="BI148" s="98"/>
      <c r="BJ148" s="98"/>
      <c r="BK148" s="98"/>
      <c r="BL148" s="98"/>
      <c r="BM148" s="98"/>
      <c r="BN148" s="100"/>
    </row>
  </sheetData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9" r:id="rId3"/>
    <hyperlink ref="F102" r:id="rId4"/>
    <hyperlink ref="F105" r:id="rId5"/>
    <hyperlink ref="F108" r:id="rId6"/>
    <hyperlink ref="F111" r:id="rId7"/>
    <hyperlink ref="F115" r:id="rId8"/>
    <hyperlink ref="F122" r:id="rId9"/>
    <hyperlink ref="F128" r:id="rId10"/>
    <hyperlink ref="F133" r:id="rId11"/>
    <hyperlink ref="F135" r:id="rId12"/>
    <hyperlink ref="F137" r:id="rId13"/>
    <hyperlink ref="F139" r:id="rId14"/>
    <hyperlink ref="F141" r:id="rId15"/>
    <hyperlink ref="F143" r:id="rId16"/>
    <hyperlink ref="F147" r:id="rId17"/>
  </hyperlinks>
  <pageMargins left="0.39374999999999999" right="0.39374999999999999" top="0.39374999999999999" bottom="0.39374999999999999" header="0" footer="0"/>
  <pageSetup scale="74" fitToHeight="0" orientation="portrait" r:id="rId18"/>
  <headerFooter>
    <oddFooter>&amp;C&amp;"Arial CE,Regular"&amp;8&amp;K000000Strana &amp;P z &amp;N</oddFooter>
  </headerFooter>
  <drawing r:id="rId1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6"/>
  <sheetViews>
    <sheetView showGridLines="0" workbookViewId="0">
      <selection activeCell="A2" sqref="A2:K137"/>
    </sheetView>
  </sheetViews>
  <sheetFormatPr defaultColWidth="8" defaultRowHeight="12.75" customHeight="1"/>
  <cols>
    <col min="1" max="1" width="8.28515625" style="254" customWidth="1"/>
    <col min="2" max="2" width="2" style="254" customWidth="1"/>
    <col min="3" max="4" width="4.28515625" style="254" customWidth="1"/>
    <col min="5" max="5" width="17.28515625" style="254" customWidth="1"/>
    <col min="6" max="6" width="50.7109375" style="254" customWidth="1"/>
    <col min="7" max="7" width="7.42578125" style="254" customWidth="1"/>
    <col min="8" max="8" width="14" style="254" customWidth="1"/>
    <col min="9" max="9" width="15.7109375" style="254" customWidth="1"/>
    <col min="10" max="11" width="22.28515625" style="254" customWidth="1"/>
    <col min="12" max="12" width="9.28515625" style="254" customWidth="1"/>
    <col min="13" max="13" width="10.7109375" style="254" customWidth="1"/>
    <col min="14" max="14" width="9.28515625" style="254" customWidth="1"/>
    <col min="15" max="20" width="14.28515625" style="254" customWidth="1"/>
    <col min="21" max="21" width="16.28515625" style="254" customWidth="1"/>
    <col min="22" max="22" width="12.28515625" style="254" customWidth="1"/>
    <col min="23" max="23" width="16.28515625" style="254" customWidth="1"/>
    <col min="24" max="24" width="12.28515625" style="254" customWidth="1"/>
    <col min="25" max="25" width="15" style="254" customWidth="1"/>
    <col min="26" max="26" width="11" style="254" customWidth="1"/>
    <col min="27" max="27" width="15" style="254" customWidth="1"/>
    <col min="28" max="28" width="16.28515625" style="254" customWidth="1"/>
    <col min="29" max="29" width="11" style="254" customWidth="1"/>
    <col min="30" max="30" width="15" style="254" customWidth="1"/>
    <col min="31" max="31" width="16.28515625" style="254" customWidth="1"/>
    <col min="32" max="43" width="8" style="254" customWidth="1"/>
    <col min="44" max="65" width="8" style="254" hidden="1" customWidth="1"/>
    <col min="66" max="256" width="8" style="254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112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33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285" t="s">
        <v>3021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.75" hidden="1" customHeight="1">
      <c r="A10" s="13"/>
      <c r="B10" s="17"/>
      <c r="C10" s="9"/>
      <c r="D10" s="9"/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2" hidden="1" customHeight="1">
      <c r="A11" s="13"/>
      <c r="B11" s="17"/>
      <c r="C11" s="9"/>
      <c r="D11" s="33" t="s">
        <v>18</v>
      </c>
      <c r="E11" s="9"/>
      <c r="F11" s="91"/>
      <c r="G11" s="9"/>
      <c r="H11" s="9"/>
      <c r="I11" s="33" t="s">
        <v>19</v>
      </c>
      <c r="J11" s="91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" hidden="1" customHeight="1">
      <c r="A12" s="13"/>
      <c r="B12" s="17"/>
      <c r="C12" s="9"/>
      <c r="D12" s="33" t="s">
        <v>20</v>
      </c>
      <c r="E12" s="9"/>
      <c r="F12" s="46" t="s">
        <v>21</v>
      </c>
      <c r="G12" s="9"/>
      <c r="H12" s="9"/>
      <c r="I12" s="33" t="s">
        <v>22</v>
      </c>
      <c r="J12" s="46" t="str">
        <f>'Rekapitulace stavby'!AN8</f>
        <v>17. 7. 2024</v>
      </c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0.8" hidden="1" customHeight="1">
      <c r="A13" s="13"/>
      <c r="B13" s="17"/>
      <c r="C13" s="9"/>
      <c r="D13" s="9"/>
      <c r="E13" s="9"/>
      <c r="F13" s="9"/>
      <c r="G13" s="9"/>
      <c r="H13" s="9"/>
      <c r="I13" s="9"/>
      <c r="J13" s="9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24</v>
      </c>
      <c r="E14" s="9"/>
      <c r="F14" s="9"/>
      <c r="G14" s="9"/>
      <c r="H14" s="9"/>
      <c r="I14" s="33" t="s">
        <v>25</v>
      </c>
      <c r="J14" s="91"/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8" hidden="1" customHeight="1">
      <c r="A15" s="13"/>
      <c r="B15" s="17"/>
      <c r="C15" s="9"/>
      <c r="D15" s="9"/>
      <c r="E15" s="46" t="s">
        <v>26</v>
      </c>
      <c r="F15" s="9"/>
      <c r="G15" s="9"/>
      <c r="H15" s="9"/>
      <c r="I15" s="33" t="s">
        <v>27</v>
      </c>
      <c r="J15" s="91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7.95" hidden="1" customHeight="1">
      <c r="A16" s="13"/>
      <c r="B16" s="17"/>
      <c r="C16" s="9"/>
      <c r="D16" s="9"/>
      <c r="E16" s="9"/>
      <c r="F16" s="9"/>
      <c r="G16" s="9"/>
      <c r="H16" s="9"/>
      <c r="I16" s="9"/>
      <c r="J16" s="9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2" hidden="1" customHeight="1">
      <c r="A17" s="13"/>
      <c r="B17" s="17"/>
      <c r="C17" s="9"/>
      <c r="D17" s="33" t="s">
        <v>28</v>
      </c>
      <c r="E17" s="9"/>
      <c r="F17" s="9"/>
      <c r="G17" s="9"/>
      <c r="H17" s="9"/>
      <c r="I17" s="33" t="s">
        <v>25</v>
      </c>
      <c r="J17" s="27" t="str">
        <f>'Rekapitulace stavby'!AN13</f>
        <v>Vyplň údaj</v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18" hidden="1" customHeight="1">
      <c r="A18" s="13"/>
      <c r="B18" s="17"/>
      <c r="C18" s="9"/>
      <c r="D18" s="9"/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7.95" hidden="1" customHeight="1">
      <c r="A19" s="13"/>
      <c r="B19" s="17"/>
      <c r="C19" s="9"/>
      <c r="D19" s="9"/>
      <c r="E19" s="9"/>
      <c r="F19" s="9"/>
      <c r="G19" s="9"/>
      <c r="H19" s="9"/>
      <c r="I19" s="9"/>
      <c r="J19" s="9"/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2" hidden="1" customHeight="1">
      <c r="A20" s="13"/>
      <c r="B20" s="17"/>
      <c r="C20" s="9"/>
      <c r="D20" s="33" t="s">
        <v>30</v>
      </c>
      <c r="E20" s="9"/>
      <c r="F20" s="9"/>
      <c r="G20" s="9"/>
      <c r="H20" s="9"/>
      <c r="I20" s="33" t="s">
        <v>25</v>
      </c>
      <c r="J20" s="91"/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18" hidden="1" customHeight="1">
      <c r="A21" s="13"/>
      <c r="B21" s="17"/>
      <c r="C21" s="9"/>
      <c r="D21" s="9"/>
      <c r="E21" s="46" t="s">
        <v>31</v>
      </c>
      <c r="F21" s="9"/>
      <c r="G21" s="9"/>
      <c r="H21" s="9"/>
      <c r="I21" s="33" t="s">
        <v>27</v>
      </c>
      <c r="J21" s="91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7.95" hidden="1" customHeight="1">
      <c r="A22" s="13"/>
      <c r="B22" s="17"/>
      <c r="C22" s="9"/>
      <c r="D22" s="9"/>
      <c r="E22" s="9"/>
      <c r="F22" s="9"/>
      <c r="G22" s="9"/>
      <c r="H22" s="9"/>
      <c r="I22" s="9"/>
      <c r="J22" s="9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2" hidden="1" customHeight="1">
      <c r="A23" s="13"/>
      <c r="B23" s="17"/>
      <c r="C23" s="9"/>
      <c r="D23" s="33" t="s">
        <v>33</v>
      </c>
      <c r="E23" s="9"/>
      <c r="F23" s="9"/>
      <c r="G23" s="9"/>
      <c r="H23" s="9"/>
      <c r="I23" s="33" t="s">
        <v>25</v>
      </c>
      <c r="J23" s="46" t="str">
        <f>IF('Rekapitulace stavby'!AN19="","",'Rekapitulace stavby'!AN19)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18" hidden="1" customHeight="1">
      <c r="A24" s="13"/>
      <c r="B24" s="17"/>
      <c r="C24" s="9"/>
      <c r="D24" s="9"/>
      <c r="E24" s="46" t="str">
        <f>IF('Rekapitulace stavby'!E20="","",'Rekapitulace stavby'!E20)</f>
        <v xml:space="preserve"> </v>
      </c>
      <c r="F24" s="9"/>
      <c r="G24" s="9"/>
      <c r="H24" s="9"/>
      <c r="I24" s="33" t="s">
        <v>27</v>
      </c>
      <c r="J24" s="46" t="str">
        <f>IF('Rekapitulace stavby'!AN20="","",'Rekapitulace stavby'!AN20)</f>
        <v/>
      </c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7.95" hidden="1" customHeight="1">
      <c r="A25" s="13"/>
      <c r="B25" s="17"/>
      <c r="C25" s="9"/>
      <c r="D25" s="9"/>
      <c r="E25" s="9"/>
      <c r="F25" s="9"/>
      <c r="G25" s="9"/>
      <c r="H25" s="9"/>
      <c r="I25" s="9"/>
      <c r="J25" s="9"/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2" hidden="1" customHeight="1">
      <c r="A26" s="13"/>
      <c r="B26" s="17"/>
      <c r="C26" s="9"/>
      <c r="D26" s="33" t="s">
        <v>35</v>
      </c>
      <c r="E26" s="9"/>
      <c r="F26" s="9"/>
      <c r="G26" s="9"/>
      <c r="H26" s="9"/>
      <c r="I26" s="9"/>
      <c r="J26" s="9"/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16.5" hidden="1" customHeight="1">
      <c r="A27" s="13"/>
      <c r="B27" s="17"/>
      <c r="C27" s="9"/>
      <c r="D27" s="9"/>
      <c r="E27" s="327"/>
      <c r="F27" s="327"/>
      <c r="G27" s="327"/>
      <c r="H27" s="327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7.95" hidden="1" customHeight="1">
      <c r="A28" s="13"/>
      <c r="B28" s="17"/>
      <c r="C28" s="9"/>
      <c r="D28" s="47"/>
      <c r="E28" s="47"/>
      <c r="F28" s="47"/>
      <c r="G28" s="47"/>
      <c r="H28" s="47"/>
      <c r="I28" s="47"/>
      <c r="J28" s="47"/>
      <c r="K28" s="225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7.95" hidden="1" customHeight="1">
      <c r="A29" s="13"/>
      <c r="B29" s="17"/>
      <c r="C29" s="9"/>
      <c r="D29" s="50"/>
      <c r="E29" s="50"/>
      <c r="F29" s="50"/>
      <c r="G29" s="50"/>
      <c r="H29" s="50"/>
      <c r="I29" s="50"/>
      <c r="J29" s="50"/>
      <c r="K29" s="226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25.35" hidden="1" customHeight="1">
      <c r="A30" s="13"/>
      <c r="B30" s="17"/>
      <c r="C30" s="9"/>
      <c r="D30" s="108" t="s">
        <v>37</v>
      </c>
      <c r="E30" s="47"/>
      <c r="F30" s="47"/>
      <c r="G30" s="47"/>
      <c r="H30" s="47"/>
      <c r="I30" s="47"/>
      <c r="J30" s="109">
        <f>ROUND(J88,2)</f>
        <v>0</v>
      </c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14.4" hidden="1" customHeight="1">
      <c r="A32" s="13"/>
      <c r="B32" s="17"/>
      <c r="C32" s="9"/>
      <c r="D32" s="9"/>
      <c r="E32" s="9"/>
      <c r="F32" s="32" t="s">
        <v>39</v>
      </c>
      <c r="G32" s="9"/>
      <c r="H32" s="9"/>
      <c r="I32" s="32" t="s">
        <v>38</v>
      </c>
      <c r="J32" s="32" t="s">
        <v>40</v>
      </c>
      <c r="K32" s="19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14.4" hidden="1" customHeight="1">
      <c r="A33" s="13"/>
      <c r="B33" s="17"/>
      <c r="C33" s="9"/>
      <c r="D33" s="110" t="s">
        <v>41</v>
      </c>
      <c r="E33" s="33" t="s">
        <v>42</v>
      </c>
      <c r="F33" s="88">
        <f>ROUND((SUM(BE88:BE135)),2)</f>
        <v>0</v>
      </c>
      <c r="G33" s="9"/>
      <c r="H33" s="9"/>
      <c r="I33" s="111">
        <v>0.21</v>
      </c>
      <c r="J33" s="88">
        <f>ROUND(((SUM(BE88:BE135))*I33),2)</f>
        <v>0</v>
      </c>
      <c r="K33" s="19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33" t="s">
        <v>43</v>
      </c>
      <c r="F34" s="88">
        <f>ROUND((SUM(BF88:BF135)),2)</f>
        <v>0</v>
      </c>
      <c r="G34" s="9"/>
      <c r="H34" s="9"/>
      <c r="I34" s="111">
        <v>0.12</v>
      </c>
      <c r="J34" s="88">
        <f>ROUND(((SUM(BF88:BF135))*I34),2)</f>
        <v>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9"/>
      <c r="E35" s="33" t="s">
        <v>44</v>
      </c>
      <c r="F35" s="88">
        <f>ROUND((SUM(BG88:BG135)),2)</f>
        <v>0</v>
      </c>
      <c r="G35" s="9"/>
      <c r="H35" s="9"/>
      <c r="I35" s="111">
        <v>0.21</v>
      </c>
      <c r="J35" s="88">
        <f t="shared" ref="J35:J37" si="0">0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45</v>
      </c>
      <c r="F36" s="88">
        <f>ROUND((SUM(BH88:BH135)),2)</f>
        <v>0</v>
      </c>
      <c r="G36" s="9"/>
      <c r="H36" s="9"/>
      <c r="I36" s="111">
        <v>0.12</v>
      </c>
      <c r="J36" s="88">
        <f t="shared" si="0"/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46</v>
      </c>
      <c r="F37" s="88">
        <f>ROUND((SUM(BI88:BI135)),2)</f>
        <v>0</v>
      </c>
      <c r="G37" s="9"/>
      <c r="H37" s="9"/>
      <c r="I37" s="111">
        <v>0</v>
      </c>
      <c r="J37" s="88">
        <f t="shared" si="0"/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7.95" hidden="1" customHeight="1">
      <c r="A38" s="13"/>
      <c r="B38" s="17"/>
      <c r="C38" s="9"/>
      <c r="D38" s="29"/>
      <c r="E38" s="29"/>
      <c r="F38" s="29"/>
      <c r="G38" s="29"/>
      <c r="H38" s="29"/>
      <c r="I38" s="29"/>
      <c r="J38" s="29"/>
      <c r="K38" s="54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25.35" hidden="1" customHeight="1">
      <c r="A39" s="13"/>
      <c r="B39" s="17"/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14.4" hidden="1" customHeight="1">
      <c r="A40" s="13"/>
      <c r="B40" s="40"/>
      <c r="C40" s="8"/>
      <c r="D40" s="227"/>
      <c r="E40" s="227"/>
      <c r="F40" s="227"/>
      <c r="G40" s="227"/>
      <c r="H40" s="227"/>
      <c r="I40" s="227"/>
      <c r="J40" s="227"/>
      <c r="K40" s="228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12.75" hidden="1" customHeight="1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2.75" hidden="1" customHeight="1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7.95" customHeight="1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6"/>
      <c r="L44" s="17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24.9" customHeight="1">
      <c r="A45" s="13"/>
      <c r="B45" s="17"/>
      <c r="C45" s="42" t="s">
        <v>131</v>
      </c>
      <c r="D45" s="9"/>
      <c r="E45" s="9"/>
      <c r="F45" s="9"/>
      <c r="G45" s="9"/>
      <c r="H45" s="9"/>
      <c r="I45" s="9"/>
      <c r="J45" s="9"/>
      <c r="K45" s="19"/>
      <c r="L45" s="17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19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12" customHeight="1">
      <c r="A47" s="13"/>
      <c r="B47" s="17"/>
      <c r="C47" s="33" t="s">
        <v>16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16.5" customHeight="1">
      <c r="A48" s="13"/>
      <c r="B48" s="17"/>
      <c r="C48" s="9"/>
      <c r="D48" s="9"/>
      <c r="E48" s="324" t="str">
        <f>E7</f>
        <v>Společenský objekt na hřišti ve Veselí</v>
      </c>
      <c r="F48" s="328"/>
      <c r="G48" s="328"/>
      <c r="H48" s="328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130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285" t="str">
        <f>E9</f>
        <v>07 - Zemní kabelové vedení NN - přípojka NN</v>
      </c>
      <c r="F50" s="286"/>
      <c r="G50" s="286"/>
      <c r="H50" s="286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7.95" customHeight="1">
      <c r="A51" s="13"/>
      <c r="B51" s="17"/>
      <c r="C51" s="9"/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2" customHeight="1">
      <c r="A52" s="13"/>
      <c r="B52" s="17"/>
      <c r="C52" s="33" t="s">
        <v>20</v>
      </c>
      <c r="D52" s="9"/>
      <c r="E52" s="9"/>
      <c r="F52" s="46" t="str">
        <f>F12</f>
        <v>Veselí u Oder</v>
      </c>
      <c r="G52" s="9"/>
      <c r="H52" s="9"/>
      <c r="I52" s="33" t="s">
        <v>22</v>
      </c>
      <c r="J52" s="46" t="str">
        <f>IF(J12="","",J12)</f>
        <v>17. 7. 2024</v>
      </c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7.95" customHeight="1">
      <c r="A53" s="13"/>
      <c r="B53" s="17"/>
      <c r="C53" s="9"/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40.049999999999997" customHeight="1">
      <c r="A54" s="13"/>
      <c r="B54" s="17"/>
      <c r="C54" s="33" t="s">
        <v>24</v>
      </c>
      <c r="D54" s="9"/>
      <c r="E54" s="9"/>
      <c r="F54" s="46" t="str">
        <f>E15</f>
        <v>Město Odry</v>
      </c>
      <c r="G54" s="9"/>
      <c r="H54" s="9"/>
      <c r="I54" s="33" t="s">
        <v>30</v>
      </c>
      <c r="J54" s="28" t="str">
        <f>E21</f>
        <v>PRINEX GROUP s.r.o., Masarykovo nám. 11/46, Odry</v>
      </c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15.15" customHeight="1">
      <c r="A55" s="13"/>
      <c r="B55" s="17"/>
      <c r="C55" s="33" t="s">
        <v>28</v>
      </c>
      <c r="D55" s="9"/>
      <c r="E55" s="9"/>
      <c r="F55" s="46" t="str">
        <f>IF(E18="","",E18)</f>
        <v>Vyplň údaj</v>
      </c>
      <c r="G55" s="9"/>
      <c r="H55" s="9"/>
      <c r="I55" s="33" t="s">
        <v>33</v>
      </c>
      <c r="J55" s="28" t="str">
        <f>E24</f>
        <v xml:space="preserve"> </v>
      </c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0.35" customHeight="1">
      <c r="A56" s="13"/>
      <c r="B56" s="17"/>
      <c r="C56" s="9"/>
      <c r="D56" s="9"/>
      <c r="E56" s="9"/>
      <c r="F56" s="9"/>
      <c r="G56" s="9"/>
      <c r="H56" s="9"/>
      <c r="I56" s="9"/>
      <c r="J56" s="9"/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29.25" customHeight="1">
      <c r="A57" s="13"/>
      <c r="B57" s="17"/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10.35" customHeight="1">
      <c r="A58" s="13"/>
      <c r="B58" s="17"/>
      <c r="C58" s="9"/>
      <c r="D58" s="9"/>
      <c r="E58" s="9"/>
      <c r="F58" s="9"/>
      <c r="G58" s="9"/>
      <c r="H58" s="9"/>
      <c r="I58" s="9"/>
      <c r="J58" s="9"/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22.8" customHeight="1">
      <c r="A59" s="13"/>
      <c r="B59" s="17"/>
      <c r="C59" s="122" t="s">
        <v>69</v>
      </c>
      <c r="D59" s="9"/>
      <c r="E59" s="9"/>
      <c r="F59" s="9"/>
      <c r="G59" s="9"/>
      <c r="H59" s="9"/>
      <c r="I59" s="9"/>
      <c r="J59" s="66">
        <f>J88</f>
        <v>0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123" t="s">
        <v>134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24.9" customHeight="1">
      <c r="A60" s="13"/>
      <c r="B60" s="17"/>
      <c r="C60" s="9"/>
      <c r="D60" s="125" t="s">
        <v>145</v>
      </c>
      <c r="E60" s="47"/>
      <c r="F60" s="47"/>
      <c r="G60" s="47"/>
      <c r="H60" s="47"/>
      <c r="I60" s="47"/>
      <c r="J60" s="126">
        <f>J89</f>
        <v>0</v>
      </c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19.95" customHeight="1">
      <c r="A61" s="13"/>
      <c r="B61" s="17"/>
      <c r="C61" s="9"/>
      <c r="D61" s="128" t="s">
        <v>2092</v>
      </c>
      <c r="E61" s="229"/>
      <c r="F61" s="229"/>
      <c r="G61" s="229"/>
      <c r="H61" s="229"/>
      <c r="I61" s="229"/>
      <c r="J61" s="129">
        <f>J90</f>
        <v>0</v>
      </c>
      <c r="K61" s="19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24.9" customHeight="1">
      <c r="A62" s="13"/>
      <c r="B62" s="17"/>
      <c r="C62" s="9"/>
      <c r="D62" s="130" t="s">
        <v>2094</v>
      </c>
      <c r="E62" s="229"/>
      <c r="F62" s="229"/>
      <c r="G62" s="229"/>
      <c r="H62" s="229"/>
      <c r="I62" s="229"/>
      <c r="J62" s="129">
        <f>J102</f>
        <v>0</v>
      </c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19.95" customHeight="1">
      <c r="A63" s="13"/>
      <c r="B63" s="17"/>
      <c r="C63" s="9"/>
      <c r="D63" s="128" t="s">
        <v>2381</v>
      </c>
      <c r="E63" s="229"/>
      <c r="F63" s="229"/>
      <c r="G63" s="229"/>
      <c r="H63" s="229"/>
      <c r="I63" s="229"/>
      <c r="J63" s="129">
        <f>J103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19.95" customHeight="1">
      <c r="A64" s="13"/>
      <c r="B64" s="17"/>
      <c r="C64" s="9"/>
      <c r="D64" s="128" t="s">
        <v>3022</v>
      </c>
      <c r="E64" s="229"/>
      <c r="F64" s="229"/>
      <c r="G64" s="229"/>
      <c r="H64" s="229"/>
      <c r="I64" s="229"/>
      <c r="J64" s="129">
        <f>J120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24.9" customHeight="1">
      <c r="A65" s="13"/>
      <c r="B65" s="17"/>
      <c r="C65" s="9"/>
      <c r="D65" s="130" t="s">
        <v>2096</v>
      </c>
      <c r="E65" s="229"/>
      <c r="F65" s="229"/>
      <c r="G65" s="229"/>
      <c r="H65" s="229"/>
      <c r="I65" s="229"/>
      <c r="J65" s="129">
        <f>J127</f>
        <v>0</v>
      </c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24.9" customHeight="1">
      <c r="A66" s="13"/>
      <c r="B66" s="17"/>
      <c r="C66" s="9"/>
      <c r="D66" s="130" t="s">
        <v>2097</v>
      </c>
      <c r="E66" s="229"/>
      <c r="F66" s="229"/>
      <c r="G66" s="229"/>
      <c r="H66" s="229"/>
      <c r="I66" s="229"/>
      <c r="J66" s="129">
        <f>J129</f>
        <v>0</v>
      </c>
      <c r="K66" s="19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9.95" customHeight="1">
      <c r="A67" s="13"/>
      <c r="B67" s="17"/>
      <c r="C67" s="9"/>
      <c r="D67" s="128" t="s">
        <v>2099</v>
      </c>
      <c r="E67" s="229"/>
      <c r="F67" s="229"/>
      <c r="G67" s="229"/>
      <c r="H67" s="229"/>
      <c r="I67" s="229"/>
      <c r="J67" s="129">
        <f>J130</f>
        <v>0</v>
      </c>
      <c r="K67" s="19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9.95" customHeight="1">
      <c r="A68" s="13"/>
      <c r="B68" s="17"/>
      <c r="C68" s="9"/>
      <c r="D68" s="128" t="s">
        <v>2100</v>
      </c>
      <c r="E68" s="229"/>
      <c r="F68" s="229"/>
      <c r="G68" s="229"/>
      <c r="H68" s="229"/>
      <c r="I68" s="229"/>
      <c r="J68" s="129">
        <f>J133</f>
        <v>0</v>
      </c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21.75" customHeight="1">
      <c r="A69" s="13"/>
      <c r="B69" s="17"/>
      <c r="C69" s="9"/>
      <c r="D69" s="50"/>
      <c r="E69" s="50"/>
      <c r="F69" s="50"/>
      <c r="G69" s="50"/>
      <c r="H69" s="50"/>
      <c r="I69" s="50"/>
      <c r="J69" s="50"/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7.95" customHeight="1">
      <c r="A70" s="13"/>
      <c r="B70" s="40"/>
      <c r="C70" s="8"/>
      <c r="D70" s="8"/>
      <c r="E70" s="8"/>
      <c r="F70" s="8"/>
      <c r="G70" s="8"/>
      <c r="H70" s="8"/>
      <c r="I70" s="8"/>
      <c r="J70" s="8"/>
      <c r="K70" s="41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12.75" customHeight="1">
      <c r="A71" s="7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12.75" customHeight="1">
      <c r="A72" s="7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2.75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7.95" customHeight="1">
      <c r="A74" s="13"/>
      <c r="B74" s="14"/>
      <c r="C74" s="15"/>
      <c r="D74" s="15"/>
      <c r="E74" s="15"/>
      <c r="F74" s="15"/>
      <c r="G74" s="15"/>
      <c r="H74" s="15"/>
      <c r="I74" s="15"/>
      <c r="J74" s="15"/>
      <c r="K74" s="16"/>
      <c r="L74" s="17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24.9" customHeight="1">
      <c r="A75" s="13"/>
      <c r="B75" s="17"/>
      <c r="C75" s="42" t="s">
        <v>158</v>
      </c>
      <c r="D75" s="9"/>
      <c r="E75" s="9"/>
      <c r="F75" s="9"/>
      <c r="G75" s="9"/>
      <c r="H75" s="9"/>
      <c r="I75" s="9"/>
      <c r="J75" s="9"/>
      <c r="K75" s="19"/>
      <c r="L75" s="17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7.95" customHeight="1">
      <c r="A76" s="13"/>
      <c r="B76" s="17"/>
      <c r="C76" s="9"/>
      <c r="D76" s="9"/>
      <c r="E76" s="9"/>
      <c r="F76" s="9"/>
      <c r="G76" s="9"/>
      <c r="H76" s="9"/>
      <c r="I76" s="9"/>
      <c r="J76" s="9"/>
      <c r="K76" s="19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12" customHeight="1">
      <c r="A77" s="13"/>
      <c r="B77" s="17"/>
      <c r="C77" s="33" t="s">
        <v>16</v>
      </c>
      <c r="D77" s="9"/>
      <c r="E77" s="9"/>
      <c r="F77" s="9"/>
      <c r="G77" s="9"/>
      <c r="H77" s="9"/>
      <c r="I77" s="9"/>
      <c r="J77" s="9"/>
      <c r="K77" s="19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16.5" customHeight="1">
      <c r="A78" s="13"/>
      <c r="B78" s="17"/>
      <c r="C78" s="9"/>
      <c r="D78" s="9"/>
      <c r="E78" s="324" t="str">
        <f>E7</f>
        <v>Společenský objekt na hřišti ve Veselí</v>
      </c>
      <c r="F78" s="328"/>
      <c r="G78" s="328"/>
      <c r="H78" s="328"/>
      <c r="I78" s="9"/>
      <c r="J78" s="9"/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12" customHeight="1">
      <c r="A79" s="13"/>
      <c r="B79" s="17"/>
      <c r="C79" s="33" t="s">
        <v>130</v>
      </c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16.5" customHeight="1">
      <c r="A80" s="13"/>
      <c r="B80" s="17"/>
      <c r="C80" s="9"/>
      <c r="D80" s="9"/>
      <c r="E80" s="285" t="str">
        <f>E9</f>
        <v>07 - Zemní kabelové vedení NN - přípojka NN</v>
      </c>
      <c r="F80" s="286"/>
      <c r="G80" s="286"/>
      <c r="H80" s="286"/>
      <c r="I80" s="9"/>
      <c r="J80" s="9"/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7.95" customHeight="1">
      <c r="A81" s="13"/>
      <c r="B81" s="17"/>
      <c r="C81" s="9"/>
      <c r="D81" s="9"/>
      <c r="E81" s="9"/>
      <c r="F81" s="9"/>
      <c r="G81" s="9"/>
      <c r="H81" s="9"/>
      <c r="I81" s="9"/>
      <c r="J81" s="9"/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2" customHeight="1">
      <c r="A82" s="13"/>
      <c r="B82" s="17"/>
      <c r="C82" s="33" t="s">
        <v>20</v>
      </c>
      <c r="D82" s="9"/>
      <c r="E82" s="9"/>
      <c r="F82" s="46" t="str">
        <f>F12</f>
        <v>Veselí u Oder</v>
      </c>
      <c r="G82" s="9"/>
      <c r="H82" s="9"/>
      <c r="I82" s="33" t="s">
        <v>22</v>
      </c>
      <c r="J82" s="46" t="str">
        <f>IF(J12="","",J12)</f>
        <v>17. 7. 2024</v>
      </c>
      <c r="K82" s="19"/>
      <c r="L82" s="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7.95" customHeight="1">
      <c r="A83" s="13"/>
      <c r="B83" s="17"/>
      <c r="C83" s="9"/>
      <c r="D83" s="9"/>
      <c r="E83" s="9"/>
      <c r="F83" s="9"/>
      <c r="G83" s="9"/>
      <c r="H83" s="9"/>
      <c r="I83" s="9"/>
      <c r="J83" s="9"/>
      <c r="K83" s="19"/>
      <c r="L83" s="17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40.049999999999997" customHeight="1">
      <c r="A84" s="13"/>
      <c r="B84" s="17"/>
      <c r="C84" s="33" t="s">
        <v>24</v>
      </c>
      <c r="D84" s="9"/>
      <c r="E84" s="9"/>
      <c r="F84" s="46" t="str">
        <f>E15</f>
        <v>Město Odry</v>
      </c>
      <c r="G84" s="9"/>
      <c r="H84" s="9"/>
      <c r="I84" s="33" t="s">
        <v>30</v>
      </c>
      <c r="J84" s="28" t="str">
        <f>E21</f>
        <v>PRINEX GROUP s.r.o., Masarykovo nám. 11/46, Odry</v>
      </c>
      <c r="K84" s="19"/>
      <c r="L84" s="17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15.15" customHeight="1">
      <c r="A85" s="13"/>
      <c r="B85" s="17"/>
      <c r="C85" s="33" t="s">
        <v>28</v>
      </c>
      <c r="D85" s="9"/>
      <c r="E85" s="9"/>
      <c r="F85" s="46" t="str">
        <f>IF(E18="","",E18)</f>
        <v>Vyplň údaj</v>
      </c>
      <c r="G85" s="9"/>
      <c r="H85" s="9"/>
      <c r="I85" s="33" t="s">
        <v>33</v>
      </c>
      <c r="J85" s="28" t="str">
        <f>E24</f>
        <v xml:space="preserve"> </v>
      </c>
      <c r="K85" s="19"/>
      <c r="L85" s="17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10.35" customHeight="1">
      <c r="A86" s="13"/>
      <c r="B86" s="17"/>
      <c r="C86" s="47"/>
      <c r="D86" s="47"/>
      <c r="E86" s="47"/>
      <c r="F86" s="47"/>
      <c r="G86" s="47"/>
      <c r="H86" s="47"/>
      <c r="I86" s="47"/>
      <c r="J86" s="47"/>
      <c r="K86" s="225"/>
      <c r="L86" s="17"/>
      <c r="M86" s="47"/>
      <c r="N86" s="47"/>
      <c r="O86" s="47"/>
      <c r="P86" s="47"/>
      <c r="Q86" s="47"/>
      <c r="R86" s="47"/>
      <c r="S86" s="47"/>
      <c r="T86" s="47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29.25" customHeight="1">
      <c r="A87" s="13"/>
      <c r="B87" s="49"/>
      <c r="C87" s="132" t="s">
        <v>159</v>
      </c>
      <c r="D87" s="133" t="s">
        <v>56</v>
      </c>
      <c r="E87" s="133" t="s">
        <v>52</v>
      </c>
      <c r="F87" s="133" t="s">
        <v>53</v>
      </c>
      <c r="G87" s="133" t="s">
        <v>160</v>
      </c>
      <c r="H87" s="133" t="s">
        <v>161</v>
      </c>
      <c r="I87" s="133" t="s">
        <v>162</v>
      </c>
      <c r="J87" s="133" t="s">
        <v>133</v>
      </c>
      <c r="K87" s="134" t="s">
        <v>163</v>
      </c>
      <c r="L87" s="49"/>
      <c r="M87" s="135"/>
      <c r="N87" s="136" t="s">
        <v>41</v>
      </c>
      <c r="O87" s="136" t="s">
        <v>164</v>
      </c>
      <c r="P87" s="136" t="s">
        <v>165</v>
      </c>
      <c r="Q87" s="136" t="s">
        <v>166</v>
      </c>
      <c r="R87" s="136" t="s">
        <v>167</v>
      </c>
      <c r="S87" s="136" t="s">
        <v>168</v>
      </c>
      <c r="T87" s="137" t="s">
        <v>169</v>
      </c>
      <c r="U87" s="52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22.8" customHeight="1">
      <c r="A88" s="13"/>
      <c r="B88" s="17"/>
      <c r="C88" s="138" t="s">
        <v>170</v>
      </c>
      <c r="D88" s="50"/>
      <c r="E88" s="50"/>
      <c r="F88" s="50"/>
      <c r="G88" s="50"/>
      <c r="H88" s="50"/>
      <c r="I88" s="50"/>
      <c r="J88" s="139">
        <f>BK88</f>
        <v>0</v>
      </c>
      <c r="K88" s="226"/>
      <c r="L88" s="49"/>
      <c r="M88" s="63"/>
      <c r="N88" s="50"/>
      <c r="O88" s="50"/>
      <c r="P88" s="140">
        <f>P89+P102+P127+P129</f>
        <v>0</v>
      </c>
      <c r="Q88" s="50"/>
      <c r="R88" s="140">
        <f>R89+R102+R127+R129</f>
        <v>23.829889999999999</v>
      </c>
      <c r="S88" s="50"/>
      <c r="T88" s="141">
        <f>T89+T102+T127+T129</f>
        <v>0</v>
      </c>
      <c r="U88" s="52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123" t="s">
        <v>70</v>
      </c>
      <c r="AU88" s="123" t="s">
        <v>134</v>
      </c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142">
        <f>BK89+BK102+BK127+BK129</f>
        <v>0</v>
      </c>
      <c r="BL88" s="9"/>
      <c r="BM88" s="9"/>
      <c r="BN88" s="12"/>
    </row>
    <row r="89" spans="1:66" ht="25.95" customHeight="1">
      <c r="A89" s="13"/>
      <c r="B89" s="17"/>
      <c r="C89" s="9"/>
      <c r="D89" s="144" t="s">
        <v>70</v>
      </c>
      <c r="E89" s="145" t="s">
        <v>785</v>
      </c>
      <c r="F89" s="145" t="s">
        <v>786</v>
      </c>
      <c r="G89" s="9"/>
      <c r="H89" s="9"/>
      <c r="I89" s="9"/>
      <c r="J89" s="146">
        <f>BK89</f>
        <v>0</v>
      </c>
      <c r="K89" s="19"/>
      <c r="L89" s="49"/>
      <c r="M89" s="52"/>
      <c r="N89" s="9"/>
      <c r="O89" s="9"/>
      <c r="P89" s="147">
        <f>P90</f>
        <v>0</v>
      </c>
      <c r="Q89" s="9"/>
      <c r="R89" s="147">
        <f>R90</f>
        <v>0.11921000000000001</v>
      </c>
      <c r="S89" s="9"/>
      <c r="T89" s="148">
        <f>T90</f>
        <v>0</v>
      </c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44" t="s">
        <v>81</v>
      </c>
      <c r="AS89" s="9"/>
      <c r="AT89" s="149" t="s">
        <v>70</v>
      </c>
      <c r="AU89" s="149" t="s">
        <v>71</v>
      </c>
      <c r="AV89" s="9"/>
      <c r="AW89" s="9"/>
      <c r="AX89" s="9"/>
      <c r="AY89" s="144" t="s">
        <v>173</v>
      </c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150">
        <f>BK90</f>
        <v>0</v>
      </c>
      <c r="BL89" s="9"/>
      <c r="BM89" s="9"/>
      <c r="BN89" s="12"/>
    </row>
    <row r="90" spans="1:66" ht="22.8" customHeight="1">
      <c r="A90" s="13"/>
      <c r="B90" s="17"/>
      <c r="C90" s="47"/>
      <c r="D90" s="151" t="s">
        <v>70</v>
      </c>
      <c r="E90" s="152" t="s">
        <v>2110</v>
      </c>
      <c r="F90" s="152" t="s">
        <v>2111</v>
      </c>
      <c r="G90" s="47"/>
      <c r="H90" s="47"/>
      <c r="I90" s="47"/>
      <c r="J90" s="153">
        <f>BK90</f>
        <v>0</v>
      </c>
      <c r="K90" s="225"/>
      <c r="L90" s="49"/>
      <c r="M90" s="52"/>
      <c r="N90" s="9"/>
      <c r="O90" s="9"/>
      <c r="P90" s="147">
        <f>SUM(P91:P101)</f>
        <v>0</v>
      </c>
      <c r="Q90" s="9"/>
      <c r="R90" s="147">
        <f>SUM(R91:R101)</f>
        <v>0.11921000000000001</v>
      </c>
      <c r="S90" s="9"/>
      <c r="T90" s="148">
        <f>SUM(T91:T101)</f>
        <v>0</v>
      </c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44" t="s">
        <v>81</v>
      </c>
      <c r="AS90" s="9"/>
      <c r="AT90" s="149" t="s">
        <v>70</v>
      </c>
      <c r="AU90" s="149" t="s">
        <v>79</v>
      </c>
      <c r="AV90" s="9"/>
      <c r="AW90" s="9"/>
      <c r="AX90" s="9"/>
      <c r="AY90" s="144" t="s">
        <v>173</v>
      </c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150">
        <f>SUM(BK91:BK101)</f>
        <v>0</v>
      </c>
      <c r="BL90" s="9"/>
      <c r="BM90" s="9"/>
      <c r="BN90" s="12"/>
    </row>
    <row r="91" spans="1:66" ht="37.799999999999997" customHeight="1">
      <c r="A91" s="13"/>
      <c r="B91" s="49"/>
      <c r="C91" s="154" t="s">
        <v>79</v>
      </c>
      <c r="D91" s="154" t="s">
        <v>175</v>
      </c>
      <c r="E91" s="155" t="s">
        <v>3023</v>
      </c>
      <c r="F91" s="155" t="s">
        <v>3024</v>
      </c>
      <c r="G91" s="156" t="s">
        <v>378</v>
      </c>
      <c r="H91" s="157">
        <v>3</v>
      </c>
      <c r="I91" s="158"/>
      <c r="J91" s="159">
        <f>ROUND(I91*H91,2)</f>
        <v>0</v>
      </c>
      <c r="K91" s="167" t="s">
        <v>192</v>
      </c>
      <c r="L91" s="49"/>
      <c r="M91" s="161"/>
      <c r="N91" s="162" t="s">
        <v>42</v>
      </c>
      <c r="O91" s="9"/>
      <c r="P91" s="163">
        <f>O91*H91</f>
        <v>0</v>
      </c>
      <c r="Q91" s="163">
        <v>0</v>
      </c>
      <c r="R91" s="163">
        <f>Q91*H91</f>
        <v>0</v>
      </c>
      <c r="S91" s="163">
        <v>0</v>
      </c>
      <c r="T91" s="164">
        <f>S91*H91</f>
        <v>0</v>
      </c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65" t="s">
        <v>262</v>
      </c>
      <c r="AS91" s="9"/>
      <c r="AT91" s="165" t="s">
        <v>175</v>
      </c>
      <c r="AU91" s="165" t="s">
        <v>81</v>
      </c>
      <c r="AV91" s="9"/>
      <c r="AW91" s="9"/>
      <c r="AX91" s="9"/>
      <c r="AY91" s="123" t="s">
        <v>173</v>
      </c>
      <c r="AZ91" s="9"/>
      <c r="BA91" s="9"/>
      <c r="BB91" s="9"/>
      <c r="BC91" s="9"/>
      <c r="BD91" s="9"/>
      <c r="BE91" s="166">
        <f>IF(N91="základní",J91,0)</f>
        <v>0</v>
      </c>
      <c r="BF91" s="166">
        <f>IF(N91="snížená",J91,0)</f>
        <v>0</v>
      </c>
      <c r="BG91" s="166">
        <f>IF(N91="zákl. přenesená",J91,0)</f>
        <v>0</v>
      </c>
      <c r="BH91" s="166">
        <f>IF(N91="sníž. přenesená",J91,0)</f>
        <v>0</v>
      </c>
      <c r="BI91" s="166">
        <f>IF(N91="nulová",J91,0)</f>
        <v>0</v>
      </c>
      <c r="BJ91" s="123" t="s">
        <v>79</v>
      </c>
      <c r="BK91" s="166">
        <f>ROUND(I91*H91,2)</f>
        <v>0</v>
      </c>
      <c r="BL91" s="123" t="s">
        <v>262</v>
      </c>
      <c r="BM91" s="165" t="s">
        <v>3025</v>
      </c>
      <c r="BN91" s="12"/>
    </row>
    <row r="92" spans="1:66" ht="13.05" customHeight="1">
      <c r="A92" s="13"/>
      <c r="B92" s="17"/>
      <c r="C92" s="229"/>
      <c r="D92" s="168" t="s">
        <v>194</v>
      </c>
      <c r="E92" s="229"/>
      <c r="F92" s="169" t="s">
        <v>3026</v>
      </c>
      <c r="G92" s="229"/>
      <c r="H92" s="229"/>
      <c r="I92" s="229"/>
      <c r="J92" s="229"/>
      <c r="K92" s="230"/>
      <c r="L92" s="49"/>
      <c r="M92" s="52"/>
      <c r="N92" s="9"/>
      <c r="O92" s="9"/>
      <c r="P92" s="9"/>
      <c r="Q92" s="9"/>
      <c r="R92" s="9"/>
      <c r="S92" s="9"/>
      <c r="T92" s="53"/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123" t="s">
        <v>194</v>
      </c>
      <c r="AU92" s="123" t="s">
        <v>81</v>
      </c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12"/>
    </row>
    <row r="93" spans="1:66" ht="24.15" customHeight="1">
      <c r="A93" s="13"/>
      <c r="B93" s="49"/>
      <c r="C93" s="193" t="s">
        <v>81</v>
      </c>
      <c r="D93" s="193" t="s">
        <v>317</v>
      </c>
      <c r="E93" s="194" t="s">
        <v>3027</v>
      </c>
      <c r="F93" s="194" t="s">
        <v>3028</v>
      </c>
      <c r="G93" s="195" t="s">
        <v>378</v>
      </c>
      <c r="H93" s="196">
        <v>3</v>
      </c>
      <c r="I93" s="197"/>
      <c r="J93" s="198">
        <f>ROUND(I93*H93,2)</f>
        <v>0</v>
      </c>
      <c r="K93" s="199" t="s">
        <v>192</v>
      </c>
      <c r="L93" s="200"/>
      <c r="M93" s="201"/>
      <c r="N93" s="202" t="s">
        <v>42</v>
      </c>
      <c r="O93" s="9"/>
      <c r="P93" s="163">
        <f>O93*H93</f>
        <v>0</v>
      </c>
      <c r="Q93" s="163">
        <v>2.7E-4</v>
      </c>
      <c r="R93" s="163">
        <f>Q93*H93</f>
        <v>8.0999999999999996E-4</v>
      </c>
      <c r="S93" s="163">
        <v>0</v>
      </c>
      <c r="T93" s="164">
        <f>S93*H93</f>
        <v>0</v>
      </c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65" t="s">
        <v>364</v>
      </c>
      <c r="AS93" s="9"/>
      <c r="AT93" s="165" t="s">
        <v>317</v>
      </c>
      <c r="AU93" s="165" t="s">
        <v>81</v>
      </c>
      <c r="AV93" s="9"/>
      <c r="AW93" s="9"/>
      <c r="AX93" s="9"/>
      <c r="AY93" s="123" t="s">
        <v>173</v>
      </c>
      <c r="AZ93" s="9"/>
      <c r="BA93" s="9"/>
      <c r="BB93" s="9"/>
      <c r="BC93" s="9"/>
      <c r="BD93" s="9"/>
      <c r="BE93" s="166">
        <f>IF(N93="základní",J93,0)</f>
        <v>0</v>
      </c>
      <c r="BF93" s="166">
        <f>IF(N93="snížená",J93,0)</f>
        <v>0</v>
      </c>
      <c r="BG93" s="166">
        <f>IF(N93="zákl. přenesená",J93,0)</f>
        <v>0</v>
      </c>
      <c r="BH93" s="166">
        <f>IF(N93="sníž. přenesená",J93,0)</f>
        <v>0</v>
      </c>
      <c r="BI93" s="166">
        <f>IF(N93="nulová",J93,0)</f>
        <v>0</v>
      </c>
      <c r="BJ93" s="123" t="s">
        <v>79</v>
      </c>
      <c r="BK93" s="166">
        <f>ROUND(I93*H93,2)</f>
        <v>0</v>
      </c>
      <c r="BL93" s="123" t="s">
        <v>262</v>
      </c>
      <c r="BM93" s="165" t="s">
        <v>3029</v>
      </c>
      <c r="BN93" s="12"/>
    </row>
    <row r="94" spans="1:66" ht="49.05" customHeight="1">
      <c r="A94" s="13"/>
      <c r="B94" s="49"/>
      <c r="C94" s="154" t="s">
        <v>184</v>
      </c>
      <c r="D94" s="154" t="s">
        <v>175</v>
      </c>
      <c r="E94" s="155" t="s">
        <v>3030</v>
      </c>
      <c r="F94" s="155" t="s">
        <v>3031</v>
      </c>
      <c r="G94" s="156" t="s">
        <v>378</v>
      </c>
      <c r="H94" s="157">
        <v>160</v>
      </c>
      <c r="I94" s="158"/>
      <c r="J94" s="159">
        <f>ROUND(I94*H94,2)</f>
        <v>0</v>
      </c>
      <c r="K94" s="167" t="s">
        <v>192</v>
      </c>
      <c r="L94" s="49"/>
      <c r="M94" s="161"/>
      <c r="N94" s="162" t="s">
        <v>42</v>
      </c>
      <c r="O94" s="9"/>
      <c r="P94" s="163">
        <f>O94*H94</f>
        <v>0</v>
      </c>
      <c r="Q94" s="163">
        <v>0</v>
      </c>
      <c r="R94" s="163">
        <f>Q94*H94</f>
        <v>0</v>
      </c>
      <c r="S94" s="163">
        <v>0</v>
      </c>
      <c r="T94" s="164">
        <f>S94*H94</f>
        <v>0</v>
      </c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65" t="s">
        <v>262</v>
      </c>
      <c r="AS94" s="9"/>
      <c r="AT94" s="165" t="s">
        <v>175</v>
      </c>
      <c r="AU94" s="165" t="s">
        <v>81</v>
      </c>
      <c r="AV94" s="9"/>
      <c r="AW94" s="9"/>
      <c r="AX94" s="9"/>
      <c r="AY94" s="123" t="s">
        <v>173</v>
      </c>
      <c r="AZ94" s="9"/>
      <c r="BA94" s="9"/>
      <c r="BB94" s="9"/>
      <c r="BC94" s="9"/>
      <c r="BD94" s="9"/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123" t="s">
        <v>79</v>
      </c>
      <c r="BK94" s="166">
        <f>ROUND(I94*H94,2)</f>
        <v>0</v>
      </c>
      <c r="BL94" s="123" t="s">
        <v>262</v>
      </c>
      <c r="BM94" s="165" t="s">
        <v>3032</v>
      </c>
      <c r="BN94" s="12"/>
    </row>
    <row r="95" spans="1:66" ht="13.05" customHeight="1">
      <c r="A95" s="13"/>
      <c r="B95" s="17"/>
      <c r="C95" s="229"/>
      <c r="D95" s="168" t="s">
        <v>194</v>
      </c>
      <c r="E95" s="229"/>
      <c r="F95" s="169" t="s">
        <v>3033</v>
      </c>
      <c r="G95" s="229"/>
      <c r="H95" s="229"/>
      <c r="I95" s="229"/>
      <c r="J95" s="229"/>
      <c r="K95" s="230"/>
      <c r="L95" s="49"/>
      <c r="M95" s="52"/>
      <c r="N95" s="9"/>
      <c r="O95" s="9"/>
      <c r="P95" s="9"/>
      <c r="Q95" s="9"/>
      <c r="R95" s="9"/>
      <c r="S95" s="9"/>
      <c r="T95" s="53"/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9"/>
      <c r="AS95" s="9"/>
      <c r="AT95" s="123" t="s">
        <v>194</v>
      </c>
      <c r="AU95" s="123" t="s">
        <v>81</v>
      </c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12"/>
    </row>
    <row r="96" spans="1:66" ht="24.15" customHeight="1">
      <c r="A96" s="13"/>
      <c r="B96" s="49"/>
      <c r="C96" s="193" t="s">
        <v>179</v>
      </c>
      <c r="D96" s="193" t="s">
        <v>317</v>
      </c>
      <c r="E96" s="194" t="s">
        <v>3034</v>
      </c>
      <c r="F96" s="194" t="s">
        <v>3035</v>
      </c>
      <c r="G96" s="195" t="s">
        <v>378</v>
      </c>
      <c r="H96" s="196">
        <v>160</v>
      </c>
      <c r="I96" s="197"/>
      <c r="J96" s="198">
        <f>ROUND(I96*H96,2)</f>
        <v>0</v>
      </c>
      <c r="K96" s="199" t="s">
        <v>192</v>
      </c>
      <c r="L96" s="200"/>
      <c r="M96" s="201"/>
      <c r="N96" s="202" t="s">
        <v>42</v>
      </c>
      <c r="O96" s="9"/>
      <c r="P96" s="163">
        <f>O96*H96</f>
        <v>0</v>
      </c>
      <c r="Q96" s="163">
        <v>1E-4</v>
      </c>
      <c r="R96" s="163">
        <f>Q96*H96</f>
        <v>1.6E-2</v>
      </c>
      <c r="S96" s="163">
        <v>0</v>
      </c>
      <c r="T96" s="164">
        <f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911</v>
      </c>
      <c r="AS96" s="9"/>
      <c r="AT96" s="165" t="s">
        <v>317</v>
      </c>
      <c r="AU96" s="165" t="s">
        <v>81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123" t="s">
        <v>79</v>
      </c>
      <c r="BK96" s="166">
        <f>ROUND(I96*H96,2)</f>
        <v>0</v>
      </c>
      <c r="BL96" s="123" t="s">
        <v>911</v>
      </c>
      <c r="BM96" s="165" t="s">
        <v>3036</v>
      </c>
      <c r="BN96" s="12"/>
    </row>
    <row r="97" spans="1:66" ht="49.05" customHeight="1">
      <c r="A97" s="13"/>
      <c r="B97" s="49"/>
      <c r="C97" s="154" t="s">
        <v>196</v>
      </c>
      <c r="D97" s="154" t="s">
        <v>175</v>
      </c>
      <c r="E97" s="155" t="s">
        <v>3037</v>
      </c>
      <c r="F97" s="155" t="s">
        <v>3038</v>
      </c>
      <c r="G97" s="156" t="s">
        <v>378</v>
      </c>
      <c r="H97" s="157">
        <v>160</v>
      </c>
      <c r="I97" s="158"/>
      <c r="J97" s="159">
        <f>ROUND(I97*H97,2)</f>
        <v>0</v>
      </c>
      <c r="K97" s="167" t="s">
        <v>192</v>
      </c>
      <c r="L97" s="49"/>
      <c r="M97" s="161"/>
      <c r="N97" s="162" t="s">
        <v>42</v>
      </c>
      <c r="O97" s="9"/>
      <c r="P97" s="163">
        <f>O97*H97</f>
        <v>0</v>
      </c>
      <c r="Q97" s="163">
        <v>0</v>
      </c>
      <c r="R97" s="163">
        <f>Q97*H97</f>
        <v>0</v>
      </c>
      <c r="S97" s="163">
        <v>0</v>
      </c>
      <c r="T97" s="164">
        <f>S97*H97</f>
        <v>0</v>
      </c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65" t="s">
        <v>262</v>
      </c>
      <c r="AS97" s="9"/>
      <c r="AT97" s="165" t="s">
        <v>175</v>
      </c>
      <c r="AU97" s="165" t="s">
        <v>81</v>
      </c>
      <c r="AV97" s="9"/>
      <c r="AW97" s="9"/>
      <c r="AX97" s="9"/>
      <c r="AY97" s="123" t="s">
        <v>173</v>
      </c>
      <c r="AZ97" s="9"/>
      <c r="BA97" s="9"/>
      <c r="BB97" s="9"/>
      <c r="BC97" s="9"/>
      <c r="BD97" s="9"/>
      <c r="BE97" s="166">
        <f>IF(N97="základní",J97,0)</f>
        <v>0</v>
      </c>
      <c r="BF97" s="166">
        <f>IF(N97="snížená",J97,0)</f>
        <v>0</v>
      </c>
      <c r="BG97" s="166">
        <f>IF(N97="zákl. přenesená",J97,0)</f>
        <v>0</v>
      </c>
      <c r="BH97" s="166">
        <f>IF(N97="sníž. přenesená",J97,0)</f>
        <v>0</v>
      </c>
      <c r="BI97" s="166">
        <f>IF(N97="nulová",J97,0)</f>
        <v>0</v>
      </c>
      <c r="BJ97" s="123" t="s">
        <v>79</v>
      </c>
      <c r="BK97" s="166">
        <f>ROUND(I97*H97,2)</f>
        <v>0</v>
      </c>
      <c r="BL97" s="123" t="s">
        <v>262</v>
      </c>
      <c r="BM97" s="165" t="s">
        <v>3039</v>
      </c>
      <c r="BN97" s="12"/>
    </row>
    <row r="98" spans="1:66" ht="13.05" customHeight="1">
      <c r="A98" s="13"/>
      <c r="B98" s="17"/>
      <c r="C98" s="229"/>
      <c r="D98" s="168" t="s">
        <v>194</v>
      </c>
      <c r="E98" s="229"/>
      <c r="F98" s="169" t="s">
        <v>3040</v>
      </c>
      <c r="G98" s="229"/>
      <c r="H98" s="229"/>
      <c r="I98" s="229"/>
      <c r="J98" s="229"/>
      <c r="K98" s="230"/>
      <c r="L98" s="49"/>
      <c r="M98" s="52"/>
      <c r="N98" s="9"/>
      <c r="O98" s="9"/>
      <c r="P98" s="9"/>
      <c r="Q98" s="9"/>
      <c r="R98" s="9"/>
      <c r="S98" s="9"/>
      <c r="T98" s="53"/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9"/>
      <c r="AS98" s="9"/>
      <c r="AT98" s="123" t="s">
        <v>194</v>
      </c>
      <c r="AU98" s="123" t="s">
        <v>81</v>
      </c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12"/>
    </row>
    <row r="99" spans="1:66" ht="24.15" customHeight="1">
      <c r="A99" s="13"/>
      <c r="B99" s="49"/>
      <c r="C99" s="193" t="s">
        <v>202</v>
      </c>
      <c r="D99" s="193" t="s">
        <v>317</v>
      </c>
      <c r="E99" s="194" t="s">
        <v>3041</v>
      </c>
      <c r="F99" s="194" t="s">
        <v>3042</v>
      </c>
      <c r="G99" s="195" t="s">
        <v>378</v>
      </c>
      <c r="H99" s="196">
        <v>160</v>
      </c>
      <c r="I99" s="197"/>
      <c r="J99" s="198">
        <f>ROUND(I99*H99,2)</f>
        <v>0</v>
      </c>
      <c r="K99" s="199" t="s">
        <v>192</v>
      </c>
      <c r="L99" s="200"/>
      <c r="M99" s="201"/>
      <c r="N99" s="202" t="s">
        <v>42</v>
      </c>
      <c r="O99" s="9"/>
      <c r="P99" s="163">
        <f>O99*H99</f>
        <v>0</v>
      </c>
      <c r="Q99" s="163">
        <v>6.4000000000000005E-4</v>
      </c>
      <c r="R99" s="163">
        <f>Q99*H99</f>
        <v>0.1024</v>
      </c>
      <c r="S99" s="163">
        <v>0</v>
      </c>
      <c r="T99" s="164">
        <f>S99*H99</f>
        <v>0</v>
      </c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65" t="s">
        <v>911</v>
      </c>
      <c r="AS99" s="9"/>
      <c r="AT99" s="165" t="s">
        <v>317</v>
      </c>
      <c r="AU99" s="165" t="s">
        <v>81</v>
      </c>
      <c r="AV99" s="9"/>
      <c r="AW99" s="9"/>
      <c r="AX99" s="9"/>
      <c r="AY99" s="123" t="s">
        <v>173</v>
      </c>
      <c r="AZ99" s="9"/>
      <c r="BA99" s="9"/>
      <c r="BB99" s="9"/>
      <c r="BC99" s="9"/>
      <c r="BD99" s="9"/>
      <c r="BE99" s="166">
        <f>IF(N99="základní",J99,0)</f>
        <v>0</v>
      </c>
      <c r="BF99" s="166">
        <f>IF(N99="snížená",J99,0)</f>
        <v>0</v>
      </c>
      <c r="BG99" s="166">
        <f>IF(N99="zákl. přenesená",J99,0)</f>
        <v>0</v>
      </c>
      <c r="BH99" s="166">
        <f>IF(N99="sníž. přenesená",J99,0)</f>
        <v>0</v>
      </c>
      <c r="BI99" s="166">
        <f>IF(N99="nulová",J99,0)</f>
        <v>0</v>
      </c>
      <c r="BJ99" s="123" t="s">
        <v>79</v>
      </c>
      <c r="BK99" s="166">
        <f>ROUND(I99*H99,2)</f>
        <v>0</v>
      </c>
      <c r="BL99" s="123" t="s">
        <v>911</v>
      </c>
      <c r="BM99" s="165" t="s">
        <v>3043</v>
      </c>
      <c r="BN99" s="12"/>
    </row>
    <row r="100" spans="1:66" ht="44.25" customHeight="1">
      <c r="A100" s="13"/>
      <c r="B100" s="49"/>
      <c r="C100" s="154" t="s">
        <v>211</v>
      </c>
      <c r="D100" s="154" t="s">
        <v>175</v>
      </c>
      <c r="E100" s="155" t="s">
        <v>2414</v>
      </c>
      <c r="F100" s="155" t="s">
        <v>2415</v>
      </c>
      <c r="G100" s="156" t="s">
        <v>191</v>
      </c>
      <c r="H100" s="157">
        <v>1</v>
      </c>
      <c r="I100" s="158"/>
      <c r="J100" s="159">
        <f>ROUND(I100*H100,2)</f>
        <v>0</v>
      </c>
      <c r="K100" s="167" t="s">
        <v>192</v>
      </c>
      <c r="L100" s="49"/>
      <c r="M100" s="161"/>
      <c r="N100" s="162" t="s">
        <v>42</v>
      </c>
      <c r="O100" s="9"/>
      <c r="P100" s="163">
        <f>O100*H100</f>
        <v>0</v>
      </c>
      <c r="Q100" s="163">
        <v>0</v>
      </c>
      <c r="R100" s="163">
        <f>Q100*H100</f>
        <v>0</v>
      </c>
      <c r="S100" s="163">
        <v>0</v>
      </c>
      <c r="T100" s="164">
        <f>S100*H100</f>
        <v>0</v>
      </c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65" t="s">
        <v>262</v>
      </c>
      <c r="AS100" s="9"/>
      <c r="AT100" s="165" t="s">
        <v>175</v>
      </c>
      <c r="AU100" s="165" t="s">
        <v>81</v>
      </c>
      <c r="AV100" s="9"/>
      <c r="AW100" s="9"/>
      <c r="AX100" s="9"/>
      <c r="AY100" s="123" t="s">
        <v>173</v>
      </c>
      <c r="AZ100" s="9"/>
      <c r="BA100" s="9"/>
      <c r="BB100" s="9"/>
      <c r="BC100" s="9"/>
      <c r="BD100" s="9"/>
      <c r="BE100" s="166">
        <f>IF(N100="základní",J100,0)</f>
        <v>0</v>
      </c>
      <c r="BF100" s="166">
        <f>IF(N100="snížená",J100,0)</f>
        <v>0</v>
      </c>
      <c r="BG100" s="166">
        <f>IF(N100="zákl. přenesená",J100,0)</f>
        <v>0</v>
      </c>
      <c r="BH100" s="166">
        <f>IF(N100="sníž. přenesená",J100,0)</f>
        <v>0</v>
      </c>
      <c r="BI100" s="166">
        <f>IF(N100="nulová",J100,0)</f>
        <v>0</v>
      </c>
      <c r="BJ100" s="123" t="s">
        <v>79</v>
      </c>
      <c r="BK100" s="166">
        <f>ROUND(I100*H100,2)</f>
        <v>0</v>
      </c>
      <c r="BL100" s="123" t="s">
        <v>262</v>
      </c>
      <c r="BM100" s="165" t="s">
        <v>3044</v>
      </c>
      <c r="BN100" s="12"/>
    </row>
    <row r="101" spans="1:66" ht="13.05" customHeight="1">
      <c r="A101" s="13"/>
      <c r="B101" s="17"/>
      <c r="C101" s="50"/>
      <c r="D101" s="170" t="s">
        <v>194</v>
      </c>
      <c r="E101" s="50"/>
      <c r="F101" s="171" t="s">
        <v>2417</v>
      </c>
      <c r="G101" s="50"/>
      <c r="H101" s="50"/>
      <c r="I101" s="50"/>
      <c r="J101" s="50"/>
      <c r="K101" s="226"/>
      <c r="L101" s="49"/>
      <c r="M101" s="52"/>
      <c r="N101" s="9"/>
      <c r="O101" s="9"/>
      <c r="P101" s="9"/>
      <c r="Q101" s="9"/>
      <c r="R101" s="9"/>
      <c r="S101" s="9"/>
      <c r="T101" s="53"/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9"/>
      <c r="AS101" s="9"/>
      <c r="AT101" s="123" t="s">
        <v>194</v>
      </c>
      <c r="AU101" s="123" t="s">
        <v>81</v>
      </c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12"/>
    </row>
    <row r="102" spans="1:66" ht="25.95" customHeight="1">
      <c r="A102" s="13"/>
      <c r="B102" s="17"/>
      <c r="C102" s="9"/>
      <c r="D102" s="144" t="s">
        <v>70</v>
      </c>
      <c r="E102" s="145" t="s">
        <v>317</v>
      </c>
      <c r="F102" s="145" t="s">
        <v>2325</v>
      </c>
      <c r="G102" s="9"/>
      <c r="H102" s="9"/>
      <c r="I102" s="9"/>
      <c r="J102" s="146">
        <f>BK102</f>
        <v>0</v>
      </c>
      <c r="K102" s="19"/>
      <c r="L102" s="49"/>
      <c r="M102" s="52"/>
      <c r="N102" s="9"/>
      <c r="O102" s="9"/>
      <c r="P102" s="147">
        <f>P103+P120</f>
        <v>0</v>
      </c>
      <c r="Q102" s="9"/>
      <c r="R102" s="147">
        <f>R103+R120</f>
        <v>23.71068</v>
      </c>
      <c r="S102" s="9"/>
      <c r="T102" s="148">
        <f>T103+T120</f>
        <v>0</v>
      </c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44" t="s">
        <v>184</v>
      </c>
      <c r="AS102" s="9"/>
      <c r="AT102" s="149" t="s">
        <v>70</v>
      </c>
      <c r="AU102" s="149" t="s">
        <v>71</v>
      </c>
      <c r="AV102" s="9"/>
      <c r="AW102" s="9"/>
      <c r="AX102" s="9"/>
      <c r="AY102" s="144" t="s">
        <v>173</v>
      </c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150">
        <f>BK103+BK120</f>
        <v>0</v>
      </c>
      <c r="BL102" s="9"/>
      <c r="BM102" s="9"/>
      <c r="BN102" s="12"/>
    </row>
    <row r="103" spans="1:66" ht="22.8" customHeight="1">
      <c r="A103" s="13"/>
      <c r="B103" s="17"/>
      <c r="C103" s="47"/>
      <c r="D103" s="151" t="s">
        <v>70</v>
      </c>
      <c r="E103" s="152" t="s">
        <v>2418</v>
      </c>
      <c r="F103" s="152" t="s">
        <v>2419</v>
      </c>
      <c r="G103" s="47"/>
      <c r="H103" s="47"/>
      <c r="I103" s="47"/>
      <c r="J103" s="153">
        <f>BK103</f>
        <v>0</v>
      </c>
      <c r="K103" s="225"/>
      <c r="L103" s="49"/>
      <c r="M103" s="52"/>
      <c r="N103" s="9"/>
      <c r="O103" s="9"/>
      <c r="P103" s="147">
        <f>SUM(P104:P119)</f>
        <v>0</v>
      </c>
      <c r="Q103" s="9"/>
      <c r="R103" s="147">
        <f>SUM(R104:R119)</f>
        <v>14.03</v>
      </c>
      <c r="S103" s="9"/>
      <c r="T103" s="148">
        <f>SUM(T104:T119)</f>
        <v>0</v>
      </c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44" t="s">
        <v>184</v>
      </c>
      <c r="AS103" s="9"/>
      <c r="AT103" s="149" t="s">
        <v>70</v>
      </c>
      <c r="AU103" s="149" t="s">
        <v>79</v>
      </c>
      <c r="AV103" s="9"/>
      <c r="AW103" s="9"/>
      <c r="AX103" s="9"/>
      <c r="AY103" s="144" t="s">
        <v>173</v>
      </c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150">
        <f>SUM(BK104:BK119)</f>
        <v>0</v>
      </c>
      <c r="BL103" s="9"/>
      <c r="BM103" s="9"/>
      <c r="BN103" s="12"/>
    </row>
    <row r="104" spans="1:66" ht="33" customHeight="1">
      <c r="A104" s="13"/>
      <c r="B104" s="49"/>
      <c r="C104" s="154" t="s">
        <v>216</v>
      </c>
      <c r="D104" s="154" t="s">
        <v>175</v>
      </c>
      <c r="E104" s="155" t="s">
        <v>3045</v>
      </c>
      <c r="F104" s="155" t="s">
        <v>3046</v>
      </c>
      <c r="G104" s="156" t="s">
        <v>191</v>
      </c>
      <c r="H104" s="157">
        <v>8</v>
      </c>
      <c r="I104" s="158"/>
      <c r="J104" s="159">
        <f>ROUND(I104*H104,2)</f>
        <v>0</v>
      </c>
      <c r="K104" s="167" t="s">
        <v>192</v>
      </c>
      <c r="L104" s="49"/>
      <c r="M104" s="161"/>
      <c r="N104" s="162" t="s">
        <v>42</v>
      </c>
      <c r="O104" s="9"/>
      <c r="P104" s="163">
        <f>O104*H104</f>
        <v>0</v>
      </c>
      <c r="Q104" s="163">
        <v>0</v>
      </c>
      <c r="R104" s="163">
        <f>Q104*H104</f>
        <v>0</v>
      </c>
      <c r="S104" s="163">
        <v>0</v>
      </c>
      <c r="T104" s="164">
        <f>S104*H104</f>
        <v>0</v>
      </c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65" t="s">
        <v>541</v>
      </c>
      <c r="AS104" s="9"/>
      <c r="AT104" s="165" t="s">
        <v>175</v>
      </c>
      <c r="AU104" s="165" t="s">
        <v>81</v>
      </c>
      <c r="AV104" s="9"/>
      <c r="AW104" s="9"/>
      <c r="AX104" s="9"/>
      <c r="AY104" s="123" t="s">
        <v>173</v>
      </c>
      <c r="AZ104" s="9"/>
      <c r="BA104" s="9"/>
      <c r="BB104" s="9"/>
      <c r="BC104" s="9"/>
      <c r="BD104" s="9"/>
      <c r="BE104" s="166">
        <f>IF(N104="základní",J104,0)</f>
        <v>0</v>
      </c>
      <c r="BF104" s="166">
        <f>IF(N104="snížená",J104,0)</f>
        <v>0</v>
      </c>
      <c r="BG104" s="166">
        <f>IF(N104="zákl. přenesená",J104,0)</f>
        <v>0</v>
      </c>
      <c r="BH104" s="166">
        <f>IF(N104="sníž. přenesená",J104,0)</f>
        <v>0</v>
      </c>
      <c r="BI104" s="166">
        <f>IF(N104="nulová",J104,0)</f>
        <v>0</v>
      </c>
      <c r="BJ104" s="123" t="s">
        <v>79</v>
      </c>
      <c r="BK104" s="166">
        <f>ROUND(I104*H104,2)</f>
        <v>0</v>
      </c>
      <c r="BL104" s="123" t="s">
        <v>541</v>
      </c>
      <c r="BM104" s="165" t="s">
        <v>3047</v>
      </c>
      <c r="BN104" s="12"/>
    </row>
    <row r="105" spans="1:66" ht="13.05" customHeight="1">
      <c r="A105" s="13"/>
      <c r="B105" s="17"/>
      <c r="C105" s="229"/>
      <c r="D105" s="168" t="s">
        <v>194</v>
      </c>
      <c r="E105" s="229"/>
      <c r="F105" s="169" t="s">
        <v>3048</v>
      </c>
      <c r="G105" s="229"/>
      <c r="H105" s="229"/>
      <c r="I105" s="229"/>
      <c r="J105" s="229"/>
      <c r="K105" s="230"/>
      <c r="L105" s="49"/>
      <c r="M105" s="52"/>
      <c r="N105" s="9"/>
      <c r="O105" s="9"/>
      <c r="P105" s="9"/>
      <c r="Q105" s="9"/>
      <c r="R105" s="9"/>
      <c r="S105" s="9"/>
      <c r="T105" s="53"/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9"/>
      <c r="AS105" s="9"/>
      <c r="AT105" s="123" t="s">
        <v>194</v>
      </c>
      <c r="AU105" s="123" t="s">
        <v>81</v>
      </c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12"/>
    </row>
    <row r="106" spans="1:66" ht="33" customHeight="1">
      <c r="A106" s="13"/>
      <c r="B106" s="49"/>
      <c r="C106" s="154" t="s">
        <v>221</v>
      </c>
      <c r="D106" s="154" t="s">
        <v>175</v>
      </c>
      <c r="E106" s="155" t="s">
        <v>3049</v>
      </c>
      <c r="F106" s="155" t="s">
        <v>3050</v>
      </c>
      <c r="G106" s="156" t="s">
        <v>191</v>
      </c>
      <c r="H106" s="157">
        <v>24</v>
      </c>
      <c r="I106" s="158"/>
      <c r="J106" s="159">
        <f>ROUND(I106*H106,2)</f>
        <v>0</v>
      </c>
      <c r="K106" s="167" t="s">
        <v>192</v>
      </c>
      <c r="L106" s="49"/>
      <c r="M106" s="161"/>
      <c r="N106" s="162" t="s">
        <v>42</v>
      </c>
      <c r="O106" s="9"/>
      <c r="P106" s="163">
        <f>O106*H106</f>
        <v>0</v>
      </c>
      <c r="Q106" s="163">
        <v>0</v>
      </c>
      <c r="R106" s="163">
        <f>Q106*H106</f>
        <v>0</v>
      </c>
      <c r="S106" s="163">
        <v>0</v>
      </c>
      <c r="T106" s="164">
        <f>S106*H106</f>
        <v>0</v>
      </c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65" t="s">
        <v>541</v>
      </c>
      <c r="AS106" s="9"/>
      <c r="AT106" s="165" t="s">
        <v>175</v>
      </c>
      <c r="AU106" s="165" t="s">
        <v>81</v>
      </c>
      <c r="AV106" s="9"/>
      <c r="AW106" s="9"/>
      <c r="AX106" s="9"/>
      <c r="AY106" s="123" t="s">
        <v>173</v>
      </c>
      <c r="AZ106" s="9"/>
      <c r="BA106" s="9"/>
      <c r="BB106" s="9"/>
      <c r="BC106" s="9"/>
      <c r="BD106" s="9"/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123" t="s">
        <v>79</v>
      </c>
      <c r="BK106" s="166">
        <f>ROUND(I106*H106,2)</f>
        <v>0</v>
      </c>
      <c r="BL106" s="123" t="s">
        <v>541</v>
      </c>
      <c r="BM106" s="165" t="s">
        <v>3051</v>
      </c>
      <c r="BN106" s="12"/>
    </row>
    <row r="107" spans="1:66" ht="13.05" customHeight="1">
      <c r="A107" s="13"/>
      <c r="B107" s="17"/>
      <c r="C107" s="229"/>
      <c r="D107" s="168" t="s">
        <v>194</v>
      </c>
      <c r="E107" s="229"/>
      <c r="F107" s="169" t="s">
        <v>3052</v>
      </c>
      <c r="G107" s="229"/>
      <c r="H107" s="229"/>
      <c r="I107" s="229"/>
      <c r="J107" s="229"/>
      <c r="K107" s="230"/>
      <c r="L107" s="49"/>
      <c r="M107" s="52"/>
      <c r="N107" s="9"/>
      <c r="O107" s="9"/>
      <c r="P107" s="9"/>
      <c r="Q107" s="9"/>
      <c r="R107" s="9"/>
      <c r="S107" s="9"/>
      <c r="T107" s="53"/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9"/>
      <c r="AS107" s="9"/>
      <c r="AT107" s="123" t="s">
        <v>194</v>
      </c>
      <c r="AU107" s="123" t="s">
        <v>81</v>
      </c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12"/>
    </row>
    <row r="108" spans="1:66" ht="24.15" customHeight="1">
      <c r="A108" s="13"/>
      <c r="B108" s="49"/>
      <c r="C108" s="154" t="s">
        <v>225</v>
      </c>
      <c r="D108" s="154" t="s">
        <v>175</v>
      </c>
      <c r="E108" s="155" t="s">
        <v>3053</v>
      </c>
      <c r="F108" s="155" t="s">
        <v>3054</v>
      </c>
      <c r="G108" s="156" t="s">
        <v>191</v>
      </c>
      <c r="H108" s="157">
        <v>3</v>
      </c>
      <c r="I108" s="158"/>
      <c r="J108" s="159">
        <f>ROUND(I108*H108,2)</f>
        <v>0</v>
      </c>
      <c r="K108" s="167" t="s">
        <v>192</v>
      </c>
      <c r="L108" s="49"/>
      <c r="M108" s="161"/>
      <c r="N108" s="162" t="s">
        <v>42</v>
      </c>
      <c r="O108" s="9"/>
      <c r="P108" s="163">
        <f>O108*H108</f>
        <v>0</v>
      </c>
      <c r="Q108" s="163">
        <v>0</v>
      </c>
      <c r="R108" s="163">
        <f>Q108*H108</f>
        <v>0</v>
      </c>
      <c r="S108" s="163">
        <v>0</v>
      </c>
      <c r="T108" s="164">
        <f>S108*H108</f>
        <v>0</v>
      </c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65" t="s">
        <v>541</v>
      </c>
      <c r="AS108" s="9"/>
      <c r="AT108" s="165" t="s">
        <v>175</v>
      </c>
      <c r="AU108" s="165" t="s">
        <v>81</v>
      </c>
      <c r="AV108" s="9"/>
      <c r="AW108" s="9"/>
      <c r="AX108" s="9"/>
      <c r="AY108" s="123" t="s">
        <v>173</v>
      </c>
      <c r="AZ108" s="9"/>
      <c r="BA108" s="9"/>
      <c r="BB108" s="9"/>
      <c r="BC108" s="9"/>
      <c r="BD108" s="9"/>
      <c r="BE108" s="166">
        <f>IF(N108="základní",J108,0)</f>
        <v>0</v>
      </c>
      <c r="BF108" s="166">
        <f>IF(N108="snížená",J108,0)</f>
        <v>0</v>
      </c>
      <c r="BG108" s="166">
        <f>IF(N108="zákl. přenesená",J108,0)</f>
        <v>0</v>
      </c>
      <c r="BH108" s="166">
        <f>IF(N108="sníž. přenesená",J108,0)</f>
        <v>0</v>
      </c>
      <c r="BI108" s="166">
        <f>IF(N108="nulová",J108,0)</f>
        <v>0</v>
      </c>
      <c r="BJ108" s="123" t="s">
        <v>79</v>
      </c>
      <c r="BK108" s="166">
        <f>ROUND(I108*H108,2)</f>
        <v>0</v>
      </c>
      <c r="BL108" s="123" t="s">
        <v>541</v>
      </c>
      <c r="BM108" s="165" t="s">
        <v>3055</v>
      </c>
      <c r="BN108" s="12"/>
    </row>
    <row r="109" spans="1:66" ht="13.05" customHeight="1">
      <c r="A109" s="13"/>
      <c r="B109" s="17"/>
      <c r="C109" s="229"/>
      <c r="D109" s="168" t="s">
        <v>194</v>
      </c>
      <c r="E109" s="229"/>
      <c r="F109" s="169" t="s">
        <v>3056</v>
      </c>
      <c r="G109" s="229"/>
      <c r="H109" s="229"/>
      <c r="I109" s="229"/>
      <c r="J109" s="229"/>
      <c r="K109" s="230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23" t="s">
        <v>194</v>
      </c>
      <c r="AU109" s="123" t="s">
        <v>81</v>
      </c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16.5" customHeight="1">
      <c r="A110" s="13"/>
      <c r="B110" s="49"/>
      <c r="C110" s="193" t="s">
        <v>227</v>
      </c>
      <c r="D110" s="193" t="s">
        <v>317</v>
      </c>
      <c r="E110" s="194" t="s">
        <v>3057</v>
      </c>
      <c r="F110" s="194" t="s">
        <v>3058</v>
      </c>
      <c r="G110" s="195" t="s">
        <v>2174</v>
      </c>
      <c r="H110" s="196">
        <v>3</v>
      </c>
      <c r="I110" s="197"/>
      <c r="J110" s="198">
        <f>ROUND(I110*H110,2)</f>
        <v>0</v>
      </c>
      <c r="K110" s="211"/>
      <c r="L110" s="200"/>
      <c r="M110" s="201"/>
      <c r="N110" s="202" t="s">
        <v>42</v>
      </c>
      <c r="O110" s="9"/>
      <c r="P110" s="163">
        <f>O110*H110</f>
        <v>0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65" t="s">
        <v>1658</v>
      </c>
      <c r="AS110" s="9"/>
      <c r="AT110" s="165" t="s">
        <v>317</v>
      </c>
      <c r="AU110" s="165" t="s">
        <v>81</v>
      </c>
      <c r="AV110" s="9"/>
      <c r="AW110" s="9"/>
      <c r="AX110" s="9"/>
      <c r="AY110" s="123" t="s">
        <v>173</v>
      </c>
      <c r="AZ110" s="9"/>
      <c r="BA110" s="9"/>
      <c r="BB110" s="9"/>
      <c r="BC110" s="9"/>
      <c r="BD110" s="9"/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541</v>
      </c>
      <c r="BM110" s="165" t="s">
        <v>3059</v>
      </c>
      <c r="BN110" s="12"/>
    </row>
    <row r="111" spans="1:66" ht="24.15" customHeight="1">
      <c r="A111" s="13"/>
      <c r="B111" s="49"/>
      <c r="C111" s="154" t="s">
        <v>8</v>
      </c>
      <c r="D111" s="154" t="s">
        <v>175</v>
      </c>
      <c r="E111" s="155" t="s">
        <v>3060</v>
      </c>
      <c r="F111" s="155" t="s">
        <v>3061</v>
      </c>
      <c r="G111" s="156" t="s">
        <v>191</v>
      </c>
      <c r="H111" s="157">
        <v>1</v>
      </c>
      <c r="I111" s="158"/>
      <c r="J111" s="159">
        <f>ROUND(I111*H111,2)</f>
        <v>0</v>
      </c>
      <c r="K111" s="167" t="s">
        <v>192</v>
      </c>
      <c r="L111" s="49"/>
      <c r="M111" s="161"/>
      <c r="N111" s="162" t="s">
        <v>42</v>
      </c>
      <c r="O111" s="9"/>
      <c r="P111" s="163">
        <f>O111*H111</f>
        <v>0</v>
      </c>
      <c r="Q111" s="163">
        <v>0</v>
      </c>
      <c r="R111" s="163">
        <f>Q111*H111</f>
        <v>0</v>
      </c>
      <c r="S111" s="163">
        <v>0</v>
      </c>
      <c r="T111" s="164">
        <f>S111*H111</f>
        <v>0</v>
      </c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65" t="s">
        <v>541</v>
      </c>
      <c r="AS111" s="9"/>
      <c r="AT111" s="165" t="s">
        <v>175</v>
      </c>
      <c r="AU111" s="165" t="s">
        <v>81</v>
      </c>
      <c r="AV111" s="9"/>
      <c r="AW111" s="9"/>
      <c r="AX111" s="9"/>
      <c r="AY111" s="123" t="s">
        <v>173</v>
      </c>
      <c r="AZ111" s="9"/>
      <c r="BA111" s="9"/>
      <c r="BB111" s="9"/>
      <c r="BC111" s="9"/>
      <c r="BD111" s="9"/>
      <c r="BE111" s="166">
        <f>IF(N111="základní",J111,0)</f>
        <v>0</v>
      </c>
      <c r="BF111" s="166">
        <f>IF(N111="snížená",J111,0)</f>
        <v>0</v>
      </c>
      <c r="BG111" s="166">
        <f>IF(N111="zákl. přenesená",J111,0)</f>
        <v>0</v>
      </c>
      <c r="BH111" s="166">
        <f>IF(N111="sníž. přenesená",J111,0)</f>
        <v>0</v>
      </c>
      <c r="BI111" s="166">
        <f>IF(N111="nulová",J111,0)</f>
        <v>0</v>
      </c>
      <c r="BJ111" s="123" t="s">
        <v>79</v>
      </c>
      <c r="BK111" s="166">
        <f>ROUND(I111*H111,2)</f>
        <v>0</v>
      </c>
      <c r="BL111" s="123" t="s">
        <v>541</v>
      </c>
      <c r="BM111" s="165" t="s">
        <v>3062</v>
      </c>
      <c r="BN111" s="12"/>
    </row>
    <row r="112" spans="1:66" ht="13.05" customHeight="1">
      <c r="A112" s="13"/>
      <c r="B112" s="17"/>
      <c r="C112" s="229"/>
      <c r="D112" s="168" t="s">
        <v>194</v>
      </c>
      <c r="E112" s="229"/>
      <c r="F112" s="169" t="s">
        <v>3063</v>
      </c>
      <c r="G112" s="229"/>
      <c r="H112" s="229"/>
      <c r="I112" s="229"/>
      <c r="J112" s="229"/>
      <c r="K112" s="230"/>
      <c r="L112" s="49"/>
      <c r="M112" s="52"/>
      <c r="N112" s="9"/>
      <c r="O112" s="9"/>
      <c r="P112" s="9"/>
      <c r="Q112" s="9"/>
      <c r="R112" s="9"/>
      <c r="S112" s="9"/>
      <c r="T112" s="53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9"/>
      <c r="AS112" s="9"/>
      <c r="AT112" s="123" t="s">
        <v>194</v>
      </c>
      <c r="AU112" s="123" t="s">
        <v>81</v>
      </c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12"/>
    </row>
    <row r="113" spans="1:66" ht="16.5" customHeight="1">
      <c r="A113" s="13"/>
      <c r="B113" s="49"/>
      <c r="C113" s="193" t="s">
        <v>237</v>
      </c>
      <c r="D113" s="193" t="s">
        <v>317</v>
      </c>
      <c r="E113" s="194" t="s">
        <v>3064</v>
      </c>
      <c r="F113" s="194" t="s">
        <v>3065</v>
      </c>
      <c r="G113" s="195" t="s">
        <v>372</v>
      </c>
      <c r="H113" s="196">
        <v>1</v>
      </c>
      <c r="I113" s="197"/>
      <c r="J113" s="198">
        <f>ROUND(I113*H113,2)</f>
        <v>0</v>
      </c>
      <c r="K113" s="211"/>
      <c r="L113" s="200"/>
      <c r="M113" s="201"/>
      <c r="N113" s="202" t="s">
        <v>42</v>
      </c>
      <c r="O113" s="9"/>
      <c r="P113" s="163">
        <f>O113*H113</f>
        <v>0</v>
      </c>
      <c r="Q113" s="163">
        <v>0</v>
      </c>
      <c r="R113" s="163">
        <f>Q113*H113</f>
        <v>0</v>
      </c>
      <c r="S113" s="163">
        <v>0</v>
      </c>
      <c r="T113" s="164">
        <f>S113*H113</f>
        <v>0</v>
      </c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65" t="s">
        <v>1658</v>
      </c>
      <c r="AS113" s="9"/>
      <c r="AT113" s="165" t="s">
        <v>317</v>
      </c>
      <c r="AU113" s="165" t="s">
        <v>81</v>
      </c>
      <c r="AV113" s="9"/>
      <c r="AW113" s="9"/>
      <c r="AX113" s="9"/>
      <c r="AY113" s="123" t="s">
        <v>173</v>
      </c>
      <c r="AZ113" s="9"/>
      <c r="BA113" s="9"/>
      <c r="BB113" s="9"/>
      <c r="BC113" s="9"/>
      <c r="BD113" s="9"/>
      <c r="BE113" s="166">
        <f>IF(N113="základní",J113,0)</f>
        <v>0</v>
      </c>
      <c r="BF113" s="166">
        <f>IF(N113="snížená",J113,0)</f>
        <v>0</v>
      </c>
      <c r="BG113" s="166">
        <f>IF(N113="zákl. přenesená",J113,0)</f>
        <v>0</v>
      </c>
      <c r="BH113" s="166">
        <f>IF(N113="sníž. přenesená",J113,0)</f>
        <v>0</v>
      </c>
      <c r="BI113" s="166">
        <f>IF(N113="nulová",J113,0)</f>
        <v>0</v>
      </c>
      <c r="BJ113" s="123" t="s">
        <v>79</v>
      </c>
      <c r="BK113" s="166">
        <f>ROUND(I113*H113,2)</f>
        <v>0</v>
      </c>
      <c r="BL113" s="123" t="s">
        <v>541</v>
      </c>
      <c r="BM113" s="165" t="s">
        <v>3066</v>
      </c>
      <c r="BN113" s="12"/>
    </row>
    <row r="114" spans="1:66" ht="24.15" customHeight="1">
      <c r="A114" s="13"/>
      <c r="B114" s="49"/>
      <c r="C114" s="154" t="s">
        <v>245</v>
      </c>
      <c r="D114" s="154" t="s">
        <v>175</v>
      </c>
      <c r="E114" s="155" t="s">
        <v>3067</v>
      </c>
      <c r="F114" s="155" t="s">
        <v>3068</v>
      </c>
      <c r="G114" s="156" t="s">
        <v>191</v>
      </c>
      <c r="H114" s="157">
        <v>1</v>
      </c>
      <c r="I114" s="158"/>
      <c r="J114" s="159">
        <f>ROUND(I114*H114,2)</f>
        <v>0</v>
      </c>
      <c r="K114" s="167" t="s">
        <v>192</v>
      </c>
      <c r="L114" s="49"/>
      <c r="M114" s="161"/>
      <c r="N114" s="162" t="s">
        <v>42</v>
      </c>
      <c r="O114" s="9"/>
      <c r="P114" s="163">
        <f>O114*H114</f>
        <v>0</v>
      </c>
      <c r="Q114" s="163">
        <v>0</v>
      </c>
      <c r="R114" s="163">
        <f>Q114*H114</f>
        <v>0</v>
      </c>
      <c r="S114" s="163">
        <v>0</v>
      </c>
      <c r="T114" s="164">
        <f>S114*H114</f>
        <v>0</v>
      </c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65" t="s">
        <v>541</v>
      </c>
      <c r="AS114" s="9"/>
      <c r="AT114" s="165" t="s">
        <v>175</v>
      </c>
      <c r="AU114" s="165" t="s">
        <v>81</v>
      </c>
      <c r="AV114" s="9"/>
      <c r="AW114" s="9"/>
      <c r="AX114" s="9"/>
      <c r="AY114" s="123" t="s">
        <v>173</v>
      </c>
      <c r="AZ114" s="9"/>
      <c r="BA114" s="9"/>
      <c r="BB114" s="9"/>
      <c r="BC114" s="9"/>
      <c r="BD114" s="9"/>
      <c r="BE114" s="166">
        <f>IF(N114="základní",J114,0)</f>
        <v>0</v>
      </c>
      <c r="BF114" s="166">
        <f>IF(N114="snížená",J114,0)</f>
        <v>0</v>
      </c>
      <c r="BG114" s="166">
        <f>IF(N114="zákl. přenesená",J114,0)</f>
        <v>0</v>
      </c>
      <c r="BH114" s="166">
        <f>IF(N114="sníž. přenesená",J114,0)</f>
        <v>0</v>
      </c>
      <c r="BI114" s="166">
        <f>IF(N114="nulová",J114,0)</f>
        <v>0</v>
      </c>
      <c r="BJ114" s="123" t="s">
        <v>79</v>
      </c>
      <c r="BK114" s="166">
        <f>ROUND(I114*H114,2)</f>
        <v>0</v>
      </c>
      <c r="BL114" s="123" t="s">
        <v>541</v>
      </c>
      <c r="BM114" s="165" t="s">
        <v>3069</v>
      </c>
      <c r="BN114" s="12"/>
    </row>
    <row r="115" spans="1:66" ht="13.05" customHeight="1">
      <c r="A115" s="13"/>
      <c r="B115" s="17"/>
      <c r="C115" s="229"/>
      <c r="D115" s="168" t="s">
        <v>194</v>
      </c>
      <c r="E115" s="229"/>
      <c r="F115" s="169" t="s">
        <v>3070</v>
      </c>
      <c r="G115" s="229"/>
      <c r="H115" s="229"/>
      <c r="I115" s="229"/>
      <c r="J115" s="229"/>
      <c r="K115" s="230"/>
      <c r="L115" s="49"/>
      <c r="M115" s="52"/>
      <c r="N115" s="9"/>
      <c r="O115" s="9"/>
      <c r="P115" s="9"/>
      <c r="Q115" s="9"/>
      <c r="R115" s="9"/>
      <c r="S115" s="9"/>
      <c r="T115" s="53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9"/>
      <c r="AS115" s="9"/>
      <c r="AT115" s="123" t="s">
        <v>194</v>
      </c>
      <c r="AU115" s="123" t="s">
        <v>81</v>
      </c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12"/>
    </row>
    <row r="116" spans="1:66" ht="16.5" customHeight="1">
      <c r="A116" s="13"/>
      <c r="B116" s="49"/>
      <c r="C116" s="193" t="s">
        <v>253</v>
      </c>
      <c r="D116" s="193" t="s">
        <v>317</v>
      </c>
      <c r="E116" s="194" t="s">
        <v>3071</v>
      </c>
      <c r="F116" s="194" t="s">
        <v>3072</v>
      </c>
      <c r="G116" s="195" t="s">
        <v>2174</v>
      </c>
      <c r="H116" s="196">
        <v>1</v>
      </c>
      <c r="I116" s="197"/>
      <c r="J116" s="198">
        <f>ROUND(I116*H116,2)</f>
        <v>0</v>
      </c>
      <c r="K116" s="211"/>
      <c r="L116" s="200"/>
      <c r="M116" s="201"/>
      <c r="N116" s="202" t="s">
        <v>42</v>
      </c>
      <c r="O116" s="9"/>
      <c r="P116" s="163">
        <f>O116*H116</f>
        <v>0</v>
      </c>
      <c r="Q116" s="163">
        <v>0</v>
      </c>
      <c r="R116" s="163">
        <f>Q116*H116</f>
        <v>0</v>
      </c>
      <c r="S116" s="163">
        <v>0</v>
      </c>
      <c r="T116" s="164">
        <f>S116*H116</f>
        <v>0</v>
      </c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65" t="s">
        <v>911</v>
      </c>
      <c r="AS116" s="9"/>
      <c r="AT116" s="165" t="s">
        <v>317</v>
      </c>
      <c r="AU116" s="165" t="s">
        <v>81</v>
      </c>
      <c r="AV116" s="9"/>
      <c r="AW116" s="9"/>
      <c r="AX116" s="9"/>
      <c r="AY116" s="123" t="s">
        <v>173</v>
      </c>
      <c r="AZ116" s="9"/>
      <c r="BA116" s="9"/>
      <c r="BB116" s="9"/>
      <c r="BC116" s="9"/>
      <c r="BD116" s="9"/>
      <c r="BE116" s="166">
        <f>IF(N116="základní",J116,0)</f>
        <v>0</v>
      </c>
      <c r="BF116" s="166">
        <f>IF(N116="snížená",J116,0)</f>
        <v>0</v>
      </c>
      <c r="BG116" s="166">
        <f>IF(N116="zákl. přenesená",J116,0)</f>
        <v>0</v>
      </c>
      <c r="BH116" s="166">
        <f>IF(N116="sníž. přenesená",J116,0)</f>
        <v>0</v>
      </c>
      <c r="BI116" s="166">
        <f>IF(N116="nulová",J116,0)</f>
        <v>0</v>
      </c>
      <c r="BJ116" s="123" t="s">
        <v>79</v>
      </c>
      <c r="BK116" s="166">
        <f>ROUND(I116*H116,2)</f>
        <v>0</v>
      </c>
      <c r="BL116" s="123" t="s">
        <v>911</v>
      </c>
      <c r="BM116" s="165" t="s">
        <v>3073</v>
      </c>
      <c r="BN116" s="12"/>
    </row>
    <row r="117" spans="1:66" ht="44.25" customHeight="1">
      <c r="A117" s="13"/>
      <c r="B117" s="49"/>
      <c r="C117" s="154" t="s">
        <v>262</v>
      </c>
      <c r="D117" s="154" t="s">
        <v>175</v>
      </c>
      <c r="E117" s="155" t="s">
        <v>3074</v>
      </c>
      <c r="F117" s="155" t="s">
        <v>3075</v>
      </c>
      <c r="G117" s="156" t="s">
        <v>378</v>
      </c>
      <c r="H117" s="157">
        <v>20</v>
      </c>
      <c r="I117" s="158"/>
      <c r="J117" s="159">
        <f>ROUND(I117*H117,2)</f>
        <v>0</v>
      </c>
      <c r="K117" s="167" t="s">
        <v>192</v>
      </c>
      <c r="L117" s="49"/>
      <c r="M117" s="161"/>
      <c r="N117" s="162" t="s">
        <v>42</v>
      </c>
      <c r="O117" s="9"/>
      <c r="P117" s="163">
        <f>O117*H117</f>
        <v>0</v>
      </c>
      <c r="Q117" s="163">
        <v>0</v>
      </c>
      <c r="R117" s="163">
        <f>Q117*H117</f>
        <v>0</v>
      </c>
      <c r="S117" s="163">
        <v>0</v>
      </c>
      <c r="T117" s="164">
        <f>S117*H117</f>
        <v>0</v>
      </c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65" t="s">
        <v>541</v>
      </c>
      <c r="AS117" s="9"/>
      <c r="AT117" s="165" t="s">
        <v>175</v>
      </c>
      <c r="AU117" s="165" t="s">
        <v>81</v>
      </c>
      <c r="AV117" s="9"/>
      <c r="AW117" s="9"/>
      <c r="AX117" s="9"/>
      <c r="AY117" s="123" t="s">
        <v>173</v>
      </c>
      <c r="AZ117" s="9"/>
      <c r="BA117" s="9"/>
      <c r="BB117" s="9"/>
      <c r="BC117" s="9"/>
      <c r="BD117" s="9"/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23" t="s">
        <v>79</v>
      </c>
      <c r="BK117" s="166">
        <f>ROUND(I117*H117,2)</f>
        <v>0</v>
      </c>
      <c r="BL117" s="123" t="s">
        <v>541</v>
      </c>
      <c r="BM117" s="165" t="s">
        <v>3076</v>
      </c>
      <c r="BN117" s="12"/>
    </row>
    <row r="118" spans="1:66" ht="13.05" customHeight="1">
      <c r="A118" s="13"/>
      <c r="B118" s="17"/>
      <c r="C118" s="229"/>
      <c r="D118" s="168" t="s">
        <v>194</v>
      </c>
      <c r="E118" s="229"/>
      <c r="F118" s="169" t="s">
        <v>3077</v>
      </c>
      <c r="G118" s="229"/>
      <c r="H118" s="229"/>
      <c r="I118" s="229"/>
      <c r="J118" s="229"/>
      <c r="K118" s="230"/>
      <c r="L118" s="49"/>
      <c r="M118" s="52"/>
      <c r="N118" s="9"/>
      <c r="O118" s="9"/>
      <c r="P118" s="9"/>
      <c r="Q118" s="9"/>
      <c r="R118" s="9"/>
      <c r="S118" s="9"/>
      <c r="T118" s="53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9"/>
      <c r="AS118" s="9"/>
      <c r="AT118" s="123" t="s">
        <v>194</v>
      </c>
      <c r="AU118" s="123" t="s">
        <v>81</v>
      </c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12"/>
    </row>
    <row r="119" spans="1:66" ht="16.5" customHeight="1">
      <c r="A119" s="13"/>
      <c r="B119" s="49"/>
      <c r="C119" s="193" t="s">
        <v>269</v>
      </c>
      <c r="D119" s="193" t="s">
        <v>317</v>
      </c>
      <c r="E119" s="194" t="s">
        <v>3078</v>
      </c>
      <c r="F119" s="194" t="s">
        <v>3079</v>
      </c>
      <c r="G119" s="195" t="s">
        <v>378</v>
      </c>
      <c r="H119" s="196">
        <v>23</v>
      </c>
      <c r="I119" s="197"/>
      <c r="J119" s="198">
        <f>ROUND(I119*H119,2)</f>
        <v>0</v>
      </c>
      <c r="K119" s="211"/>
      <c r="L119" s="200"/>
      <c r="M119" s="201"/>
      <c r="N119" s="202" t="s">
        <v>42</v>
      </c>
      <c r="O119" s="9"/>
      <c r="P119" s="163">
        <f>O119*H119</f>
        <v>0</v>
      </c>
      <c r="Q119" s="163">
        <v>0.61</v>
      </c>
      <c r="R119" s="163">
        <f>Q119*H119</f>
        <v>14.03</v>
      </c>
      <c r="S119" s="163">
        <v>0</v>
      </c>
      <c r="T119" s="164">
        <f>S119*H119</f>
        <v>0</v>
      </c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65" t="s">
        <v>911</v>
      </c>
      <c r="AS119" s="9"/>
      <c r="AT119" s="165" t="s">
        <v>317</v>
      </c>
      <c r="AU119" s="165" t="s">
        <v>81</v>
      </c>
      <c r="AV119" s="9"/>
      <c r="AW119" s="9"/>
      <c r="AX119" s="9"/>
      <c r="AY119" s="123" t="s">
        <v>173</v>
      </c>
      <c r="AZ119" s="9"/>
      <c r="BA119" s="9"/>
      <c r="BB119" s="9"/>
      <c r="BC119" s="9"/>
      <c r="BD119" s="9"/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23" t="s">
        <v>79</v>
      </c>
      <c r="BK119" s="166">
        <f>ROUND(I119*H119,2)</f>
        <v>0</v>
      </c>
      <c r="BL119" s="123" t="s">
        <v>911</v>
      </c>
      <c r="BM119" s="165" t="s">
        <v>3080</v>
      </c>
      <c r="BN119" s="12"/>
    </row>
    <row r="120" spans="1:66" ht="22.8" customHeight="1">
      <c r="A120" s="13"/>
      <c r="B120" s="17"/>
      <c r="C120" s="229"/>
      <c r="D120" s="231" t="s">
        <v>70</v>
      </c>
      <c r="E120" s="128" t="s">
        <v>3081</v>
      </c>
      <c r="F120" s="128" t="s">
        <v>3082</v>
      </c>
      <c r="G120" s="229"/>
      <c r="H120" s="229"/>
      <c r="I120" s="229"/>
      <c r="J120" s="232">
        <f>BK120</f>
        <v>0</v>
      </c>
      <c r="K120" s="230"/>
      <c r="L120" s="49"/>
      <c r="M120" s="52"/>
      <c r="N120" s="9"/>
      <c r="O120" s="9"/>
      <c r="P120" s="147">
        <f>SUM(P121:P126)</f>
        <v>0</v>
      </c>
      <c r="Q120" s="9"/>
      <c r="R120" s="147">
        <f>SUM(R121:R126)</f>
        <v>9.6806800000000006</v>
      </c>
      <c r="S120" s="9"/>
      <c r="T120" s="148">
        <f>SUM(T121:T126)</f>
        <v>0</v>
      </c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44" t="s">
        <v>184</v>
      </c>
      <c r="AS120" s="9"/>
      <c r="AT120" s="149" t="s">
        <v>70</v>
      </c>
      <c r="AU120" s="149" t="s">
        <v>79</v>
      </c>
      <c r="AV120" s="9"/>
      <c r="AW120" s="9"/>
      <c r="AX120" s="9"/>
      <c r="AY120" s="144" t="s">
        <v>173</v>
      </c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150">
        <f>SUM(BK121:BK126)</f>
        <v>0</v>
      </c>
      <c r="BL120" s="9"/>
      <c r="BM120" s="9"/>
      <c r="BN120" s="12"/>
    </row>
    <row r="121" spans="1:66" ht="24.15" customHeight="1">
      <c r="A121" s="13"/>
      <c r="B121" s="49"/>
      <c r="C121" s="154" t="s">
        <v>275</v>
      </c>
      <c r="D121" s="154" t="s">
        <v>175</v>
      </c>
      <c r="E121" s="155" t="s">
        <v>3083</v>
      </c>
      <c r="F121" s="155" t="s">
        <v>3084</v>
      </c>
      <c r="G121" s="156" t="s">
        <v>378</v>
      </c>
      <c r="H121" s="157">
        <v>62</v>
      </c>
      <c r="I121" s="158"/>
      <c r="J121" s="159">
        <f t="shared" ref="J121:J126" si="1">ROUND(I121*H121,2)</f>
        <v>0</v>
      </c>
      <c r="K121" s="160"/>
      <c r="L121" s="49"/>
      <c r="M121" s="161"/>
      <c r="N121" s="162" t="s">
        <v>42</v>
      </c>
      <c r="O121" s="9"/>
      <c r="P121" s="163">
        <f t="shared" ref="P121:P126" si="2">O121*H121</f>
        <v>0</v>
      </c>
      <c r="Q121" s="163">
        <v>0</v>
      </c>
      <c r="R121" s="163">
        <f t="shared" ref="R121:R126" si="3">Q121*H121</f>
        <v>0</v>
      </c>
      <c r="S121" s="163">
        <v>0</v>
      </c>
      <c r="T121" s="164">
        <f t="shared" ref="T121:T126" si="4">S121*H121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541</v>
      </c>
      <c r="AS121" s="9"/>
      <c r="AT121" s="165" t="s">
        <v>175</v>
      </c>
      <c r="AU121" s="165" t="s">
        <v>81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 t="shared" ref="BE121:BE126" si="5">IF(N121="základní",J121,0)</f>
        <v>0</v>
      </c>
      <c r="BF121" s="166">
        <f t="shared" ref="BF121:BF126" si="6">IF(N121="snížená",J121,0)</f>
        <v>0</v>
      </c>
      <c r="BG121" s="166">
        <f t="shared" ref="BG121:BG126" si="7">IF(N121="zákl. přenesená",J121,0)</f>
        <v>0</v>
      </c>
      <c r="BH121" s="166">
        <f t="shared" ref="BH121:BH126" si="8">IF(N121="sníž. přenesená",J121,0)</f>
        <v>0</v>
      </c>
      <c r="BI121" s="166">
        <f t="shared" ref="BI121:BI126" si="9">IF(N121="nulová",J121,0)</f>
        <v>0</v>
      </c>
      <c r="BJ121" s="123" t="s">
        <v>79</v>
      </c>
      <c r="BK121" s="166">
        <f t="shared" ref="BK121:BK126" si="10">ROUND(I121*H121,2)</f>
        <v>0</v>
      </c>
      <c r="BL121" s="123" t="s">
        <v>541</v>
      </c>
      <c r="BM121" s="165" t="s">
        <v>3085</v>
      </c>
      <c r="BN121" s="12"/>
    </row>
    <row r="122" spans="1:66" ht="33" customHeight="1">
      <c r="A122" s="13"/>
      <c r="B122" s="49"/>
      <c r="C122" s="154" t="s">
        <v>283</v>
      </c>
      <c r="D122" s="154" t="s">
        <v>175</v>
      </c>
      <c r="E122" s="155" t="s">
        <v>3086</v>
      </c>
      <c r="F122" s="155" t="s">
        <v>3087</v>
      </c>
      <c r="G122" s="156" t="s">
        <v>378</v>
      </c>
      <c r="H122" s="157">
        <v>62</v>
      </c>
      <c r="I122" s="158"/>
      <c r="J122" s="159">
        <f t="shared" si="1"/>
        <v>0</v>
      </c>
      <c r="K122" s="160"/>
      <c r="L122" s="49"/>
      <c r="M122" s="161"/>
      <c r="N122" s="162" t="s">
        <v>42</v>
      </c>
      <c r="O122" s="9"/>
      <c r="P122" s="163">
        <f t="shared" si="2"/>
        <v>0</v>
      </c>
      <c r="Q122" s="163">
        <v>0.15614</v>
      </c>
      <c r="R122" s="163">
        <f t="shared" si="3"/>
        <v>9.6806800000000006</v>
      </c>
      <c r="S122" s="163">
        <v>0</v>
      </c>
      <c r="T122" s="164">
        <f t="shared" si="4"/>
        <v>0</v>
      </c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65" t="s">
        <v>541</v>
      </c>
      <c r="AS122" s="9"/>
      <c r="AT122" s="165" t="s">
        <v>175</v>
      </c>
      <c r="AU122" s="165" t="s">
        <v>81</v>
      </c>
      <c r="AV122" s="9"/>
      <c r="AW122" s="9"/>
      <c r="AX122" s="9"/>
      <c r="AY122" s="123" t="s">
        <v>173</v>
      </c>
      <c r="AZ122" s="9"/>
      <c r="BA122" s="9"/>
      <c r="BB122" s="9"/>
      <c r="BC122" s="9"/>
      <c r="BD122" s="9"/>
      <c r="BE122" s="166">
        <f t="shared" si="5"/>
        <v>0</v>
      </c>
      <c r="BF122" s="166">
        <f t="shared" si="6"/>
        <v>0</v>
      </c>
      <c r="BG122" s="166">
        <f t="shared" si="7"/>
        <v>0</v>
      </c>
      <c r="BH122" s="166">
        <f t="shared" si="8"/>
        <v>0</v>
      </c>
      <c r="BI122" s="166">
        <f t="shared" si="9"/>
        <v>0</v>
      </c>
      <c r="BJ122" s="123" t="s">
        <v>79</v>
      </c>
      <c r="BK122" s="166">
        <f t="shared" si="10"/>
        <v>0</v>
      </c>
      <c r="BL122" s="123" t="s">
        <v>541</v>
      </c>
      <c r="BM122" s="165" t="s">
        <v>3088</v>
      </c>
      <c r="BN122" s="12"/>
    </row>
    <row r="123" spans="1:66" ht="16.5" customHeight="1">
      <c r="A123" s="13"/>
      <c r="B123" s="49"/>
      <c r="C123" s="193" t="s">
        <v>288</v>
      </c>
      <c r="D123" s="193" t="s">
        <v>317</v>
      </c>
      <c r="E123" s="194" t="s">
        <v>3089</v>
      </c>
      <c r="F123" s="194" t="s">
        <v>3090</v>
      </c>
      <c r="G123" s="195" t="s">
        <v>317</v>
      </c>
      <c r="H123" s="196">
        <v>62</v>
      </c>
      <c r="I123" s="197"/>
      <c r="J123" s="198">
        <f t="shared" si="1"/>
        <v>0</v>
      </c>
      <c r="K123" s="211"/>
      <c r="L123" s="200"/>
      <c r="M123" s="201"/>
      <c r="N123" s="202" t="s">
        <v>42</v>
      </c>
      <c r="O123" s="9"/>
      <c r="P123" s="163">
        <f t="shared" si="2"/>
        <v>0</v>
      </c>
      <c r="Q123" s="163">
        <v>0</v>
      </c>
      <c r="R123" s="163">
        <f t="shared" si="3"/>
        <v>0</v>
      </c>
      <c r="S123" s="163">
        <v>0</v>
      </c>
      <c r="T123" s="164">
        <f t="shared" si="4"/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65" t="s">
        <v>1658</v>
      </c>
      <c r="AS123" s="9"/>
      <c r="AT123" s="165" t="s">
        <v>317</v>
      </c>
      <c r="AU123" s="165" t="s">
        <v>81</v>
      </c>
      <c r="AV123" s="9"/>
      <c r="AW123" s="9"/>
      <c r="AX123" s="9"/>
      <c r="AY123" s="123" t="s">
        <v>173</v>
      </c>
      <c r="AZ123" s="9"/>
      <c r="BA123" s="9"/>
      <c r="BB123" s="9"/>
      <c r="BC123" s="9"/>
      <c r="BD123" s="9"/>
      <c r="BE123" s="166">
        <f t="shared" si="5"/>
        <v>0</v>
      </c>
      <c r="BF123" s="166">
        <f t="shared" si="6"/>
        <v>0</v>
      </c>
      <c r="BG123" s="166">
        <f t="shared" si="7"/>
        <v>0</v>
      </c>
      <c r="BH123" s="166">
        <f t="shared" si="8"/>
        <v>0</v>
      </c>
      <c r="BI123" s="166">
        <f t="shared" si="9"/>
        <v>0</v>
      </c>
      <c r="BJ123" s="123" t="s">
        <v>79</v>
      </c>
      <c r="BK123" s="166">
        <f t="shared" si="10"/>
        <v>0</v>
      </c>
      <c r="BL123" s="123" t="s">
        <v>541</v>
      </c>
      <c r="BM123" s="165" t="s">
        <v>3091</v>
      </c>
      <c r="BN123" s="12"/>
    </row>
    <row r="124" spans="1:66" ht="24.15" customHeight="1">
      <c r="A124" s="13"/>
      <c r="B124" s="49"/>
      <c r="C124" s="154" t="s">
        <v>7</v>
      </c>
      <c r="D124" s="154" t="s">
        <v>175</v>
      </c>
      <c r="E124" s="155" t="s">
        <v>3092</v>
      </c>
      <c r="F124" s="155" t="s">
        <v>3093</v>
      </c>
      <c r="G124" s="156" t="s">
        <v>378</v>
      </c>
      <c r="H124" s="157">
        <v>130</v>
      </c>
      <c r="I124" s="158"/>
      <c r="J124" s="159">
        <f t="shared" si="1"/>
        <v>0</v>
      </c>
      <c r="K124" s="160"/>
      <c r="L124" s="49"/>
      <c r="M124" s="161"/>
      <c r="N124" s="162" t="s">
        <v>42</v>
      </c>
      <c r="O124" s="9"/>
      <c r="P124" s="163">
        <f t="shared" si="2"/>
        <v>0</v>
      </c>
      <c r="Q124" s="163">
        <v>0</v>
      </c>
      <c r="R124" s="163">
        <f t="shared" si="3"/>
        <v>0</v>
      </c>
      <c r="S124" s="163">
        <v>0</v>
      </c>
      <c r="T124" s="164">
        <f t="shared" si="4"/>
        <v>0</v>
      </c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65" t="s">
        <v>541</v>
      </c>
      <c r="AS124" s="9"/>
      <c r="AT124" s="165" t="s">
        <v>175</v>
      </c>
      <c r="AU124" s="165" t="s">
        <v>81</v>
      </c>
      <c r="AV124" s="9"/>
      <c r="AW124" s="9"/>
      <c r="AX124" s="9"/>
      <c r="AY124" s="123" t="s">
        <v>173</v>
      </c>
      <c r="AZ124" s="9"/>
      <c r="BA124" s="9"/>
      <c r="BB124" s="9"/>
      <c r="BC124" s="9"/>
      <c r="BD124" s="9"/>
      <c r="BE124" s="166">
        <f t="shared" si="5"/>
        <v>0</v>
      </c>
      <c r="BF124" s="166">
        <f t="shared" si="6"/>
        <v>0</v>
      </c>
      <c r="BG124" s="166">
        <f t="shared" si="7"/>
        <v>0</v>
      </c>
      <c r="BH124" s="166">
        <f t="shared" si="8"/>
        <v>0</v>
      </c>
      <c r="BI124" s="166">
        <f t="shared" si="9"/>
        <v>0</v>
      </c>
      <c r="BJ124" s="123" t="s">
        <v>79</v>
      </c>
      <c r="BK124" s="166">
        <f t="shared" si="10"/>
        <v>0</v>
      </c>
      <c r="BL124" s="123" t="s">
        <v>541</v>
      </c>
      <c r="BM124" s="165" t="s">
        <v>3094</v>
      </c>
      <c r="BN124" s="12"/>
    </row>
    <row r="125" spans="1:66" ht="16.5" customHeight="1">
      <c r="A125" s="13"/>
      <c r="B125" s="49"/>
      <c r="C125" s="193" t="s">
        <v>299</v>
      </c>
      <c r="D125" s="193" t="s">
        <v>317</v>
      </c>
      <c r="E125" s="194" t="s">
        <v>3095</v>
      </c>
      <c r="F125" s="194" t="s">
        <v>3096</v>
      </c>
      <c r="G125" s="195" t="s">
        <v>191</v>
      </c>
      <c r="H125" s="196">
        <v>130</v>
      </c>
      <c r="I125" s="197"/>
      <c r="J125" s="198">
        <f t="shared" si="1"/>
        <v>0</v>
      </c>
      <c r="K125" s="211"/>
      <c r="L125" s="200"/>
      <c r="M125" s="201"/>
      <c r="N125" s="202" t="s">
        <v>42</v>
      </c>
      <c r="O125" s="9"/>
      <c r="P125" s="163">
        <f t="shared" si="2"/>
        <v>0</v>
      </c>
      <c r="Q125" s="163">
        <v>0</v>
      </c>
      <c r="R125" s="163">
        <f t="shared" si="3"/>
        <v>0</v>
      </c>
      <c r="S125" s="163">
        <v>0</v>
      </c>
      <c r="T125" s="164">
        <f t="shared" si="4"/>
        <v>0</v>
      </c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65" t="s">
        <v>1658</v>
      </c>
      <c r="AS125" s="9"/>
      <c r="AT125" s="165" t="s">
        <v>317</v>
      </c>
      <c r="AU125" s="165" t="s">
        <v>81</v>
      </c>
      <c r="AV125" s="9"/>
      <c r="AW125" s="9"/>
      <c r="AX125" s="9"/>
      <c r="AY125" s="123" t="s">
        <v>173</v>
      </c>
      <c r="AZ125" s="9"/>
      <c r="BA125" s="9"/>
      <c r="BB125" s="9"/>
      <c r="BC125" s="9"/>
      <c r="BD125" s="9"/>
      <c r="BE125" s="166">
        <f t="shared" si="5"/>
        <v>0</v>
      </c>
      <c r="BF125" s="166">
        <f t="shared" si="6"/>
        <v>0</v>
      </c>
      <c r="BG125" s="166">
        <f t="shared" si="7"/>
        <v>0</v>
      </c>
      <c r="BH125" s="166">
        <f t="shared" si="8"/>
        <v>0</v>
      </c>
      <c r="BI125" s="166">
        <f t="shared" si="9"/>
        <v>0</v>
      </c>
      <c r="BJ125" s="123" t="s">
        <v>79</v>
      </c>
      <c r="BK125" s="166">
        <f t="shared" si="10"/>
        <v>0</v>
      </c>
      <c r="BL125" s="123" t="s">
        <v>541</v>
      </c>
      <c r="BM125" s="165" t="s">
        <v>3097</v>
      </c>
      <c r="BN125" s="12"/>
    </row>
    <row r="126" spans="1:66" ht="24.15" customHeight="1">
      <c r="A126" s="13"/>
      <c r="B126" s="49"/>
      <c r="C126" s="154" t="s">
        <v>306</v>
      </c>
      <c r="D126" s="154" t="s">
        <v>175</v>
      </c>
      <c r="E126" s="155" t="s">
        <v>3098</v>
      </c>
      <c r="F126" s="155" t="s">
        <v>3099</v>
      </c>
      <c r="G126" s="156" t="s">
        <v>378</v>
      </c>
      <c r="H126" s="157">
        <v>62</v>
      </c>
      <c r="I126" s="158"/>
      <c r="J126" s="159">
        <f t="shared" si="1"/>
        <v>0</v>
      </c>
      <c r="K126" s="160"/>
      <c r="L126" s="49"/>
      <c r="M126" s="161"/>
      <c r="N126" s="162" t="s">
        <v>42</v>
      </c>
      <c r="O126" s="9"/>
      <c r="P126" s="163">
        <f t="shared" si="2"/>
        <v>0</v>
      </c>
      <c r="Q126" s="163">
        <v>0</v>
      </c>
      <c r="R126" s="163">
        <f t="shared" si="3"/>
        <v>0</v>
      </c>
      <c r="S126" s="163">
        <v>0</v>
      </c>
      <c r="T126" s="164">
        <f t="shared" si="4"/>
        <v>0</v>
      </c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65" t="s">
        <v>541</v>
      </c>
      <c r="AS126" s="9"/>
      <c r="AT126" s="165" t="s">
        <v>175</v>
      </c>
      <c r="AU126" s="165" t="s">
        <v>81</v>
      </c>
      <c r="AV126" s="9"/>
      <c r="AW126" s="9"/>
      <c r="AX126" s="9"/>
      <c r="AY126" s="123" t="s">
        <v>173</v>
      </c>
      <c r="AZ126" s="9"/>
      <c r="BA126" s="9"/>
      <c r="BB126" s="9"/>
      <c r="BC126" s="9"/>
      <c r="BD126" s="9"/>
      <c r="BE126" s="166">
        <f t="shared" si="5"/>
        <v>0</v>
      </c>
      <c r="BF126" s="166">
        <f t="shared" si="6"/>
        <v>0</v>
      </c>
      <c r="BG126" s="166">
        <f t="shared" si="7"/>
        <v>0</v>
      </c>
      <c r="BH126" s="166">
        <f t="shared" si="8"/>
        <v>0</v>
      </c>
      <c r="BI126" s="166">
        <f t="shared" si="9"/>
        <v>0</v>
      </c>
      <c r="BJ126" s="123" t="s">
        <v>79</v>
      </c>
      <c r="BK126" s="166">
        <f t="shared" si="10"/>
        <v>0</v>
      </c>
      <c r="BL126" s="123" t="s">
        <v>541</v>
      </c>
      <c r="BM126" s="165" t="s">
        <v>3100</v>
      </c>
      <c r="BN126" s="12"/>
    </row>
    <row r="127" spans="1:66" ht="25.95" customHeight="1">
      <c r="A127" s="13"/>
      <c r="B127" s="17"/>
      <c r="C127" s="229"/>
      <c r="D127" s="231" t="s">
        <v>70</v>
      </c>
      <c r="E127" s="130" t="s">
        <v>2343</v>
      </c>
      <c r="F127" s="130" t="s">
        <v>2344</v>
      </c>
      <c r="G127" s="229"/>
      <c r="H127" s="229"/>
      <c r="I127" s="229"/>
      <c r="J127" s="247">
        <f>BK127</f>
        <v>0</v>
      </c>
      <c r="K127" s="230"/>
      <c r="L127" s="49"/>
      <c r="M127" s="52"/>
      <c r="N127" s="9"/>
      <c r="O127" s="9"/>
      <c r="P127" s="147">
        <f>P128</f>
        <v>0</v>
      </c>
      <c r="Q127" s="9"/>
      <c r="R127" s="147">
        <f>R128</f>
        <v>0</v>
      </c>
      <c r="S127" s="9"/>
      <c r="T127" s="148">
        <f>T128</f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44" t="s">
        <v>179</v>
      </c>
      <c r="AS127" s="9"/>
      <c r="AT127" s="149" t="s">
        <v>70</v>
      </c>
      <c r="AU127" s="149" t="s">
        <v>71</v>
      </c>
      <c r="AV127" s="9"/>
      <c r="AW127" s="9"/>
      <c r="AX127" s="9"/>
      <c r="AY127" s="144" t="s">
        <v>173</v>
      </c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150">
        <f>BK128</f>
        <v>0</v>
      </c>
      <c r="BL127" s="9"/>
      <c r="BM127" s="9"/>
      <c r="BN127" s="12"/>
    </row>
    <row r="128" spans="1:66" ht="16.5" customHeight="1">
      <c r="A128" s="13"/>
      <c r="B128" s="49"/>
      <c r="C128" s="154" t="s">
        <v>316</v>
      </c>
      <c r="D128" s="154" t="s">
        <v>175</v>
      </c>
      <c r="E128" s="155" t="s">
        <v>2353</v>
      </c>
      <c r="F128" s="155" t="s">
        <v>2354</v>
      </c>
      <c r="G128" s="156" t="s">
        <v>178</v>
      </c>
      <c r="H128" s="157">
        <v>2</v>
      </c>
      <c r="I128" s="158"/>
      <c r="J128" s="159">
        <f>ROUND(I128*H128,2)</f>
        <v>0</v>
      </c>
      <c r="K128" s="160"/>
      <c r="L128" s="49"/>
      <c r="M128" s="161"/>
      <c r="N128" s="162" t="s">
        <v>42</v>
      </c>
      <c r="O128" s="9"/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179</v>
      </c>
      <c r="AS128" s="9"/>
      <c r="AT128" s="165" t="s">
        <v>175</v>
      </c>
      <c r="AU128" s="165" t="s">
        <v>79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179</v>
      </c>
      <c r="BM128" s="165" t="s">
        <v>3101</v>
      </c>
      <c r="BN128" s="12"/>
    </row>
    <row r="129" spans="1:66" ht="25.95" customHeight="1">
      <c r="A129" s="13"/>
      <c r="B129" s="17"/>
      <c r="C129" s="50"/>
      <c r="D129" s="241" t="s">
        <v>70</v>
      </c>
      <c r="E129" s="242" t="s">
        <v>114</v>
      </c>
      <c r="F129" s="242" t="s">
        <v>2360</v>
      </c>
      <c r="G129" s="50"/>
      <c r="H129" s="50"/>
      <c r="I129" s="50"/>
      <c r="J129" s="243">
        <f>BK129</f>
        <v>0</v>
      </c>
      <c r="K129" s="226"/>
      <c r="L129" s="49"/>
      <c r="M129" s="52"/>
      <c r="N129" s="9"/>
      <c r="O129" s="9"/>
      <c r="P129" s="147">
        <f>P130+P133</f>
        <v>0</v>
      </c>
      <c r="Q129" s="9"/>
      <c r="R129" s="147">
        <f>R130+R133</f>
        <v>0</v>
      </c>
      <c r="S129" s="9"/>
      <c r="T129" s="148">
        <f>T130+T133</f>
        <v>0</v>
      </c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44" t="s">
        <v>196</v>
      </c>
      <c r="AS129" s="9"/>
      <c r="AT129" s="149" t="s">
        <v>70</v>
      </c>
      <c r="AU129" s="149" t="s">
        <v>71</v>
      </c>
      <c r="AV129" s="9"/>
      <c r="AW129" s="9"/>
      <c r="AX129" s="9"/>
      <c r="AY129" s="144" t="s">
        <v>173</v>
      </c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150">
        <f>BK130+BK133</f>
        <v>0</v>
      </c>
      <c r="BL129" s="9"/>
      <c r="BM129" s="9"/>
      <c r="BN129" s="12"/>
    </row>
    <row r="130" spans="1:66" ht="22.8" customHeight="1">
      <c r="A130" s="13"/>
      <c r="B130" s="17"/>
      <c r="C130" s="47"/>
      <c r="D130" s="151" t="s">
        <v>70</v>
      </c>
      <c r="E130" s="152" t="s">
        <v>2368</v>
      </c>
      <c r="F130" s="152" t="s">
        <v>2369</v>
      </c>
      <c r="G130" s="47"/>
      <c r="H130" s="47"/>
      <c r="I130" s="47"/>
      <c r="J130" s="153">
        <f>BK130</f>
        <v>0</v>
      </c>
      <c r="K130" s="225"/>
      <c r="L130" s="49"/>
      <c r="M130" s="52"/>
      <c r="N130" s="9"/>
      <c r="O130" s="9"/>
      <c r="P130" s="147">
        <f>SUM(P131:P132)</f>
        <v>0</v>
      </c>
      <c r="Q130" s="9"/>
      <c r="R130" s="147">
        <f>SUM(R131:R132)</f>
        <v>0</v>
      </c>
      <c r="S130" s="9"/>
      <c r="T130" s="148">
        <f>SUM(T131:T132)</f>
        <v>0</v>
      </c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44" t="s">
        <v>196</v>
      </c>
      <c r="AS130" s="9"/>
      <c r="AT130" s="149" t="s">
        <v>70</v>
      </c>
      <c r="AU130" s="149" t="s">
        <v>79</v>
      </c>
      <c r="AV130" s="9"/>
      <c r="AW130" s="9"/>
      <c r="AX130" s="9"/>
      <c r="AY130" s="144" t="s">
        <v>173</v>
      </c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150">
        <f>SUM(BK131:BK132)</f>
        <v>0</v>
      </c>
      <c r="BL130" s="9"/>
      <c r="BM130" s="9"/>
      <c r="BN130" s="12"/>
    </row>
    <row r="131" spans="1:66" ht="21.75" customHeight="1">
      <c r="A131" s="13"/>
      <c r="B131" s="49"/>
      <c r="C131" s="154" t="s">
        <v>323</v>
      </c>
      <c r="D131" s="154" t="s">
        <v>175</v>
      </c>
      <c r="E131" s="155" t="s">
        <v>2370</v>
      </c>
      <c r="F131" s="155" t="s">
        <v>2371</v>
      </c>
      <c r="G131" s="156" t="s">
        <v>372</v>
      </c>
      <c r="H131" s="157">
        <v>1</v>
      </c>
      <c r="I131" s="158"/>
      <c r="J131" s="159">
        <f>ROUND(I131*H131,2)</f>
        <v>0</v>
      </c>
      <c r="K131" s="167" t="s">
        <v>192</v>
      </c>
      <c r="L131" s="49"/>
      <c r="M131" s="161"/>
      <c r="N131" s="162" t="s">
        <v>42</v>
      </c>
      <c r="O131" s="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2365</v>
      </c>
      <c r="AS131" s="9"/>
      <c r="AT131" s="165" t="s">
        <v>175</v>
      </c>
      <c r="AU131" s="165" t="s">
        <v>81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>IF(N131="základní",J131,0)</f>
        <v>0</v>
      </c>
      <c r="BF131" s="166">
        <f>IF(N131="snížená",J131,0)</f>
        <v>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23" t="s">
        <v>79</v>
      </c>
      <c r="BK131" s="166">
        <f>ROUND(I131*H131,2)</f>
        <v>0</v>
      </c>
      <c r="BL131" s="123" t="s">
        <v>2365</v>
      </c>
      <c r="BM131" s="165" t="s">
        <v>3102</v>
      </c>
      <c r="BN131" s="12"/>
    </row>
    <row r="132" spans="1:66" ht="13.05" customHeight="1">
      <c r="A132" s="13"/>
      <c r="B132" s="17"/>
      <c r="C132" s="50"/>
      <c r="D132" s="170" t="s">
        <v>194</v>
      </c>
      <c r="E132" s="50"/>
      <c r="F132" s="171" t="s">
        <v>2373</v>
      </c>
      <c r="G132" s="50"/>
      <c r="H132" s="50"/>
      <c r="I132" s="50"/>
      <c r="J132" s="50"/>
      <c r="K132" s="226"/>
      <c r="L132" s="49"/>
      <c r="M132" s="52"/>
      <c r="N132" s="9"/>
      <c r="O132" s="9"/>
      <c r="P132" s="9"/>
      <c r="Q132" s="9"/>
      <c r="R132" s="9"/>
      <c r="S132" s="9"/>
      <c r="T132" s="53"/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9"/>
      <c r="AS132" s="9"/>
      <c r="AT132" s="123" t="s">
        <v>194</v>
      </c>
      <c r="AU132" s="123" t="s">
        <v>81</v>
      </c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12"/>
    </row>
    <row r="133" spans="1:66" ht="22.8" customHeight="1">
      <c r="A133" s="13"/>
      <c r="B133" s="17"/>
      <c r="C133" s="47"/>
      <c r="D133" s="151" t="s">
        <v>70</v>
      </c>
      <c r="E133" s="152" t="s">
        <v>2374</v>
      </c>
      <c r="F133" s="152" t="s">
        <v>2375</v>
      </c>
      <c r="G133" s="47"/>
      <c r="H133" s="47"/>
      <c r="I133" s="47"/>
      <c r="J133" s="153">
        <f>BK133</f>
        <v>0</v>
      </c>
      <c r="K133" s="225"/>
      <c r="L133" s="49"/>
      <c r="M133" s="52"/>
      <c r="N133" s="9"/>
      <c r="O133" s="9"/>
      <c r="P133" s="147">
        <f>SUM(P134:P135)</f>
        <v>0</v>
      </c>
      <c r="Q133" s="9"/>
      <c r="R133" s="147">
        <f>SUM(R134:R135)</f>
        <v>0</v>
      </c>
      <c r="S133" s="9"/>
      <c r="T133" s="148">
        <f>SUM(T134:T135)</f>
        <v>0</v>
      </c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44" t="s">
        <v>196</v>
      </c>
      <c r="AS133" s="9"/>
      <c r="AT133" s="149" t="s">
        <v>70</v>
      </c>
      <c r="AU133" s="149" t="s">
        <v>79</v>
      </c>
      <c r="AV133" s="9"/>
      <c r="AW133" s="9"/>
      <c r="AX133" s="9"/>
      <c r="AY133" s="144" t="s">
        <v>173</v>
      </c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150">
        <f>SUM(BK134:BK135)</f>
        <v>0</v>
      </c>
      <c r="BL133" s="9"/>
      <c r="BM133" s="9"/>
      <c r="BN133" s="12"/>
    </row>
    <row r="134" spans="1:66" ht="16.5" customHeight="1">
      <c r="A134" s="13"/>
      <c r="B134" s="49"/>
      <c r="C134" s="154" t="s">
        <v>330</v>
      </c>
      <c r="D134" s="154" t="s">
        <v>175</v>
      </c>
      <c r="E134" s="155" t="s">
        <v>2376</v>
      </c>
      <c r="F134" s="155" t="s">
        <v>2377</v>
      </c>
      <c r="G134" s="156" t="s">
        <v>372</v>
      </c>
      <c r="H134" s="157">
        <v>1</v>
      </c>
      <c r="I134" s="158"/>
      <c r="J134" s="159">
        <f>ROUND(I134*H134,2)</f>
        <v>0</v>
      </c>
      <c r="K134" s="167" t="s">
        <v>192</v>
      </c>
      <c r="L134" s="49"/>
      <c r="M134" s="161"/>
      <c r="N134" s="162" t="s">
        <v>42</v>
      </c>
      <c r="O134" s="9"/>
      <c r="P134" s="163">
        <f>O134*H134</f>
        <v>0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2365</v>
      </c>
      <c r="AS134" s="9"/>
      <c r="AT134" s="165" t="s">
        <v>175</v>
      </c>
      <c r="AU134" s="165" t="s">
        <v>81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>IF(N134="základní",J134,0)</f>
        <v>0</v>
      </c>
      <c r="BF134" s="166">
        <f>IF(N134="snížená",J134,0)</f>
        <v>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23" t="s">
        <v>79</v>
      </c>
      <c r="BK134" s="166">
        <f>ROUND(I134*H134,2)</f>
        <v>0</v>
      </c>
      <c r="BL134" s="123" t="s">
        <v>2365</v>
      </c>
      <c r="BM134" s="165" t="s">
        <v>3103</v>
      </c>
      <c r="BN134" s="12"/>
    </row>
    <row r="135" spans="1:66" ht="13.05" customHeight="1">
      <c r="A135" s="13"/>
      <c r="B135" s="17"/>
      <c r="C135" s="50"/>
      <c r="D135" s="170" t="s">
        <v>194</v>
      </c>
      <c r="E135" s="50"/>
      <c r="F135" s="171" t="s">
        <v>2379</v>
      </c>
      <c r="G135" s="50"/>
      <c r="H135" s="50"/>
      <c r="I135" s="50"/>
      <c r="J135" s="50"/>
      <c r="K135" s="226"/>
      <c r="L135" s="49"/>
      <c r="M135" s="245"/>
      <c r="N135" s="47"/>
      <c r="O135" s="47"/>
      <c r="P135" s="47"/>
      <c r="Q135" s="47"/>
      <c r="R135" s="47"/>
      <c r="S135" s="47"/>
      <c r="T135" s="55"/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9"/>
      <c r="AS135" s="9"/>
      <c r="AT135" s="123" t="s">
        <v>194</v>
      </c>
      <c r="AU135" s="123" t="s">
        <v>81</v>
      </c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12"/>
    </row>
    <row r="136" spans="1:66" ht="7.95" customHeight="1">
      <c r="A136" s="96"/>
      <c r="B136" s="40"/>
      <c r="C136" s="8"/>
      <c r="D136" s="8"/>
      <c r="E136" s="8"/>
      <c r="F136" s="8"/>
      <c r="G136" s="8"/>
      <c r="H136" s="8"/>
      <c r="I136" s="8"/>
      <c r="J136" s="8"/>
      <c r="K136" s="41"/>
      <c r="L136" s="97"/>
      <c r="M136" s="239"/>
      <c r="N136" s="239"/>
      <c r="O136" s="239"/>
      <c r="P136" s="239"/>
      <c r="Q136" s="239"/>
      <c r="R136" s="239"/>
      <c r="S136" s="239"/>
      <c r="T136" s="239"/>
      <c r="U136" s="98"/>
      <c r="V136" s="98"/>
      <c r="W136" s="98"/>
      <c r="X136" s="98"/>
      <c r="Y136" s="98"/>
      <c r="Z136" s="98"/>
      <c r="AA136" s="98"/>
      <c r="AB136" s="98"/>
      <c r="AC136" s="98"/>
      <c r="AD136" s="98"/>
      <c r="AE136" s="98"/>
      <c r="AF136" s="99"/>
      <c r="AG136" s="99"/>
      <c r="AH136" s="99"/>
      <c r="AI136" s="99"/>
      <c r="AJ136" s="99"/>
      <c r="AK136" s="99"/>
      <c r="AL136" s="99"/>
      <c r="AM136" s="99"/>
      <c r="AN136" s="99"/>
      <c r="AO136" s="99"/>
      <c r="AP136" s="99"/>
      <c r="AQ136" s="99"/>
      <c r="AR136" s="98"/>
      <c r="AS136" s="98"/>
      <c r="AT136" s="98"/>
      <c r="AU136" s="98"/>
      <c r="AV136" s="98"/>
      <c r="AW136" s="98"/>
      <c r="AX136" s="98"/>
      <c r="AY136" s="98"/>
      <c r="AZ136" s="98"/>
      <c r="BA136" s="98"/>
      <c r="BB136" s="98"/>
      <c r="BC136" s="98"/>
      <c r="BD136" s="98"/>
      <c r="BE136" s="98"/>
      <c r="BF136" s="98"/>
      <c r="BG136" s="98"/>
      <c r="BH136" s="98"/>
      <c r="BI136" s="98"/>
      <c r="BJ136" s="98"/>
      <c r="BK136" s="98"/>
      <c r="BL136" s="98"/>
      <c r="BM136" s="98"/>
      <c r="BN136" s="100"/>
    </row>
  </sheetData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5" r:id="rId5"/>
    <hyperlink ref="F107" r:id="rId6"/>
    <hyperlink ref="F109" r:id="rId7"/>
    <hyperlink ref="F112" r:id="rId8"/>
    <hyperlink ref="F115" r:id="rId9"/>
    <hyperlink ref="F118" r:id="rId10"/>
    <hyperlink ref="F132" r:id="rId11"/>
    <hyperlink ref="F135" r:id="rId12"/>
  </hyperlinks>
  <pageMargins left="0.39374999999999999" right="0.39374999999999999" top="0.39374999999999999" bottom="0.39374999999999999" header="0" footer="0"/>
  <pageSetup scale="74" fitToHeight="0" orientation="portrait" r:id="rId13"/>
  <headerFooter>
    <oddFooter>&amp;C&amp;"Arial CE,Regular"&amp;8&amp;K000000Strana &amp;P z &amp;N</oddFooter>
  </headerFooter>
  <drawing r:id="rId1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8"/>
  <sheetViews>
    <sheetView showGridLines="0" workbookViewId="0">
      <selection activeCell="A2" sqref="A2:K100"/>
    </sheetView>
  </sheetViews>
  <sheetFormatPr defaultColWidth="8" defaultRowHeight="12.75" customHeight="1"/>
  <cols>
    <col min="1" max="1" width="8.28515625" style="255" customWidth="1"/>
    <col min="2" max="2" width="2" style="255" customWidth="1"/>
    <col min="3" max="4" width="4.28515625" style="255" customWidth="1"/>
    <col min="5" max="5" width="17.28515625" style="255" customWidth="1"/>
    <col min="6" max="6" width="50.7109375" style="255" customWidth="1"/>
    <col min="7" max="7" width="7.42578125" style="255" customWidth="1"/>
    <col min="8" max="8" width="14" style="255" customWidth="1"/>
    <col min="9" max="9" width="15.7109375" style="255" customWidth="1"/>
    <col min="10" max="11" width="22.28515625" style="255" customWidth="1"/>
    <col min="12" max="12" width="9.28515625" style="255" customWidth="1"/>
    <col min="13" max="13" width="10.7109375" style="255" customWidth="1"/>
    <col min="14" max="14" width="9.28515625" style="255" customWidth="1"/>
    <col min="15" max="20" width="14.28515625" style="255" customWidth="1"/>
    <col min="21" max="21" width="16.28515625" style="255" customWidth="1"/>
    <col min="22" max="22" width="12.28515625" style="255" customWidth="1"/>
    <col min="23" max="23" width="16.28515625" style="255" customWidth="1"/>
    <col min="24" max="24" width="12.28515625" style="255" customWidth="1"/>
    <col min="25" max="25" width="15" style="255" customWidth="1"/>
    <col min="26" max="26" width="11" style="255" customWidth="1"/>
    <col min="27" max="27" width="15" style="255" customWidth="1"/>
    <col min="28" max="28" width="16.28515625" style="255" customWidth="1"/>
    <col min="29" max="29" width="11" style="255" customWidth="1"/>
    <col min="30" max="30" width="15" style="255" customWidth="1"/>
    <col min="31" max="31" width="16.28515625" style="255" customWidth="1"/>
    <col min="32" max="43" width="8" style="255" customWidth="1"/>
    <col min="44" max="65" width="8" style="255" hidden="1" customWidth="1"/>
    <col min="66" max="256" width="8" style="255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115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33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285" t="s">
        <v>3104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.75" hidden="1" customHeight="1">
      <c r="A10" s="13"/>
      <c r="B10" s="17"/>
      <c r="C10" s="9"/>
      <c r="D10" s="9"/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2" hidden="1" customHeight="1">
      <c r="A11" s="13"/>
      <c r="B11" s="17"/>
      <c r="C11" s="9"/>
      <c r="D11" s="33" t="s">
        <v>18</v>
      </c>
      <c r="E11" s="9"/>
      <c r="F11" s="91"/>
      <c r="G11" s="9"/>
      <c r="H11" s="9"/>
      <c r="I11" s="33" t="s">
        <v>19</v>
      </c>
      <c r="J11" s="91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" hidden="1" customHeight="1">
      <c r="A12" s="13"/>
      <c r="B12" s="17"/>
      <c r="C12" s="9"/>
      <c r="D12" s="33" t="s">
        <v>20</v>
      </c>
      <c r="E12" s="9"/>
      <c r="F12" s="46" t="s">
        <v>21</v>
      </c>
      <c r="G12" s="9"/>
      <c r="H12" s="9"/>
      <c r="I12" s="33" t="s">
        <v>22</v>
      </c>
      <c r="J12" s="46" t="str">
        <f>'Rekapitulace stavby'!AN8</f>
        <v>17. 7. 2024</v>
      </c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0.8" hidden="1" customHeight="1">
      <c r="A13" s="13"/>
      <c r="B13" s="17"/>
      <c r="C13" s="9"/>
      <c r="D13" s="9"/>
      <c r="E13" s="9"/>
      <c r="F13" s="9"/>
      <c r="G13" s="9"/>
      <c r="H13" s="9"/>
      <c r="I13" s="9"/>
      <c r="J13" s="9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24</v>
      </c>
      <c r="E14" s="9"/>
      <c r="F14" s="9"/>
      <c r="G14" s="9"/>
      <c r="H14" s="9"/>
      <c r="I14" s="33" t="s">
        <v>25</v>
      </c>
      <c r="J14" s="91"/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8" hidden="1" customHeight="1">
      <c r="A15" s="13"/>
      <c r="B15" s="17"/>
      <c r="C15" s="9"/>
      <c r="D15" s="9"/>
      <c r="E15" s="46" t="s">
        <v>26</v>
      </c>
      <c r="F15" s="9"/>
      <c r="G15" s="9"/>
      <c r="H15" s="9"/>
      <c r="I15" s="33" t="s">
        <v>27</v>
      </c>
      <c r="J15" s="91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7.95" hidden="1" customHeight="1">
      <c r="A16" s="13"/>
      <c r="B16" s="17"/>
      <c r="C16" s="9"/>
      <c r="D16" s="9"/>
      <c r="E16" s="9"/>
      <c r="F16" s="9"/>
      <c r="G16" s="9"/>
      <c r="H16" s="9"/>
      <c r="I16" s="9"/>
      <c r="J16" s="9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2" hidden="1" customHeight="1">
      <c r="A17" s="13"/>
      <c r="B17" s="17"/>
      <c r="C17" s="9"/>
      <c r="D17" s="33" t="s">
        <v>28</v>
      </c>
      <c r="E17" s="9"/>
      <c r="F17" s="9"/>
      <c r="G17" s="9"/>
      <c r="H17" s="9"/>
      <c r="I17" s="33" t="s">
        <v>25</v>
      </c>
      <c r="J17" s="27" t="str">
        <f>'Rekapitulace stavby'!AN13</f>
        <v>Vyplň údaj</v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18" hidden="1" customHeight="1">
      <c r="A18" s="13"/>
      <c r="B18" s="17"/>
      <c r="C18" s="9"/>
      <c r="D18" s="9"/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7.95" hidden="1" customHeight="1">
      <c r="A19" s="13"/>
      <c r="B19" s="17"/>
      <c r="C19" s="9"/>
      <c r="D19" s="9"/>
      <c r="E19" s="9"/>
      <c r="F19" s="9"/>
      <c r="G19" s="9"/>
      <c r="H19" s="9"/>
      <c r="I19" s="9"/>
      <c r="J19" s="9"/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2" hidden="1" customHeight="1">
      <c r="A20" s="13"/>
      <c r="B20" s="17"/>
      <c r="C20" s="9"/>
      <c r="D20" s="33" t="s">
        <v>30</v>
      </c>
      <c r="E20" s="9"/>
      <c r="F20" s="9"/>
      <c r="G20" s="9"/>
      <c r="H20" s="9"/>
      <c r="I20" s="33" t="s">
        <v>25</v>
      </c>
      <c r="J20" s="91"/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18" hidden="1" customHeight="1">
      <c r="A21" s="13"/>
      <c r="B21" s="17"/>
      <c r="C21" s="9"/>
      <c r="D21" s="9"/>
      <c r="E21" s="46" t="s">
        <v>31</v>
      </c>
      <c r="F21" s="9"/>
      <c r="G21" s="9"/>
      <c r="H21" s="9"/>
      <c r="I21" s="33" t="s">
        <v>27</v>
      </c>
      <c r="J21" s="91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7.95" hidden="1" customHeight="1">
      <c r="A22" s="13"/>
      <c r="B22" s="17"/>
      <c r="C22" s="9"/>
      <c r="D22" s="9"/>
      <c r="E22" s="9"/>
      <c r="F22" s="9"/>
      <c r="G22" s="9"/>
      <c r="H22" s="9"/>
      <c r="I22" s="9"/>
      <c r="J22" s="9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2" hidden="1" customHeight="1">
      <c r="A23" s="13"/>
      <c r="B23" s="17"/>
      <c r="C23" s="9"/>
      <c r="D23" s="33" t="s">
        <v>33</v>
      </c>
      <c r="E23" s="9"/>
      <c r="F23" s="9"/>
      <c r="G23" s="9"/>
      <c r="H23" s="9"/>
      <c r="I23" s="33" t="s">
        <v>25</v>
      </c>
      <c r="J23" s="46" t="str">
        <f>IF('Rekapitulace stavby'!AN19="","",'Rekapitulace stavby'!AN19)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18" hidden="1" customHeight="1">
      <c r="A24" s="13"/>
      <c r="B24" s="17"/>
      <c r="C24" s="9"/>
      <c r="D24" s="9"/>
      <c r="E24" s="46" t="str">
        <f>IF('Rekapitulace stavby'!E20="","",'Rekapitulace stavby'!E20)</f>
        <v xml:space="preserve"> </v>
      </c>
      <c r="F24" s="9"/>
      <c r="G24" s="9"/>
      <c r="H24" s="9"/>
      <c r="I24" s="33" t="s">
        <v>27</v>
      </c>
      <c r="J24" s="46" t="str">
        <f>IF('Rekapitulace stavby'!AN20="","",'Rekapitulace stavby'!AN20)</f>
        <v/>
      </c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7.95" hidden="1" customHeight="1">
      <c r="A25" s="13"/>
      <c r="B25" s="17"/>
      <c r="C25" s="9"/>
      <c r="D25" s="9"/>
      <c r="E25" s="9"/>
      <c r="F25" s="9"/>
      <c r="G25" s="9"/>
      <c r="H25" s="9"/>
      <c r="I25" s="9"/>
      <c r="J25" s="9"/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2" hidden="1" customHeight="1">
      <c r="A26" s="13"/>
      <c r="B26" s="17"/>
      <c r="C26" s="9"/>
      <c r="D26" s="33" t="s">
        <v>35</v>
      </c>
      <c r="E26" s="9"/>
      <c r="F26" s="9"/>
      <c r="G26" s="9"/>
      <c r="H26" s="9"/>
      <c r="I26" s="9"/>
      <c r="J26" s="9"/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16.5" hidden="1" customHeight="1">
      <c r="A27" s="13"/>
      <c r="B27" s="17"/>
      <c r="C27" s="9"/>
      <c r="D27" s="9"/>
      <c r="E27" s="327"/>
      <c r="F27" s="327"/>
      <c r="G27" s="327"/>
      <c r="H27" s="327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7.95" hidden="1" customHeight="1">
      <c r="A28" s="13"/>
      <c r="B28" s="17"/>
      <c r="C28" s="9"/>
      <c r="D28" s="47"/>
      <c r="E28" s="47"/>
      <c r="F28" s="47"/>
      <c r="G28" s="47"/>
      <c r="H28" s="47"/>
      <c r="I28" s="47"/>
      <c r="J28" s="47"/>
      <c r="K28" s="225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7.95" hidden="1" customHeight="1">
      <c r="A29" s="13"/>
      <c r="B29" s="17"/>
      <c r="C29" s="9"/>
      <c r="D29" s="50"/>
      <c r="E29" s="50"/>
      <c r="F29" s="50"/>
      <c r="G29" s="50"/>
      <c r="H29" s="50"/>
      <c r="I29" s="50"/>
      <c r="J29" s="50"/>
      <c r="K29" s="226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25.35" hidden="1" customHeight="1">
      <c r="A30" s="13"/>
      <c r="B30" s="17"/>
      <c r="C30" s="9"/>
      <c r="D30" s="108" t="s">
        <v>37</v>
      </c>
      <c r="E30" s="47"/>
      <c r="F30" s="47"/>
      <c r="G30" s="47"/>
      <c r="H30" s="47"/>
      <c r="I30" s="47"/>
      <c r="J30" s="109">
        <f>ROUND(J81,2)</f>
        <v>0</v>
      </c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14.4" hidden="1" customHeight="1">
      <c r="A32" s="13"/>
      <c r="B32" s="17"/>
      <c r="C32" s="9"/>
      <c r="D32" s="9"/>
      <c r="E32" s="9"/>
      <c r="F32" s="32" t="s">
        <v>39</v>
      </c>
      <c r="G32" s="9"/>
      <c r="H32" s="9"/>
      <c r="I32" s="32" t="s">
        <v>38</v>
      </c>
      <c r="J32" s="32" t="s">
        <v>40</v>
      </c>
      <c r="K32" s="19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14.4" hidden="1" customHeight="1">
      <c r="A33" s="13"/>
      <c r="B33" s="17"/>
      <c r="C33" s="9"/>
      <c r="D33" s="110" t="s">
        <v>41</v>
      </c>
      <c r="E33" s="33" t="s">
        <v>42</v>
      </c>
      <c r="F33" s="88">
        <f>ROUND((SUM(BE81:BE97)),2)</f>
        <v>0</v>
      </c>
      <c r="G33" s="9"/>
      <c r="H33" s="9"/>
      <c r="I33" s="111">
        <v>0.21</v>
      </c>
      <c r="J33" s="88">
        <f>ROUND(((SUM(BE81:BE97))*I33),2)</f>
        <v>0</v>
      </c>
      <c r="K33" s="19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33" t="s">
        <v>43</v>
      </c>
      <c r="F34" s="88">
        <f>ROUND((SUM(BF81:BF97)),2)</f>
        <v>0</v>
      </c>
      <c r="G34" s="9"/>
      <c r="H34" s="9"/>
      <c r="I34" s="111">
        <v>0.12</v>
      </c>
      <c r="J34" s="88">
        <f>ROUND(((SUM(BF81:BF97))*I34),2)</f>
        <v>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9"/>
      <c r="E35" s="33" t="s">
        <v>44</v>
      </c>
      <c r="F35" s="88">
        <f>ROUND((SUM(BG81:BG97)),2)</f>
        <v>0</v>
      </c>
      <c r="G35" s="9"/>
      <c r="H35" s="9"/>
      <c r="I35" s="111">
        <v>0.21</v>
      </c>
      <c r="J35" s="88">
        <f t="shared" ref="J35:J37" si="0">0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45</v>
      </c>
      <c r="F36" s="88">
        <f>ROUND((SUM(BH81:BH97)),2)</f>
        <v>0</v>
      </c>
      <c r="G36" s="9"/>
      <c r="H36" s="9"/>
      <c r="I36" s="111">
        <v>0.12</v>
      </c>
      <c r="J36" s="88">
        <f t="shared" si="0"/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46</v>
      </c>
      <c r="F37" s="88">
        <f>ROUND((SUM(BI81:BI97)),2)</f>
        <v>0</v>
      </c>
      <c r="G37" s="9"/>
      <c r="H37" s="9"/>
      <c r="I37" s="111">
        <v>0</v>
      </c>
      <c r="J37" s="88">
        <f t="shared" si="0"/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7.95" hidden="1" customHeight="1">
      <c r="A38" s="13"/>
      <c r="B38" s="17"/>
      <c r="C38" s="9"/>
      <c r="D38" s="29"/>
      <c r="E38" s="29"/>
      <c r="F38" s="29"/>
      <c r="G38" s="29"/>
      <c r="H38" s="29"/>
      <c r="I38" s="29"/>
      <c r="J38" s="29"/>
      <c r="K38" s="54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25.35" hidden="1" customHeight="1">
      <c r="A39" s="13"/>
      <c r="B39" s="17"/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14.4" hidden="1" customHeight="1">
      <c r="A40" s="13"/>
      <c r="B40" s="40"/>
      <c r="C40" s="8"/>
      <c r="D40" s="227"/>
      <c r="E40" s="227"/>
      <c r="F40" s="227"/>
      <c r="G40" s="227"/>
      <c r="H40" s="227"/>
      <c r="I40" s="227"/>
      <c r="J40" s="227"/>
      <c r="K40" s="228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12.75" hidden="1" customHeight="1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2.75" hidden="1" customHeight="1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7.95" customHeight="1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6"/>
      <c r="L44" s="17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24.9" customHeight="1">
      <c r="A45" s="13"/>
      <c r="B45" s="17"/>
      <c r="C45" s="42" t="s">
        <v>131</v>
      </c>
      <c r="D45" s="9"/>
      <c r="E45" s="9"/>
      <c r="F45" s="9"/>
      <c r="G45" s="9"/>
      <c r="H45" s="9"/>
      <c r="I45" s="9"/>
      <c r="J45" s="9"/>
      <c r="K45" s="19"/>
      <c r="L45" s="17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19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12" customHeight="1">
      <c r="A47" s="13"/>
      <c r="B47" s="17"/>
      <c r="C47" s="33" t="s">
        <v>16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16.5" customHeight="1">
      <c r="A48" s="13"/>
      <c r="B48" s="17"/>
      <c r="C48" s="9"/>
      <c r="D48" s="9"/>
      <c r="E48" s="324" t="str">
        <f>E7</f>
        <v>Společenský objekt na hřišti ve Veselí</v>
      </c>
      <c r="F48" s="328"/>
      <c r="G48" s="328"/>
      <c r="H48" s="328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130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285" t="str">
        <f>E9</f>
        <v>08 - VRN</v>
      </c>
      <c r="F50" s="286"/>
      <c r="G50" s="286"/>
      <c r="H50" s="286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7.95" customHeight="1">
      <c r="A51" s="13"/>
      <c r="B51" s="17"/>
      <c r="C51" s="9"/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2" customHeight="1">
      <c r="A52" s="13"/>
      <c r="B52" s="17"/>
      <c r="C52" s="33" t="s">
        <v>20</v>
      </c>
      <c r="D52" s="9"/>
      <c r="E52" s="9"/>
      <c r="F52" s="46" t="str">
        <f>F12</f>
        <v>Veselí u Oder</v>
      </c>
      <c r="G52" s="9"/>
      <c r="H52" s="9"/>
      <c r="I52" s="33" t="s">
        <v>22</v>
      </c>
      <c r="J52" s="46" t="str">
        <f>IF(J12="","",J12)</f>
        <v>17. 7. 2024</v>
      </c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7.95" customHeight="1">
      <c r="A53" s="13"/>
      <c r="B53" s="17"/>
      <c r="C53" s="9"/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40.049999999999997" customHeight="1">
      <c r="A54" s="13"/>
      <c r="B54" s="17"/>
      <c r="C54" s="33" t="s">
        <v>24</v>
      </c>
      <c r="D54" s="9"/>
      <c r="E54" s="9"/>
      <c r="F54" s="46" t="str">
        <f>E15</f>
        <v>Město Odry</v>
      </c>
      <c r="G54" s="9"/>
      <c r="H54" s="9"/>
      <c r="I54" s="33" t="s">
        <v>30</v>
      </c>
      <c r="J54" s="28" t="str">
        <f>E21</f>
        <v>PRINEX GROUP s.r.o., Masarykovo nám. 11/46, Odry</v>
      </c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15.15" customHeight="1">
      <c r="A55" s="13"/>
      <c r="B55" s="17"/>
      <c r="C55" s="33" t="s">
        <v>28</v>
      </c>
      <c r="D55" s="9"/>
      <c r="E55" s="9"/>
      <c r="F55" s="46" t="str">
        <f>IF(E18="","",E18)</f>
        <v>Vyplň údaj</v>
      </c>
      <c r="G55" s="9"/>
      <c r="H55" s="9"/>
      <c r="I55" s="33" t="s">
        <v>33</v>
      </c>
      <c r="J55" s="28" t="str">
        <f>E24</f>
        <v xml:space="preserve"> </v>
      </c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0.35" customHeight="1">
      <c r="A56" s="13"/>
      <c r="B56" s="17"/>
      <c r="C56" s="9"/>
      <c r="D56" s="9"/>
      <c r="E56" s="9"/>
      <c r="F56" s="9"/>
      <c r="G56" s="9"/>
      <c r="H56" s="9"/>
      <c r="I56" s="9"/>
      <c r="J56" s="9"/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29.25" customHeight="1">
      <c r="A57" s="13"/>
      <c r="B57" s="17"/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10.35" customHeight="1">
      <c r="A58" s="13"/>
      <c r="B58" s="17"/>
      <c r="C58" s="9"/>
      <c r="D58" s="9"/>
      <c r="E58" s="9"/>
      <c r="F58" s="9"/>
      <c r="G58" s="9"/>
      <c r="H58" s="9"/>
      <c r="I58" s="9"/>
      <c r="J58" s="9"/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22.8" customHeight="1">
      <c r="A59" s="13"/>
      <c r="B59" s="17"/>
      <c r="C59" s="122" t="s">
        <v>69</v>
      </c>
      <c r="D59" s="9"/>
      <c r="E59" s="9"/>
      <c r="F59" s="9"/>
      <c r="G59" s="9"/>
      <c r="H59" s="9"/>
      <c r="I59" s="9"/>
      <c r="J59" s="66">
        <f>J81</f>
        <v>0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123" t="s">
        <v>134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24.9" customHeight="1">
      <c r="A60" s="13"/>
      <c r="B60" s="17"/>
      <c r="C60" s="9"/>
      <c r="D60" s="125" t="s">
        <v>3105</v>
      </c>
      <c r="E60" s="47"/>
      <c r="F60" s="47"/>
      <c r="G60" s="47"/>
      <c r="H60" s="47"/>
      <c r="I60" s="47"/>
      <c r="J60" s="126">
        <f>J82</f>
        <v>0</v>
      </c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24.9" customHeight="1">
      <c r="A61" s="13"/>
      <c r="B61" s="17"/>
      <c r="C61" s="9"/>
      <c r="D61" s="130" t="s">
        <v>2097</v>
      </c>
      <c r="E61" s="229"/>
      <c r="F61" s="229"/>
      <c r="G61" s="229"/>
      <c r="H61" s="229"/>
      <c r="I61" s="229"/>
      <c r="J61" s="129">
        <f>J88</f>
        <v>0</v>
      </c>
      <c r="K61" s="19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21.75" customHeight="1">
      <c r="A62" s="13"/>
      <c r="B62" s="17"/>
      <c r="C62" s="9"/>
      <c r="D62" s="50"/>
      <c r="E62" s="50"/>
      <c r="F62" s="50"/>
      <c r="G62" s="50"/>
      <c r="H62" s="50"/>
      <c r="I62" s="50"/>
      <c r="J62" s="50"/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7.95" customHeight="1">
      <c r="A63" s="13"/>
      <c r="B63" s="40"/>
      <c r="C63" s="8"/>
      <c r="D63" s="8"/>
      <c r="E63" s="8"/>
      <c r="F63" s="8"/>
      <c r="G63" s="8"/>
      <c r="H63" s="8"/>
      <c r="I63" s="8"/>
      <c r="J63" s="8"/>
      <c r="K63" s="41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12.75" customHeight="1">
      <c r="A64" s="7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12.75" customHeight="1">
      <c r="A65" s="7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12.75" customHeight="1">
      <c r="A66" s="7"/>
      <c r="B66" s="8"/>
      <c r="C66" s="8"/>
      <c r="D66" s="8"/>
      <c r="E66" s="8"/>
      <c r="F66" s="8"/>
      <c r="G66" s="8"/>
      <c r="H66" s="8"/>
      <c r="I66" s="8"/>
      <c r="J66" s="8"/>
      <c r="K66" s="8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7.95" customHeight="1">
      <c r="A67" s="13"/>
      <c r="B67" s="14"/>
      <c r="C67" s="15"/>
      <c r="D67" s="15"/>
      <c r="E67" s="15"/>
      <c r="F67" s="15"/>
      <c r="G67" s="15"/>
      <c r="H67" s="15"/>
      <c r="I67" s="15"/>
      <c r="J67" s="15"/>
      <c r="K67" s="16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24.9" customHeight="1">
      <c r="A68" s="13"/>
      <c r="B68" s="17"/>
      <c r="C68" s="42" t="s">
        <v>158</v>
      </c>
      <c r="D68" s="9"/>
      <c r="E68" s="9"/>
      <c r="F68" s="9"/>
      <c r="G68" s="9"/>
      <c r="H68" s="9"/>
      <c r="I68" s="9"/>
      <c r="J68" s="9"/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7.95" customHeight="1">
      <c r="A69" s="13"/>
      <c r="B69" s="17"/>
      <c r="C69" s="9"/>
      <c r="D69" s="9"/>
      <c r="E69" s="9"/>
      <c r="F69" s="9"/>
      <c r="G69" s="9"/>
      <c r="H69" s="9"/>
      <c r="I69" s="9"/>
      <c r="J69" s="9"/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12" customHeight="1">
      <c r="A70" s="13"/>
      <c r="B70" s="17"/>
      <c r="C70" s="33" t="s">
        <v>16</v>
      </c>
      <c r="D70" s="9"/>
      <c r="E70" s="9"/>
      <c r="F70" s="9"/>
      <c r="G70" s="9"/>
      <c r="H70" s="9"/>
      <c r="I70" s="9"/>
      <c r="J70" s="9"/>
      <c r="K70" s="19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16.5" customHeight="1">
      <c r="A71" s="13"/>
      <c r="B71" s="17"/>
      <c r="C71" s="9"/>
      <c r="D71" s="9"/>
      <c r="E71" s="324" t="str">
        <f>E7</f>
        <v>Společenský objekt na hřišti ve Veselí</v>
      </c>
      <c r="F71" s="328"/>
      <c r="G71" s="328"/>
      <c r="H71" s="328"/>
      <c r="I71" s="9"/>
      <c r="J71" s="9"/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12" customHeight="1">
      <c r="A72" s="13"/>
      <c r="B72" s="17"/>
      <c r="C72" s="33" t="s">
        <v>130</v>
      </c>
      <c r="D72" s="9"/>
      <c r="E72" s="9"/>
      <c r="F72" s="9"/>
      <c r="G72" s="9"/>
      <c r="H72" s="9"/>
      <c r="I72" s="9"/>
      <c r="J72" s="9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6.5" customHeight="1">
      <c r="A73" s="13"/>
      <c r="B73" s="17"/>
      <c r="C73" s="9"/>
      <c r="D73" s="9"/>
      <c r="E73" s="285" t="str">
        <f>E9</f>
        <v>08 - VRN</v>
      </c>
      <c r="F73" s="286"/>
      <c r="G73" s="286"/>
      <c r="H73" s="286"/>
      <c r="I73" s="9"/>
      <c r="J73" s="9"/>
      <c r="K73" s="19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7.95" customHeight="1">
      <c r="A74" s="13"/>
      <c r="B74" s="17"/>
      <c r="C74" s="9"/>
      <c r="D74" s="9"/>
      <c r="E74" s="9"/>
      <c r="F74" s="9"/>
      <c r="G74" s="9"/>
      <c r="H74" s="9"/>
      <c r="I74" s="9"/>
      <c r="J74" s="9"/>
      <c r="K74" s="19"/>
      <c r="L74" s="17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" customHeight="1">
      <c r="A75" s="13"/>
      <c r="B75" s="17"/>
      <c r="C75" s="33" t="s">
        <v>20</v>
      </c>
      <c r="D75" s="9"/>
      <c r="E75" s="9"/>
      <c r="F75" s="46" t="str">
        <f>F12</f>
        <v>Veselí u Oder</v>
      </c>
      <c r="G75" s="9"/>
      <c r="H75" s="9"/>
      <c r="I75" s="33" t="s">
        <v>22</v>
      </c>
      <c r="J75" s="46" t="str">
        <f>IF(J12="","",J12)</f>
        <v>17. 7. 2024</v>
      </c>
      <c r="K75" s="19"/>
      <c r="L75" s="17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7.95" customHeight="1">
      <c r="A76" s="13"/>
      <c r="B76" s="17"/>
      <c r="C76" s="9"/>
      <c r="D76" s="9"/>
      <c r="E76" s="9"/>
      <c r="F76" s="9"/>
      <c r="G76" s="9"/>
      <c r="H76" s="9"/>
      <c r="I76" s="9"/>
      <c r="J76" s="9"/>
      <c r="K76" s="19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40.049999999999997" customHeight="1">
      <c r="A77" s="13"/>
      <c r="B77" s="17"/>
      <c r="C77" s="33" t="s">
        <v>24</v>
      </c>
      <c r="D77" s="9"/>
      <c r="E77" s="9"/>
      <c r="F77" s="46" t="str">
        <f>E15</f>
        <v>Město Odry</v>
      </c>
      <c r="G77" s="9"/>
      <c r="H77" s="9"/>
      <c r="I77" s="33" t="s">
        <v>30</v>
      </c>
      <c r="J77" s="28" t="str">
        <f>E21</f>
        <v>PRINEX GROUP s.r.o., Masarykovo nám. 11/46, Odry</v>
      </c>
      <c r="K77" s="19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15.15" customHeight="1">
      <c r="A78" s="13"/>
      <c r="B78" s="17"/>
      <c r="C78" s="33" t="s">
        <v>28</v>
      </c>
      <c r="D78" s="9"/>
      <c r="E78" s="9"/>
      <c r="F78" s="46" t="str">
        <f>IF(E18="","",E18)</f>
        <v>Vyplň údaj</v>
      </c>
      <c r="G78" s="9"/>
      <c r="H78" s="9"/>
      <c r="I78" s="33" t="s">
        <v>33</v>
      </c>
      <c r="J78" s="28" t="str">
        <f>E24</f>
        <v xml:space="preserve"> </v>
      </c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10.35" customHeight="1">
      <c r="A79" s="13"/>
      <c r="B79" s="17"/>
      <c r="C79" s="47"/>
      <c r="D79" s="47"/>
      <c r="E79" s="47"/>
      <c r="F79" s="47"/>
      <c r="G79" s="47"/>
      <c r="H79" s="47"/>
      <c r="I79" s="47"/>
      <c r="J79" s="47"/>
      <c r="K79" s="225"/>
      <c r="L79" s="17"/>
      <c r="M79" s="47"/>
      <c r="N79" s="47"/>
      <c r="O79" s="47"/>
      <c r="P79" s="47"/>
      <c r="Q79" s="47"/>
      <c r="R79" s="47"/>
      <c r="S79" s="47"/>
      <c r="T79" s="47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29.25" customHeight="1">
      <c r="A80" s="13"/>
      <c r="B80" s="49"/>
      <c r="C80" s="132" t="s">
        <v>159</v>
      </c>
      <c r="D80" s="133" t="s">
        <v>56</v>
      </c>
      <c r="E80" s="133" t="s">
        <v>52</v>
      </c>
      <c r="F80" s="133" t="s">
        <v>53</v>
      </c>
      <c r="G80" s="133" t="s">
        <v>160</v>
      </c>
      <c r="H80" s="133" t="s">
        <v>161</v>
      </c>
      <c r="I80" s="133" t="s">
        <v>162</v>
      </c>
      <c r="J80" s="133" t="s">
        <v>133</v>
      </c>
      <c r="K80" s="134" t="s">
        <v>163</v>
      </c>
      <c r="L80" s="49"/>
      <c r="M80" s="135"/>
      <c r="N80" s="136" t="s">
        <v>41</v>
      </c>
      <c r="O80" s="136" t="s">
        <v>164</v>
      </c>
      <c r="P80" s="136" t="s">
        <v>165</v>
      </c>
      <c r="Q80" s="136" t="s">
        <v>166</v>
      </c>
      <c r="R80" s="136" t="s">
        <v>167</v>
      </c>
      <c r="S80" s="136" t="s">
        <v>168</v>
      </c>
      <c r="T80" s="137" t="s">
        <v>169</v>
      </c>
      <c r="U80" s="52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22.8" customHeight="1">
      <c r="A81" s="13"/>
      <c r="B81" s="17"/>
      <c r="C81" s="138" t="s">
        <v>170</v>
      </c>
      <c r="D81" s="50"/>
      <c r="E81" s="50"/>
      <c r="F81" s="50"/>
      <c r="G81" s="50"/>
      <c r="H81" s="50"/>
      <c r="I81" s="50"/>
      <c r="J81" s="139">
        <f>BK81</f>
        <v>0</v>
      </c>
      <c r="K81" s="226"/>
      <c r="L81" s="49"/>
      <c r="M81" s="63"/>
      <c r="N81" s="50"/>
      <c r="O81" s="50"/>
      <c r="P81" s="140">
        <f>P82+P88</f>
        <v>0</v>
      </c>
      <c r="Q81" s="50"/>
      <c r="R81" s="140">
        <f>R82+R88</f>
        <v>62.099999999999994</v>
      </c>
      <c r="S81" s="50"/>
      <c r="T81" s="141">
        <f>T82+T88</f>
        <v>0</v>
      </c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123" t="s">
        <v>70</v>
      </c>
      <c r="AU81" s="123" t="s">
        <v>134</v>
      </c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142">
        <f>BK82+BK88</f>
        <v>0</v>
      </c>
      <c r="BL81" s="9"/>
      <c r="BM81" s="9"/>
      <c r="BN81" s="12"/>
    </row>
    <row r="82" spans="1:66" ht="25.95" customHeight="1">
      <c r="A82" s="13"/>
      <c r="B82" s="17"/>
      <c r="C82" s="47"/>
      <c r="D82" s="151" t="s">
        <v>70</v>
      </c>
      <c r="E82" s="125" t="s">
        <v>171</v>
      </c>
      <c r="F82" s="125" t="s">
        <v>3106</v>
      </c>
      <c r="G82" s="47"/>
      <c r="H82" s="47"/>
      <c r="I82" s="47"/>
      <c r="J82" s="244">
        <f>BK82</f>
        <v>0</v>
      </c>
      <c r="K82" s="225"/>
      <c r="L82" s="49"/>
      <c r="M82" s="52"/>
      <c r="N82" s="9"/>
      <c r="O82" s="9"/>
      <c r="P82" s="147">
        <f>SUM(P83:P87)</f>
        <v>0</v>
      </c>
      <c r="Q82" s="9"/>
      <c r="R82" s="147">
        <f>SUM(R83:R87)</f>
        <v>62.099999999999994</v>
      </c>
      <c r="S82" s="9"/>
      <c r="T82" s="148">
        <f>SUM(T83:T87)</f>
        <v>0</v>
      </c>
      <c r="U82" s="52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44" t="s">
        <v>79</v>
      </c>
      <c r="AS82" s="9"/>
      <c r="AT82" s="149" t="s">
        <v>70</v>
      </c>
      <c r="AU82" s="149" t="s">
        <v>71</v>
      </c>
      <c r="AV82" s="9"/>
      <c r="AW82" s="9"/>
      <c r="AX82" s="9"/>
      <c r="AY82" s="144" t="s">
        <v>173</v>
      </c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150">
        <f>SUM(BK83:BK87)</f>
        <v>0</v>
      </c>
      <c r="BL82" s="9"/>
      <c r="BM82" s="9"/>
      <c r="BN82" s="12"/>
    </row>
    <row r="83" spans="1:66" ht="33" customHeight="1">
      <c r="A83" s="13"/>
      <c r="B83" s="49"/>
      <c r="C83" s="154" t="s">
        <v>79</v>
      </c>
      <c r="D83" s="154" t="s">
        <v>175</v>
      </c>
      <c r="E83" s="155" t="s">
        <v>584</v>
      </c>
      <c r="F83" s="155" t="s">
        <v>585</v>
      </c>
      <c r="G83" s="156" t="s">
        <v>199</v>
      </c>
      <c r="H83" s="157">
        <v>180</v>
      </c>
      <c r="I83" s="158"/>
      <c r="J83" s="159">
        <f>ROUND(I83*H83,2)</f>
        <v>0</v>
      </c>
      <c r="K83" s="167" t="s">
        <v>192</v>
      </c>
      <c r="L83" s="49"/>
      <c r="M83" s="161"/>
      <c r="N83" s="162" t="s">
        <v>42</v>
      </c>
      <c r="O83" s="9"/>
      <c r="P83" s="163">
        <f>O83*H83</f>
        <v>0</v>
      </c>
      <c r="Q83" s="163">
        <v>0.34499999999999997</v>
      </c>
      <c r="R83" s="163">
        <f>Q83*H83</f>
        <v>62.099999999999994</v>
      </c>
      <c r="S83" s="163">
        <v>0</v>
      </c>
      <c r="T83" s="164">
        <f>S83*H83</f>
        <v>0</v>
      </c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65" t="s">
        <v>179</v>
      </c>
      <c r="AS83" s="9"/>
      <c r="AT83" s="165" t="s">
        <v>175</v>
      </c>
      <c r="AU83" s="165" t="s">
        <v>79</v>
      </c>
      <c r="AV83" s="9"/>
      <c r="AW83" s="9"/>
      <c r="AX83" s="9"/>
      <c r="AY83" s="123" t="s">
        <v>173</v>
      </c>
      <c r="AZ83" s="9"/>
      <c r="BA83" s="9"/>
      <c r="BB83" s="9"/>
      <c r="BC83" s="9"/>
      <c r="BD83" s="9"/>
      <c r="BE83" s="166">
        <f>IF(N83="základní",J83,0)</f>
        <v>0</v>
      </c>
      <c r="BF83" s="166">
        <f>IF(N83="snížená",J83,0)</f>
        <v>0</v>
      </c>
      <c r="BG83" s="166">
        <f>IF(N83="zákl. přenesená",J83,0)</f>
        <v>0</v>
      </c>
      <c r="BH83" s="166">
        <f>IF(N83="sníž. přenesená",J83,0)</f>
        <v>0</v>
      </c>
      <c r="BI83" s="166">
        <f>IF(N83="nulová",J83,0)</f>
        <v>0</v>
      </c>
      <c r="BJ83" s="123" t="s">
        <v>79</v>
      </c>
      <c r="BK83" s="166">
        <f>ROUND(I83*H83,2)</f>
        <v>0</v>
      </c>
      <c r="BL83" s="123" t="s">
        <v>179</v>
      </c>
      <c r="BM83" s="165" t="s">
        <v>3107</v>
      </c>
      <c r="BN83" s="12"/>
    </row>
    <row r="84" spans="1:66" ht="13.05" customHeight="1">
      <c r="A84" s="13"/>
      <c r="B84" s="17"/>
      <c r="C84" s="50"/>
      <c r="D84" s="170" t="s">
        <v>194</v>
      </c>
      <c r="E84" s="50"/>
      <c r="F84" s="171" t="s">
        <v>587</v>
      </c>
      <c r="G84" s="50"/>
      <c r="H84" s="50"/>
      <c r="I84" s="50"/>
      <c r="J84" s="50"/>
      <c r="K84" s="226"/>
      <c r="L84" s="49"/>
      <c r="M84" s="52"/>
      <c r="N84" s="9"/>
      <c r="O84" s="9"/>
      <c r="P84" s="9"/>
      <c r="Q84" s="9"/>
      <c r="R84" s="9"/>
      <c r="S84" s="9"/>
      <c r="T84" s="53"/>
      <c r="U84" s="52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123" t="s">
        <v>194</v>
      </c>
      <c r="AU84" s="123" t="s">
        <v>79</v>
      </c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34.950000000000003" customHeight="1">
      <c r="A85" s="13"/>
      <c r="B85" s="17"/>
      <c r="C85" s="9"/>
      <c r="D85" s="173" t="s">
        <v>235</v>
      </c>
      <c r="E85" s="9"/>
      <c r="F85" s="189" t="s">
        <v>3108</v>
      </c>
      <c r="G85" s="9"/>
      <c r="H85" s="9"/>
      <c r="I85" s="9"/>
      <c r="J85" s="9"/>
      <c r="K85" s="19"/>
      <c r="L85" s="49"/>
      <c r="M85" s="52"/>
      <c r="N85" s="9"/>
      <c r="O85" s="9"/>
      <c r="P85" s="9"/>
      <c r="Q85" s="9"/>
      <c r="R85" s="9"/>
      <c r="S85" s="9"/>
      <c r="T85" s="53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123" t="s">
        <v>235</v>
      </c>
      <c r="AU85" s="123" t="s">
        <v>79</v>
      </c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13.05" customHeight="1">
      <c r="A86" s="13"/>
      <c r="B86" s="17"/>
      <c r="C86" s="9"/>
      <c r="D86" s="173" t="s">
        <v>207</v>
      </c>
      <c r="E86" s="178"/>
      <c r="F86" s="179" t="s">
        <v>3109</v>
      </c>
      <c r="G86" s="9"/>
      <c r="H86" s="180">
        <v>180</v>
      </c>
      <c r="I86" s="9"/>
      <c r="J86" s="9"/>
      <c r="K86" s="19"/>
      <c r="L86" s="49"/>
      <c r="M86" s="52"/>
      <c r="N86" s="9"/>
      <c r="O86" s="9"/>
      <c r="P86" s="9"/>
      <c r="Q86" s="9"/>
      <c r="R86" s="9"/>
      <c r="S86" s="9"/>
      <c r="T86" s="53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181" t="s">
        <v>207</v>
      </c>
      <c r="AU86" s="181" t="s">
        <v>79</v>
      </c>
      <c r="AV86" s="43" t="s">
        <v>81</v>
      </c>
      <c r="AW86" s="43" t="s">
        <v>32</v>
      </c>
      <c r="AX86" s="43" t="s">
        <v>71</v>
      </c>
      <c r="AY86" s="181" t="s">
        <v>173</v>
      </c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13.05" customHeight="1">
      <c r="A87" s="13"/>
      <c r="B87" s="17"/>
      <c r="C87" s="9"/>
      <c r="D87" s="173" t="s">
        <v>207</v>
      </c>
      <c r="E87" s="212"/>
      <c r="F87" s="213" t="s">
        <v>210</v>
      </c>
      <c r="G87" s="9"/>
      <c r="H87" s="180">
        <v>180</v>
      </c>
      <c r="I87" s="9"/>
      <c r="J87" s="9"/>
      <c r="K87" s="19"/>
      <c r="L87" s="49"/>
      <c r="M87" s="52"/>
      <c r="N87" s="9"/>
      <c r="O87" s="9"/>
      <c r="P87" s="9"/>
      <c r="Q87" s="9"/>
      <c r="R87" s="9"/>
      <c r="S87" s="9"/>
      <c r="T87" s="53"/>
      <c r="U87" s="52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187" t="s">
        <v>207</v>
      </c>
      <c r="AU87" s="187" t="s">
        <v>79</v>
      </c>
      <c r="AV87" s="43" t="s">
        <v>179</v>
      </c>
      <c r="AW87" s="43" t="s">
        <v>32</v>
      </c>
      <c r="AX87" s="43" t="s">
        <v>79</v>
      </c>
      <c r="AY87" s="187" t="s">
        <v>173</v>
      </c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25.95" customHeight="1">
      <c r="A88" s="13"/>
      <c r="B88" s="17"/>
      <c r="C88" s="47"/>
      <c r="D88" s="151" t="s">
        <v>70</v>
      </c>
      <c r="E88" s="125" t="s">
        <v>114</v>
      </c>
      <c r="F88" s="125" t="s">
        <v>2360</v>
      </c>
      <c r="G88" s="47"/>
      <c r="H88" s="47"/>
      <c r="I88" s="47"/>
      <c r="J88" s="244">
        <f>BK88</f>
        <v>0</v>
      </c>
      <c r="K88" s="225"/>
      <c r="L88" s="49"/>
      <c r="M88" s="52"/>
      <c r="N88" s="9"/>
      <c r="O88" s="9"/>
      <c r="P88" s="147">
        <f>SUM(P89:P97)</f>
        <v>0</v>
      </c>
      <c r="Q88" s="9"/>
      <c r="R88" s="147">
        <f>SUM(R89:R97)</f>
        <v>0</v>
      </c>
      <c r="S88" s="9"/>
      <c r="T88" s="148">
        <f>SUM(T89:T97)</f>
        <v>0</v>
      </c>
      <c r="U88" s="52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44" t="s">
        <v>196</v>
      </c>
      <c r="AS88" s="9"/>
      <c r="AT88" s="149" t="s">
        <v>70</v>
      </c>
      <c r="AU88" s="149" t="s">
        <v>71</v>
      </c>
      <c r="AV88" s="9"/>
      <c r="AW88" s="9"/>
      <c r="AX88" s="9"/>
      <c r="AY88" s="144" t="s">
        <v>173</v>
      </c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150">
        <f>SUM(BK89:BK97)</f>
        <v>0</v>
      </c>
      <c r="BL88" s="9"/>
      <c r="BM88" s="9"/>
      <c r="BN88" s="12"/>
    </row>
    <row r="89" spans="1:66" ht="21.75" customHeight="1">
      <c r="A89" s="13"/>
      <c r="B89" s="49"/>
      <c r="C89" s="154" t="s">
        <v>81</v>
      </c>
      <c r="D89" s="154" t="s">
        <v>175</v>
      </c>
      <c r="E89" s="155" t="s">
        <v>2484</v>
      </c>
      <c r="F89" s="155" t="s">
        <v>3110</v>
      </c>
      <c r="G89" s="156" t="s">
        <v>187</v>
      </c>
      <c r="H89" s="157">
        <v>1</v>
      </c>
      <c r="I89" s="158"/>
      <c r="J89" s="159">
        <f>ROUND(I89*H89,2)</f>
        <v>0</v>
      </c>
      <c r="K89" s="160"/>
      <c r="L89" s="49"/>
      <c r="M89" s="161"/>
      <c r="N89" s="162" t="s">
        <v>42</v>
      </c>
      <c r="O89" s="9"/>
      <c r="P89" s="163">
        <f>O89*H89</f>
        <v>0</v>
      </c>
      <c r="Q89" s="163">
        <v>0</v>
      </c>
      <c r="R89" s="163">
        <f>Q89*H89</f>
        <v>0</v>
      </c>
      <c r="S89" s="163">
        <v>0</v>
      </c>
      <c r="T89" s="164">
        <f>S89*H89</f>
        <v>0</v>
      </c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65" t="s">
        <v>179</v>
      </c>
      <c r="AS89" s="9"/>
      <c r="AT89" s="165" t="s">
        <v>175</v>
      </c>
      <c r="AU89" s="165" t="s">
        <v>79</v>
      </c>
      <c r="AV89" s="9"/>
      <c r="AW89" s="9"/>
      <c r="AX89" s="9"/>
      <c r="AY89" s="123" t="s">
        <v>173</v>
      </c>
      <c r="AZ89" s="9"/>
      <c r="BA89" s="9"/>
      <c r="BB89" s="9"/>
      <c r="BC89" s="9"/>
      <c r="BD89" s="9"/>
      <c r="BE89" s="166">
        <f>IF(N89="základní",J89,0)</f>
        <v>0</v>
      </c>
      <c r="BF89" s="166">
        <f>IF(N89="snížená",J89,0)</f>
        <v>0</v>
      </c>
      <c r="BG89" s="166">
        <f>IF(N89="zákl. přenesená",J89,0)</f>
        <v>0</v>
      </c>
      <c r="BH89" s="166">
        <f>IF(N89="sníž. přenesená",J89,0)</f>
        <v>0</v>
      </c>
      <c r="BI89" s="166">
        <f>IF(N89="nulová",J89,0)</f>
        <v>0</v>
      </c>
      <c r="BJ89" s="123" t="s">
        <v>79</v>
      </c>
      <c r="BK89" s="166">
        <f>ROUND(I89*H89,2)</f>
        <v>0</v>
      </c>
      <c r="BL89" s="123" t="s">
        <v>179</v>
      </c>
      <c r="BM89" s="165" t="s">
        <v>3111</v>
      </c>
      <c r="BN89" s="12"/>
    </row>
    <row r="90" spans="1:66" ht="16.5" customHeight="1">
      <c r="A90" s="13"/>
      <c r="B90" s="49"/>
      <c r="C90" s="154" t="s">
        <v>184</v>
      </c>
      <c r="D90" s="154" t="s">
        <v>175</v>
      </c>
      <c r="E90" s="155" t="s">
        <v>3112</v>
      </c>
      <c r="F90" s="155" t="s">
        <v>3113</v>
      </c>
      <c r="G90" s="156" t="s">
        <v>187</v>
      </c>
      <c r="H90" s="157">
        <v>1</v>
      </c>
      <c r="I90" s="158"/>
      <c r="J90" s="159">
        <f>ROUND(I90*H90,2)</f>
        <v>0</v>
      </c>
      <c r="K90" s="167" t="s">
        <v>192</v>
      </c>
      <c r="L90" s="49"/>
      <c r="M90" s="161"/>
      <c r="N90" s="162" t="s">
        <v>42</v>
      </c>
      <c r="O90" s="9"/>
      <c r="P90" s="163">
        <f>O90*H90</f>
        <v>0</v>
      </c>
      <c r="Q90" s="163">
        <v>0</v>
      </c>
      <c r="R90" s="163">
        <f>Q90*H90</f>
        <v>0</v>
      </c>
      <c r="S90" s="163">
        <v>0</v>
      </c>
      <c r="T90" s="164">
        <f>S90*H90</f>
        <v>0</v>
      </c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65" t="s">
        <v>179</v>
      </c>
      <c r="AS90" s="9"/>
      <c r="AT90" s="165" t="s">
        <v>175</v>
      </c>
      <c r="AU90" s="165" t="s">
        <v>79</v>
      </c>
      <c r="AV90" s="9"/>
      <c r="AW90" s="9"/>
      <c r="AX90" s="9"/>
      <c r="AY90" s="123" t="s">
        <v>173</v>
      </c>
      <c r="AZ90" s="9"/>
      <c r="BA90" s="9"/>
      <c r="BB90" s="9"/>
      <c r="BC90" s="9"/>
      <c r="BD90" s="9"/>
      <c r="BE90" s="166">
        <f>IF(N90="základní",J90,0)</f>
        <v>0</v>
      </c>
      <c r="BF90" s="166">
        <f>IF(N90="snížená",J90,0)</f>
        <v>0</v>
      </c>
      <c r="BG90" s="166">
        <f>IF(N90="zákl. přenesená",J90,0)</f>
        <v>0</v>
      </c>
      <c r="BH90" s="166">
        <f>IF(N90="sníž. přenesená",J90,0)</f>
        <v>0</v>
      </c>
      <c r="BI90" s="166">
        <f>IF(N90="nulová",J90,0)</f>
        <v>0</v>
      </c>
      <c r="BJ90" s="123" t="s">
        <v>79</v>
      </c>
      <c r="BK90" s="166">
        <f>ROUND(I90*H90,2)</f>
        <v>0</v>
      </c>
      <c r="BL90" s="123" t="s">
        <v>179</v>
      </c>
      <c r="BM90" s="165" t="s">
        <v>3114</v>
      </c>
      <c r="BN90" s="12"/>
    </row>
    <row r="91" spans="1:66" ht="13.05" customHeight="1">
      <c r="A91" s="13"/>
      <c r="B91" s="17"/>
      <c r="C91" s="229"/>
      <c r="D91" s="168" t="s">
        <v>194</v>
      </c>
      <c r="E91" s="229"/>
      <c r="F91" s="169" t="s">
        <v>3115</v>
      </c>
      <c r="G91" s="229"/>
      <c r="H91" s="229"/>
      <c r="I91" s="229"/>
      <c r="J91" s="229"/>
      <c r="K91" s="230"/>
      <c r="L91" s="49"/>
      <c r="M91" s="52"/>
      <c r="N91" s="9"/>
      <c r="O91" s="9"/>
      <c r="P91" s="9"/>
      <c r="Q91" s="9"/>
      <c r="R91" s="9"/>
      <c r="S91" s="9"/>
      <c r="T91" s="53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123" t="s">
        <v>194</v>
      </c>
      <c r="AU91" s="123" t="s">
        <v>79</v>
      </c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16.5" customHeight="1">
      <c r="A92" s="13"/>
      <c r="B92" s="49"/>
      <c r="C92" s="154" t="s">
        <v>179</v>
      </c>
      <c r="D92" s="154" t="s">
        <v>175</v>
      </c>
      <c r="E92" s="155" t="s">
        <v>3116</v>
      </c>
      <c r="F92" s="155" t="s">
        <v>3117</v>
      </c>
      <c r="G92" s="156" t="s">
        <v>187</v>
      </c>
      <c r="H92" s="157">
        <v>1</v>
      </c>
      <c r="I92" s="158"/>
      <c r="J92" s="159">
        <f>ROUND(I92*H92,2)</f>
        <v>0</v>
      </c>
      <c r="K92" s="167" t="s">
        <v>192</v>
      </c>
      <c r="L92" s="49"/>
      <c r="M92" s="161"/>
      <c r="N92" s="162" t="s">
        <v>42</v>
      </c>
      <c r="O92" s="9"/>
      <c r="P92" s="163">
        <f>O92*H92</f>
        <v>0</v>
      </c>
      <c r="Q92" s="163">
        <v>0</v>
      </c>
      <c r="R92" s="163">
        <f>Q92*H92</f>
        <v>0</v>
      </c>
      <c r="S92" s="163">
        <v>0</v>
      </c>
      <c r="T92" s="164">
        <f>S92*H92</f>
        <v>0</v>
      </c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65" t="s">
        <v>179</v>
      </c>
      <c r="AS92" s="9"/>
      <c r="AT92" s="165" t="s">
        <v>175</v>
      </c>
      <c r="AU92" s="165" t="s">
        <v>79</v>
      </c>
      <c r="AV92" s="9"/>
      <c r="AW92" s="9"/>
      <c r="AX92" s="9"/>
      <c r="AY92" s="123" t="s">
        <v>173</v>
      </c>
      <c r="AZ92" s="9"/>
      <c r="BA92" s="9"/>
      <c r="BB92" s="9"/>
      <c r="BC92" s="9"/>
      <c r="BD92" s="9"/>
      <c r="BE92" s="166">
        <f>IF(N92="základní",J92,0)</f>
        <v>0</v>
      </c>
      <c r="BF92" s="166">
        <f>IF(N92="snížená",J92,0)</f>
        <v>0</v>
      </c>
      <c r="BG92" s="166">
        <f>IF(N92="zákl. přenesená",J92,0)</f>
        <v>0</v>
      </c>
      <c r="BH92" s="166">
        <f>IF(N92="sníž. přenesená",J92,0)</f>
        <v>0</v>
      </c>
      <c r="BI92" s="166">
        <f>IF(N92="nulová",J92,0)</f>
        <v>0</v>
      </c>
      <c r="BJ92" s="123" t="s">
        <v>79</v>
      </c>
      <c r="BK92" s="166">
        <f>ROUND(I92*H92,2)</f>
        <v>0</v>
      </c>
      <c r="BL92" s="123" t="s">
        <v>179</v>
      </c>
      <c r="BM92" s="165" t="s">
        <v>3118</v>
      </c>
      <c r="BN92" s="12"/>
    </row>
    <row r="93" spans="1:66" ht="13.05" customHeight="1">
      <c r="A93" s="13"/>
      <c r="B93" s="17"/>
      <c r="C93" s="229"/>
      <c r="D93" s="168" t="s">
        <v>194</v>
      </c>
      <c r="E93" s="229"/>
      <c r="F93" s="169" t="s">
        <v>3119</v>
      </c>
      <c r="G93" s="229"/>
      <c r="H93" s="229"/>
      <c r="I93" s="229"/>
      <c r="J93" s="229"/>
      <c r="K93" s="230"/>
      <c r="L93" s="49"/>
      <c r="M93" s="52"/>
      <c r="N93" s="9"/>
      <c r="O93" s="9"/>
      <c r="P93" s="9"/>
      <c r="Q93" s="9"/>
      <c r="R93" s="9"/>
      <c r="S93" s="9"/>
      <c r="T93" s="53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9"/>
      <c r="AS93" s="9"/>
      <c r="AT93" s="123" t="s">
        <v>194</v>
      </c>
      <c r="AU93" s="123" t="s">
        <v>79</v>
      </c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12"/>
    </row>
    <row r="94" spans="1:66" ht="24.15" customHeight="1">
      <c r="A94" s="13"/>
      <c r="B94" s="49"/>
      <c r="C94" s="154" t="s">
        <v>196</v>
      </c>
      <c r="D94" s="154" t="s">
        <v>175</v>
      </c>
      <c r="E94" s="155" t="s">
        <v>3120</v>
      </c>
      <c r="F94" s="155" t="s">
        <v>3121</v>
      </c>
      <c r="G94" s="156" t="s">
        <v>378</v>
      </c>
      <c r="H94" s="157">
        <v>150</v>
      </c>
      <c r="I94" s="158"/>
      <c r="J94" s="159">
        <f>ROUND(I94*H94,2)</f>
        <v>0</v>
      </c>
      <c r="K94" s="160"/>
      <c r="L94" s="49"/>
      <c r="M94" s="161"/>
      <c r="N94" s="162" t="s">
        <v>42</v>
      </c>
      <c r="O94" s="9"/>
      <c r="P94" s="163">
        <f>O94*H94</f>
        <v>0</v>
      </c>
      <c r="Q94" s="163">
        <v>0</v>
      </c>
      <c r="R94" s="163">
        <f>Q94*H94</f>
        <v>0</v>
      </c>
      <c r="S94" s="163">
        <v>0</v>
      </c>
      <c r="T94" s="164">
        <f>S94*H94</f>
        <v>0</v>
      </c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65" t="s">
        <v>179</v>
      </c>
      <c r="AS94" s="9"/>
      <c r="AT94" s="165" t="s">
        <v>175</v>
      </c>
      <c r="AU94" s="165" t="s">
        <v>79</v>
      </c>
      <c r="AV94" s="9"/>
      <c r="AW94" s="9"/>
      <c r="AX94" s="9"/>
      <c r="AY94" s="123" t="s">
        <v>173</v>
      </c>
      <c r="AZ94" s="9"/>
      <c r="BA94" s="9"/>
      <c r="BB94" s="9"/>
      <c r="BC94" s="9"/>
      <c r="BD94" s="9"/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123" t="s">
        <v>79</v>
      </c>
      <c r="BK94" s="166">
        <f>ROUND(I94*H94,2)</f>
        <v>0</v>
      </c>
      <c r="BL94" s="123" t="s">
        <v>179</v>
      </c>
      <c r="BM94" s="165" t="s">
        <v>3122</v>
      </c>
      <c r="BN94" s="12"/>
    </row>
    <row r="95" spans="1:66" ht="27" customHeight="1">
      <c r="A95" s="13"/>
      <c r="B95" s="17"/>
      <c r="C95" s="229"/>
      <c r="D95" s="207" t="s">
        <v>235</v>
      </c>
      <c r="E95" s="229"/>
      <c r="F95" s="222" t="s">
        <v>3123</v>
      </c>
      <c r="G95" s="229"/>
      <c r="H95" s="229"/>
      <c r="I95" s="229"/>
      <c r="J95" s="229"/>
      <c r="K95" s="230"/>
      <c r="L95" s="49"/>
      <c r="M95" s="52"/>
      <c r="N95" s="9"/>
      <c r="O95" s="9"/>
      <c r="P95" s="9"/>
      <c r="Q95" s="9"/>
      <c r="R95" s="9"/>
      <c r="S95" s="9"/>
      <c r="T95" s="53"/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9"/>
      <c r="AS95" s="9"/>
      <c r="AT95" s="123" t="s">
        <v>235</v>
      </c>
      <c r="AU95" s="123" t="s">
        <v>79</v>
      </c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12"/>
    </row>
    <row r="96" spans="1:66" ht="21.75" customHeight="1">
      <c r="A96" s="13"/>
      <c r="B96" s="49"/>
      <c r="C96" s="154" t="s">
        <v>202</v>
      </c>
      <c r="D96" s="154" t="s">
        <v>175</v>
      </c>
      <c r="E96" s="155" t="s">
        <v>3124</v>
      </c>
      <c r="F96" s="155" t="s">
        <v>3125</v>
      </c>
      <c r="G96" s="156" t="s">
        <v>187</v>
      </c>
      <c r="H96" s="157">
        <v>1</v>
      </c>
      <c r="I96" s="158"/>
      <c r="J96" s="159">
        <f>ROUND(I96*H96,2)</f>
        <v>0</v>
      </c>
      <c r="K96" s="160"/>
      <c r="L96" s="49"/>
      <c r="M96" s="161"/>
      <c r="N96" s="162" t="s">
        <v>42</v>
      </c>
      <c r="O96" s="9"/>
      <c r="P96" s="163">
        <f>O96*H96</f>
        <v>0</v>
      </c>
      <c r="Q96" s="163">
        <v>0</v>
      </c>
      <c r="R96" s="163">
        <f>Q96*H96</f>
        <v>0</v>
      </c>
      <c r="S96" s="163">
        <v>0</v>
      </c>
      <c r="T96" s="164">
        <f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179</v>
      </c>
      <c r="AS96" s="9"/>
      <c r="AT96" s="165" t="s">
        <v>175</v>
      </c>
      <c r="AU96" s="165" t="s">
        <v>79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123" t="s">
        <v>79</v>
      </c>
      <c r="BK96" s="166">
        <f>ROUND(I96*H96,2)</f>
        <v>0</v>
      </c>
      <c r="BL96" s="123" t="s">
        <v>179</v>
      </c>
      <c r="BM96" s="165" t="s">
        <v>3126</v>
      </c>
      <c r="BN96" s="12"/>
    </row>
    <row r="97" spans="1:66" ht="24.15" customHeight="1">
      <c r="A97" s="13"/>
      <c r="B97" s="49"/>
      <c r="C97" s="154" t="s">
        <v>211</v>
      </c>
      <c r="D97" s="154" t="s">
        <v>175</v>
      </c>
      <c r="E97" s="155" t="s">
        <v>3127</v>
      </c>
      <c r="F97" s="155" t="s">
        <v>3128</v>
      </c>
      <c r="G97" s="156" t="s">
        <v>187</v>
      </c>
      <c r="H97" s="157">
        <v>1</v>
      </c>
      <c r="I97" s="158"/>
      <c r="J97" s="159">
        <f>ROUND(I97*H97,2)</f>
        <v>0</v>
      </c>
      <c r="K97" s="160"/>
      <c r="L97" s="49"/>
      <c r="M97" s="233"/>
      <c r="N97" s="234" t="s">
        <v>42</v>
      </c>
      <c r="O97" s="47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65" t="s">
        <v>179</v>
      </c>
      <c r="AS97" s="9"/>
      <c r="AT97" s="165" t="s">
        <v>175</v>
      </c>
      <c r="AU97" s="165" t="s">
        <v>79</v>
      </c>
      <c r="AV97" s="9"/>
      <c r="AW97" s="9"/>
      <c r="AX97" s="9"/>
      <c r="AY97" s="123" t="s">
        <v>173</v>
      </c>
      <c r="AZ97" s="9"/>
      <c r="BA97" s="9"/>
      <c r="BB97" s="9"/>
      <c r="BC97" s="9"/>
      <c r="BD97" s="9"/>
      <c r="BE97" s="166">
        <f>IF(N97="základní",J97,0)</f>
        <v>0</v>
      </c>
      <c r="BF97" s="166">
        <f>IF(N97="snížená",J97,0)</f>
        <v>0</v>
      </c>
      <c r="BG97" s="166">
        <f>IF(N97="zákl. přenesená",J97,0)</f>
        <v>0</v>
      </c>
      <c r="BH97" s="166">
        <f>IF(N97="sníž. přenesená",J97,0)</f>
        <v>0</v>
      </c>
      <c r="BI97" s="166">
        <f>IF(N97="nulová",J97,0)</f>
        <v>0</v>
      </c>
      <c r="BJ97" s="123" t="s">
        <v>79</v>
      </c>
      <c r="BK97" s="166">
        <f>ROUND(I97*H97,2)</f>
        <v>0</v>
      </c>
      <c r="BL97" s="123" t="s">
        <v>179</v>
      </c>
      <c r="BM97" s="165" t="s">
        <v>3129</v>
      </c>
      <c r="BN97" s="12"/>
    </row>
    <row r="98" spans="1:66" ht="7.95" customHeight="1">
      <c r="A98" s="96"/>
      <c r="B98" s="40"/>
      <c r="C98" s="237"/>
      <c r="D98" s="237"/>
      <c r="E98" s="237"/>
      <c r="F98" s="237"/>
      <c r="G98" s="237"/>
      <c r="H98" s="237"/>
      <c r="I98" s="237"/>
      <c r="J98" s="237"/>
      <c r="K98" s="238"/>
      <c r="L98" s="97"/>
      <c r="M98" s="239"/>
      <c r="N98" s="239"/>
      <c r="O98" s="239"/>
      <c r="P98" s="239"/>
      <c r="Q98" s="239"/>
      <c r="R98" s="239"/>
      <c r="S98" s="239"/>
      <c r="T98" s="239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99"/>
      <c r="AQ98" s="99"/>
      <c r="AR98" s="98"/>
      <c r="AS98" s="98"/>
      <c r="AT98" s="98"/>
      <c r="AU98" s="98"/>
      <c r="AV98" s="98"/>
      <c r="AW98" s="98"/>
      <c r="AX98" s="98"/>
      <c r="AY98" s="98"/>
      <c r="AZ98" s="98"/>
      <c r="BA98" s="98"/>
      <c r="BB98" s="98"/>
      <c r="BC98" s="98"/>
      <c r="BD98" s="98"/>
      <c r="BE98" s="98"/>
      <c r="BF98" s="98"/>
      <c r="BG98" s="98"/>
      <c r="BH98" s="98"/>
      <c r="BI98" s="98"/>
      <c r="BJ98" s="98"/>
      <c r="BK98" s="98"/>
      <c r="BL98" s="98"/>
      <c r="BM98" s="98"/>
      <c r="BN98" s="100"/>
    </row>
  </sheetData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/>
    <hyperlink ref="F91" r:id="rId2"/>
    <hyperlink ref="F93" r:id="rId3"/>
  </hyperlinks>
  <pageMargins left="0.39374999999999999" right="0.39374999999999999" top="0.39374999999999999" bottom="0.39374999999999999" header="0" footer="0"/>
  <pageSetup scale="71" orientation="portrait" r:id="rId4"/>
  <headerFooter>
    <oddFooter>&amp;C&amp;"Arial CE,Regular"&amp;8&amp;K000000Strana &amp;P z &amp;N</oddFooter>
  </headerFooter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4"/>
  <sheetViews>
    <sheetView showGridLines="0" workbookViewId="0">
      <selection activeCell="A2" sqref="A2:G43"/>
    </sheetView>
  </sheetViews>
  <sheetFormatPr defaultColWidth="8" defaultRowHeight="12.75" customHeight="1"/>
  <cols>
    <col min="1" max="1" width="8.28515625" style="256" customWidth="1"/>
    <col min="2" max="2" width="2" style="256" customWidth="1"/>
    <col min="3" max="3" width="25" style="256" customWidth="1"/>
    <col min="4" max="4" width="75.7109375" style="256" customWidth="1"/>
    <col min="5" max="5" width="13.28515625" style="256" customWidth="1"/>
    <col min="6" max="6" width="20" style="256" customWidth="1"/>
    <col min="7" max="7" width="2" style="256" customWidth="1"/>
    <col min="8" max="8" width="8.28515625" style="256" customWidth="1"/>
    <col min="9" max="256" width="8" style="256" customWidth="1"/>
  </cols>
  <sheetData>
    <row r="1" spans="1:8" ht="11.25" customHeight="1">
      <c r="A1" s="224"/>
      <c r="B1" s="3"/>
      <c r="C1" s="3"/>
      <c r="D1" s="3"/>
      <c r="E1" s="3"/>
      <c r="F1" s="3"/>
      <c r="G1" s="3"/>
      <c r="H1" s="257"/>
    </row>
    <row r="2" spans="1:8" ht="36.9" customHeight="1">
      <c r="A2" s="7"/>
      <c r="B2" s="8"/>
      <c r="C2" s="8"/>
      <c r="D2" s="8"/>
      <c r="E2" s="8"/>
      <c r="F2" s="8"/>
      <c r="G2" s="8"/>
      <c r="H2" s="258"/>
    </row>
    <row r="3" spans="1:8" ht="7.95" customHeight="1">
      <c r="A3" s="13"/>
      <c r="B3" s="14"/>
      <c r="C3" s="15"/>
      <c r="D3" s="15"/>
      <c r="E3" s="15"/>
      <c r="F3" s="15"/>
      <c r="G3" s="16"/>
      <c r="H3" s="259"/>
    </row>
    <row r="4" spans="1:8" ht="24.9" customHeight="1">
      <c r="A4" s="13"/>
      <c r="B4" s="17"/>
      <c r="C4" s="18" t="s">
        <v>3130</v>
      </c>
      <c r="D4" s="9"/>
      <c r="E4" s="9"/>
      <c r="F4" s="9"/>
      <c r="G4" s="19"/>
      <c r="H4" s="259"/>
    </row>
    <row r="5" spans="1:8" ht="12" customHeight="1">
      <c r="A5" s="13"/>
      <c r="B5" s="17"/>
      <c r="C5" s="22" t="s">
        <v>13</v>
      </c>
      <c r="D5" s="295" t="s">
        <v>14</v>
      </c>
      <c r="E5" s="286"/>
      <c r="F5" s="286"/>
      <c r="G5" s="19"/>
      <c r="H5" s="259"/>
    </row>
    <row r="6" spans="1:8" ht="36.9" customHeight="1">
      <c r="A6" s="13"/>
      <c r="B6" s="17"/>
      <c r="C6" s="24" t="s">
        <v>16</v>
      </c>
      <c r="D6" s="293" t="s">
        <v>17</v>
      </c>
      <c r="E6" s="286"/>
      <c r="F6" s="286"/>
      <c r="G6" s="19"/>
      <c r="H6" s="259"/>
    </row>
    <row r="7" spans="1:8" ht="16.5" customHeight="1">
      <c r="A7" s="13"/>
      <c r="B7" s="17"/>
      <c r="C7" s="25" t="s">
        <v>22</v>
      </c>
      <c r="D7" s="23" t="str">
        <f>'Rekapitulace stavby'!AN8</f>
        <v>17. 7. 2024</v>
      </c>
      <c r="E7" s="9"/>
      <c r="F7" s="9"/>
      <c r="G7" s="19"/>
      <c r="H7" s="259"/>
    </row>
    <row r="8" spans="1:8" ht="10.8" customHeight="1">
      <c r="A8" s="13"/>
      <c r="B8" s="17"/>
      <c r="C8" s="47"/>
      <c r="D8" s="47"/>
      <c r="E8" s="47"/>
      <c r="F8" s="47"/>
      <c r="G8" s="19"/>
      <c r="H8" s="259"/>
    </row>
    <row r="9" spans="1:8" ht="29.25" customHeight="1">
      <c r="A9" s="13"/>
      <c r="B9" s="49"/>
      <c r="C9" s="132" t="s">
        <v>52</v>
      </c>
      <c r="D9" s="133" t="s">
        <v>53</v>
      </c>
      <c r="E9" s="133" t="s">
        <v>160</v>
      </c>
      <c r="F9" s="260" t="s">
        <v>3131</v>
      </c>
      <c r="G9" s="261"/>
      <c r="H9" s="259"/>
    </row>
    <row r="10" spans="1:8" ht="26.4" customHeight="1">
      <c r="A10" s="13"/>
      <c r="B10" s="17"/>
      <c r="C10" s="262" t="s">
        <v>76</v>
      </c>
      <c r="D10" s="262" t="s">
        <v>77</v>
      </c>
      <c r="E10" s="229"/>
      <c r="F10" s="229"/>
      <c r="G10" s="19"/>
      <c r="H10" s="259"/>
    </row>
    <row r="11" spans="1:8" ht="16.8" customHeight="1">
      <c r="A11" s="13"/>
      <c r="B11" s="49"/>
      <c r="C11" s="263" t="s">
        <v>117</v>
      </c>
      <c r="D11" s="263" t="s">
        <v>118</v>
      </c>
      <c r="E11" s="264"/>
      <c r="F11" s="265">
        <v>140.4</v>
      </c>
      <c r="G11" s="261"/>
      <c r="H11" s="259"/>
    </row>
    <row r="12" spans="1:8" ht="16.8" customHeight="1">
      <c r="A12" s="13"/>
      <c r="B12" s="17"/>
      <c r="C12" s="266"/>
      <c r="D12" s="267" t="s">
        <v>251</v>
      </c>
      <c r="E12" s="268"/>
      <c r="F12" s="206">
        <v>0</v>
      </c>
      <c r="G12" s="19"/>
      <c r="H12" s="259"/>
    </row>
    <row r="13" spans="1:8" ht="16.8" customHeight="1">
      <c r="A13" s="13"/>
      <c r="B13" s="17"/>
      <c r="C13" s="269"/>
      <c r="D13" s="270" t="s">
        <v>252</v>
      </c>
      <c r="E13" s="271"/>
      <c r="F13" s="180">
        <v>140.4</v>
      </c>
      <c r="G13" s="19"/>
      <c r="H13" s="259"/>
    </row>
    <row r="14" spans="1:8" ht="16.8" customHeight="1">
      <c r="A14" s="13"/>
      <c r="B14" s="17"/>
      <c r="C14" s="270" t="s">
        <v>117</v>
      </c>
      <c r="D14" s="270" t="s">
        <v>210</v>
      </c>
      <c r="E14" s="271"/>
      <c r="F14" s="180">
        <v>140.4</v>
      </c>
      <c r="G14" s="19"/>
      <c r="H14" s="259"/>
    </row>
    <row r="15" spans="1:8" ht="16.8" customHeight="1">
      <c r="A15" s="13"/>
      <c r="B15" s="17"/>
      <c r="C15" s="272" t="s">
        <v>3132</v>
      </c>
      <c r="D15" s="9"/>
      <c r="E15" s="9"/>
      <c r="F15" s="9"/>
      <c r="G15" s="19"/>
      <c r="H15" s="259"/>
    </row>
    <row r="16" spans="1:8" ht="22.95" customHeight="1">
      <c r="A16" s="13"/>
      <c r="B16" s="17"/>
      <c r="C16" s="270" t="s">
        <v>246</v>
      </c>
      <c r="D16" s="270" t="s">
        <v>3133</v>
      </c>
      <c r="E16" s="123" t="s">
        <v>248</v>
      </c>
      <c r="F16" s="180">
        <v>140.4</v>
      </c>
      <c r="G16" s="19"/>
      <c r="H16" s="259"/>
    </row>
    <row r="17" spans="1:8" ht="22.95" customHeight="1">
      <c r="A17" s="13"/>
      <c r="B17" s="17"/>
      <c r="C17" s="273" t="s">
        <v>289</v>
      </c>
      <c r="D17" s="273" t="s">
        <v>3134</v>
      </c>
      <c r="E17" s="274" t="s">
        <v>248</v>
      </c>
      <c r="F17" s="186">
        <v>177.03200000000001</v>
      </c>
      <c r="G17" s="19"/>
      <c r="H17" s="259"/>
    </row>
    <row r="18" spans="1:8" ht="16.8" customHeight="1">
      <c r="A18" s="13"/>
      <c r="B18" s="49"/>
      <c r="C18" s="263" t="s">
        <v>120</v>
      </c>
      <c r="D18" s="263" t="s">
        <v>121</v>
      </c>
      <c r="E18" s="264"/>
      <c r="F18" s="265">
        <v>20.04</v>
      </c>
      <c r="G18" s="261"/>
      <c r="H18" s="259"/>
    </row>
    <row r="19" spans="1:8" ht="16.8" customHeight="1">
      <c r="A19" s="13"/>
      <c r="B19" s="17"/>
      <c r="C19" s="266"/>
      <c r="D19" s="267" t="s">
        <v>258</v>
      </c>
      <c r="E19" s="268"/>
      <c r="F19" s="206">
        <v>0</v>
      </c>
      <c r="G19" s="19"/>
      <c r="H19" s="259"/>
    </row>
    <row r="20" spans="1:8" ht="16.8" customHeight="1">
      <c r="A20" s="13"/>
      <c r="B20" s="17"/>
      <c r="C20" s="269"/>
      <c r="D20" s="270" t="s">
        <v>259</v>
      </c>
      <c r="E20" s="271"/>
      <c r="F20" s="180">
        <v>2.2799999999999998</v>
      </c>
      <c r="G20" s="19"/>
      <c r="H20" s="259"/>
    </row>
    <row r="21" spans="1:8" ht="16.8" customHeight="1">
      <c r="A21" s="13"/>
      <c r="B21" s="17"/>
      <c r="C21" s="269"/>
      <c r="D21" s="270" t="s">
        <v>260</v>
      </c>
      <c r="E21" s="271"/>
      <c r="F21" s="180">
        <v>0</v>
      </c>
      <c r="G21" s="19"/>
      <c r="H21" s="259"/>
    </row>
    <row r="22" spans="1:8" ht="16.8" customHeight="1">
      <c r="A22" s="13"/>
      <c r="B22" s="17"/>
      <c r="C22" s="269"/>
      <c r="D22" s="270" t="s">
        <v>261</v>
      </c>
      <c r="E22" s="271"/>
      <c r="F22" s="180">
        <v>17.760000000000002</v>
      </c>
      <c r="G22" s="19"/>
      <c r="H22" s="259"/>
    </row>
    <row r="23" spans="1:8" ht="16.8" customHeight="1">
      <c r="A23" s="13"/>
      <c r="B23" s="17"/>
      <c r="C23" s="270" t="s">
        <v>120</v>
      </c>
      <c r="D23" s="270" t="s">
        <v>210</v>
      </c>
      <c r="E23" s="271"/>
      <c r="F23" s="180">
        <v>20.04</v>
      </c>
      <c r="G23" s="19"/>
      <c r="H23" s="259"/>
    </row>
    <row r="24" spans="1:8" ht="16.8" customHeight="1">
      <c r="A24" s="13"/>
      <c r="B24" s="17"/>
      <c r="C24" s="272" t="s">
        <v>3132</v>
      </c>
      <c r="D24" s="9"/>
      <c r="E24" s="9"/>
      <c r="F24" s="9"/>
      <c r="G24" s="19"/>
      <c r="H24" s="259"/>
    </row>
    <row r="25" spans="1:8" ht="22.95" customHeight="1">
      <c r="A25" s="13"/>
      <c r="B25" s="17"/>
      <c r="C25" s="270" t="s">
        <v>254</v>
      </c>
      <c r="D25" s="270" t="s">
        <v>3135</v>
      </c>
      <c r="E25" s="123" t="s">
        <v>248</v>
      </c>
      <c r="F25" s="180">
        <v>20.04</v>
      </c>
      <c r="G25" s="19"/>
      <c r="H25" s="259"/>
    </row>
    <row r="26" spans="1:8" ht="22.95" customHeight="1">
      <c r="A26" s="13"/>
      <c r="B26" s="17"/>
      <c r="C26" s="273" t="s">
        <v>289</v>
      </c>
      <c r="D26" s="273" t="s">
        <v>3134</v>
      </c>
      <c r="E26" s="274" t="s">
        <v>248</v>
      </c>
      <c r="F26" s="186">
        <v>177.03200000000001</v>
      </c>
      <c r="G26" s="19"/>
      <c r="H26" s="259"/>
    </row>
    <row r="27" spans="1:8" ht="16.8" customHeight="1">
      <c r="A27" s="13"/>
      <c r="B27" s="49"/>
      <c r="C27" s="263" t="s">
        <v>124</v>
      </c>
      <c r="D27" s="263" t="s">
        <v>125</v>
      </c>
      <c r="E27" s="264"/>
      <c r="F27" s="265">
        <v>16.265999999999998</v>
      </c>
      <c r="G27" s="261"/>
      <c r="H27" s="259"/>
    </row>
    <row r="28" spans="1:8" ht="16.8" customHeight="1">
      <c r="A28" s="13"/>
      <c r="B28" s="17"/>
      <c r="C28" s="266"/>
      <c r="D28" s="267" t="s">
        <v>267</v>
      </c>
      <c r="E28" s="268"/>
      <c r="F28" s="206">
        <v>0</v>
      </c>
      <c r="G28" s="19"/>
      <c r="H28" s="259"/>
    </row>
    <row r="29" spans="1:8" ht="16.8" customHeight="1">
      <c r="A29" s="13"/>
      <c r="B29" s="17"/>
      <c r="C29" s="269"/>
      <c r="D29" s="270" t="s">
        <v>268</v>
      </c>
      <c r="E29" s="271"/>
      <c r="F29" s="180">
        <v>16.265999999999998</v>
      </c>
      <c r="G29" s="19"/>
      <c r="H29" s="259"/>
    </row>
    <row r="30" spans="1:8" ht="16.8" customHeight="1">
      <c r="A30" s="13"/>
      <c r="B30" s="17"/>
      <c r="C30" s="270" t="s">
        <v>124</v>
      </c>
      <c r="D30" s="270" t="s">
        <v>210</v>
      </c>
      <c r="E30" s="271"/>
      <c r="F30" s="180">
        <v>16.265999999999998</v>
      </c>
      <c r="G30" s="19"/>
      <c r="H30" s="259"/>
    </row>
    <row r="31" spans="1:8" ht="16.8" customHeight="1">
      <c r="A31" s="13"/>
      <c r="B31" s="17"/>
      <c r="C31" s="272" t="s">
        <v>3132</v>
      </c>
      <c r="D31" s="9"/>
      <c r="E31" s="9"/>
      <c r="F31" s="9"/>
      <c r="G31" s="19"/>
      <c r="H31" s="259"/>
    </row>
    <row r="32" spans="1:8" ht="22.95" customHeight="1">
      <c r="A32" s="13"/>
      <c r="B32" s="17"/>
      <c r="C32" s="270" t="s">
        <v>263</v>
      </c>
      <c r="D32" s="270" t="s">
        <v>3136</v>
      </c>
      <c r="E32" s="123" t="s">
        <v>248</v>
      </c>
      <c r="F32" s="180">
        <v>16.265999999999998</v>
      </c>
      <c r="G32" s="19"/>
      <c r="H32" s="259"/>
    </row>
    <row r="33" spans="1:8" ht="22.95" customHeight="1">
      <c r="A33" s="13"/>
      <c r="B33" s="17"/>
      <c r="C33" s="273" t="s">
        <v>289</v>
      </c>
      <c r="D33" s="273" t="s">
        <v>3134</v>
      </c>
      <c r="E33" s="274" t="s">
        <v>248</v>
      </c>
      <c r="F33" s="186">
        <v>177.03200000000001</v>
      </c>
      <c r="G33" s="19"/>
      <c r="H33" s="259"/>
    </row>
    <row r="34" spans="1:8" ht="16.8" customHeight="1">
      <c r="A34" s="13"/>
      <c r="B34" s="49"/>
      <c r="C34" s="263" t="s">
        <v>127</v>
      </c>
      <c r="D34" s="263" t="s">
        <v>128</v>
      </c>
      <c r="E34" s="264"/>
      <c r="F34" s="265">
        <v>0.32600000000000001</v>
      </c>
      <c r="G34" s="261"/>
      <c r="H34" s="259"/>
    </row>
    <row r="35" spans="1:8" ht="16.8" customHeight="1">
      <c r="A35" s="13"/>
      <c r="B35" s="17"/>
      <c r="C35" s="266"/>
      <c r="D35" s="267" t="s">
        <v>274</v>
      </c>
      <c r="E35" s="268"/>
      <c r="F35" s="206">
        <v>0.32600000000000001</v>
      </c>
      <c r="G35" s="19"/>
      <c r="H35" s="259"/>
    </row>
    <row r="36" spans="1:8" ht="16.8" customHeight="1">
      <c r="A36" s="13"/>
      <c r="B36" s="17"/>
      <c r="C36" s="270" t="s">
        <v>127</v>
      </c>
      <c r="D36" s="270" t="s">
        <v>210</v>
      </c>
      <c r="E36" s="271"/>
      <c r="F36" s="180">
        <v>0.32600000000000001</v>
      </c>
      <c r="G36" s="19"/>
      <c r="H36" s="259"/>
    </row>
    <row r="37" spans="1:8" ht="16.8" customHeight="1">
      <c r="A37" s="13"/>
      <c r="B37" s="17"/>
      <c r="C37" s="272" t="s">
        <v>3132</v>
      </c>
      <c r="D37" s="9"/>
      <c r="E37" s="9"/>
      <c r="F37" s="9"/>
      <c r="G37" s="19"/>
      <c r="H37" s="259"/>
    </row>
    <row r="38" spans="1:8" ht="16.8" customHeight="1">
      <c r="A38" s="13"/>
      <c r="B38" s="17"/>
      <c r="C38" s="270" t="s">
        <v>270</v>
      </c>
      <c r="D38" s="270" t="s">
        <v>3137</v>
      </c>
      <c r="E38" s="123" t="s">
        <v>248</v>
      </c>
      <c r="F38" s="180">
        <v>0.32600000000000001</v>
      </c>
      <c r="G38" s="19"/>
      <c r="H38" s="259"/>
    </row>
    <row r="39" spans="1:8" ht="22.95" customHeight="1">
      <c r="A39" s="13"/>
      <c r="B39" s="17"/>
      <c r="C39" s="273" t="s">
        <v>289</v>
      </c>
      <c r="D39" s="273" t="s">
        <v>3134</v>
      </c>
      <c r="E39" s="274" t="s">
        <v>248</v>
      </c>
      <c r="F39" s="186">
        <v>177.03200000000001</v>
      </c>
      <c r="G39" s="19"/>
      <c r="H39" s="259"/>
    </row>
    <row r="40" spans="1:8" ht="16.8" customHeight="1">
      <c r="A40" s="13"/>
      <c r="B40" s="49"/>
      <c r="C40" s="263" t="s">
        <v>244</v>
      </c>
      <c r="D40" s="263" t="s">
        <v>3138</v>
      </c>
      <c r="E40" s="264"/>
      <c r="F40" s="265">
        <v>416</v>
      </c>
      <c r="G40" s="261"/>
      <c r="H40" s="259"/>
    </row>
    <row r="41" spans="1:8" ht="16.8" customHeight="1">
      <c r="A41" s="13"/>
      <c r="B41" s="17"/>
      <c r="C41" s="266"/>
      <c r="D41" s="267" t="s">
        <v>243</v>
      </c>
      <c r="E41" s="268"/>
      <c r="F41" s="206">
        <v>416</v>
      </c>
      <c r="G41" s="19"/>
      <c r="H41" s="259"/>
    </row>
    <row r="42" spans="1:8" ht="16.8" customHeight="1">
      <c r="A42" s="13"/>
      <c r="B42" s="17"/>
      <c r="C42" s="270" t="s">
        <v>244</v>
      </c>
      <c r="D42" s="270" t="s">
        <v>210</v>
      </c>
      <c r="E42" s="271"/>
      <c r="F42" s="180">
        <v>416</v>
      </c>
      <c r="G42" s="19"/>
      <c r="H42" s="259"/>
    </row>
    <row r="43" spans="1:8" ht="7.95" customHeight="1">
      <c r="A43" s="13"/>
      <c r="B43" s="40"/>
      <c r="C43" s="8"/>
      <c r="D43" s="8"/>
      <c r="E43" s="8"/>
      <c r="F43" s="8"/>
      <c r="G43" s="41"/>
      <c r="H43" s="259"/>
    </row>
    <row r="44" spans="1:8" ht="12.75" customHeight="1">
      <c r="A44" s="275"/>
      <c r="B44" s="276"/>
      <c r="C44" s="276"/>
      <c r="D44" s="276"/>
      <c r="E44" s="276"/>
      <c r="F44" s="276"/>
      <c r="G44" s="276"/>
      <c r="H44" s="277"/>
    </row>
  </sheetData>
  <mergeCells count="2">
    <mergeCell ref="D5:F5"/>
    <mergeCell ref="D6:F6"/>
  </mergeCells>
  <pageMargins left="0" right="0" top="0" bottom="0" header="0" footer="0"/>
  <pageSetup scale="90" orientation="portrait" r:id="rId1"/>
  <headerFooter>
    <oddFooter>&amp;C&amp;"Arial CE,Regular"&amp;8&amp;K000000Strana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V1100"/>
  <sheetViews>
    <sheetView defaultGridColor="0" topLeftCell="A2" colorId="21" workbookViewId="0">
      <selection activeCell="A43" sqref="A43:K1103"/>
    </sheetView>
  </sheetViews>
  <sheetFormatPr defaultColWidth="8" defaultRowHeight="12.75" customHeight="1"/>
  <cols>
    <col min="1" max="1" width="8.28515625" style="102" customWidth="1"/>
    <col min="2" max="2" width="2" style="102" customWidth="1"/>
    <col min="3" max="4" width="4.28515625" style="102" customWidth="1"/>
    <col min="5" max="5" width="17.28515625" style="102" customWidth="1"/>
    <col min="6" max="6" width="50.7109375" style="102" customWidth="1"/>
    <col min="7" max="7" width="7.42578125" style="102" customWidth="1"/>
    <col min="8" max="8" width="14" style="102" customWidth="1"/>
    <col min="9" max="9" width="15.7109375" style="102" customWidth="1"/>
    <col min="10" max="11" width="22.28515625" style="102" customWidth="1"/>
    <col min="12" max="12" width="9.28515625" style="102" customWidth="1"/>
    <col min="13" max="13" width="10.7109375" style="102" customWidth="1"/>
    <col min="14" max="14" width="9.28515625" style="102" customWidth="1"/>
    <col min="15" max="20" width="14.28515625" style="102" customWidth="1"/>
    <col min="21" max="21" width="16.28515625" style="102" customWidth="1"/>
    <col min="22" max="22" width="12.28515625" style="102" customWidth="1"/>
    <col min="23" max="23" width="16.28515625" style="102" customWidth="1"/>
    <col min="24" max="24" width="12.28515625" style="102" customWidth="1"/>
    <col min="25" max="25" width="15" style="102" customWidth="1"/>
    <col min="26" max="26" width="11" style="102" customWidth="1"/>
    <col min="27" max="27" width="15" style="102" customWidth="1"/>
    <col min="28" max="28" width="16.28515625" style="102" customWidth="1"/>
    <col min="29" max="29" width="11" style="102" customWidth="1"/>
    <col min="30" max="30" width="15" style="102" customWidth="1"/>
    <col min="31" max="31" width="16.28515625" style="102" customWidth="1"/>
    <col min="32" max="43" width="8" style="1" customWidth="1"/>
    <col min="44" max="65" width="8" style="102" hidden="1" customWidth="1"/>
    <col min="66" max="66" width="8" style="1" customWidth="1"/>
    <col min="67" max="256" width="8" style="101" customWidth="1"/>
  </cols>
  <sheetData>
    <row r="2" spans="4:56" s="103" customFormat="1" ht="36.9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1" t="s">
        <v>80</v>
      </c>
      <c r="AZ2" s="11" t="s">
        <v>117</v>
      </c>
      <c r="BA2" s="11" t="s">
        <v>118</v>
      </c>
      <c r="BB2" s="104"/>
      <c r="BC2" s="11" t="s">
        <v>119</v>
      </c>
      <c r="BD2" s="11" t="s">
        <v>81</v>
      </c>
    </row>
    <row r="3" spans="4:56" s="103" customFormat="1" ht="7.95" hidden="1" customHeight="1">
      <c r="AT3" s="11" t="s">
        <v>81</v>
      </c>
      <c r="AZ3" s="11" t="s">
        <v>120</v>
      </c>
      <c r="BA3" s="11" t="s">
        <v>121</v>
      </c>
      <c r="BB3" s="104"/>
      <c r="BC3" s="11" t="s">
        <v>122</v>
      </c>
      <c r="BD3" s="11" t="s">
        <v>81</v>
      </c>
    </row>
    <row r="4" spans="4:56" s="103" customFormat="1" ht="24.9" hidden="1" customHeight="1">
      <c r="D4" s="18" t="s">
        <v>123</v>
      </c>
      <c r="M4" s="105" t="s">
        <v>10</v>
      </c>
      <c r="AT4" s="11" t="s">
        <v>4</v>
      </c>
      <c r="AZ4" s="11" t="s">
        <v>124</v>
      </c>
      <c r="BA4" s="11" t="s">
        <v>125</v>
      </c>
      <c r="BB4" s="104"/>
      <c r="BC4" s="11" t="s">
        <v>126</v>
      </c>
      <c r="BD4" s="11" t="s">
        <v>81</v>
      </c>
    </row>
    <row r="5" spans="4:56" s="103" customFormat="1" ht="7.95" hidden="1" customHeight="1">
      <c r="AZ5" s="11" t="s">
        <v>127</v>
      </c>
      <c r="BA5" s="11" t="s">
        <v>128</v>
      </c>
      <c r="BB5" s="104"/>
      <c r="BC5" s="11" t="s">
        <v>129</v>
      </c>
      <c r="BD5" s="11" t="s">
        <v>81</v>
      </c>
    </row>
    <row r="6" spans="4:56" s="103" customFormat="1" ht="12" hidden="1" customHeight="1">
      <c r="D6" s="25" t="s">
        <v>16</v>
      </c>
    </row>
    <row r="7" spans="4:56" s="103" customFormat="1" ht="16.5" hidden="1" customHeight="1">
      <c r="E7" s="324" t="str">
        <f>'Rekapitulace stavby'!K6</f>
        <v>Společenský objekt na hřišti ve Veselí</v>
      </c>
      <c r="F7" s="325"/>
      <c r="G7" s="325"/>
      <c r="H7" s="325"/>
    </row>
    <row r="8" spans="4:56" s="106" customFormat="1" ht="12" hidden="1" customHeight="1">
      <c r="D8" s="33" t="s">
        <v>130</v>
      </c>
    </row>
    <row r="9" spans="4:56" s="106" customFormat="1" ht="16.5" hidden="1" customHeight="1">
      <c r="E9" s="285" t="s">
        <v>116</v>
      </c>
      <c r="F9" s="326"/>
      <c r="G9" s="326"/>
      <c r="H9" s="326"/>
    </row>
    <row r="11" spans="4:56" s="106" customFormat="1" ht="12" hidden="1" customHeight="1">
      <c r="D11" s="33" t="s">
        <v>18</v>
      </c>
      <c r="F11" s="91"/>
      <c r="I11" s="33" t="s">
        <v>19</v>
      </c>
      <c r="J11" s="91"/>
    </row>
    <row r="12" spans="4:56" s="106" customFormat="1" ht="12" hidden="1" customHeight="1">
      <c r="D12" s="33" t="s">
        <v>20</v>
      </c>
      <c r="F12" s="46" t="s">
        <v>21</v>
      </c>
      <c r="I12" s="33" t="s">
        <v>22</v>
      </c>
      <c r="J12" s="46" t="str">
        <f>'Rekapitulace stavby'!AN8</f>
        <v>17. 7. 2024</v>
      </c>
    </row>
    <row r="14" spans="4:56" s="106" customFormat="1" ht="12" hidden="1" customHeight="1">
      <c r="D14" s="33" t="s">
        <v>24</v>
      </c>
      <c r="I14" s="33" t="s">
        <v>25</v>
      </c>
      <c r="J14" s="91"/>
    </row>
    <row r="15" spans="4:56" s="106" customFormat="1" ht="18" hidden="1" customHeight="1">
      <c r="E15" s="46" t="s">
        <v>26</v>
      </c>
      <c r="I15" s="33" t="s">
        <v>27</v>
      </c>
      <c r="J15" s="91"/>
    </row>
    <row r="17" spans="4:10" s="106" customFormat="1" ht="12" hidden="1" customHeight="1">
      <c r="D17" s="33" t="s">
        <v>28</v>
      </c>
      <c r="I17" s="33" t="s">
        <v>25</v>
      </c>
      <c r="J17" s="27" t="str">
        <f>'Rekapitulace stavby'!AN13</f>
        <v>Vyplň údaj</v>
      </c>
    </row>
    <row r="18" spans="4:10" s="106" customFormat="1" ht="18" hidden="1" customHeight="1"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</row>
    <row r="20" spans="4:10" s="106" customFormat="1" ht="12" hidden="1" customHeight="1">
      <c r="D20" s="33" t="s">
        <v>30</v>
      </c>
      <c r="I20" s="33" t="s">
        <v>25</v>
      </c>
      <c r="J20" s="91"/>
    </row>
    <row r="21" spans="4:10" s="106" customFormat="1" ht="18" hidden="1" customHeight="1">
      <c r="E21" s="46" t="s">
        <v>31</v>
      </c>
      <c r="I21" s="33" t="s">
        <v>27</v>
      </c>
      <c r="J21" s="91"/>
    </row>
    <row r="23" spans="4:10" s="106" customFormat="1" ht="12" hidden="1" customHeight="1">
      <c r="D23" s="33" t="s">
        <v>33</v>
      </c>
      <c r="I23" s="33" t="s">
        <v>25</v>
      </c>
      <c r="J23" s="46" t="str">
        <f>IF('Rekapitulace stavby'!AN19="","",'Rekapitulace stavby'!AN19)</f>
        <v/>
      </c>
    </row>
    <row r="24" spans="4:10" s="106" customFormat="1" ht="18" hidden="1" customHeight="1">
      <c r="E24" s="46" t="str">
        <f>IF('Rekapitulace stavby'!E20="","",'Rekapitulace stavby'!E20)</f>
        <v xml:space="preserve"> </v>
      </c>
      <c r="I24" s="33" t="s">
        <v>27</v>
      </c>
      <c r="J24" s="46" t="str">
        <f>IF('Rekapitulace stavby'!AN20="","",'Rekapitulace stavby'!AN20)</f>
        <v/>
      </c>
    </row>
    <row r="26" spans="4:10" s="106" customFormat="1" ht="12" hidden="1" customHeight="1">
      <c r="D26" s="33" t="s">
        <v>35</v>
      </c>
    </row>
    <row r="27" spans="4:10" s="107" customFormat="1" ht="16.5" hidden="1" customHeight="1">
      <c r="E27" s="327"/>
      <c r="F27" s="327"/>
      <c r="G27" s="327"/>
      <c r="H27" s="327"/>
    </row>
    <row r="30" spans="4:10" s="106" customFormat="1" ht="25.35" hidden="1" customHeight="1">
      <c r="D30" s="108" t="s">
        <v>37</v>
      </c>
      <c r="J30" s="109">
        <f>ROUND(J102,2)</f>
        <v>0</v>
      </c>
    </row>
    <row r="32" spans="4:10" s="106" customFormat="1" ht="14.4" hidden="1" customHeight="1">
      <c r="F32" s="32" t="s">
        <v>39</v>
      </c>
      <c r="I32" s="32" t="s">
        <v>38</v>
      </c>
      <c r="J32" s="32" t="s">
        <v>40</v>
      </c>
    </row>
    <row r="33" spans="3:11" s="106" customFormat="1" ht="14.4" hidden="1" customHeight="1">
      <c r="D33" s="110" t="s">
        <v>41</v>
      </c>
      <c r="E33" s="33" t="s">
        <v>42</v>
      </c>
      <c r="F33" s="88">
        <f>ROUND((SUM(BE102:BE1100)),2)</f>
        <v>0</v>
      </c>
      <c r="I33" s="111">
        <v>0.21</v>
      </c>
      <c r="J33" s="88">
        <f>ROUND(((SUM(BE102:BE1100))*I33),2)</f>
        <v>0</v>
      </c>
    </row>
    <row r="34" spans="3:11" s="106" customFormat="1" ht="14.4" hidden="1" customHeight="1">
      <c r="E34" s="33" t="s">
        <v>43</v>
      </c>
      <c r="F34" s="88">
        <f>ROUND((SUM(BF102:BF1100)),2)</f>
        <v>0</v>
      </c>
      <c r="I34" s="111">
        <v>0.12</v>
      </c>
      <c r="J34" s="88">
        <f>ROUND(((SUM(BF102:BF1100))*I34),2)</f>
        <v>0</v>
      </c>
    </row>
    <row r="35" spans="3:11" s="106" customFormat="1" ht="14.4" hidden="1" customHeight="1">
      <c r="E35" s="33" t="s">
        <v>44</v>
      </c>
      <c r="F35" s="88">
        <f>ROUND((SUM(BG102:BG1100)),2)</f>
        <v>0</v>
      </c>
      <c r="I35" s="111">
        <v>0.21</v>
      </c>
      <c r="J35" s="88">
        <f t="shared" ref="J35:J37" si="0">0</f>
        <v>0</v>
      </c>
    </row>
    <row r="36" spans="3:11" s="106" customFormat="1" ht="14.4" hidden="1" customHeight="1">
      <c r="E36" s="33" t="s">
        <v>45</v>
      </c>
      <c r="F36" s="88">
        <f>ROUND((SUM(BH102:BH1100)),2)</f>
        <v>0</v>
      </c>
      <c r="I36" s="111">
        <v>0.12</v>
      </c>
      <c r="J36" s="88">
        <f t="shared" si="0"/>
        <v>0</v>
      </c>
    </row>
    <row r="37" spans="3:11" s="106" customFormat="1" ht="14.4" hidden="1" customHeight="1">
      <c r="E37" s="33" t="s">
        <v>46</v>
      </c>
      <c r="F37" s="88">
        <f>ROUND((SUM(BI102:BI1100)),2)</f>
        <v>0</v>
      </c>
      <c r="I37" s="111">
        <v>0</v>
      </c>
      <c r="J37" s="88">
        <f t="shared" si="0"/>
        <v>0</v>
      </c>
    </row>
    <row r="39" spans="3:11" s="106" customFormat="1" ht="25.35" hidden="1" customHeight="1"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</row>
    <row r="45" spans="3:11" s="106" customFormat="1" ht="24.9" customHeight="1">
      <c r="C45" s="42" t="s">
        <v>131</v>
      </c>
    </row>
    <row r="47" spans="3:11" s="106" customFormat="1" ht="12" customHeight="1">
      <c r="C47" s="33" t="s">
        <v>16</v>
      </c>
    </row>
    <row r="48" spans="3:11" s="106" customFormat="1" ht="16.5" customHeight="1">
      <c r="E48" s="324" t="str">
        <f>E7</f>
        <v>Společenský objekt na hřišti ve Veselí</v>
      </c>
      <c r="F48" s="328"/>
      <c r="G48" s="328"/>
      <c r="H48" s="328"/>
    </row>
    <row r="49" spans="3:47" s="106" customFormat="1" ht="12" customHeight="1">
      <c r="C49" s="33" t="s">
        <v>130</v>
      </c>
    </row>
    <row r="50" spans="3:47" s="106" customFormat="1" ht="16.5" customHeight="1">
      <c r="E50" s="285" t="str">
        <f>E9</f>
        <v>01 - SO 01 Stavební objekt</v>
      </c>
      <c r="F50" s="326"/>
      <c r="G50" s="326"/>
      <c r="H50" s="326"/>
    </row>
    <row r="52" spans="3:47" s="106" customFormat="1" ht="12" customHeight="1">
      <c r="C52" s="33" t="s">
        <v>20</v>
      </c>
      <c r="F52" s="46" t="str">
        <f>F12</f>
        <v>Veselí u Oder</v>
      </c>
      <c r="I52" s="33" t="s">
        <v>22</v>
      </c>
      <c r="J52" s="46" t="str">
        <f>IF(J12="","",J12)</f>
        <v>17. 7. 2024</v>
      </c>
    </row>
    <row r="54" spans="3:47" s="106" customFormat="1" ht="40.049999999999997" customHeight="1">
      <c r="C54" s="33" t="s">
        <v>24</v>
      </c>
      <c r="F54" s="46" t="str">
        <f>E15</f>
        <v>Město Odry</v>
      </c>
      <c r="I54" s="33" t="s">
        <v>30</v>
      </c>
      <c r="J54" s="28" t="str">
        <f>E21</f>
        <v>PRINEX GROUP s.r.o., Masarykovo nám. 11/46, Odry</v>
      </c>
    </row>
    <row r="55" spans="3:47" s="106" customFormat="1" ht="15.15" customHeight="1">
      <c r="C55" s="33" t="s">
        <v>28</v>
      </c>
      <c r="F55" s="46" t="str">
        <f>IF(E18="","",E18)</f>
        <v>Vyplň údaj</v>
      </c>
      <c r="I55" s="33" t="s">
        <v>33</v>
      </c>
      <c r="J55" s="28" t="str">
        <f>E24</f>
        <v xml:space="preserve"> </v>
      </c>
    </row>
    <row r="57" spans="3:47" s="106" customFormat="1" ht="29.25" customHeight="1"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</row>
    <row r="59" spans="3:47" s="106" customFormat="1" ht="22.8" customHeight="1">
      <c r="C59" s="122" t="s">
        <v>69</v>
      </c>
      <c r="J59" s="66">
        <f>J102</f>
        <v>0</v>
      </c>
      <c r="AU59" s="123" t="s">
        <v>134</v>
      </c>
    </row>
    <row r="60" spans="3:47" s="124" customFormat="1" ht="24.9" customHeight="1">
      <c r="D60" s="125" t="s">
        <v>135</v>
      </c>
      <c r="J60" s="126">
        <f>J103</f>
        <v>0</v>
      </c>
    </row>
    <row r="61" spans="3:47" s="127" customFormat="1" ht="19.95" customHeight="1">
      <c r="D61" s="128" t="s">
        <v>136</v>
      </c>
      <c r="J61" s="129">
        <f>J104</f>
        <v>0</v>
      </c>
    </row>
    <row r="62" spans="3:47" s="127" customFormat="1" ht="19.95" customHeight="1">
      <c r="D62" s="128" t="s">
        <v>137</v>
      </c>
      <c r="J62" s="129">
        <f>J247</f>
        <v>0</v>
      </c>
    </row>
    <row r="63" spans="3:47" s="127" customFormat="1" ht="19.95" customHeight="1">
      <c r="D63" s="128" t="s">
        <v>138</v>
      </c>
      <c r="J63" s="129">
        <f>J289</f>
        <v>0</v>
      </c>
    </row>
    <row r="64" spans="3:47" s="127" customFormat="1" ht="19.95" customHeight="1">
      <c r="D64" s="128" t="s">
        <v>139</v>
      </c>
      <c r="J64" s="129">
        <f>J306</f>
        <v>0</v>
      </c>
    </row>
    <row r="65" spans="4:10" s="127" customFormat="1" ht="19.95" customHeight="1">
      <c r="D65" s="128" t="s">
        <v>140</v>
      </c>
      <c r="J65" s="129">
        <f>J325</f>
        <v>0</v>
      </c>
    </row>
    <row r="66" spans="4:10" s="127" customFormat="1" ht="19.95" customHeight="1">
      <c r="D66" s="128" t="s">
        <v>141</v>
      </c>
      <c r="J66" s="129">
        <f>J363</f>
        <v>0</v>
      </c>
    </row>
    <row r="67" spans="4:10" s="127" customFormat="1" ht="19.95" customHeight="1">
      <c r="D67" s="128" t="s">
        <v>142</v>
      </c>
      <c r="J67" s="129">
        <f>J391</f>
        <v>0</v>
      </c>
    </row>
    <row r="68" spans="4:10" s="127" customFormat="1" ht="19.95" customHeight="1">
      <c r="D68" s="128" t="s">
        <v>143</v>
      </c>
      <c r="J68" s="129">
        <f>J426</f>
        <v>0</v>
      </c>
    </row>
    <row r="69" spans="4:10" s="127" customFormat="1" ht="19.95" customHeight="1">
      <c r="D69" s="128" t="s">
        <v>144</v>
      </c>
      <c r="J69" s="129">
        <f>J440</f>
        <v>0</v>
      </c>
    </row>
    <row r="70" spans="4:10" s="124" customFormat="1" ht="24.9" customHeight="1">
      <c r="D70" s="130" t="s">
        <v>145</v>
      </c>
      <c r="J70" s="129">
        <f>J444</f>
        <v>0</v>
      </c>
    </row>
    <row r="71" spans="4:10" s="127" customFormat="1" ht="19.95" customHeight="1">
      <c r="D71" s="128" t="s">
        <v>146</v>
      </c>
      <c r="J71" s="129">
        <f>J445</f>
        <v>0</v>
      </c>
    </row>
    <row r="72" spans="4:10" s="127" customFormat="1" ht="19.95" customHeight="1">
      <c r="D72" s="128" t="s">
        <v>147</v>
      </c>
      <c r="J72" s="129">
        <f>J489</f>
        <v>0</v>
      </c>
    </row>
    <row r="73" spans="4:10" s="127" customFormat="1" ht="19.95" customHeight="1">
      <c r="D73" s="128" t="s">
        <v>148</v>
      </c>
      <c r="J73" s="129">
        <f>J530</f>
        <v>0</v>
      </c>
    </row>
    <row r="74" spans="4:10" s="127" customFormat="1" ht="19.95" customHeight="1">
      <c r="D74" s="128" t="s">
        <v>149</v>
      </c>
      <c r="J74" s="129">
        <f>J584</f>
        <v>0</v>
      </c>
    </row>
    <row r="75" spans="4:10" s="127" customFormat="1" ht="19.95" customHeight="1">
      <c r="D75" s="128" t="s">
        <v>150</v>
      </c>
      <c r="J75" s="129">
        <f>J781</f>
        <v>0</v>
      </c>
    </row>
    <row r="76" spans="4:10" s="127" customFormat="1" ht="19.95" customHeight="1">
      <c r="D76" s="128" t="s">
        <v>151</v>
      </c>
      <c r="J76" s="129">
        <f>J866</f>
        <v>0</v>
      </c>
    </row>
    <row r="77" spans="4:10" s="127" customFormat="1" ht="19.95" customHeight="1">
      <c r="D77" s="128" t="s">
        <v>152</v>
      </c>
      <c r="J77" s="129">
        <f>J892</f>
        <v>0</v>
      </c>
    </row>
    <row r="78" spans="4:10" s="127" customFormat="1" ht="19.95" customHeight="1">
      <c r="D78" s="128" t="s">
        <v>153</v>
      </c>
      <c r="J78" s="129">
        <f>J969</f>
        <v>0</v>
      </c>
    </row>
    <row r="79" spans="4:10" s="127" customFormat="1" ht="19.95" customHeight="1">
      <c r="D79" s="128" t="s">
        <v>154</v>
      </c>
      <c r="J79" s="129">
        <f>J984</f>
        <v>0</v>
      </c>
    </row>
    <row r="80" spans="4:10" s="127" customFormat="1" ht="19.95" customHeight="1">
      <c r="D80" s="128" t="s">
        <v>155</v>
      </c>
      <c r="J80" s="129">
        <f>J1032</f>
        <v>0</v>
      </c>
    </row>
    <row r="81" spans="3:10" s="127" customFormat="1" ht="19.95" customHeight="1">
      <c r="D81" s="128" t="s">
        <v>156</v>
      </c>
      <c r="J81" s="129">
        <f>J1070</f>
        <v>0</v>
      </c>
    </row>
    <row r="82" spans="3:10" s="127" customFormat="1" ht="19.95" customHeight="1">
      <c r="D82" s="128" t="s">
        <v>157</v>
      </c>
      <c r="J82" s="129">
        <f>J1092</f>
        <v>0</v>
      </c>
    </row>
    <row r="89" spans="3:10" s="106" customFormat="1" ht="24.9" customHeight="1">
      <c r="C89" s="42" t="s">
        <v>158</v>
      </c>
    </row>
    <row r="91" spans="3:10" s="106" customFormat="1" ht="12" customHeight="1">
      <c r="C91" s="33" t="s">
        <v>16</v>
      </c>
    </row>
    <row r="92" spans="3:10" s="106" customFormat="1" ht="16.5" customHeight="1">
      <c r="E92" s="324" t="str">
        <f>E7</f>
        <v>Společenský objekt na hřišti ve Veselí</v>
      </c>
      <c r="F92" s="328"/>
      <c r="G92" s="328"/>
      <c r="H92" s="328"/>
    </row>
    <row r="93" spans="3:10" s="106" customFormat="1" ht="12" customHeight="1">
      <c r="C93" s="33" t="s">
        <v>130</v>
      </c>
    </row>
    <row r="94" spans="3:10" s="106" customFormat="1" ht="16.5" customHeight="1">
      <c r="E94" s="285" t="str">
        <f>E9</f>
        <v>01 - SO 01 Stavební objekt</v>
      </c>
      <c r="F94" s="326"/>
      <c r="G94" s="326"/>
      <c r="H94" s="326"/>
    </row>
    <row r="96" spans="3:10" s="106" customFormat="1" ht="12" customHeight="1">
      <c r="C96" s="33" t="s">
        <v>20</v>
      </c>
      <c r="F96" s="46" t="str">
        <f>F12</f>
        <v>Veselí u Oder</v>
      </c>
      <c r="I96" s="33" t="s">
        <v>22</v>
      </c>
      <c r="J96" s="46" t="str">
        <f>IF(J12="","",J12)</f>
        <v>17. 7. 2024</v>
      </c>
    </row>
    <row r="98" spans="3:65" s="106" customFormat="1" ht="40.049999999999997" customHeight="1">
      <c r="C98" s="33" t="s">
        <v>24</v>
      </c>
      <c r="F98" s="46" t="str">
        <f>E15</f>
        <v>Město Odry</v>
      </c>
      <c r="I98" s="33" t="s">
        <v>30</v>
      </c>
      <c r="J98" s="28" t="str">
        <f>E21</f>
        <v>PRINEX GROUP s.r.o., Masarykovo nám. 11/46, Odry</v>
      </c>
    </row>
    <row r="99" spans="3:65" s="106" customFormat="1" ht="15.15" customHeight="1">
      <c r="C99" s="33" t="s">
        <v>28</v>
      </c>
      <c r="F99" s="46" t="str">
        <f>IF(E18="","",E18)</f>
        <v>Vyplň údaj</v>
      </c>
      <c r="I99" s="33" t="s">
        <v>33</v>
      </c>
      <c r="J99" s="28" t="str">
        <f>E24</f>
        <v xml:space="preserve"> </v>
      </c>
    </row>
    <row r="101" spans="3:65" s="131" customFormat="1" ht="29.25" customHeight="1">
      <c r="C101" s="132" t="s">
        <v>159</v>
      </c>
      <c r="D101" s="133" t="s">
        <v>56</v>
      </c>
      <c r="E101" s="133" t="s">
        <v>52</v>
      </c>
      <c r="F101" s="133" t="s">
        <v>53</v>
      </c>
      <c r="G101" s="133" t="s">
        <v>160</v>
      </c>
      <c r="H101" s="133" t="s">
        <v>161</v>
      </c>
      <c r="I101" s="133" t="s">
        <v>162</v>
      </c>
      <c r="J101" s="133" t="s">
        <v>133</v>
      </c>
      <c r="K101" s="134" t="s">
        <v>163</v>
      </c>
      <c r="M101" s="135"/>
      <c r="N101" s="136" t="s">
        <v>41</v>
      </c>
      <c r="O101" s="136" t="s">
        <v>164</v>
      </c>
      <c r="P101" s="136" t="s">
        <v>165</v>
      </c>
      <c r="Q101" s="136" t="s">
        <v>166</v>
      </c>
      <c r="R101" s="136" t="s">
        <v>167</v>
      </c>
      <c r="S101" s="136" t="s">
        <v>168</v>
      </c>
      <c r="T101" s="137" t="s">
        <v>169</v>
      </c>
    </row>
    <row r="102" spans="3:65" s="106" customFormat="1" ht="22.8" customHeight="1">
      <c r="C102" s="138" t="s">
        <v>170</v>
      </c>
      <c r="J102" s="139">
        <f>BK102</f>
        <v>0</v>
      </c>
      <c r="P102" s="140">
        <f>P103+P444</f>
        <v>0</v>
      </c>
      <c r="R102" s="140">
        <f>R103+R444</f>
        <v>484.1824179686318</v>
      </c>
      <c r="T102" s="141">
        <f>T103+T444</f>
        <v>1.3495031719033168</v>
      </c>
      <c r="AT102" s="123" t="s">
        <v>70</v>
      </c>
      <c r="AU102" s="123" t="s">
        <v>134</v>
      </c>
      <c r="BK102" s="142">
        <f>BK103+BK444</f>
        <v>0</v>
      </c>
    </row>
    <row r="103" spans="3:65" s="143" customFormat="1" ht="25.95" customHeight="1">
      <c r="D103" s="144" t="s">
        <v>70</v>
      </c>
      <c r="E103" s="145" t="s">
        <v>171</v>
      </c>
      <c r="F103" s="145" t="s">
        <v>172</v>
      </c>
      <c r="J103" s="146">
        <f>BK103</f>
        <v>0</v>
      </c>
      <c r="P103" s="147">
        <f>P104+P247+P289+P306+P325+P363+P391+P426+P440</f>
        <v>0</v>
      </c>
      <c r="R103" s="147">
        <f>R104+R247+R289+R306+R325+R363+R391+R426+R440</f>
        <v>437.88681505999995</v>
      </c>
      <c r="T103" s="148">
        <f>T104+T247+T289+T306+T325+T363+T391+T426+T440</f>
        <v>1.3493600000000001</v>
      </c>
      <c r="AR103" s="144" t="s">
        <v>79</v>
      </c>
      <c r="AT103" s="149" t="s">
        <v>70</v>
      </c>
      <c r="AU103" s="149" t="s">
        <v>71</v>
      </c>
      <c r="AY103" s="144" t="s">
        <v>173</v>
      </c>
      <c r="BK103" s="150">
        <f>BK104+BK247+BK289+BK306+BK325+BK363+BK391+BK426+BK440</f>
        <v>0</v>
      </c>
    </row>
    <row r="104" spans="3:65" s="143" customFormat="1" ht="22.8" customHeight="1">
      <c r="D104" s="151" t="s">
        <v>70</v>
      </c>
      <c r="E104" s="152" t="s">
        <v>79</v>
      </c>
      <c r="F104" s="152" t="s">
        <v>174</v>
      </c>
      <c r="J104" s="153">
        <f>BK104</f>
        <v>0</v>
      </c>
      <c r="P104" s="147">
        <f>SUM(P105:P246)</f>
        <v>0</v>
      </c>
      <c r="R104" s="147">
        <f>SUM(R105:R246)</f>
        <v>205.55249999999998</v>
      </c>
      <c r="T104" s="148">
        <f>SUM(T105:T246)</f>
        <v>0</v>
      </c>
      <c r="AR104" s="144" t="s">
        <v>79</v>
      </c>
      <c r="AT104" s="149" t="s">
        <v>70</v>
      </c>
      <c r="AU104" s="149" t="s">
        <v>79</v>
      </c>
      <c r="AY104" s="144" t="s">
        <v>173</v>
      </c>
      <c r="BK104" s="150">
        <f>SUM(BK105:BK246)</f>
        <v>0</v>
      </c>
    </row>
    <row r="105" spans="3:65" s="106" customFormat="1" ht="24.15" customHeight="1">
      <c r="C105" s="154" t="s">
        <v>79</v>
      </c>
      <c r="D105" s="154" t="s">
        <v>175</v>
      </c>
      <c r="E105" s="155" t="s">
        <v>176</v>
      </c>
      <c r="F105" s="155" t="s">
        <v>177</v>
      </c>
      <c r="G105" s="156" t="s">
        <v>178</v>
      </c>
      <c r="H105" s="157">
        <v>10</v>
      </c>
      <c r="I105" s="158"/>
      <c r="J105" s="159">
        <f>ROUND(I105*H105,2)</f>
        <v>0</v>
      </c>
      <c r="K105" s="160"/>
      <c r="M105" s="161"/>
      <c r="N105" s="162" t="s">
        <v>42</v>
      </c>
      <c r="P105" s="163">
        <f>O105*H105</f>
        <v>0</v>
      </c>
      <c r="Q105" s="163">
        <v>0</v>
      </c>
      <c r="R105" s="163">
        <f>Q105*H105</f>
        <v>0</v>
      </c>
      <c r="S105" s="163">
        <v>0</v>
      </c>
      <c r="T105" s="164">
        <f>S105*H105</f>
        <v>0</v>
      </c>
      <c r="AR105" s="165" t="s">
        <v>179</v>
      </c>
      <c r="AT105" s="165" t="s">
        <v>175</v>
      </c>
      <c r="AU105" s="165" t="s">
        <v>81</v>
      </c>
      <c r="AY105" s="123" t="s">
        <v>173</v>
      </c>
      <c r="BE105" s="166">
        <f>IF(N105="základní",J105,0)</f>
        <v>0</v>
      </c>
      <c r="BF105" s="166">
        <f>IF(N105="snížená",J105,0)</f>
        <v>0</v>
      </c>
      <c r="BG105" s="166">
        <f>IF(N105="zákl. přenesená",J105,0)</f>
        <v>0</v>
      </c>
      <c r="BH105" s="166">
        <f>IF(N105="sníž. přenesená",J105,0)</f>
        <v>0</v>
      </c>
      <c r="BI105" s="166">
        <f>IF(N105="nulová",J105,0)</f>
        <v>0</v>
      </c>
      <c r="BJ105" s="123" t="s">
        <v>79</v>
      </c>
      <c r="BK105" s="166">
        <f>ROUND(I105*H105,2)</f>
        <v>0</v>
      </c>
      <c r="BL105" s="123" t="s">
        <v>179</v>
      </c>
      <c r="BM105" s="165" t="s">
        <v>180</v>
      </c>
    </row>
    <row r="106" spans="3:65" s="106" customFormat="1" ht="16.5" customHeight="1">
      <c r="C106" s="154" t="s">
        <v>81</v>
      </c>
      <c r="D106" s="154" t="s">
        <v>175</v>
      </c>
      <c r="E106" s="155" t="s">
        <v>181</v>
      </c>
      <c r="F106" s="155" t="s">
        <v>182</v>
      </c>
      <c r="G106" s="156" t="s">
        <v>178</v>
      </c>
      <c r="H106" s="157">
        <v>15</v>
      </c>
      <c r="I106" s="158"/>
      <c r="J106" s="159">
        <f>ROUND(I106*H106,2)</f>
        <v>0</v>
      </c>
      <c r="K106" s="160"/>
      <c r="M106" s="161"/>
      <c r="N106" s="162" t="s">
        <v>42</v>
      </c>
      <c r="P106" s="163">
        <f>O106*H106</f>
        <v>0</v>
      </c>
      <c r="Q106" s="163">
        <v>0</v>
      </c>
      <c r="R106" s="163">
        <f>Q106*H106</f>
        <v>0</v>
      </c>
      <c r="S106" s="163">
        <v>0</v>
      </c>
      <c r="T106" s="164">
        <f>S106*H106</f>
        <v>0</v>
      </c>
      <c r="AR106" s="165" t="s">
        <v>179</v>
      </c>
      <c r="AT106" s="165" t="s">
        <v>175</v>
      </c>
      <c r="AU106" s="165" t="s">
        <v>81</v>
      </c>
      <c r="AY106" s="123" t="s">
        <v>173</v>
      </c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123" t="s">
        <v>79</v>
      </c>
      <c r="BK106" s="166">
        <f>ROUND(I106*H106,2)</f>
        <v>0</v>
      </c>
      <c r="BL106" s="123" t="s">
        <v>179</v>
      </c>
      <c r="BM106" s="165" t="s">
        <v>183</v>
      </c>
    </row>
    <row r="107" spans="3:65" s="106" customFormat="1" ht="16.5" customHeight="1">
      <c r="C107" s="154" t="s">
        <v>184</v>
      </c>
      <c r="D107" s="154" t="s">
        <v>175</v>
      </c>
      <c r="E107" s="155" t="s">
        <v>185</v>
      </c>
      <c r="F107" s="155" t="s">
        <v>186</v>
      </c>
      <c r="G107" s="156" t="s">
        <v>187</v>
      </c>
      <c r="H107" s="157">
        <v>1</v>
      </c>
      <c r="I107" s="158"/>
      <c r="J107" s="159">
        <f>ROUND(I107*H107,2)</f>
        <v>0</v>
      </c>
      <c r="K107" s="160"/>
      <c r="M107" s="161"/>
      <c r="N107" s="162" t="s">
        <v>42</v>
      </c>
      <c r="P107" s="163">
        <f>O107*H107</f>
        <v>0</v>
      </c>
      <c r="Q107" s="163">
        <v>0</v>
      </c>
      <c r="R107" s="163">
        <f>Q107*H107</f>
        <v>0</v>
      </c>
      <c r="S107" s="163">
        <v>0</v>
      </c>
      <c r="T107" s="164">
        <f>S107*H107</f>
        <v>0</v>
      </c>
      <c r="AR107" s="165" t="s">
        <v>179</v>
      </c>
      <c r="AT107" s="165" t="s">
        <v>175</v>
      </c>
      <c r="AU107" s="165" t="s">
        <v>81</v>
      </c>
      <c r="AY107" s="123" t="s">
        <v>173</v>
      </c>
      <c r="BE107" s="166">
        <f>IF(N107="základní",J107,0)</f>
        <v>0</v>
      </c>
      <c r="BF107" s="166">
        <f>IF(N107="snížená",J107,0)</f>
        <v>0</v>
      </c>
      <c r="BG107" s="166">
        <f>IF(N107="zákl. přenesená",J107,0)</f>
        <v>0</v>
      </c>
      <c r="BH107" s="166">
        <f>IF(N107="sníž. přenesená",J107,0)</f>
        <v>0</v>
      </c>
      <c r="BI107" s="166">
        <f>IF(N107="nulová",J107,0)</f>
        <v>0</v>
      </c>
      <c r="BJ107" s="123" t="s">
        <v>79</v>
      </c>
      <c r="BK107" s="166">
        <f>ROUND(I107*H107,2)</f>
        <v>0</v>
      </c>
      <c r="BL107" s="123" t="s">
        <v>179</v>
      </c>
      <c r="BM107" s="165" t="s">
        <v>188</v>
      </c>
    </row>
    <row r="108" spans="3:65" s="106" customFormat="1" ht="33" customHeight="1">
      <c r="C108" s="154" t="s">
        <v>179</v>
      </c>
      <c r="D108" s="154" t="s">
        <v>175</v>
      </c>
      <c r="E108" s="155" t="s">
        <v>189</v>
      </c>
      <c r="F108" s="155" t="s">
        <v>190</v>
      </c>
      <c r="G108" s="156" t="s">
        <v>191</v>
      </c>
      <c r="H108" s="157">
        <v>7</v>
      </c>
      <c r="I108" s="158"/>
      <c r="J108" s="159">
        <f>ROUND(I108*H108,2)</f>
        <v>0</v>
      </c>
      <c r="K108" s="167" t="s">
        <v>192</v>
      </c>
      <c r="M108" s="161"/>
      <c r="N108" s="162" t="s">
        <v>42</v>
      </c>
      <c r="P108" s="163">
        <f>O108*H108</f>
        <v>0</v>
      </c>
      <c r="Q108" s="163">
        <v>0</v>
      </c>
      <c r="R108" s="163">
        <f>Q108*H108</f>
        <v>0</v>
      </c>
      <c r="S108" s="163">
        <v>0</v>
      </c>
      <c r="T108" s="164">
        <f>S108*H108</f>
        <v>0</v>
      </c>
      <c r="AR108" s="165" t="s">
        <v>179</v>
      </c>
      <c r="AT108" s="165" t="s">
        <v>175</v>
      </c>
      <c r="AU108" s="165" t="s">
        <v>81</v>
      </c>
      <c r="AY108" s="123" t="s">
        <v>173</v>
      </c>
      <c r="BE108" s="166">
        <f>IF(N108="základní",J108,0)</f>
        <v>0</v>
      </c>
      <c r="BF108" s="166">
        <f>IF(N108="snížená",J108,0)</f>
        <v>0</v>
      </c>
      <c r="BG108" s="166">
        <f>IF(N108="zákl. přenesená",J108,0)</f>
        <v>0</v>
      </c>
      <c r="BH108" s="166">
        <f>IF(N108="sníž. přenesená",J108,0)</f>
        <v>0</v>
      </c>
      <c r="BI108" s="166">
        <f>IF(N108="nulová",J108,0)</f>
        <v>0</v>
      </c>
      <c r="BJ108" s="123" t="s">
        <v>79</v>
      </c>
      <c r="BK108" s="166">
        <f>ROUND(I108*H108,2)</f>
        <v>0</v>
      </c>
      <c r="BL108" s="123" t="s">
        <v>179</v>
      </c>
      <c r="BM108" s="165" t="s">
        <v>193</v>
      </c>
    </row>
    <row r="109" spans="3:65" s="106" customFormat="1" ht="13.05" customHeight="1">
      <c r="D109" s="168" t="s">
        <v>194</v>
      </c>
      <c r="F109" s="169" t="s">
        <v>195</v>
      </c>
      <c r="AT109" s="123" t="s">
        <v>194</v>
      </c>
      <c r="AU109" s="123" t="s">
        <v>81</v>
      </c>
    </row>
    <row r="110" spans="3:65" s="106" customFormat="1" ht="37.799999999999997" customHeight="1">
      <c r="C110" s="154" t="s">
        <v>196</v>
      </c>
      <c r="D110" s="154" t="s">
        <v>175</v>
      </c>
      <c r="E110" s="155" t="s">
        <v>197</v>
      </c>
      <c r="F110" s="155" t="s">
        <v>198</v>
      </c>
      <c r="G110" s="156" t="s">
        <v>199</v>
      </c>
      <c r="H110" s="157">
        <v>7</v>
      </c>
      <c r="I110" s="158"/>
      <c r="J110" s="159">
        <f>ROUND(I110*H110,2)</f>
        <v>0</v>
      </c>
      <c r="K110" s="167" t="s">
        <v>192</v>
      </c>
      <c r="M110" s="161"/>
      <c r="N110" s="162" t="s">
        <v>42</v>
      </c>
      <c r="P110" s="163">
        <f>O110*H110</f>
        <v>0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AR110" s="165" t="s">
        <v>179</v>
      </c>
      <c r="AT110" s="165" t="s">
        <v>175</v>
      </c>
      <c r="AU110" s="165" t="s">
        <v>81</v>
      </c>
      <c r="AY110" s="123" t="s">
        <v>173</v>
      </c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179</v>
      </c>
      <c r="BM110" s="165" t="s">
        <v>200</v>
      </c>
    </row>
    <row r="111" spans="3:65" s="106" customFormat="1" ht="13.05" customHeight="1">
      <c r="D111" s="168" t="s">
        <v>194</v>
      </c>
      <c r="F111" s="169" t="s">
        <v>201</v>
      </c>
      <c r="AT111" s="123" t="s">
        <v>194</v>
      </c>
      <c r="AU111" s="123" t="s">
        <v>81</v>
      </c>
    </row>
    <row r="112" spans="3:65" s="106" customFormat="1" ht="62.7" customHeight="1">
      <c r="C112" s="154" t="s">
        <v>202</v>
      </c>
      <c r="D112" s="154" t="s">
        <v>175</v>
      </c>
      <c r="E112" s="155" t="s">
        <v>203</v>
      </c>
      <c r="F112" s="155" t="s">
        <v>204</v>
      </c>
      <c r="G112" s="156" t="s">
        <v>191</v>
      </c>
      <c r="H112" s="157">
        <v>14</v>
      </c>
      <c r="I112" s="158"/>
      <c r="J112" s="159">
        <f>ROUND(I112*H112,2)</f>
        <v>0</v>
      </c>
      <c r="K112" s="167" t="s">
        <v>192</v>
      </c>
      <c r="M112" s="161"/>
      <c r="N112" s="162" t="s">
        <v>42</v>
      </c>
      <c r="P112" s="163">
        <f>O112*H112</f>
        <v>0</v>
      </c>
      <c r="Q112" s="163">
        <v>0</v>
      </c>
      <c r="R112" s="163">
        <f>Q112*H112</f>
        <v>0</v>
      </c>
      <c r="S112" s="163">
        <v>0</v>
      </c>
      <c r="T112" s="164">
        <f>S112*H112</f>
        <v>0</v>
      </c>
      <c r="AR112" s="165" t="s">
        <v>179</v>
      </c>
      <c r="AT112" s="165" t="s">
        <v>175</v>
      </c>
      <c r="AU112" s="165" t="s">
        <v>81</v>
      </c>
      <c r="AY112" s="123" t="s">
        <v>173</v>
      </c>
      <c r="BE112" s="166">
        <f>IF(N112="základní",J112,0)</f>
        <v>0</v>
      </c>
      <c r="BF112" s="166">
        <f>IF(N112="snížená",J112,0)</f>
        <v>0</v>
      </c>
      <c r="BG112" s="166">
        <f>IF(N112="zákl. přenesená",J112,0)</f>
        <v>0</v>
      </c>
      <c r="BH112" s="166">
        <f>IF(N112="sníž. přenesená",J112,0)</f>
        <v>0</v>
      </c>
      <c r="BI112" s="166">
        <f>IF(N112="nulová",J112,0)</f>
        <v>0</v>
      </c>
      <c r="BJ112" s="123" t="s">
        <v>79</v>
      </c>
      <c r="BK112" s="166">
        <f>ROUND(I112*H112,2)</f>
        <v>0</v>
      </c>
      <c r="BL112" s="123" t="s">
        <v>179</v>
      </c>
      <c r="BM112" s="165" t="s">
        <v>205</v>
      </c>
    </row>
    <row r="113" spans="3:65" s="106" customFormat="1" ht="13.05" customHeight="1">
      <c r="D113" s="170" t="s">
        <v>194</v>
      </c>
      <c r="F113" s="171" t="s">
        <v>206</v>
      </c>
      <c r="AT113" s="123" t="s">
        <v>194</v>
      </c>
      <c r="AU113" s="123" t="s">
        <v>81</v>
      </c>
    </row>
    <row r="114" spans="3:65" s="172" customFormat="1" ht="13.05" customHeight="1">
      <c r="D114" s="173" t="s">
        <v>207</v>
      </c>
      <c r="E114" s="174"/>
      <c r="F114" s="175" t="s">
        <v>208</v>
      </c>
      <c r="H114" s="174"/>
      <c r="AT114" s="176" t="s">
        <v>207</v>
      </c>
      <c r="AU114" s="176" t="s">
        <v>81</v>
      </c>
      <c r="AV114" s="43" t="s">
        <v>79</v>
      </c>
      <c r="AW114" s="43" t="s">
        <v>32</v>
      </c>
      <c r="AX114" s="43" t="s">
        <v>71</v>
      </c>
      <c r="AY114" s="176" t="s">
        <v>173</v>
      </c>
    </row>
    <row r="115" spans="3:65" s="177" customFormat="1" ht="13.05" customHeight="1">
      <c r="D115" s="173" t="s">
        <v>207</v>
      </c>
      <c r="E115" s="178"/>
      <c r="F115" s="179" t="s">
        <v>209</v>
      </c>
      <c r="H115" s="180">
        <v>14</v>
      </c>
      <c r="AT115" s="181" t="s">
        <v>207</v>
      </c>
      <c r="AU115" s="181" t="s">
        <v>81</v>
      </c>
      <c r="AV115" s="43" t="s">
        <v>81</v>
      </c>
      <c r="AW115" s="43" t="s">
        <v>32</v>
      </c>
      <c r="AX115" s="43" t="s">
        <v>71</v>
      </c>
      <c r="AY115" s="181" t="s">
        <v>173</v>
      </c>
    </row>
    <row r="116" spans="3:65" s="182" customFormat="1" ht="13.05" customHeight="1">
      <c r="D116" s="183" t="s">
        <v>207</v>
      </c>
      <c r="E116" s="184"/>
      <c r="F116" s="185" t="s">
        <v>210</v>
      </c>
      <c r="H116" s="186">
        <v>14</v>
      </c>
      <c r="AT116" s="187" t="s">
        <v>207</v>
      </c>
      <c r="AU116" s="187" t="s">
        <v>81</v>
      </c>
      <c r="AV116" s="43" t="s">
        <v>179</v>
      </c>
      <c r="AW116" s="43" t="s">
        <v>32</v>
      </c>
      <c r="AX116" s="43" t="s">
        <v>79</v>
      </c>
      <c r="AY116" s="187" t="s">
        <v>173</v>
      </c>
    </row>
    <row r="117" spans="3:65" s="106" customFormat="1" ht="49.05" customHeight="1">
      <c r="C117" s="154" t="s">
        <v>211</v>
      </c>
      <c r="D117" s="154" t="s">
        <v>175</v>
      </c>
      <c r="E117" s="155" t="s">
        <v>212</v>
      </c>
      <c r="F117" s="155" t="s">
        <v>213</v>
      </c>
      <c r="G117" s="156" t="s">
        <v>191</v>
      </c>
      <c r="H117" s="157">
        <v>7</v>
      </c>
      <c r="I117" s="158"/>
      <c r="J117" s="159">
        <f>ROUND(I117*H117,2)</f>
        <v>0</v>
      </c>
      <c r="K117" s="167" t="s">
        <v>192</v>
      </c>
      <c r="M117" s="161"/>
      <c r="N117" s="162" t="s">
        <v>42</v>
      </c>
      <c r="P117" s="163">
        <f>O117*H117</f>
        <v>0</v>
      </c>
      <c r="Q117" s="163">
        <v>0</v>
      </c>
      <c r="R117" s="163">
        <f>Q117*H117</f>
        <v>0</v>
      </c>
      <c r="S117" s="163">
        <v>0</v>
      </c>
      <c r="T117" s="164">
        <f>S117*H117</f>
        <v>0</v>
      </c>
      <c r="AR117" s="165" t="s">
        <v>179</v>
      </c>
      <c r="AT117" s="165" t="s">
        <v>175</v>
      </c>
      <c r="AU117" s="165" t="s">
        <v>81</v>
      </c>
      <c r="AY117" s="123" t="s">
        <v>173</v>
      </c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23" t="s">
        <v>79</v>
      </c>
      <c r="BK117" s="166">
        <f>ROUND(I117*H117,2)</f>
        <v>0</v>
      </c>
      <c r="BL117" s="123" t="s">
        <v>179</v>
      </c>
      <c r="BM117" s="165" t="s">
        <v>214</v>
      </c>
    </row>
    <row r="118" spans="3:65" s="106" customFormat="1" ht="13.05" customHeight="1">
      <c r="D118" s="168" t="s">
        <v>194</v>
      </c>
      <c r="F118" s="169" t="s">
        <v>215</v>
      </c>
      <c r="AT118" s="123" t="s">
        <v>194</v>
      </c>
      <c r="AU118" s="123" t="s">
        <v>81</v>
      </c>
    </row>
    <row r="119" spans="3:65" s="106" customFormat="1" ht="33" customHeight="1">
      <c r="C119" s="154" t="s">
        <v>216</v>
      </c>
      <c r="D119" s="154" t="s">
        <v>175</v>
      </c>
      <c r="E119" s="155" t="s">
        <v>217</v>
      </c>
      <c r="F119" s="155" t="s">
        <v>218</v>
      </c>
      <c r="G119" s="156" t="s">
        <v>199</v>
      </c>
      <c r="H119" s="157">
        <v>7</v>
      </c>
      <c r="I119" s="158"/>
      <c r="J119" s="159">
        <f>ROUND(I119*H119,2)</f>
        <v>0</v>
      </c>
      <c r="K119" s="167" t="s">
        <v>192</v>
      </c>
      <c r="M119" s="161"/>
      <c r="N119" s="162" t="s">
        <v>42</v>
      </c>
      <c r="P119" s="163">
        <f>O119*H119</f>
        <v>0</v>
      </c>
      <c r="Q119" s="163">
        <v>0</v>
      </c>
      <c r="R119" s="163">
        <f>Q119*H119</f>
        <v>0</v>
      </c>
      <c r="S119" s="163">
        <v>0</v>
      </c>
      <c r="T119" s="164">
        <f>S119*H119</f>
        <v>0</v>
      </c>
      <c r="AR119" s="165" t="s">
        <v>179</v>
      </c>
      <c r="AT119" s="165" t="s">
        <v>175</v>
      </c>
      <c r="AU119" s="165" t="s">
        <v>81</v>
      </c>
      <c r="AY119" s="123" t="s">
        <v>173</v>
      </c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23" t="s">
        <v>79</v>
      </c>
      <c r="BK119" s="166">
        <f>ROUND(I119*H119,2)</f>
        <v>0</v>
      </c>
      <c r="BL119" s="123" t="s">
        <v>179</v>
      </c>
      <c r="BM119" s="165" t="s">
        <v>219</v>
      </c>
    </row>
    <row r="120" spans="3:65" s="106" customFormat="1" ht="13.05" customHeight="1">
      <c r="D120" s="168" t="s">
        <v>194</v>
      </c>
      <c r="F120" s="169" t="s">
        <v>220</v>
      </c>
      <c r="AT120" s="123" t="s">
        <v>194</v>
      </c>
      <c r="AU120" s="123" t="s">
        <v>81</v>
      </c>
    </row>
    <row r="121" spans="3:65" s="106" customFormat="1" ht="16.5" customHeight="1">
      <c r="C121" s="154" t="s">
        <v>221</v>
      </c>
      <c r="D121" s="154" t="s">
        <v>175</v>
      </c>
      <c r="E121" s="155" t="s">
        <v>222</v>
      </c>
      <c r="F121" s="155" t="s">
        <v>223</v>
      </c>
      <c r="G121" s="156" t="s">
        <v>191</v>
      </c>
      <c r="H121" s="157">
        <v>7</v>
      </c>
      <c r="I121" s="158"/>
      <c r="J121" s="159">
        <f>ROUND(I121*H121,2)</f>
        <v>0</v>
      </c>
      <c r="K121" s="160"/>
      <c r="M121" s="161"/>
      <c r="N121" s="162" t="s">
        <v>42</v>
      </c>
      <c r="P121" s="163">
        <f>O121*H121</f>
        <v>0</v>
      </c>
      <c r="Q121" s="163">
        <v>2.2499999999999999E-4</v>
      </c>
      <c r="R121" s="163">
        <f>Q121*H121</f>
        <v>1.575E-3</v>
      </c>
      <c r="S121" s="163">
        <v>0</v>
      </c>
      <c r="T121" s="164">
        <f>S121*H121</f>
        <v>0</v>
      </c>
      <c r="AR121" s="165" t="s">
        <v>179</v>
      </c>
      <c r="AT121" s="165" t="s">
        <v>175</v>
      </c>
      <c r="AU121" s="165" t="s">
        <v>81</v>
      </c>
      <c r="AY121" s="123" t="s">
        <v>173</v>
      </c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23" t="s">
        <v>79</v>
      </c>
      <c r="BK121" s="166">
        <f>ROUND(I121*H121,2)</f>
        <v>0</v>
      </c>
      <c r="BL121" s="123" t="s">
        <v>179</v>
      </c>
      <c r="BM121" s="165" t="s">
        <v>224</v>
      </c>
    </row>
    <row r="122" spans="3:65" s="106" customFormat="1" ht="49.05" customHeight="1">
      <c r="C122" s="154" t="s">
        <v>225</v>
      </c>
      <c r="D122" s="154" t="s">
        <v>175</v>
      </c>
      <c r="E122" s="155" t="s">
        <v>212</v>
      </c>
      <c r="F122" s="155" t="s">
        <v>213</v>
      </c>
      <c r="G122" s="156" t="s">
        <v>191</v>
      </c>
      <c r="H122" s="157">
        <v>7</v>
      </c>
      <c r="I122" s="158"/>
      <c r="J122" s="159">
        <f>ROUND(I122*H122,2)</f>
        <v>0</v>
      </c>
      <c r="K122" s="167" t="s">
        <v>192</v>
      </c>
      <c r="M122" s="161"/>
      <c r="N122" s="162" t="s">
        <v>42</v>
      </c>
      <c r="P122" s="163">
        <f>O122*H122</f>
        <v>0</v>
      </c>
      <c r="Q122" s="163">
        <v>0</v>
      </c>
      <c r="R122" s="163">
        <f>Q122*H122</f>
        <v>0</v>
      </c>
      <c r="S122" s="163">
        <v>0</v>
      </c>
      <c r="T122" s="164">
        <f>S122*H122</f>
        <v>0</v>
      </c>
      <c r="AR122" s="165" t="s">
        <v>179</v>
      </c>
      <c r="AT122" s="165" t="s">
        <v>175</v>
      </c>
      <c r="AU122" s="165" t="s">
        <v>81</v>
      </c>
      <c r="AY122" s="123" t="s">
        <v>173</v>
      </c>
      <c r="BE122" s="166">
        <f>IF(N122="základní",J122,0)</f>
        <v>0</v>
      </c>
      <c r="BF122" s="166">
        <f>IF(N122="snížená",J122,0)</f>
        <v>0</v>
      </c>
      <c r="BG122" s="166">
        <f>IF(N122="zákl. přenesená",J122,0)</f>
        <v>0</v>
      </c>
      <c r="BH122" s="166">
        <f>IF(N122="sníž. přenesená",J122,0)</f>
        <v>0</v>
      </c>
      <c r="BI122" s="166">
        <f>IF(N122="nulová",J122,0)</f>
        <v>0</v>
      </c>
      <c r="BJ122" s="123" t="s">
        <v>79</v>
      </c>
      <c r="BK122" s="166">
        <f>ROUND(I122*H122,2)</f>
        <v>0</v>
      </c>
      <c r="BL122" s="123" t="s">
        <v>179</v>
      </c>
      <c r="BM122" s="165" t="s">
        <v>226</v>
      </c>
    </row>
    <row r="123" spans="3:65" s="106" customFormat="1" ht="13.05" customHeight="1">
      <c r="D123" s="168" t="s">
        <v>194</v>
      </c>
      <c r="F123" s="169" t="s">
        <v>215</v>
      </c>
      <c r="AT123" s="123" t="s">
        <v>194</v>
      </c>
      <c r="AU123" s="123" t="s">
        <v>81</v>
      </c>
    </row>
    <row r="124" spans="3:65" s="106" customFormat="1" ht="24.15" customHeight="1">
      <c r="C124" s="154" t="s">
        <v>227</v>
      </c>
      <c r="D124" s="154" t="s">
        <v>175</v>
      </c>
      <c r="E124" s="155" t="s">
        <v>228</v>
      </c>
      <c r="F124" s="155" t="s">
        <v>229</v>
      </c>
      <c r="G124" s="156" t="s">
        <v>191</v>
      </c>
      <c r="H124" s="157">
        <v>7</v>
      </c>
      <c r="I124" s="158"/>
      <c r="J124" s="159">
        <f>ROUND(I124*H124,2)</f>
        <v>0</v>
      </c>
      <c r="K124" s="160"/>
      <c r="M124" s="161"/>
      <c r="N124" s="162" t="s">
        <v>42</v>
      </c>
      <c r="P124" s="163">
        <f>O124*H124</f>
        <v>0</v>
      </c>
      <c r="Q124" s="163">
        <v>0</v>
      </c>
      <c r="R124" s="163">
        <f>Q124*H124</f>
        <v>0</v>
      </c>
      <c r="S124" s="163">
        <v>0</v>
      </c>
      <c r="T124" s="164">
        <f>S124*H124</f>
        <v>0</v>
      </c>
      <c r="AR124" s="165" t="s">
        <v>179</v>
      </c>
      <c r="AT124" s="165" t="s">
        <v>175</v>
      </c>
      <c r="AU124" s="165" t="s">
        <v>81</v>
      </c>
      <c r="AY124" s="123" t="s">
        <v>173</v>
      </c>
      <c r="BE124" s="166">
        <f>IF(N124="základní",J124,0)</f>
        <v>0</v>
      </c>
      <c r="BF124" s="166">
        <f>IF(N124="snížená",J124,0)</f>
        <v>0</v>
      </c>
      <c r="BG124" s="166">
        <f>IF(N124="zákl. přenesená",J124,0)</f>
        <v>0</v>
      </c>
      <c r="BH124" s="166">
        <f>IF(N124="sníž. přenesená",J124,0)</f>
        <v>0</v>
      </c>
      <c r="BI124" s="166">
        <f>IF(N124="nulová",J124,0)</f>
        <v>0</v>
      </c>
      <c r="BJ124" s="123" t="s">
        <v>79</v>
      </c>
      <c r="BK124" s="166">
        <f>ROUND(I124*H124,2)</f>
        <v>0</v>
      </c>
      <c r="BL124" s="123" t="s">
        <v>179</v>
      </c>
      <c r="BM124" s="165" t="s">
        <v>230</v>
      </c>
    </row>
    <row r="125" spans="3:65" s="106" customFormat="1" ht="44.25" customHeight="1">
      <c r="C125" s="154" t="s">
        <v>8</v>
      </c>
      <c r="D125" s="154" t="s">
        <v>175</v>
      </c>
      <c r="E125" s="155" t="s">
        <v>231</v>
      </c>
      <c r="F125" s="155" t="s">
        <v>232</v>
      </c>
      <c r="G125" s="156" t="s">
        <v>191</v>
      </c>
      <c r="H125" s="157">
        <v>4</v>
      </c>
      <c r="I125" s="158"/>
      <c r="J125" s="159">
        <f>ROUND(I125*H125,2)</f>
        <v>0</v>
      </c>
      <c r="K125" s="167" t="s">
        <v>192</v>
      </c>
      <c r="M125" s="161"/>
      <c r="N125" s="162" t="s">
        <v>42</v>
      </c>
      <c r="P125" s="163">
        <f>O125*H125</f>
        <v>0</v>
      </c>
      <c r="Q125" s="163">
        <v>2.989E-2</v>
      </c>
      <c r="R125" s="163">
        <f>Q125*H125</f>
        <v>0.11956</v>
      </c>
      <c r="S125" s="163">
        <v>0</v>
      </c>
      <c r="T125" s="164">
        <f>S125*H125</f>
        <v>0</v>
      </c>
      <c r="AR125" s="165" t="s">
        <v>179</v>
      </c>
      <c r="AT125" s="165" t="s">
        <v>175</v>
      </c>
      <c r="AU125" s="165" t="s">
        <v>81</v>
      </c>
      <c r="AY125" s="123" t="s">
        <v>173</v>
      </c>
      <c r="BE125" s="166">
        <f>IF(N125="základní",J125,0)</f>
        <v>0</v>
      </c>
      <c r="BF125" s="166">
        <f>IF(N125="snížená",J125,0)</f>
        <v>0</v>
      </c>
      <c r="BG125" s="166">
        <f>IF(N125="zákl. přenesená",J125,0)</f>
        <v>0</v>
      </c>
      <c r="BH125" s="166">
        <f>IF(N125="sníž. přenesená",J125,0)</f>
        <v>0</v>
      </c>
      <c r="BI125" s="166">
        <f>IF(N125="nulová",J125,0)</f>
        <v>0</v>
      </c>
      <c r="BJ125" s="123" t="s">
        <v>79</v>
      </c>
      <c r="BK125" s="166">
        <f>ROUND(I125*H125,2)</f>
        <v>0</v>
      </c>
      <c r="BL125" s="123" t="s">
        <v>179</v>
      </c>
      <c r="BM125" s="165" t="s">
        <v>233</v>
      </c>
    </row>
    <row r="126" spans="3:65" s="106" customFormat="1" ht="13.05" customHeight="1">
      <c r="D126" s="170" t="s">
        <v>194</v>
      </c>
      <c r="F126" s="171" t="s">
        <v>234</v>
      </c>
      <c r="AT126" s="123" t="s">
        <v>194</v>
      </c>
      <c r="AU126" s="123" t="s">
        <v>81</v>
      </c>
    </row>
    <row r="127" spans="3:65" s="106" customFormat="1" ht="27" customHeight="1">
      <c r="D127" s="183" t="s">
        <v>235</v>
      </c>
      <c r="F127" s="188" t="s">
        <v>236</v>
      </c>
      <c r="AT127" s="123" t="s">
        <v>235</v>
      </c>
      <c r="AU127" s="123" t="s">
        <v>81</v>
      </c>
    </row>
    <row r="128" spans="3:65" s="106" customFormat="1" ht="24.15" customHeight="1">
      <c r="C128" s="154" t="s">
        <v>237</v>
      </c>
      <c r="D128" s="154" t="s">
        <v>175</v>
      </c>
      <c r="E128" s="155" t="s">
        <v>238</v>
      </c>
      <c r="F128" s="155" t="s">
        <v>239</v>
      </c>
      <c r="G128" s="156" t="s">
        <v>199</v>
      </c>
      <c r="H128" s="157">
        <v>416</v>
      </c>
      <c r="I128" s="158"/>
      <c r="J128" s="159">
        <f>ROUND(I128*H128,2)</f>
        <v>0</v>
      </c>
      <c r="K128" s="167" t="s">
        <v>192</v>
      </c>
      <c r="M128" s="161"/>
      <c r="N128" s="162" t="s">
        <v>42</v>
      </c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AR128" s="165" t="s">
        <v>179</v>
      </c>
      <c r="AT128" s="165" t="s">
        <v>175</v>
      </c>
      <c r="AU128" s="165" t="s">
        <v>81</v>
      </c>
      <c r="AY128" s="123" t="s">
        <v>173</v>
      </c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179</v>
      </c>
      <c r="BM128" s="165" t="s">
        <v>240</v>
      </c>
    </row>
    <row r="129" spans="3:65" s="106" customFormat="1" ht="13.05" customHeight="1">
      <c r="D129" s="170" t="s">
        <v>194</v>
      </c>
      <c r="F129" s="171" t="s">
        <v>241</v>
      </c>
      <c r="AT129" s="123" t="s">
        <v>194</v>
      </c>
      <c r="AU129" s="123" t="s">
        <v>81</v>
      </c>
    </row>
    <row r="130" spans="3:65" s="106" customFormat="1" ht="27" customHeight="1">
      <c r="D130" s="173" t="s">
        <v>235</v>
      </c>
      <c r="F130" s="189" t="s">
        <v>242</v>
      </c>
      <c r="AT130" s="123" t="s">
        <v>235</v>
      </c>
      <c r="AU130" s="123" t="s">
        <v>81</v>
      </c>
    </row>
    <row r="131" spans="3:65" s="177" customFormat="1" ht="13.05" customHeight="1">
      <c r="D131" s="173" t="s">
        <v>207</v>
      </c>
      <c r="E131" s="178"/>
      <c r="F131" s="179" t="s">
        <v>243</v>
      </c>
      <c r="H131" s="180">
        <v>416</v>
      </c>
      <c r="AT131" s="181" t="s">
        <v>207</v>
      </c>
      <c r="AU131" s="181" t="s">
        <v>81</v>
      </c>
      <c r="AV131" s="43" t="s">
        <v>81</v>
      </c>
      <c r="AW131" s="43" t="s">
        <v>32</v>
      </c>
      <c r="AX131" s="43" t="s">
        <v>71</v>
      </c>
      <c r="AY131" s="181" t="s">
        <v>173</v>
      </c>
    </row>
    <row r="132" spans="3:65" s="182" customFormat="1" ht="13.05" customHeight="1">
      <c r="D132" s="183" t="s">
        <v>207</v>
      </c>
      <c r="E132" s="190" t="s">
        <v>244</v>
      </c>
      <c r="F132" s="185" t="s">
        <v>210</v>
      </c>
      <c r="H132" s="186">
        <v>416</v>
      </c>
      <c r="AT132" s="187" t="s">
        <v>207</v>
      </c>
      <c r="AU132" s="187" t="s">
        <v>81</v>
      </c>
      <c r="AV132" s="43" t="s">
        <v>179</v>
      </c>
      <c r="AW132" s="43" t="s">
        <v>32</v>
      </c>
      <c r="AX132" s="43" t="s">
        <v>79</v>
      </c>
      <c r="AY132" s="187" t="s">
        <v>173</v>
      </c>
    </row>
    <row r="133" spans="3:65" s="106" customFormat="1" ht="33" customHeight="1">
      <c r="C133" s="154" t="s">
        <v>245</v>
      </c>
      <c r="D133" s="154" t="s">
        <v>175</v>
      </c>
      <c r="E133" s="155" t="s">
        <v>246</v>
      </c>
      <c r="F133" s="155" t="s">
        <v>247</v>
      </c>
      <c r="G133" s="156" t="s">
        <v>248</v>
      </c>
      <c r="H133" s="157">
        <v>140.4</v>
      </c>
      <c r="I133" s="158"/>
      <c r="J133" s="159">
        <f>ROUND(I133*H133,2)</f>
        <v>0</v>
      </c>
      <c r="K133" s="167" t="s">
        <v>192</v>
      </c>
      <c r="M133" s="161"/>
      <c r="N133" s="162" t="s">
        <v>42</v>
      </c>
      <c r="P133" s="163">
        <f>O133*H133</f>
        <v>0</v>
      </c>
      <c r="Q133" s="163">
        <v>0</v>
      </c>
      <c r="R133" s="163">
        <f>Q133*H133</f>
        <v>0</v>
      </c>
      <c r="S133" s="163">
        <v>0</v>
      </c>
      <c r="T133" s="164">
        <f>S133*H133</f>
        <v>0</v>
      </c>
      <c r="AR133" s="165" t="s">
        <v>179</v>
      </c>
      <c r="AT133" s="165" t="s">
        <v>175</v>
      </c>
      <c r="AU133" s="165" t="s">
        <v>81</v>
      </c>
      <c r="AY133" s="123" t="s">
        <v>173</v>
      </c>
      <c r="BE133" s="166">
        <f>IF(N133="základní",J133,0)</f>
        <v>0</v>
      </c>
      <c r="BF133" s="166">
        <f>IF(N133="snížená",J133,0)</f>
        <v>0</v>
      </c>
      <c r="BG133" s="166">
        <f>IF(N133="zákl. přenesená",J133,0)</f>
        <v>0</v>
      </c>
      <c r="BH133" s="166">
        <f>IF(N133="sníž. přenesená",J133,0)</f>
        <v>0</v>
      </c>
      <c r="BI133" s="166">
        <f>IF(N133="nulová",J133,0)</f>
        <v>0</v>
      </c>
      <c r="BJ133" s="123" t="s">
        <v>79</v>
      </c>
      <c r="BK133" s="166">
        <f>ROUND(I133*H133,2)</f>
        <v>0</v>
      </c>
      <c r="BL133" s="123" t="s">
        <v>179</v>
      </c>
      <c r="BM133" s="165" t="s">
        <v>249</v>
      </c>
    </row>
    <row r="134" spans="3:65" s="106" customFormat="1" ht="13.05" customHeight="1">
      <c r="D134" s="170" t="s">
        <v>194</v>
      </c>
      <c r="F134" s="171" t="s">
        <v>250</v>
      </c>
      <c r="AT134" s="123" t="s">
        <v>194</v>
      </c>
      <c r="AU134" s="123" t="s">
        <v>81</v>
      </c>
    </row>
    <row r="135" spans="3:65" s="172" customFormat="1" ht="13.05" customHeight="1">
      <c r="D135" s="173" t="s">
        <v>207</v>
      </c>
      <c r="E135" s="174"/>
      <c r="F135" s="175" t="s">
        <v>251</v>
      </c>
      <c r="H135" s="174"/>
      <c r="AT135" s="176" t="s">
        <v>207</v>
      </c>
      <c r="AU135" s="176" t="s">
        <v>81</v>
      </c>
      <c r="AV135" s="43" t="s">
        <v>79</v>
      </c>
      <c r="AW135" s="43" t="s">
        <v>32</v>
      </c>
      <c r="AX135" s="43" t="s">
        <v>71</v>
      </c>
      <c r="AY135" s="176" t="s">
        <v>173</v>
      </c>
    </row>
    <row r="136" spans="3:65" s="177" customFormat="1" ht="13.05" customHeight="1">
      <c r="D136" s="173" t="s">
        <v>207</v>
      </c>
      <c r="E136" s="178"/>
      <c r="F136" s="179" t="s">
        <v>252</v>
      </c>
      <c r="H136" s="180">
        <v>140.4</v>
      </c>
      <c r="AT136" s="181" t="s">
        <v>207</v>
      </c>
      <c r="AU136" s="181" t="s">
        <v>81</v>
      </c>
      <c r="AV136" s="43" t="s">
        <v>81</v>
      </c>
      <c r="AW136" s="43" t="s">
        <v>32</v>
      </c>
      <c r="AX136" s="43" t="s">
        <v>71</v>
      </c>
      <c r="AY136" s="181" t="s">
        <v>173</v>
      </c>
    </row>
    <row r="137" spans="3:65" s="182" customFormat="1" ht="13.05" customHeight="1">
      <c r="D137" s="183" t="s">
        <v>207</v>
      </c>
      <c r="E137" s="190" t="s">
        <v>117</v>
      </c>
      <c r="F137" s="185" t="s">
        <v>210</v>
      </c>
      <c r="H137" s="186">
        <v>140.4</v>
      </c>
      <c r="AT137" s="187" t="s">
        <v>207</v>
      </c>
      <c r="AU137" s="187" t="s">
        <v>81</v>
      </c>
      <c r="AV137" s="43" t="s">
        <v>179</v>
      </c>
      <c r="AW137" s="43" t="s">
        <v>32</v>
      </c>
      <c r="AX137" s="43" t="s">
        <v>79</v>
      </c>
      <c r="AY137" s="187" t="s">
        <v>173</v>
      </c>
    </row>
    <row r="138" spans="3:65" s="106" customFormat="1" ht="44.25" customHeight="1">
      <c r="C138" s="154" t="s">
        <v>253</v>
      </c>
      <c r="D138" s="154" t="s">
        <v>175</v>
      </c>
      <c r="E138" s="155" t="s">
        <v>254</v>
      </c>
      <c r="F138" s="155" t="s">
        <v>255</v>
      </c>
      <c r="G138" s="156" t="s">
        <v>248</v>
      </c>
      <c r="H138" s="157">
        <v>20.04</v>
      </c>
      <c r="I138" s="158"/>
      <c r="J138" s="159">
        <f>ROUND(I138*H138,2)</f>
        <v>0</v>
      </c>
      <c r="K138" s="167" t="s">
        <v>192</v>
      </c>
      <c r="M138" s="161"/>
      <c r="N138" s="162" t="s">
        <v>42</v>
      </c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AR138" s="165" t="s">
        <v>179</v>
      </c>
      <c r="AT138" s="165" t="s">
        <v>175</v>
      </c>
      <c r="AU138" s="165" t="s">
        <v>81</v>
      </c>
      <c r="AY138" s="123" t="s">
        <v>173</v>
      </c>
      <c r="BE138" s="166">
        <f>IF(N138="základní",J138,0)</f>
        <v>0</v>
      </c>
      <c r="BF138" s="166">
        <f>IF(N138="snížená",J138,0)</f>
        <v>0</v>
      </c>
      <c r="BG138" s="166">
        <f>IF(N138="zákl. přenesená",J138,0)</f>
        <v>0</v>
      </c>
      <c r="BH138" s="166">
        <f>IF(N138="sníž. přenesená",J138,0)</f>
        <v>0</v>
      </c>
      <c r="BI138" s="166">
        <f>IF(N138="nulová",J138,0)</f>
        <v>0</v>
      </c>
      <c r="BJ138" s="123" t="s">
        <v>79</v>
      </c>
      <c r="BK138" s="166">
        <f>ROUND(I138*H138,2)</f>
        <v>0</v>
      </c>
      <c r="BL138" s="123" t="s">
        <v>179</v>
      </c>
      <c r="BM138" s="165" t="s">
        <v>256</v>
      </c>
    </row>
    <row r="139" spans="3:65" s="106" customFormat="1" ht="13.05" customHeight="1">
      <c r="D139" s="170" t="s">
        <v>194</v>
      </c>
      <c r="F139" s="171" t="s">
        <v>257</v>
      </c>
      <c r="AT139" s="123" t="s">
        <v>194</v>
      </c>
      <c r="AU139" s="123" t="s">
        <v>81</v>
      </c>
    </row>
    <row r="140" spans="3:65" s="172" customFormat="1" ht="13.05" customHeight="1">
      <c r="D140" s="173" t="s">
        <v>207</v>
      </c>
      <c r="E140" s="174"/>
      <c r="F140" s="175" t="s">
        <v>258</v>
      </c>
      <c r="H140" s="174"/>
      <c r="AT140" s="176" t="s">
        <v>207</v>
      </c>
      <c r="AU140" s="176" t="s">
        <v>81</v>
      </c>
      <c r="AV140" s="43" t="s">
        <v>79</v>
      </c>
      <c r="AW140" s="43" t="s">
        <v>32</v>
      </c>
      <c r="AX140" s="43" t="s">
        <v>71</v>
      </c>
      <c r="AY140" s="176" t="s">
        <v>173</v>
      </c>
    </row>
    <row r="141" spans="3:65" s="177" customFormat="1" ht="13.05" customHeight="1">
      <c r="D141" s="173" t="s">
        <v>207</v>
      </c>
      <c r="E141" s="178"/>
      <c r="F141" s="179" t="s">
        <v>259</v>
      </c>
      <c r="H141" s="180">
        <v>2.2799999999999998</v>
      </c>
      <c r="AT141" s="181" t="s">
        <v>207</v>
      </c>
      <c r="AU141" s="181" t="s">
        <v>81</v>
      </c>
      <c r="AV141" s="43" t="s">
        <v>81</v>
      </c>
      <c r="AW141" s="43" t="s">
        <v>32</v>
      </c>
      <c r="AX141" s="43" t="s">
        <v>71</v>
      </c>
      <c r="AY141" s="181" t="s">
        <v>173</v>
      </c>
    </row>
    <row r="142" spans="3:65" s="172" customFormat="1" ht="13.05" customHeight="1">
      <c r="D142" s="173" t="s">
        <v>207</v>
      </c>
      <c r="E142" s="174"/>
      <c r="F142" s="175" t="s">
        <v>260</v>
      </c>
      <c r="H142" s="174"/>
      <c r="AT142" s="176" t="s">
        <v>207</v>
      </c>
      <c r="AU142" s="176" t="s">
        <v>81</v>
      </c>
      <c r="AV142" s="43" t="s">
        <v>79</v>
      </c>
      <c r="AW142" s="43" t="s">
        <v>32</v>
      </c>
      <c r="AX142" s="43" t="s">
        <v>71</v>
      </c>
      <c r="AY142" s="176" t="s">
        <v>173</v>
      </c>
    </row>
    <row r="143" spans="3:65" s="177" customFormat="1" ht="13.05" customHeight="1">
      <c r="D143" s="173" t="s">
        <v>207</v>
      </c>
      <c r="E143" s="178"/>
      <c r="F143" s="179" t="s">
        <v>261</v>
      </c>
      <c r="H143" s="180">
        <v>17.760000000000002</v>
      </c>
      <c r="AT143" s="181" t="s">
        <v>207</v>
      </c>
      <c r="AU143" s="181" t="s">
        <v>81</v>
      </c>
      <c r="AV143" s="43" t="s">
        <v>81</v>
      </c>
      <c r="AW143" s="43" t="s">
        <v>32</v>
      </c>
      <c r="AX143" s="43" t="s">
        <v>71</v>
      </c>
      <c r="AY143" s="181" t="s">
        <v>173</v>
      </c>
    </row>
    <row r="144" spans="3:65" s="182" customFormat="1" ht="13.05" customHeight="1">
      <c r="D144" s="183" t="s">
        <v>207</v>
      </c>
      <c r="E144" s="190" t="s">
        <v>120</v>
      </c>
      <c r="F144" s="185" t="s">
        <v>210</v>
      </c>
      <c r="H144" s="186">
        <v>20.04</v>
      </c>
      <c r="AT144" s="187" t="s">
        <v>207</v>
      </c>
      <c r="AU144" s="187" t="s">
        <v>81</v>
      </c>
      <c r="AV144" s="43" t="s">
        <v>179</v>
      </c>
      <c r="AW144" s="43" t="s">
        <v>32</v>
      </c>
      <c r="AX144" s="43" t="s">
        <v>79</v>
      </c>
      <c r="AY144" s="187" t="s">
        <v>173</v>
      </c>
    </row>
    <row r="145" spans="3:65" s="106" customFormat="1" ht="44.25" customHeight="1">
      <c r="C145" s="154" t="s">
        <v>262</v>
      </c>
      <c r="D145" s="154" t="s">
        <v>175</v>
      </c>
      <c r="E145" s="155" t="s">
        <v>263</v>
      </c>
      <c r="F145" s="155" t="s">
        <v>264</v>
      </c>
      <c r="G145" s="156" t="s">
        <v>248</v>
      </c>
      <c r="H145" s="157">
        <v>16.265999999999998</v>
      </c>
      <c r="I145" s="158"/>
      <c r="J145" s="159">
        <f>ROUND(I145*H145,2)</f>
        <v>0</v>
      </c>
      <c r="K145" s="167" t="s">
        <v>192</v>
      </c>
      <c r="M145" s="161"/>
      <c r="N145" s="162" t="s">
        <v>42</v>
      </c>
      <c r="P145" s="163">
        <f>O145*H145</f>
        <v>0</v>
      </c>
      <c r="Q145" s="163">
        <v>0</v>
      </c>
      <c r="R145" s="163">
        <f>Q145*H145</f>
        <v>0</v>
      </c>
      <c r="S145" s="163">
        <v>0</v>
      </c>
      <c r="T145" s="164">
        <f>S145*H145</f>
        <v>0</v>
      </c>
      <c r="AR145" s="165" t="s">
        <v>179</v>
      </c>
      <c r="AT145" s="165" t="s">
        <v>175</v>
      </c>
      <c r="AU145" s="165" t="s">
        <v>81</v>
      </c>
      <c r="AY145" s="123" t="s">
        <v>173</v>
      </c>
      <c r="BE145" s="166">
        <f>IF(N145="základní",J145,0)</f>
        <v>0</v>
      </c>
      <c r="BF145" s="166">
        <f>IF(N145="snížená",J145,0)</f>
        <v>0</v>
      </c>
      <c r="BG145" s="166">
        <f>IF(N145="zákl. přenesená",J145,0)</f>
        <v>0</v>
      </c>
      <c r="BH145" s="166">
        <f>IF(N145="sníž. přenesená",J145,0)</f>
        <v>0</v>
      </c>
      <c r="BI145" s="166">
        <f>IF(N145="nulová",J145,0)</f>
        <v>0</v>
      </c>
      <c r="BJ145" s="123" t="s">
        <v>79</v>
      </c>
      <c r="BK145" s="166">
        <f>ROUND(I145*H145,2)</f>
        <v>0</v>
      </c>
      <c r="BL145" s="123" t="s">
        <v>179</v>
      </c>
      <c r="BM145" s="165" t="s">
        <v>265</v>
      </c>
    </row>
    <row r="146" spans="3:65" s="106" customFormat="1" ht="13.05" customHeight="1">
      <c r="D146" s="170" t="s">
        <v>194</v>
      </c>
      <c r="F146" s="171" t="s">
        <v>266</v>
      </c>
      <c r="AT146" s="123" t="s">
        <v>194</v>
      </c>
      <c r="AU146" s="123" t="s">
        <v>81</v>
      </c>
    </row>
    <row r="147" spans="3:65" s="172" customFormat="1" ht="22.95" customHeight="1">
      <c r="D147" s="173" t="s">
        <v>207</v>
      </c>
      <c r="E147" s="174"/>
      <c r="F147" s="175" t="s">
        <v>267</v>
      </c>
      <c r="H147" s="174"/>
      <c r="AT147" s="176" t="s">
        <v>207</v>
      </c>
      <c r="AU147" s="176" t="s">
        <v>81</v>
      </c>
      <c r="AV147" s="43" t="s">
        <v>79</v>
      </c>
      <c r="AW147" s="43" t="s">
        <v>32</v>
      </c>
      <c r="AX147" s="43" t="s">
        <v>71</v>
      </c>
      <c r="AY147" s="176" t="s">
        <v>173</v>
      </c>
    </row>
    <row r="148" spans="3:65" s="177" customFormat="1" ht="13.05" customHeight="1">
      <c r="D148" s="173" t="s">
        <v>207</v>
      </c>
      <c r="E148" s="178"/>
      <c r="F148" s="179" t="s">
        <v>268</v>
      </c>
      <c r="H148" s="180">
        <v>16.265999999999998</v>
      </c>
      <c r="AT148" s="181" t="s">
        <v>207</v>
      </c>
      <c r="AU148" s="181" t="s">
        <v>81</v>
      </c>
      <c r="AV148" s="43" t="s">
        <v>81</v>
      </c>
      <c r="AW148" s="43" t="s">
        <v>32</v>
      </c>
      <c r="AX148" s="43" t="s">
        <v>71</v>
      </c>
      <c r="AY148" s="181" t="s">
        <v>173</v>
      </c>
    </row>
    <row r="149" spans="3:65" s="182" customFormat="1" ht="13.05" customHeight="1">
      <c r="D149" s="183" t="s">
        <v>207</v>
      </c>
      <c r="E149" s="190" t="s">
        <v>124</v>
      </c>
      <c r="F149" s="185" t="s">
        <v>210</v>
      </c>
      <c r="H149" s="186">
        <v>16.265999999999998</v>
      </c>
      <c r="AT149" s="187" t="s">
        <v>207</v>
      </c>
      <c r="AU149" s="187" t="s">
        <v>81</v>
      </c>
      <c r="AV149" s="43" t="s">
        <v>179</v>
      </c>
      <c r="AW149" s="43" t="s">
        <v>32</v>
      </c>
      <c r="AX149" s="43" t="s">
        <v>79</v>
      </c>
      <c r="AY149" s="187" t="s">
        <v>173</v>
      </c>
    </row>
    <row r="150" spans="3:65" s="106" customFormat="1" ht="44.25" customHeight="1">
      <c r="C150" s="154" t="s">
        <v>269</v>
      </c>
      <c r="D150" s="154" t="s">
        <v>175</v>
      </c>
      <c r="E150" s="155" t="s">
        <v>270</v>
      </c>
      <c r="F150" s="155" t="s">
        <v>271</v>
      </c>
      <c r="G150" s="156" t="s">
        <v>248</v>
      </c>
      <c r="H150" s="157">
        <v>0.32600000000000001</v>
      </c>
      <c r="I150" s="158"/>
      <c r="J150" s="159">
        <f>ROUND(I150*H150,2)</f>
        <v>0</v>
      </c>
      <c r="K150" s="167" t="s">
        <v>192</v>
      </c>
      <c r="M150" s="161"/>
      <c r="N150" s="162" t="s">
        <v>42</v>
      </c>
      <c r="P150" s="163">
        <f>O150*H150</f>
        <v>0</v>
      </c>
      <c r="Q150" s="163">
        <v>0</v>
      </c>
      <c r="R150" s="163">
        <f>Q150*H150</f>
        <v>0</v>
      </c>
      <c r="S150" s="163">
        <v>0</v>
      </c>
      <c r="T150" s="164">
        <f>S150*H150</f>
        <v>0</v>
      </c>
      <c r="AR150" s="165" t="s">
        <v>179</v>
      </c>
      <c r="AT150" s="165" t="s">
        <v>175</v>
      </c>
      <c r="AU150" s="165" t="s">
        <v>81</v>
      </c>
      <c r="AY150" s="123" t="s">
        <v>173</v>
      </c>
      <c r="BE150" s="166">
        <f>IF(N150="základní",J150,0)</f>
        <v>0</v>
      </c>
      <c r="BF150" s="166">
        <f>IF(N150="snížená",J150,0)</f>
        <v>0</v>
      </c>
      <c r="BG150" s="166">
        <f>IF(N150="zákl. přenesená",J150,0)</f>
        <v>0</v>
      </c>
      <c r="BH150" s="166">
        <f>IF(N150="sníž. přenesená",J150,0)</f>
        <v>0</v>
      </c>
      <c r="BI150" s="166">
        <f>IF(N150="nulová",J150,0)</f>
        <v>0</v>
      </c>
      <c r="BJ150" s="123" t="s">
        <v>79</v>
      </c>
      <c r="BK150" s="166">
        <f>ROUND(I150*H150,2)</f>
        <v>0</v>
      </c>
      <c r="BL150" s="123" t="s">
        <v>179</v>
      </c>
      <c r="BM150" s="165" t="s">
        <v>272</v>
      </c>
    </row>
    <row r="151" spans="3:65" s="106" customFormat="1" ht="13.05" customHeight="1">
      <c r="D151" s="170" t="s">
        <v>194</v>
      </c>
      <c r="F151" s="171" t="s">
        <v>273</v>
      </c>
      <c r="AT151" s="123" t="s">
        <v>194</v>
      </c>
      <c r="AU151" s="123" t="s">
        <v>81</v>
      </c>
    </row>
    <row r="152" spans="3:65" s="177" customFormat="1" ht="13.05" customHeight="1">
      <c r="D152" s="173" t="s">
        <v>207</v>
      </c>
      <c r="E152" s="178"/>
      <c r="F152" s="179" t="s">
        <v>274</v>
      </c>
      <c r="H152" s="180">
        <v>0.32600000000000001</v>
      </c>
      <c r="AT152" s="181" t="s">
        <v>207</v>
      </c>
      <c r="AU152" s="181" t="s">
        <v>81</v>
      </c>
      <c r="AV152" s="43" t="s">
        <v>81</v>
      </c>
      <c r="AW152" s="43" t="s">
        <v>32</v>
      </c>
      <c r="AX152" s="43" t="s">
        <v>71</v>
      </c>
      <c r="AY152" s="181" t="s">
        <v>173</v>
      </c>
    </row>
    <row r="153" spans="3:65" s="182" customFormat="1" ht="13.05" customHeight="1">
      <c r="D153" s="183" t="s">
        <v>207</v>
      </c>
      <c r="E153" s="190" t="s">
        <v>127</v>
      </c>
      <c r="F153" s="185" t="s">
        <v>210</v>
      </c>
      <c r="H153" s="186">
        <v>0.32600000000000001</v>
      </c>
      <c r="AT153" s="187" t="s">
        <v>207</v>
      </c>
      <c r="AU153" s="187" t="s">
        <v>81</v>
      </c>
      <c r="AV153" s="43" t="s">
        <v>179</v>
      </c>
      <c r="AW153" s="43" t="s">
        <v>32</v>
      </c>
      <c r="AX153" s="43" t="s">
        <v>79</v>
      </c>
      <c r="AY153" s="187" t="s">
        <v>173</v>
      </c>
    </row>
    <row r="154" spans="3:65" s="106" customFormat="1" ht="44.25" customHeight="1">
      <c r="C154" s="154" t="s">
        <v>275</v>
      </c>
      <c r="D154" s="154" t="s">
        <v>175</v>
      </c>
      <c r="E154" s="155" t="s">
        <v>276</v>
      </c>
      <c r="F154" s="155" t="s">
        <v>277</v>
      </c>
      <c r="G154" s="156" t="s">
        <v>248</v>
      </c>
      <c r="H154" s="157">
        <v>83.2</v>
      </c>
      <c r="I154" s="158"/>
      <c r="J154" s="159">
        <f>ROUND(I154*H154,2)</f>
        <v>0</v>
      </c>
      <c r="K154" s="167" t="s">
        <v>192</v>
      </c>
      <c r="M154" s="161"/>
      <c r="N154" s="162" t="s">
        <v>42</v>
      </c>
      <c r="P154" s="163">
        <f>O154*H154</f>
        <v>0</v>
      </c>
      <c r="Q154" s="163">
        <v>0</v>
      </c>
      <c r="R154" s="163">
        <f>Q154*H154</f>
        <v>0</v>
      </c>
      <c r="S154" s="163">
        <v>0</v>
      </c>
      <c r="T154" s="164">
        <f>S154*H154</f>
        <v>0</v>
      </c>
      <c r="AR154" s="165" t="s">
        <v>179</v>
      </c>
      <c r="AT154" s="165" t="s">
        <v>175</v>
      </c>
      <c r="AU154" s="165" t="s">
        <v>81</v>
      </c>
      <c r="AY154" s="123" t="s">
        <v>173</v>
      </c>
      <c r="BE154" s="166">
        <f>IF(N154="základní",J154,0)</f>
        <v>0</v>
      </c>
      <c r="BF154" s="166">
        <f>IF(N154="snížená",J154,0)</f>
        <v>0</v>
      </c>
      <c r="BG154" s="166">
        <f>IF(N154="zákl. přenesená",J154,0)</f>
        <v>0</v>
      </c>
      <c r="BH154" s="166">
        <f>IF(N154="sníž. přenesená",J154,0)</f>
        <v>0</v>
      </c>
      <c r="BI154" s="166">
        <f>IF(N154="nulová",J154,0)</f>
        <v>0</v>
      </c>
      <c r="BJ154" s="123" t="s">
        <v>79</v>
      </c>
      <c r="BK154" s="166">
        <f>ROUND(I154*H154,2)</f>
        <v>0</v>
      </c>
      <c r="BL154" s="123" t="s">
        <v>179</v>
      </c>
      <c r="BM154" s="165" t="s">
        <v>278</v>
      </c>
    </row>
    <row r="155" spans="3:65" s="106" customFormat="1" ht="13.05" customHeight="1">
      <c r="D155" s="170" t="s">
        <v>194</v>
      </c>
      <c r="F155" s="171" t="s">
        <v>279</v>
      </c>
      <c r="AT155" s="123" t="s">
        <v>194</v>
      </c>
      <c r="AU155" s="123" t="s">
        <v>81</v>
      </c>
    </row>
    <row r="156" spans="3:65" s="106" customFormat="1" ht="27" customHeight="1">
      <c r="D156" s="173" t="s">
        <v>235</v>
      </c>
      <c r="F156" s="189" t="s">
        <v>280</v>
      </c>
      <c r="AT156" s="123" t="s">
        <v>235</v>
      </c>
      <c r="AU156" s="123" t="s">
        <v>81</v>
      </c>
    </row>
    <row r="157" spans="3:65" s="172" customFormat="1" ht="13.05" customHeight="1">
      <c r="D157" s="173" t="s">
        <v>207</v>
      </c>
      <c r="E157" s="174"/>
      <c r="F157" s="175" t="s">
        <v>281</v>
      </c>
      <c r="H157" s="174"/>
      <c r="AT157" s="176" t="s">
        <v>207</v>
      </c>
      <c r="AU157" s="176" t="s">
        <v>81</v>
      </c>
      <c r="AV157" s="43" t="s">
        <v>79</v>
      </c>
      <c r="AW157" s="43" t="s">
        <v>32</v>
      </c>
      <c r="AX157" s="43" t="s">
        <v>71</v>
      </c>
      <c r="AY157" s="176" t="s">
        <v>173</v>
      </c>
    </row>
    <row r="158" spans="3:65" s="177" customFormat="1" ht="13.05" customHeight="1">
      <c r="D158" s="173" t="s">
        <v>207</v>
      </c>
      <c r="E158" s="178"/>
      <c r="F158" s="179" t="s">
        <v>282</v>
      </c>
      <c r="H158" s="180">
        <v>83.2</v>
      </c>
      <c r="AT158" s="181" t="s">
        <v>207</v>
      </c>
      <c r="AU158" s="181" t="s">
        <v>81</v>
      </c>
      <c r="AV158" s="43" t="s">
        <v>81</v>
      </c>
      <c r="AW158" s="43" t="s">
        <v>32</v>
      </c>
      <c r="AX158" s="43" t="s">
        <v>71</v>
      </c>
      <c r="AY158" s="181" t="s">
        <v>173</v>
      </c>
    </row>
    <row r="159" spans="3:65" s="182" customFormat="1" ht="13.05" customHeight="1">
      <c r="D159" s="183" t="s">
        <v>207</v>
      </c>
      <c r="E159" s="184"/>
      <c r="F159" s="185" t="s">
        <v>210</v>
      </c>
      <c r="H159" s="186">
        <v>83.2</v>
      </c>
      <c r="AT159" s="187" t="s">
        <v>207</v>
      </c>
      <c r="AU159" s="187" t="s">
        <v>81</v>
      </c>
      <c r="AV159" s="43" t="s">
        <v>179</v>
      </c>
      <c r="AW159" s="43" t="s">
        <v>32</v>
      </c>
      <c r="AX159" s="43" t="s">
        <v>79</v>
      </c>
      <c r="AY159" s="187" t="s">
        <v>173</v>
      </c>
    </row>
    <row r="160" spans="3:65" s="106" customFormat="1" ht="24.15" customHeight="1">
      <c r="C160" s="154" t="s">
        <v>283</v>
      </c>
      <c r="D160" s="154" t="s">
        <v>175</v>
      </c>
      <c r="E160" s="155" t="s">
        <v>284</v>
      </c>
      <c r="F160" s="155" t="s">
        <v>285</v>
      </c>
      <c r="G160" s="156" t="s">
        <v>199</v>
      </c>
      <c r="H160" s="157">
        <v>83.2</v>
      </c>
      <c r="I160" s="158"/>
      <c r="J160" s="159">
        <f>ROUND(I160*H160,2)</f>
        <v>0</v>
      </c>
      <c r="K160" s="167" t="s">
        <v>192</v>
      </c>
      <c r="M160" s="161"/>
      <c r="N160" s="162" t="s">
        <v>42</v>
      </c>
      <c r="P160" s="163">
        <f>O160*H160</f>
        <v>0</v>
      </c>
      <c r="Q160" s="163">
        <v>0</v>
      </c>
      <c r="R160" s="163">
        <f>Q160*H160</f>
        <v>0</v>
      </c>
      <c r="S160" s="163">
        <v>0</v>
      </c>
      <c r="T160" s="164">
        <f>S160*H160</f>
        <v>0</v>
      </c>
      <c r="AR160" s="165" t="s">
        <v>179</v>
      </c>
      <c r="AT160" s="165" t="s">
        <v>175</v>
      </c>
      <c r="AU160" s="165" t="s">
        <v>81</v>
      </c>
      <c r="AY160" s="123" t="s">
        <v>173</v>
      </c>
      <c r="BE160" s="166">
        <f>IF(N160="základní",J160,0)</f>
        <v>0</v>
      </c>
      <c r="BF160" s="166">
        <f>IF(N160="snížená",J160,0)</f>
        <v>0</v>
      </c>
      <c r="BG160" s="166">
        <f>IF(N160="zákl. přenesená",J160,0)</f>
        <v>0</v>
      </c>
      <c r="BH160" s="166">
        <f>IF(N160="sníž. přenesená",J160,0)</f>
        <v>0</v>
      </c>
      <c r="BI160" s="166">
        <f>IF(N160="nulová",J160,0)</f>
        <v>0</v>
      </c>
      <c r="BJ160" s="123" t="s">
        <v>79</v>
      </c>
      <c r="BK160" s="166">
        <f>ROUND(I160*H160,2)</f>
        <v>0</v>
      </c>
      <c r="BL160" s="123" t="s">
        <v>179</v>
      </c>
      <c r="BM160" s="165" t="s">
        <v>286</v>
      </c>
    </row>
    <row r="161" spans="3:65" s="106" customFormat="1" ht="13.05" customHeight="1">
      <c r="D161" s="168" t="s">
        <v>194</v>
      </c>
      <c r="F161" s="169" t="s">
        <v>287</v>
      </c>
      <c r="AT161" s="123" t="s">
        <v>194</v>
      </c>
      <c r="AU161" s="123" t="s">
        <v>81</v>
      </c>
    </row>
    <row r="162" spans="3:65" s="106" customFormat="1" ht="62.7" customHeight="1">
      <c r="C162" s="154" t="s">
        <v>288</v>
      </c>
      <c r="D162" s="154" t="s">
        <v>175</v>
      </c>
      <c r="E162" s="155" t="s">
        <v>289</v>
      </c>
      <c r="F162" s="155" t="s">
        <v>290</v>
      </c>
      <c r="G162" s="156" t="s">
        <v>248</v>
      </c>
      <c r="H162" s="157">
        <v>177.03200000000001</v>
      </c>
      <c r="I162" s="158"/>
      <c r="J162" s="159">
        <f>ROUND(I162*H162,2)</f>
        <v>0</v>
      </c>
      <c r="K162" s="167" t="s">
        <v>192</v>
      </c>
      <c r="M162" s="161"/>
      <c r="N162" s="162" t="s">
        <v>42</v>
      </c>
      <c r="P162" s="163">
        <f>O162*H162</f>
        <v>0</v>
      </c>
      <c r="Q162" s="163">
        <v>0</v>
      </c>
      <c r="R162" s="163">
        <f>Q162*H162</f>
        <v>0</v>
      </c>
      <c r="S162" s="163">
        <v>0</v>
      </c>
      <c r="T162" s="164">
        <f>S162*H162</f>
        <v>0</v>
      </c>
      <c r="AR162" s="165" t="s">
        <v>179</v>
      </c>
      <c r="AT162" s="165" t="s">
        <v>175</v>
      </c>
      <c r="AU162" s="165" t="s">
        <v>81</v>
      </c>
      <c r="AY162" s="123" t="s">
        <v>173</v>
      </c>
      <c r="BE162" s="166">
        <f>IF(N162="základní",J162,0)</f>
        <v>0</v>
      </c>
      <c r="BF162" s="166">
        <f>IF(N162="snížená",J162,0)</f>
        <v>0</v>
      </c>
      <c r="BG162" s="166">
        <f>IF(N162="zákl. přenesená",J162,0)</f>
        <v>0</v>
      </c>
      <c r="BH162" s="166">
        <f>IF(N162="sníž. přenesená",J162,0)</f>
        <v>0</v>
      </c>
      <c r="BI162" s="166">
        <f>IF(N162="nulová",J162,0)</f>
        <v>0</v>
      </c>
      <c r="BJ162" s="123" t="s">
        <v>79</v>
      </c>
      <c r="BK162" s="166">
        <f>ROUND(I162*H162,2)</f>
        <v>0</v>
      </c>
      <c r="BL162" s="123" t="s">
        <v>179</v>
      </c>
      <c r="BM162" s="165" t="s">
        <v>291</v>
      </c>
    </row>
    <row r="163" spans="3:65" s="106" customFormat="1" ht="13.05" customHeight="1">
      <c r="D163" s="170" t="s">
        <v>194</v>
      </c>
      <c r="F163" s="171" t="s">
        <v>292</v>
      </c>
      <c r="AT163" s="123" t="s">
        <v>194</v>
      </c>
      <c r="AU163" s="123" t="s">
        <v>81</v>
      </c>
    </row>
    <row r="164" spans="3:65" s="177" customFormat="1" ht="13.05" customHeight="1">
      <c r="D164" s="173" t="s">
        <v>207</v>
      </c>
      <c r="E164" s="178"/>
      <c r="F164" s="179" t="s">
        <v>293</v>
      </c>
      <c r="H164" s="180">
        <v>177.03200000000001</v>
      </c>
      <c r="AT164" s="181" t="s">
        <v>207</v>
      </c>
      <c r="AU164" s="181" t="s">
        <v>81</v>
      </c>
      <c r="AV164" s="43" t="s">
        <v>81</v>
      </c>
      <c r="AW164" s="43" t="s">
        <v>32</v>
      </c>
      <c r="AX164" s="43" t="s">
        <v>71</v>
      </c>
      <c r="AY164" s="181" t="s">
        <v>173</v>
      </c>
    </row>
    <row r="165" spans="3:65" s="182" customFormat="1" ht="13.05" customHeight="1">
      <c r="D165" s="183" t="s">
        <v>207</v>
      </c>
      <c r="E165" s="184"/>
      <c r="F165" s="185" t="s">
        <v>210</v>
      </c>
      <c r="H165" s="186">
        <v>177.03200000000001</v>
      </c>
      <c r="AT165" s="187" t="s">
        <v>207</v>
      </c>
      <c r="AU165" s="187" t="s">
        <v>81</v>
      </c>
      <c r="AV165" s="43" t="s">
        <v>179</v>
      </c>
      <c r="AW165" s="43" t="s">
        <v>32</v>
      </c>
      <c r="AX165" s="43" t="s">
        <v>79</v>
      </c>
      <c r="AY165" s="187" t="s">
        <v>173</v>
      </c>
    </row>
    <row r="166" spans="3:65" s="106" customFormat="1" ht="66.75" customHeight="1">
      <c r="C166" s="154" t="s">
        <v>7</v>
      </c>
      <c r="D166" s="154" t="s">
        <v>175</v>
      </c>
      <c r="E166" s="155" t="s">
        <v>294</v>
      </c>
      <c r="F166" s="155" t="s">
        <v>295</v>
      </c>
      <c r="G166" s="156" t="s">
        <v>248</v>
      </c>
      <c r="H166" s="157">
        <v>885.16</v>
      </c>
      <c r="I166" s="158"/>
      <c r="J166" s="159">
        <f>ROUND(I166*H166,2)</f>
        <v>0</v>
      </c>
      <c r="K166" s="167" t="s">
        <v>192</v>
      </c>
      <c r="M166" s="161"/>
      <c r="N166" s="162" t="s">
        <v>42</v>
      </c>
      <c r="P166" s="163">
        <f>O166*H166</f>
        <v>0</v>
      </c>
      <c r="Q166" s="163">
        <v>0</v>
      </c>
      <c r="R166" s="163">
        <f>Q166*H166</f>
        <v>0</v>
      </c>
      <c r="S166" s="163">
        <v>0</v>
      </c>
      <c r="T166" s="164">
        <f>S166*H166</f>
        <v>0</v>
      </c>
      <c r="AR166" s="165" t="s">
        <v>179</v>
      </c>
      <c r="AT166" s="165" t="s">
        <v>175</v>
      </c>
      <c r="AU166" s="165" t="s">
        <v>81</v>
      </c>
      <c r="AY166" s="123" t="s">
        <v>173</v>
      </c>
      <c r="BE166" s="166">
        <f>IF(N166="základní",J166,0)</f>
        <v>0</v>
      </c>
      <c r="BF166" s="166">
        <f>IF(N166="snížená",J166,0)</f>
        <v>0</v>
      </c>
      <c r="BG166" s="166">
        <f>IF(N166="zákl. přenesená",J166,0)</f>
        <v>0</v>
      </c>
      <c r="BH166" s="166">
        <f>IF(N166="sníž. přenesená",J166,0)</f>
        <v>0</v>
      </c>
      <c r="BI166" s="166">
        <f>IF(N166="nulová",J166,0)</f>
        <v>0</v>
      </c>
      <c r="BJ166" s="123" t="s">
        <v>79</v>
      </c>
      <c r="BK166" s="166">
        <f>ROUND(I166*H166,2)</f>
        <v>0</v>
      </c>
      <c r="BL166" s="123" t="s">
        <v>179</v>
      </c>
      <c r="BM166" s="165" t="s">
        <v>296</v>
      </c>
    </row>
    <row r="167" spans="3:65" s="106" customFormat="1" ht="13.05" customHeight="1">
      <c r="D167" s="170" t="s">
        <v>194</v>
      </c>
      <c r="F167" s="171" t="s">
        <v>297</v>
      </c>
      <c r="AT167" s="123" t="s">
        <v>194</v>
      </c>
      <c r="AU167" s="123" t="s">
        <v>81</v>
      </c>
    </row>
    <row r="168" spans="3:65" s="177" customFormat="1" ht="13.05" customHeight="1">
      <c r="D168" s="173" t="s">
        <v>207</v>
      </c>
      <c r="E168" s="178"/>
      <c r="F168" s="179" t="s">
        <v>298</v>
      </c>
      <c r="H168" s="180">
        <v>885.16</v>
      </c>
      <c r="AT168" s="181" t="s">
        <v>207</v>
      </c>
      <c r="AU168" s="181" t="s">
        <v>81</v>
      </c>
      <c r="AV168" s="43" t="s">
        <v>81</v>
      </c>
      <c r="AW168" s="43" t="s">
        <v>32</v>
      </c>
      <c r="AX168" s="43" t="s">
        <v>71</v>
      </c>
      <c r="AY168" s="181" t="s">
        <v>173</v>
      </c>
    </row>
    <row r="169" spans="3:65" s="182" customFormat="1" ht="13.05" customHeight="1">
      <c r="D169" s="183" t="s">
        <v>207</v>
      </c>
      <c r="E169" s="184"/>
      <c r="F169" s="185" t="s">
        <v>210</v>
      </c>
      <c r="H169" s="186">
        <v>885.16</v>
      </c>
      <c r="AT169" s="187" t="s">
        <v>207</v>
      </c>
      <c r="AU169" s="187" t="s">
        <v>81</v>
      </c>
      <c r="AV169" s="43" t="s">
        <v>179</v>
      </c>
      <c r="AW169" s="43" t="s">
        <v>32</v>
      </c>
      <c r="AX169" s="43" t="s">
        <v>79</v>
      </c>
      <c r="AY169" s="187" t="s">
        <v>173</v>
      </c>
    </row>
    <row r="170" spans="3:65" s="106" customFormat="1" ht="44.25" customHeight="1">
      <c r="C170" s="154" t="s">
        <v>299</v>
      </c>
      <c r="D170" s="154" t="s">
        <v>175</v>
      </c>
      <c r="E170" s="155" t="s">
        <v>300</v>
      </c>
      <c r="F170" s="155" t="s">
        <v>301</v>
      </c>
      <c r="G170" s="156" t="s">
        <v>302</v>
      </c>
      <c r="H170" s="157">
        <v>318.65800000000002</v>
      </c>
      <c r="I170" s="158"/>
      <c r="J170" s="159">
        <f>ROUND(I170*H170,2)</f>
        <v>0</v>
      </c>
      <c r="K170" s="167" t="s">
        <v>192</v>
      </c>
      <c r="M170" s="161"/>
      <c r="N170" s="162" t="s">
        <v>42</v>
      </c>
      <c r="P170" s="163">
        <f>O170*H170</f>
        <v>0</v>
      </c>
      <c r="Q170" s="163">
        <v>0</v>
      </c>
      <c r="R170" s="163">
        <f>Q170*H170</f>
        <v>0</v>
      </c>
      <c r="S170" s="163">
        <v>0</v>
      </c>
      <c r="T170" s="164">
        <f>S170*H170</f>
        <v>0</v>
      </c>
      <c r="AR170" s="165" t="s">
        <v>179</v>
      </c>
      <c r="AT170" s="165" t="s">
        <v>175</v>
      </c>
      <c r="AU170" s="165" t="s">
        <v>81</v>
      </c>
      <c r="AY170" s="123" t="s">
        <v>173</v>
      </c>
      <c r="BE170" s="166">
        <f>IF(N170="základní",J170,0)</f>
        <v>0</v>
      </c>
      <c r="BF170" s="166">
        <f>IF(N170="snížená",J170,0)</f>
        <v>0</v>
      </c>
      <c r="BG170" s="166">
        <f>IF(N170="zákl. přenesená",J170,0)</f>
        <v>0</v>
      </c>
      <c r="BH170" s="166">
        <f>IF(N170="sníž. přenesená",J170,0)</f>
        <v>0</v>
      </c>
      <c r="BI170" s="166">
        <f>IF(N170="nulová",J170,0)</f>
        <v>0</v>
      </c>
      <c r="BJ170" s="123" t="s">
        <v>79</v>
      </c>
      <c r="BK170" s="166">
        <f>ROUND(I170*H170,2)</f>
        <v>0</v>
      </c>
      <c r="BL170" s="123" t="s">
        <v>179</v>
      </c>
      <c r="BM170" s="165" t="s">
        <v>303</v>
      </c>
    </row>
    <row r="171" spans="3:65" s="106" customFormat="1" ht="13.05" customHeight="1">
      <c r="D171" s="170" t="s">
        <v>194</v>
      </c>
      <c r="F171" s="171" t="s">
        <v>304</v>
      </c>
      <c r="AT171" s="123" t="s">
        <v>194</v>
      </c>
      <c r="AU171" s="123" t="s">
        <v>81</v>
      </c>
    </row>
    <row r="172" spans="3:65" s="177" customFormat="1" ht="13.05" customHeight="1">
      <c r="D172" s="183" t="s">
        <v>207</v>
      </c>
      <c r="E172" s="191"/>
      <c r="F172" s="192" t="s">
        <v>305</v>
      </c>
      <c r="H172" s="186">
        <v>318.65800000000002</v>
      </c>
      <c r="AT172" s="181" t="s">
        <v>207</v>
      </c>
      <c r="AU172" s="181" t="s">
        <v>81</v>
      </c>
      <c r="AV172" s="43" t="s">
        <v>81</v>
      </c>
      <c r="AW172" s="43" t="s">
        <v>32</v>
      </c>
      <c r="AX172" s="43" t="s">
        <v>79</v>
      </c>
      <c r="AY172" s="181" t="s">
        <v>173</v>
      </c>
    </row>
    <row r="173" spans="3:65" s="106" customFormat="1" ht="44.25" customHeight="1">
      <c r="C173" s="154" t="s">
        <v>306</v>
      </c>
      <c r="D173" s="154" t="s">
        <v>175</v>
      </c>
      <c r="E173" s="155" t="s">
        <v>307</v>
      </c>
      <c r="F173" s="155" t="s">
        <v>308</v>
      </c>
      <c r="G173" s="156" t="s">
        <v>248</v>
      </c>
      <c r="H173" s="157">
        <v>64.05</v>
      </c>
      <c r="I173" s="158"/>
      <c r="J173" s="159">
        <f>ROUND(I173*H173,2)</f>
        <v>0</v>
      </c>
      <c r="K173" s="167" t="s">
        <v>192</v>
      </c>
      <c r="M173" s="161"/>
      <c r="N173" s="162" t="s">
        <v>42</v>
      </c>
      <c r="P173" s="163">
        <f>O173*H173</f>
        <v>0</v>
      </c>
      <c r="Q173" s="163">
        <v>0</v>
      </c>
      <c r="R173" s="163">
        <f>Q173*H173</f>
        <v>0</v>
      </c>
      <c r="S173" s="163">
        <v>0</v>
      </c>
      <c r="T173" s="164">
        <f>S173*H173</f>
        <v>0</v>
      </c>
      <c r="AR173" s="165" t="s">
        <v>179</v>
      </c>
      <c r="AT173" s="165" t="s">
        <v>175</v>
      </c>
      <c r="AU173" s="165" t="s">
        <v>81</v>
      </c>
      <c r="AY173" s="123" t="s">
        <v>173</v>
      </c>
      <c r="BE173" s="166">
        <f>IF(N173="základní",J173,0)</f>
        <v>0</v>
      </c>
      <c r="BF173" s="166">
        <f>IF(N173="snížená",J173,0)</f>
        <v>0</v>
      </c>
      <c r="BG173" s="166">
        <f>IF(N173="zákl. přenesená",J173,0)</f>
        <v>0</v>
      </c>
      <c r="BH173" s="166">
        <f>IF(N173="sníž. přenesená",J173,0)</f>
        <v>0</v>
      </c>
      <c r="BI173" s="166">
        <f>IF(N173="nulová",J173,0)</f>
        <v>0</v>
      </c>
      <c r="BJ173" s="123" t="s">
        <v>79</v>
      </c>
      <c r="BK173" s="166">
        <f>ROUND(I173*H173,2)</f>
        <v>0</v>
      </c>
      <c r="BL173" s="123" t="s">
        <v>179</v>
      </c>
      <c r="BM173" s="165" t="s">
        <v>309</v>
      </c>
    </row>
    <row r="174" spans="3:65" s="106" customFormat="1" ht="13.05" customHeight="1">
      <c r="D174" s="170" t="s">
        <v>194</v>
      </c>
      <c r="F174" s="171" t="s">
        <v>310</v>
      </c>
      <c r="AT174" s="123" t="s">
        <v>194</v>
      </c>
      <c r="AU174" s="123" t="s">
        <v>81</v>
      </c>
    </row>
    <row r="175" spans="3:65" s="106" customFormat="1" ht="27" customHeight="1">
      <c r="D175" s="173" t="s">
        <v>235</v>
      </c>
      <c r="F175" s="189" t="s">
        <v>311</v>
      </c>
      <c r="AT175" s="123" t="s">
        <v>235</v>
      </c>
      <c r="AU175" s="123" t="s">
        <v>81</v>
      </c>
    </row>
    <row r="176" spans="3:65" s="172" customFormat="1" ht="13.05" customHeight="1">
      <c r="D176" s="173" t="s">
        <v>207</v>
      </c>
      <c r="E176" s="174"/>
      <c r="F176" s="175" t="s">
        <v>312</v>
      </c>
      <c r="H176" s="174"/>
      <c r="AT176" s="176" t="s">
        <v>207</v>
      </c>
      <c r="AU176" s="176" t="s">
        <v>81</v>
      </c>
      <c r="AV176" s="43" t="s">
        <v>79</v>
      </c>
      <c r="AW176" s="43" t="s">
        <v>32</v>
      </c>
      <c r="AX176" s="43" t="s">
        <v>71</v>
      </c>
      <c r="AY176" s="176" t="s">
        <v>173</v>
      </c>
    </row>
    <row r="177" spans="3:65" s="177" customFormat="1" ht="13.05" customHeight="1">
      <c r="D177" s="173" t="s">
        <v>207</v>
      </c>
      <c r="E177" s="178"/>
      <c r="F177" s="179" t="s">
        <v>313</v>
      </c>
      <c r="H177" s="180">
        <v>58.5</v>
      </c>
      <c r="AT177" s="181" t="s">
        <v>207</v>
      </c>
      <c r="AU177" s="181" t="s">
        <v>81</v>
      </c>
      <c r="AV177" s="43" t="s">
        <v>81</v>
      </c>
      <c r="AW177" s="43" t="s">
        <v>32</v>
      </c>
      <c r="AX177" s="43" t="s">
        <v>71</v>
      </c>
      <c r="AY177" s="181" t="s">
        <v>173</v>
      </c>
    </row>
    <row r="178" spans="3:65" s="172" customFormat="1" ht="13.05" customHeight="1">
      <c r="D178" s="173" t="s">
        <v>207</v>
      </c>
      <c r="E178" s="174"/>
      <c r="F178" s="175" t="s">
        <v>314</v>
      </c>
      <c r="H178" s="174"/>
      <c r="AT178" s="176" t="s">
        <v>207</v>
      </c>
      <c r="AU178" s="176" t="s">
        <v>81</v>
      </c>
      <c r="AV178" s="43" t="s">
        <v>79</v>
      </c>
      <c r="AW178" s="43" t="s">
        <v>32</v>
      </c>
      <c r="AX178" s="43" t="s">
        <v>71</v>
      </c>
      <c r="AY178" s="176" t="s">
        <v>173</v>
      </c>
    </row>
    <row r="179" spans="3:65" s="177" customFormat="1" ht="13.05" customHeight="1">
      <c r="D179" s="173" t="s">
        <v>207</v>
      </c>
      <c r="E179" s="178"/>
      <c r="F179" s="179" t="s">
        <v>315</v>
      </c>
      <c r="H179" s="180">
        <v>5.55</v>
      </c>
      <c r="AT179" s="181" t="s">
        <v>207</v>
      </c>
      <c r="AU179" s="181" t="s">
        <v>81</v>
      </c>
      <c r="AV179" s="43" t="s">
        <v>81</v>
      </c>
      <c r="AW179" s="43" t="s">
        <v>32</v>
      </c>
      <c r="AX179" s="43" t="s">
        <v>71</v>
      </c>
      <c r="AY179" s="181" t="s">
        <v>173</v>
      </c>
    </row>
    <row r="180" spans="3:65" s="182" customFormat="1" ht="13.05" customHeight="1">
      <c r="D180" s="183" t="s">
        <v>207</v>
      </c>
      <c r="E180" s="184"/>
      <c r="F180" s="185" t="s">
        <v>210</v>
      </c>
      <c r="H180" s="186">
        <v>64.05</v>
      </c>
      <c r="AT180" s="187" t="s">
        <v>207</v>
      </c>
      <c r="AU180" s="187" t="s">
        <v>81</v>
      </c>
      <c r="AV180" s="43" t="s">
        <v>179</v>
      </c>
      <c r="AW180" s="43" t="s">
        <v>32</v>
      </c>
      <c r="AX180" s="43" t="s">
        <v>79</v>
      </c>
      <c r="AY180" s="187" t="s">
        <v>173</v>
      </c>
    </row>
    <row r="181" spans="3:65" s="106" customFormat="1" ht="16.5" customHeight="1">
      <c r="C181" s="193" t="s">
        <v>316</v>
      </c>
      <c r="D181" s="193" t="s">
        <v>317</v>
      </c>
      <c r="E181" s="194" t="s">
        <v>318</v>
      </c>
      <c r="F181" s="194" t="s">
        <v>319</v>
      </c>
      <c r="G181" s="195" t="s">
        <v>302</v>
      </c>
      <c r="H181" s="196">
        <v>128.1</v>
      </c>
      <c r="I181" s="197"/>
      <c r="J181" s="198">
        <f>ROUND(I181*H181,2)</f>
        <v>0</v>
      </c>
      <c r="K181" s="199" t="s">
        <v>320</v>
      </c>
      <c r="L181" s="200"/>
      <c r="M181" s="201"/>
      <c r="N181" s="202" t="s">
        <v>42</v>
      </c>
      <c r="P181" s="163">
        <f>O181*H181</f>
        <v>0</v>
      </c>
      <c r="Q181" s="163">
        <v>1</v>
      </c>
      <c r="R181" s="163">
        <f>Q181*H181</f>
        <v>128.1</v>
      </c>
      <c r="S181" s="163">
        <v>0</v>
      </c>
      <c r="T181" s="164">
        <f>S181*H181</f>
        <v>0</v>
      </c>
      <c r="AR181" s="165" t="s">
        <v>216</v>
      </c>
      <c r="AT181" s="165" t="s">
        <v>317</v>
      </c>
      <c r="AU181" s="165" t="s">
        <v>81</v>
      </c>
      <c r="AY181" s="123" t="s">
        <v>173</v>
      </c>
      <c r="BE181" s="166">
        <f>IF(N181="základní",J181,0)</f>
        <v>0</v>
      </c>
      <c r="BF181" s="166">
        <f>IF(N181="snížená",J181,0)</f>
        <v>0</v>
      </c>
      <c r="BG181" s="166">
        <f>IF(N181="zákl. přenesená",J181,0)</f>
        <v>0</v>
      </c>
      <c r="BH181" s="166">
        <f>IF(N181="sníž. přenesená",J181,0)</f>
        <v>0</v>
      </c>
      <c r="BI181" s="166">
        <f>IF(N181="nulová",J181,0)</f>
        <v>0</v>
      </c>
      <c r="BJ181" s="123" t="s">
        <v>79</v>
      </c>
      <c r="BK181" s="166">
        <f>ROUND(I181*H181,2)</f>
        <v>0</v>
      </c>
      <c r="BL181" s="123" t="s">
        <v>179</v>
      </c>
      <c r="BM181" s="165" t="s">
        <v>321</v>
      </c>
    </row>
    <row r="182" spans="3:65" s="177" customFormat="1" ht="13.05" customHeight="1">
      <c r="D182" s="203" t="s">
        <v>207</v>
      </c>
      <c r="E182" s="204"/>
      <c r="F182" s="205" t="s">
        <v>322</v>
      </c>
      <c r="H182" s="206">
        <v>128.1</v>
      </c>
      <c r="AT182" s="181" t="s">
        <v>207</v>
      </c>
      <c r="AU182" s="181" t="s">
        <v>81</v>
      </c>
      <c r="AV182" s="43" t="s">
        <v>81</v>
      </c>
      <c r="AW182" s="43" t="s">
        <v>32</v>
      </c>
      <c r="AX182" s="43" t="s">
        <v>71</v>
      </c>
      <c r="AY182" s="181" t="s">
        <v>173</v>
      </c>
    </row>
    <row r="183" spans="3:65" s="182" customFormat="1" ht="13.05" customHeight="1">
      <c r="D183" s="183" t="s">
        <v>207</v>
      </c>
      <c r="E183" s="184"/>
      <c r="F183" s="185" t="s">
        <v>210</v>
      </c>
      <c r="H183" s="186">
        <v>128.1</v>
      </c>
      <c r="AT183" s="187" t="s">
        <v>207</v>
      </c>
      <c r="AU183" s="187" t="s">
        <v>81</v>
      </c>
      <c r="AV183" s="43" t="s">
        <v>179</v>
      </c>
      <c r="AW183" s="43" t="s">
        <v>32</v>
      </c>
      <c r="AX183" s="43" t="s">
        <v>79</v>
      </c>
      <c r="AY183" s="187" t="s">
        <v>173</v>
      </c>
    </row>
    <row r="184" spans="3:65" s="106" customFormat="1" ht="66.75" customHeight="1">
      <c r="C184" s="154" t="s">
        <v>323</v>
      </c>
      <c r="D184" s="154" t="s">
        <v>175</v>
      </c>
      <c r="E184" s="155" t="s">
        <v>324</v>
      </c>
      <c r="F184" s="155" t="s">
        <v>325</v>
      </c>
      <c r="G184" s="156" t="s">
        <v>248</v>
      </c>
      <c r="H184" s="157">
        <v>9.99</v>
      </c>
      <c r="I184" s="158"/>
      <c r="J184" s="159">
        <f>ROUND(I184*H184,2)</f>
        <v>0</v>
      </c>
      <c r="K184" s="167" t="s">
        <v>326</v>
      </c>
      <c r="M184" s="161"/>
      <c r="N184" s="162" t="s">
        <v>42</v>
      </c>
      <c r="P184" s="163">
        <f>O184*H184</f>
        <v>0</v>
      </c>
      <c r="Q184" s="163">
        <v>0</v>
      </c>
      <c r="R184" s="163">
        <f>Q184*H184</f>
        <v>0</v>
      </c>
      <c r="S184" s="163">
        <v>0</v>
      </c>
      <c r="T184" s="164">
        <f>S184*H184</f>
        <v>0</v>
      </c>
      <c r="AR184" s="165" t="s">
        <v>179</v>
      </c>
      <c r="AT184" s="165" t="s">
        <v>175</v>
      </c>
      <c r="AU184" s="165" t="s">
        <v>81</v>
      </c>
      <c r="AY184" s="123" t="s">
        <v>173</v>
      </c>
      <c r="BE184" s="166">
        <f>IF(N184="základní",J184,0)</f>
        <v>0</v>
      </c>
      <c r="BF184" s="166">
        <f>IF(N184="snížená",J184,0)</f>
        <v>0</v>
      </c>
      <c r="BG184" s="166">
        <f>IF(N184="zákl. přenesená",J184,0)</f>
        <v>0</v>
      </c>
      <c r="BH184" s="166">
        <f>IF(N184="sníž. přenesená",J184,0)</f>
        <v>0</v>
      </c>
      <c r="BI184" s="166">
        <f>IF(N184="nulová",J184,0)</f>
        <v>0</v>
      </c>
      <c r="BJ184" s="123" t="s">
        <v>79</v>
      </c>
      <c r="BK184" s="166">
        <f>ROUND(I184*H184,2)</f>
        <v>0</v>
      </c>
      <c r="BL184" s="123" t="s">
        <v>179</v>
      </c>
      <c r="BM184" s="165" t="s">
        <v>327</v>
      </c>
    </row>
    <row r="185" spans="3:65" s="106" customFormat="1" ht="13.05" customHeight="1">
      <c r="D185" s="170" t="s">
        <v>194</v>
      </c>
      <c r="F185" s="171" t="s">
        <v>328</v>
      </c>
      <c r="AT185" s="123" t="s">
        <v>194</v>
      </c>
      <c r="AU185" s="123" t="s">
        <v>81</v>
      </c>
    </row>
    <row r="186" spans="3:65" s="177" customFormat="1" ht="13.05" customHeight="1">
      <c r="D186" s="183" t="s">
        <v>207</v>
      </c>
      <c r="E186" s="191"/>
      <c r="F186" s="192" t="s">
        <v>329</v>
      </c>
      <c r="H186" s="186">
        <v>9.99</v>
      </c>
      <c r="AT186" s="181" t="s">
        <v>207</v>
      </c>
      <c r="AU186" s="181" t="s">
        <v>81</v>
      </c>
      <c r="AV186" s="43" t="s">
        <v>81</v>
      </c>
      <c r="AW186" s="43" t="s">
        <v>32</v>
      </c>
      <c r="AX186" s="43" t="s">
        <v>79</v>
      </c>
      <c r="AY186" s="181" t="s">
        <v>173</v>
      </c>
    </row>
    <row r="187" spans="3:65" s="106" customFormat="1" ht="16.5" customHeight="1">
      <c r="C187" s="193" t="s">
        <v>330</v>
      </c>
      <c r="D187" s="193" t="s">
        <v>317</v>
      </c>
      <c r="E187" s="194" t="s">
        <v>331</v>
      </c>
      <c r="F187" s="194" t="s">
        <v>332</v>
      </c>
      <c r="G187" s="195" t="s">
        <v>302</v>
      </c>
      <c r="H187" s="196">
        <v>19.98</v>
      </c>
      <c r="I187" s="197"/>
      <c r="J187" s="198">
        <f>ROUND(I187*H187,2)</f>
        <v>0</v>
      </c>
      <c r="K187" s="199" t="s">
        <v>320</v>
      </c>
      <c r="L187" s="200"/>
      <c r="M187" s="201"/>
      <c r="N187" s="202" t="s">
        <v>42</v>
      </c>
      <c r="P187" s="163">
        <f>O187*H187</f>
        <v>0</v>
      </c>
      <c r="Q187" s="163">
        <v>1</v>
      </c>
      <c r="R187" s="163">
        <f>Q187*H187</f>
        <v>19.98</v>
      </c>
      <c r="S187" s="163">
        <v>0</v>
      </c>
      <c r="T187" s="164">
        <f>S187*H187</f>
        <v>0</v>
      </c>
      <c r="AR187" s="165" t="s">
        <v>216</v>
      </c>
      <c r="AT187" s="165" t="s">
        <v>317</v>
      </c>
      <c r="AU187" s="165" t="s">
        <v>81</v>
      </c>
      <c r="AY187" s="123" t="s">
        <v>173</v>
      </c>
      <c r="BE187" s="166">
        <f>IF(N187="základní",J187,0)</f>
        <v>0</v>
      </c>
      <c r="BF187" s="166">
        <f>IF(N187="snížená",J187,0)</f>
        <v>0</v>
      </c>
      <c r="BG187" s="166">
        <f>IF(N187="zákl. přenesená",J187,0)</f>
        <v>0</v>
      </c>
      <c r="BH187" s="166">
        <f>IF(N187="sníž. přenesená",J187,0)</f>
        <v>0</v>
      </c>
      <c r="BI187" s="166">
        <f>IF(N187="nulová",J187,0)</f>
        <v>0</v>
      </c>
      <c r="BJ187" s="123" t="s">
        <v>79</v>
      </c>
      <c r="BK187" s="166">
        <f>ROUND(I187*H187,2)</f>
        <v>0</v>
      </c>
      <c r="BL187" s="123" t="s">
        <v>179</v>
      </c>
      <c r="BM187" s="165" t="s">
        <v>333</v>
      </c>
    </row>
    <row r="188" spans="3:65" s="177" customFormat="1" ht="13.05" customHeight="1">
      <c r="D188" s="207" t="s">
        <v>207</v>
      </c>
      <c r="E188" s="208"/>
      <c r="F188" s="209" t="s">
        <v>334</v>
      </c>
      <c r="H188" s="210">
        <v>19.98</v>
      </c>
      <c r="AT188" s="181" t="s">
        <v>207</v>
      </c>
      <c r="AU188" s="181" t="s">
        <v>81</v>
      </c>
      <c r="AV188" s="43" t="s">
        <v>81</v>
      </c>
      <c r="AW188" s="43" t="s">
        <v>32</v>
      </c>
      <c r="AX188" s="43" t="s">
        <v>79</v>
      </c>
      <c r="AY188" s="181" t="s">
        <v>173</v>
      </c>
    </row>
    <row r="189" spans="3:65" s="106" customFormat="1" ht="37.799999999999997" customHeight="1">
      <c r="C189" s="154" t="s">
        <v>335</v>
      </c>
      <c r="D189" s="154" t="s">
        <v>175</v>
      </c>
      <c r="E189" s="155" t="s">
        <v>336</v>
      </c>
      <c r="F189" s="155" t="s">
        <v>337</v>
      </c>
      <c r="G189" s="156" t="s">
        <v>248</v>
      </c>
      <c r="H189" s="157">
        <v>24.773</v>
      </c>
      <c r="I189" s="158"/>
      <c r="J189" s="159">
        <f>ROUND(I189*H189,2)</f>
        <v>0</v>
      </c>
      <c r="K189" s="167" t="s">
        <v>192</v>
      </c>
      <c r="M189" s="161"/>
      <c r="N189" s="162" t="s">
        <v>42</v>
      </c>
      <c r="P189" s="163">
        <f>O189*H189</f>
        <v>0</v>
      </c>
      <c r="Q189" s="163">
        <v>2.16</v>
      </c>
      <c r="R189" s="163">
        <f>Q189*H189</f>
        <v>53.509680000000003</v>
      </c>
      <c r="S189" s="163">
        <v>0</v>
      </c>
      <c r="T189" s="164">
        <f>S189*H189</f>
        <v>0</v>
      </c>
      <c r="AR189" s="165" t="s">
        <v>179</v>
      </c>
      <c r="AT189" s="165" t="s">
        <v>175</v>
      </c>
      <c r="AU189" s="165" t="s">
        <v>81</v>
      </c>
      <c r="AY189" s="123" t="s">
        <v>173</v>
      </c>
      <c r="BE189" s="166">
        <f>IF(N189="základní",J189,0)</f>
        <v>0</v>
      </c>
      <c r="BF189" s="166">
        <f>IF(N189="snížená",J189,0)</f>
        <v>0</v>
      </c>
      <c r="BG189" s="166">
        <f>IF(N189="zákl. přenesená",J189,0)</f>
        <v>0</v>
      </c>
      <c r="BH189" s="166">
        <f>IF(N189="sníž. přenesená",J189,0)</f>
        <v>0</v>
      </c>
      <c r="BI189" s="166">
        <f>IF(N189="nulová",J189,0)</f>
        <v>0</v>
      </c>
      <c r="BJ189" s="123" t="s">
        <v>79</v>
      </c>
      <c r="BK189" s="166">
        <f>ROUND(I189*H189,2)</f>
        <v>0</v>
      </c>
      <c r="BL189" s="123" t="s">
        <v>179</v>
      </c>
      <c r="BM189" s="165" t="s">
        <v>338</v>
      </c>
    </row>
    <row r="190" spans="3:65" s="106" customFormat="1" ht="13.05" customHeight="1">
      <c r="D190" s="170" t="s">
        <v>194</v>
      </c>
      <c r="F190" s="171" t="s">
        <v>339</v>
      </c>
      <c r="AT190" s="123" t="s">
        <v>194</v>
      </c>
      <c r="AU190" s="123" t="s">
        <v>81</v>
      </c>
    </row>
    <row r="191" spans="3:65" s="172" customFormat="1" ht="13.05" customHeight="1">
      <c r="D191" s="173" t="s">
        <v>207</v>
      </c>
      <c r="E191" s="174"/>
      <c r="F191" s="175" t="s">
        <v>340</v>
      </c>
      <c r="H191" s="174"/>
      <c r="AT191" s="176" t="s">
        <v>207</v>
      </c>
      <c r="AU191" s="176" t="s">
        <v>81</v>
      </c>
      <c r="AV191" s="43" t="s">
        <v>79</v>
      </c>
      <c r="AW191" s="43" t="s">
        <v>32</v>
      </c>
      <c r="AX191" s="43" t="s">
        <v>71</v>
      </c>
      <c r="AY191" s="176" t="s">
        <v>173</v>
      </c>
    </row>
    <row r="192" spans="3:65" s="177" customFormat="1" ht="13.05" customHeight="1">
      <c r="D192" s="173" t="s">
        <v>207</v>
      </c>
      <c r="E192" s="178"/>
      <c r="F192" s="179" t="s">
        <v>341</v>
      </c>
      <c r="H192" s="180">
        <v>24.773</v>
      </c>
      <c r="AT192" s="181" t="s">
        <v>207</v>
      </c>
      <c r="AU192" s="181" t="s">
        <v>81</v>
      </c>
      <c r="AV192" s="43" t="s">
        <v>81</v>
      </c>
      <c r="AW192" s="43" t="s">
        <v>32</v>
      </c>
      <c r="AX192" s="43" t="s">
        <v>71</v>
      </c>
      <c r="AY192" s="181" t="s">
        <v>173</v>
      </c>
    </row>
    <row r="193" spans="3:65" s="182" customFormat="1" ht="13.05" customHeight="1">
      <c r="D193" s="183" t="s">
        <v>207</v>
      </c>
      <c r="E193" s="184"/>
      <c r="F193" s="185" t="s">
        <v>210</v>
      </c>
      <c r="H193" s="186">
        <v>24.773</v>
      </c>
      <c r="AT193" s="187" t="s">
        <v>207</v>
      </c>
      <c r="AU193" s="187" t="s">
        <v>81</v>
      </c>
      <c r="AV193" s="43" t="s">
        <v>179</v>
      </c>
      <c r="AW193" s="43" t="s">
        <v>32</v>
      </c>
      <c r="AX193" s="43" t="s">
        <v>79</v>
      </c>
      <c r="AY193" s="187" t="s">
        <v>173</v>
      </c>
    </row>
    <row r="194" spans="3:65" s="106" customFormat="1" ht="37.799999999999997" customHeight="1">
      <c r="C194" s="154" t="s">
        <v>342</v>
      </c>
      <c r="D194" s="154" t="s">
        <v>175</v>
      </c>
      <c r="E194" s="155" t="s">
        <v>343</v>
      </c>
      <c r="F194" s="155" t="s">
        <v>344</v>
      </c>
      <c r="G194" s="156" t="s">
        <v>248</v>
      </c>
      <c r="H194" s="157">
        <v>1.4950000000000001</v>
      </c>
      <c r="I194" s="158"/>
      <c r="J194" s="159">
        <f>ROUND(I194*H194,2)</f>
        <v>0</v>
      </c>
      <c r="K194" s="167" t="s">
        <v>192</v>
      </c>
      <c r="M194" s="161"/>
      <c r="N194" s="162" t="s">
        <v>42</v>
      </c>
      <c r="P194" s="163">
        <f>O194*H194</f>
        <v>0</v>
      </c>
      <c r="Q194" s="163">
        <v>2.16</v>
      </c>
      <c r="R194" s="163">
        <f>Q194*H194</f>
        <v>3.2292000000000005</v>
      </c>
      <c r="S194" s="163">
        <v>0</v>
      </c>
      <c r="T194" s="164">
        <f>S194*H194</f>
        <v>0</v>
      </c>
      <c r="AR194" s="165" t="s">
        <v>179</v>
      </c>
      <c r="AT194" s="165" t="s">
        <v>175</v>
      </c>
      <c r="AU194" s="165" t="s">
        <v>81</v>
      </c>
      <c r="AY194" s="123" t="s">
        <v>173</v>
      </c>
      <c r="BE194" s="166">
        <f>IF(N194="základní",J194,0)</f>
        <v>0</v>
      </c>
      <c r="BF194" s="166">
        <f>IF(N194="snížená",J194,0)</f>
        <v>0</v>
      </c>
      <c r="BG194" s="166">
        <f>IF(N194="zákl. přenesená",J194,0)</f>
        <v>0</v>
      </c>
      <c r="BH194" s="166">
        <f>IF(N194="sníž. přenesená",J194,0)</f>
        <v>0</v>
      </c>
      <c r="BI194" s="166">
        <f>IF(N194="nulová",J194,0)</f>
        <v>0</v>
      </c>
      <c r="BJ194" s="123" t="s">
        <v>79</v>
      </c>
      <c r="BK194" s="166">
        <f>ROUND(I194*H194,2)</f>
        <v>0</v>
      </c>
      <c r="BL194" s="123" t="s">
        <v>179</v>
      </c>
      <c r="BM194" s="165" t="s">
        <v>345</v>
      </c>
    </row>
    <row r="195" spans="3:65" s="106" customFormat="1" ht="13.05" customHeight="1">
      <c r="D195" s="170" t="s">
        <v>194</v>
      </c>
      <c r="F195" s="171" t="s">
        <v>346</v>
      </c>
      <c r="AT195" s="123" t="s">
        <v>194</v>
      </c>
      <c r="AU195" s="123" t="s">
        <v>81</v>
      </c>
    </row>
    <row r="196" spans="3:65" s="106" customFormat="1" ht="27" customHeight="1">
      <c r="D196" s="173" t="s">
        <v>235</v>
      </c>
      <c r="F196" s="189" t="s">
        <v>347</v>
      </c>
      <c r="AT196" s="123" t="s">
        <v>235</v>
      </c>
      <c r="AU196" s="123" t="s">
        <v>81</v>
      </c>
    </row>
    <row r="197" spans="3:65" s="177" customFormat="1" ht="13.05" customHeight="1">
      <c r="D197" s="173" t="s">
        <v>207</v>
      </c>
      <c r="E197" s="178"/>
      <c r="F197" s="179" t="s">
        <v>348</v>
      </c>
      <c r="H197" s="180">
        <v>1.4790000000000001</v>
      </c>
      <c r="AT197" s="181" t="s">
        <v>207</v>
      </c>
      <c r="AU197" s="181" t="s">
        <v>81</v>
      </c>
      <c r="AV197" s="43" t="s">
        <v>81</v>
      </c>
      <c r="AW197" s="43" t="s">
        <v>32</v>
      </c>
      <c r="AX197" s="43" t="s">
        <v>71</v>
      </c>
      <c r="AY197" s="181" t="s">
        <v>173</v>
      </c>
    </row>
    <row r="198" spans="3:65" s="177" customFormat="1" ht="13.05" customHeight="1">
      <c r="D198" s="173" t="s">
        <v>207</v>
      </c>
      <c r="E198" s="178"/>
      <c r="F198" s="179" t="s">
        <v>349</v>
      </c>
      <c r="H198" s="180">
        <v>1.6E-2</v>
      </c>
      <c r="AT198" s="181" t="s">
        <v>207</v>
      </c>
      <c r="AU198" s="181" t="s">
        <v>81</v>
      </c>
      <c r="AV198" s="43" t="s">
        <v>81</v>
      </c>
      <c r="AW198" s="43" t="s">
        <v>32</v>
      </c>
      <c r="AX198" s="43" t="s">
        <v>71</v>
      </c>
      <c r="AY198" s="181" t="s">
        <v>173</v>
      </c>
    </row>
    <row r="199" spans="3:65" s="182" customFormat="1" ht="13.05" customHeight="1">
      <c r="D199" s="183" t="s">
        <v>207</v>
      </c>
      <c r="E199" s="184"/>
      <c r="F199" s="185" t="s">
        <v>210</v>
      </c>
      <c r="H199" s="186">
        <v>1.4950000000000001</v>
      </c>
      <c r="AT199" s="187" t="s">
        <v>207</v>
      </c>
      <c r="AU199" s="187" t="s">
        <v>81</v>
      </c>
      <c r="AV199" s="43" t="s">
        <v>179</v>
      </c>
      <c r="AW199" s="43" t="s">
        <v>32</v>
      </c>
      <c r="AX199" s="43" t="s">
        <v>79</v>
      </c>
      <c r="AY199" s="187" t="s">
        <v>173</v>
      </c>
    </row>
    <row r="200" spans="3:65" s="106" customFormat="1" ht="44.25" customHeight="1">
      <c r="C200" s="154" t="s">
        <v>350</v>
      </c>
      <c r="D200" s="154" t="s">
        <v>175</v>
      </c>
      <c r="E200" s="155" t="s">
        <v>351</v>
      </c>
      <c r="F200" s="155" t="s">
        <v>352</v>
      </c>
      <c r="G200" s="156" t="s">
        <v>191</v>
      </c>
      <c r="H200" s="157">
        <v>9</v>
      </c>
      <c r="I200" s="158"/>
      <c r="J200" s="159">
        <f>ROUND(I200*H200,2)</f>
        <v>0</v>
      </c>
      <c r="K200" s="167" t="s">
        <v>192</v>
      </c>
      <c r="M200" s="161"/>
      <c r="N200" s="162" t="s">
        <v>42</v>
      </c>
      <c r="P200" s="163">
        <f>O200*H200</f>
        <v>0</v>
      </c>
      <c r="Q200" s="163">
        <v>0</v>
      </c>
      <c r="R200" s="163">
        <f>Q200*H200</f>
        <v>0</v>
      </c>
      <c r="S200" s="163">
        <v>0</v>
      </c>
      <c r="T200" s="164">
        <f>S200*H200</f>
        <v>0</v>
      </c>
      <c r="AR200" s="165" t="s">
        <v>179</v>
      </c>
      <c r="AT200" s="165" t="s">
        <v>175</v>
      </c>
      <c r="AU200" s="165" t="s">
        <v>81</v>
      </c>
      <c r="AY200" s="123" t="s">
        <v>173</v>
      </c>
      <c r="BE200" s="166">
        <f>IF(N200="základní",J200,0)</f>
        <v>0</v>
      </c>
      <c r="BF200" s="166">
        <f>IF(N200="snížená",J200,0)</f>
        <v>0</v>
      </c>
      <c r="BG200" s="166">
        <f>IF(N200="zákl. přenesená",J200,0)</f>
        <v>0</v>
      </c>
      <c r="BH200" s="166">
        <f>IF(N200="sníž. přenesená",J200,0)</f>
        <v>0</v>
      </c>
      <c r="BI200" s="166">
        <f>IF(N200="nulová",J200,0)</f>
        <v>0</v>
      </c>
      <c r="BJ200" s="123" t="s">
        <v>79</v>
      </c>
      <c r="BK200" s="166">
        <f>ROUND(I200*H200,2)</f>
        <v>0</v>
      </c>
      <c r="BL200" s="123" t="s">
        <v>179</v>
      </c>
      <c r="BM200" s="165" t="s">
        <v>353</v>
      </c>
    </row>
    <row r="201" spans="3:65" s="106" customFormat="1" ht="13.05" customHeight="1">
      <c r="D201" s="168" t="s">
        <v>194</v>
      </c>
      <c r="F201" s="169" t="s">
        <v>354</v>
      </c>
      <c r="AT201" s="123" t="s">
        <v>194</v>
      </c>
      <c r="AU201" s="123" t="s">
        <v>81</v>
      </c>
    </row>
    <row r="202" spans="3:65" s="106" customFormat="1" ht="37.799999999999997" customHeight="1">
      <c r="C202" s="154" t="s">
        <v>355</v>
      </c>
      <c r="D202" s="154" t="s">
        <v>175</v>
      </c>
      <c r="E202" s="155" t="s">
        <v>356</v>
      </c>
      <c r="F202" s="155" t="s">
        <v>357</v>
      </c>
      <c r="G202" s="156" t="s">
        <v>191</v>
      </c>
      <c r="H202" s="157">
        <v>9</v>
      </c>
      <c r="I202" s="158"/>
      <c r="J202" s="159">
        <f>ROUND(I202*H202,2)</f>
        <v>0</v>
      </c>
      <c r="K202" s="167" t="s">
        <v>192</v>
      </c>
      <c r="M202" s="161"/>
      <c r="N202" s="162" t="s">
        <v>42</v>
      </c>
      <c r="P202" s="163">
        <f>O202*H202</f>
        <v>0</v>
      </c>
      <c r="Q202" s="163">
        <v>0</v>
      </c>
      <c r="R202" s="163">
        <f>Q202*H202</f>
        <v>0</v>
      </c>
      <c r="S202" s="163">
        <v>0</v>
      </c>
      <c r="T202" s="164">
        <f>S202*H202</f>
        <v>0</v>
      </c>
      <c r="AR202" s="165" t="s">
        <v>179</v>
      </c>
      <c r="AT202" s="165" t="s">
        <v>175</v>
      </c>
      <c r="AU202" s="165" t="s">
        <v>81</v>
      </c>
      <c r="AY202" s="123" t="s">
        <v>173</v>
      </c>
      <c r="BE202" s="166">
        <f>IF(N202="základní",J202,0)</f>
        <v>0</v>
      </c>
      <c r="BF202" s="166">
        <f>IF(N202="snížená",J202,0)</f>
        <v>0</v>
      </c>
      <c r="BG202" s="166">
        <f>IF(N202="zákl. přenesená",J202,0)</f>
        <v>0</v>
      </c>
      <c r="BH202" s="166">
        <f>IF(N202="sníž. přenesená",J202,0)</f>
        <v>0</v>
      </c>
      <c r="BI202" s="166">
        <f>IF(N202="nulová",J202,0)</f>
        <v>0</v>
      </c>
      <c r="BJ202" s="123" t="s">
        <v>79</v>
      </c>
      <c r="BK202" s="166">
        <f>ROUND(I202*H202,2)</f>
        <v>0</v>
      </c>
      <c r="BL202" s="123" t="s">
        <v>179</v>
      </c>
      <c r="BM202" s="165" t="s">
        <v>358</v>
      </c>
    </row>
    <row r="203" spans="3:65" s="106" customFormat="1" ht="13.05" customHeight="1">
      <c r="D203" s="168" t="s">
        <v>194</v>
      </c>
      <c r="F203" s="169" t="s">
        <v>359</v>
      </c>
      <c r="AT203" s="123" t="s">
        <v>194</v>
      </c>
      <c r="AU203" s="123" t="s">
        <v>81</v>
      </c>
    </row>
    <row r="204" spans="3:65" s="106" customFormat="1" ht="24.15" customHeight="1">
      <c r="C204" s="193" t="s">
        <v>360</v>
      </c>
      <c r="D204" s="193" t="s">
        <v>317</v>
      </c>
      <c r="E204" s="194" t="s">
        <v>361</v>
      </c>
      <c r="F204" s="194" t="s">
        <v>362</v>
      </c>
      <c r="G204" s="195" t="s">
        <v>191</v>
      </c>
      <c r="H204" s="196">
        <v>9</v>
      </c>
      <c r="I204" s="197"/>
      <c r="J204" s="198">
        <f>ROUND(I204*H204,2)</f>
        <v>0</v>
      </c>
      <c r="K204" s="211"/>
      <c r="L204" s="200"/>
      <c r="M204" s="201"/>
      <c r="N204" s="202" t="s">
        <v>42</v>
      </c>
      <c r="P204" s="163">
        <f>O204*H204</f>
        <v>0</v>
      </c>
      <c r="Q204" s="163">
        <v>2E-3</v>
      </c>
      <c r="R204" s="163">
        <f>Q204*H204</f>
        <v>1.8000000000000002E-2</v>
      </c>
      <c r="S204" s="163">
        <v>0</v>
      </c>
      <c r="T204" s="164">
        <f>S204*H204</f>
        <v>0</v>
      </c>
      <c r="AR204" s="165" t="s">
        <v>216</v>
      </c>
      <c r="AT204" s="165" t="s">
        <v>317</v>
      </c>
      <c r="AU204" s="165" t="s">
        <v>81</v>
      </c>
      <c r="AY204" s="123" t="s">
        <v>173</v>
      </c>
      <c r="BE204" s="166">
        <f>IF(N204="základní",J204,0)</f>
        <v>0</v>
      </c>
      <c r="BF204" s="166">
        <f>IF(N204="snížená",J204,0)</f>
        <v>0</v>
      </c>
      <c r="BG204" s="166">
        <f>IF(N204="zákl. přenesená",J204,0)</f>
        <v>0</v>
      </c>
      <c r="BH204" s="166">
        <f>IF(N204="sníž. přenesená",J204,0)</f>
        <v>0</v>
      </c>
      <c r="BI204" s="166">
        <f>IF(N204="nulová",J204,0)</f>
        <v>0</v>
      </c>
      <c r="BJ204" s="123" t="s">
        <v>79</v>
      </c>
      <c r="BK204" s="166">
        <f>ROUND(I204*H204,2)</f>
        <v>0</v>
      </c>
      <c r="BL204" s="123" t="s">
        <v>179</v>
      </c>
      <c r="BM204" s="165" t="s">
        <v>363</v>
      </c>
    </row>
    <row r="205" spans="3:65" s="106" customFormat="1" ht="24.15" customHeight="1">
      <c r="C205" s="154" t="s">
        <v>364</v>
      </c>
      <c r="D205" s="154" t="s">
        <v>175</v>
      </c>
      <c r="E205" s="155" t="s">
        <v>365</v>
      </c>
      <c r="F205" s="155" t="s">
        <v>366</v>
      </c>
      <c r="G205" s="156" t="s">
        <v>191</v>
      </c>
      <c r="H205" s="157">
        <v>9</v>
      </c>
      <c r="I205" s="158"/>
      <c r="J205" s="159">
        <f>ROUND(I205*H205,2)</f>
        <v>0</v>
      </c>
      <c r="K205" s="167" t="s">
        <v>192</v>
      </c>
      <c r="M205" s="161"/>
      <c r="N205" s="162" t="s">
        <v>42</v>
      </c>
      <c r="P205" s="163">
        <f>O205*H205</f>
        <v>0</v>
      </c>
      <c r="Q205" s="163">
        <v>5.0000000000000002E-5</v>
      </c>
      <c r="R205" s="163">
        <f>Q205*H205</f>
        <v>4.5000000000000004E-4</v>
      </c>
      <c r="S205" s="163">
        <v>0</v>
      </c>
      <c r="T205" s="164">
        <f>S205*H205</f>
        <v>0</v>
      </c>
      <c r="AR205" s="165" t="s">
        <v>179</v>
      </c>
      <c r="AT205" s="165" t="s">
        <v>175</v>
      </c>
      <c r="AU205" s="165" t="s">
        <v>81</v>
      </c>
      <c r="AY205" s="123" t="s">
        <v>173</v>
      </c>
      <c r="BE205" s="166">
        <f>IF(N205="základní",J205,0)</f>
        <v>0</v>
      </c>
      <c r="BF205" s="166">
        <f>IF(N205="snížená",J205,0)</f>
        <v>0</v>
      </c>
      <c r="BG205" s="166">
        <f>IF(N205="zákl. přenesená",J205,0)</f>
        <v>0</v>
      </c>
      <c r="BH205" s="166">
        <f>IF(N205="sníž. přenesená",J205,0)</f>
        <v>0</v>
      </c>
      <c r="BI205" s="166">
        <f>IF(N205="nulová",J205,0)</f>
        <v>0</v>
      </c>
      <c r="BJ205" s="123" t="s">
        <v>79</v>
      </c>
      <c r="BK205" s="166">
        <f>ROUND(I205*H205,2)</f>
        <v>0</v>
      </c>
      <c r="BL205" s="123" t="s">
        <v>179</v>
      </c>
      <c r="BM205" s="165" t="s">
        <v>367</v>
      </c>
    </row>
    <row r="206" spans="3:65" s="106" customFormat="1" ht="13.05" customHeight="1">
      <c r="D206" s="168" t="s">
        <v>194</v>
      </c>
      <c r="F206" s="169" t="s">
        <v>368</v>
      </c>
      <c r="AT206" s="123" t="s">
        <v>194</v>
      </c>
      <c r="AU206" s="123" t="s">
        <v>81</v>
      </c>
    </row>
    <row r="207" spans="3:65" s="106" customFormat="1" ht="16.5" customHeight="1">
      <c r="C207" s="193" t="s">
        <v>369</v>
      </c>
      <c r="D207" s="193" t="s">
        <v>317</v>
      </c>
      <c r="E207" s="194" t="s">
        <v>370</v>
      </c>
      <c r="F207" s="194" t="s">
        <v>371</v>
      </c>
      <c r="G207" s="195" t="s">
        <v>372</v>
      </c>
      <c r="H207" s="196">
        <v>27</v>
      </c>
      <c r="I207" s="197"/>
      <c r="J207" s="198">
        <f>ROUND(I207*H207,2)</f>
        <v>0</v>
      </c>
      <c r="K207" s="211"/>
      <c r="L207" s="200"/>
      <c r="M207" s="201"/>
      <c r="N207" s="202" t="s">
        <v>42</v>
      </c>
      <c r="P207" s="163">
        <f>O207*H207</f>
        <v>0</v>
      </c>
      <c r="Q207" s="163">
        <v>0</v>
      </c>
      <c r="R207" s="163">
        <f>Q207*H207</f>
        <v>0</v>
      </c>
      <c r="S207" s="163">
        <v>0</v>
      </c>
      <c r="T207" s="164">
        <f>S207*H207</f>
        <v>0</v>
      </c>
      <c r="AR207" s="165" t="s">
        <v>216</v>
      </c>
      <c r="AT207" s="165" t="s">
        <v>317</v>
      </c>
      <c r="AU207" s="165" t="s">
        <v>81</v>
      </c>
      <c r="AY207" s="123" t="s">
        <v>173</v>
      </c>
      <c r="BE207" s="166">
        <f>IF(N207="základní",J207,0)</f>
        <v>0</v>
      </c>
      <c r="BF207" s="166">
        <f>IF(N207="snížená",J207,0)</f>
        <v>0</v>
      </c>
      <c r="BG207" s="166">
        <f>IF(N207="zákl. přenesená",J207,0)</f>
        <v>0</v>
      </c>
      <c r="BH207" s="166">
        <f>IF(N207="sníž. přenesená",J207,0)</f>
        <v>0</v>
      </c>
      <c r="BI207" s="166">
        <f>IF(N207="nulová",J207,0)</f>
        <v>0</v>
      </c>
      <c r="BJ207" s="123" t="s">
        <v>79</v>
      </c>
      <c r="BK207" s="166">
        <f>ROUND(I207*H207,2)</f>
        <v>0</v>
      </c>
      <c r="BL207" s="123" t="s">
        <v>179</v>
      </c>
      <c r="BM207" s="165" t="s">
        <v>373</v>
      </c>
    </row>
    <row r="208" spans="3:65" s="177" customFormat="1" ht="13.05" customHeight="1">
      <c r="D208" s="203" t="s">
        <v>207</v>
      </c>
      <c r="E208" s="204"/>
      <c r="F208" s="205" t="s">
        <v>374</v>
      </c>
      <c r="H208" s="206">
        <v>27</v>
      </c>
      <c r="AT208" s="181" t="s">
        <v>207</v>
      </c>
      <c r="AU208" s="181" t="s">
        <v>81</v>
      </c>
      <c r="AV208" s="43" t="s">
        <v>81</v>
      </c>
      <c r="AW208" s="43" t="s">
        <v>32</v>
      </c>
      <c r="AX208" s="43" t="s">
        <v>71</v>
      </c>
      <c r="AY208" s="181" t="s">
        <v>173</v>
      </c>
    </row>
    <row r="209" spans="3:65" s="182" customFormat="1" ht="13.05" customHeight="1">
      <c r="D209" s="183" t="s">
        <v>207</v>
      </c>
      <c r="E209" s="184"/>
      <c r="F209" s="185" t="s">
        <v>210</v>
      </c>
      <c r="H209" s="186">
        <v>27</v>
      </c>
      <c r="AT209" s="187" t="s">
        <v>207</v>
      </c>
      <c r="AU209" s="187" t="s">
        <v>81</v>
      </c>
      <c r="AV209" s="43" t="s">
        <v>179</v>
      </c>
      <c r="AW209" s="43" t="s">
        <v>32</v>
      </c>
      <c r="AX209" s="43" t="s">
        <v>79</v>
      </c>
      <c r="AY209" s="187" t="s">
        <v>173</v>
      </c>
    </row>
    <row r="210" spans="3:65" s="106" customFormat="1" ht="24.15" customHeight="1">
      <c r="C210" s="193" t="s">
        <v>375</v>
      </c>
      <c r="D210" s="193" t="s">
        <v>317</v>
      </c>
      <c r="E210" s="194" t="s">
        <v>376</v>
      </c>
      <c r="F210" s="194" t="s">
        <v>377</v>
      </c>
      <c r="G210" s="195" t="s">
        <v>378</v>
      </c>
      <c r="H210" s="196">
        <v>18.899999999999999</v>
      </c>
      <c r="I210" s="197"/>
      <c r="J210" s="198">
        <f>ROUND(I210*H210,2)</f>
        <v>0</v>
      </c>
      <c r="K210" s="211"/>
      <c r="L210" s="200"/>
      <c r="M210" s="201"/>
      <c r="N210" s="202" t="s">
        <v>42</v>
      </c>
      <c r="P210" s="163">
        <f>O210*H210</f>
        <v>0</v>
      </c>
      <c r="Q210" s="163">
        <v>0</v>
      </c>
      <c r="R210" s="163">
        <f>Q210*H210</f>
        <v>0</v>
      </c>
      <c r="S210" s="163">
        <v>0</v>
      </c>
      <c r="T210" s="164">
        <f>S210*H210</f>
        <v>0</v>
      </c>
      <c r="AR210" s="165" t="s">
        <v>216</v>
      </c>
      <c r="AT210" s="165" t="s">
        <v>317</v>
      </c>
      <c r="AU210" s="165" t="s">
        <v>81</v>
      </c>
      <c r="AY210" s="123" t="s">
        <v>173</v>
      </c>
      <c r="BE210" s="166">
        <f>IF(N210="základní",J210,0)</f>
        <v>0</v>
      </c>
      <c r="BF210" s="166">
        <f>IF(N210="snížená",J210,0)</f>
        <v>0</v>
      </c>
      <c r="BG210" s="166">
        <f>IF(N210="zákl. přenesená",J210,0)</f>
        <v>0</v>
      </c>
      <c r="BH210" s="166">
        <f>IF(N210="sníž. přenesená",J210,0)</f>
        <v>0</v>
      </c>
      <c r="BI210" s="166">
        <f>IF(N210="nulová",J210,0)</f>
        <v>0</v>
      </c>
      <c r="BJ210" s="123" t="s">
        <v>79</v>
      </c>
      <c r="BK210" s="166">
        <f>ROUND(I210*H210,2)</f>
        <v>0</v>
      </c>
      <c r="BL210" s="123" t="s">
        <v>179</v>
      </c>
      <c r="BM210" s="165" t="s">
        <v>379</v>
      </c>
    </row>
    <row r="211" spans="3:65" s="177" customFormat="1" ht="13.05" customHeight="1">
      <c r="D211" s="203" t="s">
        <v>207</v>
      </c>
      <c r="E211" s="204"/>
      <c r="F211" s="205" t="s">
        <v>380</v>
      </c>
      <c r="H211" s="206">
        <v>18.899999999999999</v>
      </c>
      <c r="AT211" s="181" t="s">
        <v>207</v>
      </c>
      <c r="AU211" s="181" t="s">
        <v>81</v>
      </c>
      <c r="AV211" s="43" t="s">
        <v>81</v>
      </c>
      <c r="AW211" s="43" t="s">
        <v>32</v>
      </c>
      <c r="AX211" s="43" t="s">
        <v>71</v>
      </c>
      <c r="AY211" s="181" t="s">
        <v>173</v>
      </c>
    </row>
    <row r="212" spans="3:65" s="182" customFormat="1" ht="13.05" customHeight="1">
      <c r="D212" s="183" t="s">
        <v>207</v>
      </c>
      <c r="E212" s="184"/>
      <c r="F212" s="185" t="s">
        <v>210</v>
      </c>
      <c r="H212" s="186">
        <v>18.899999999999999</v>
      </c>
      <c r="AT212" s="187" t="s">
        <v>207</v>
      </c>
      <c r="AU212" s="187" t="s">
        <v>81</v>
      </c>
      <c r="AV212" s="43" t="s">
        <v>179</v>
      </c>
      <c r="AW212" s="43" t="s">
        <v>32</v>
      </c>
      <c r="AX212" s="43" t="s">
        <v>79</v>
      </c>
      <c r="AY212" s="187" t="s">
        <v>173</v>
      </c>
    </row>
    <row r="213" spans="3:65" s="106" customFormat="1" ht="21.75" customHeight="1">
      <c r="C213" s="193" t="s">
        <v>381</v>
      </c>
      <c r="D213" s="193" t="s">
        <v>317</v>
      </c>
      <c r="E213" s="194" t="s">
        <v>382</v>
      </c>
      <c r="F213" s="194" t="s">
        <v>383</v>
      </c>
      <c r="G213" s="195" t="s">
        <v>372</v>
      </c>
      <c r="H213" s="196">
        <v>54</v>
      </c>
      <c r="I213" s="197"/>
      <c r="J213" s="198">
        <f>ROUND(I213*H213,2)</f>
        <v>0</v>
      </c>
      <c r="K213" s="211"/>
      <c r="L213" s="200"/>
      <c r="M213" s="201"/>
      <c r="N213" s="202" t="s">
        <v>42</v>
      </c>
      <c r="P213" s="163">
        <f>O213*H213</f>
        <v>0</v>
      </c>
      <c r="Q213" s="163">
        <v>0</v>
      </c>
      <c r="R213" s="163">
        <f>Q213*H213</f>
        <v>0</v>
      </c>
      <c r="S213" s="163">
        <v>0</v>
      </c>
      <c r="T213" s="164">
        <f>S213*H213</f>
        <v>0</v>
      </c>
      <c r="AR213" s="165" t="s">
        <v>216</v>
      </c>
      <c r="AT213" s="165" t="s">
        <v>317</v>
      </c>
      <c r="AU213" s="165" t="s">
        <v>81</v>
      </c>
      <c r="AY213" s="123" t="s">
        <v>173</v>
      </c>
      <c r="BE213" s="166">
        <f>IF(N213="základní",J213,0)</f>
        <v>0</v>
      </c>
      <c r="BF213" s="166">
        <f>IF(N213="snížená",J213,0)</f>
        <v>0</v>
      </c>
      <c r="BG213" s="166">
        <f>IF(N213="zákl. přenesená",J213,0)</f>
        <v>0</v>
      </c>
      <c r="BH213" s="166">
        <f>IF(N213="sníž. přenesená",J213,0)</f>
        <v>0</v>
      </c>
      <c r="BI213" s="166">
        <f>IF(N213="nulová",J213,0)</f>
        <v>0</v>
      </c>
      <c r="BJ213" s="123" t="s">
        <v>79</v>
      </c>
      <c r="BK213" s="166">
        <f>ROUND(I213*H213,2)</f>
        <v>0</v>
      </c>
      <c r="BL213" s="123" t="s">
        <v>179</v>
      </c>
      <c r="BM213" s="165" t="s">
        <v>384</v>
      </c>
    </row>
    <row r="214" spans="3:65" s="177" customFormat="1" ht="13.05" customHeight="1">
      <c r="D214" s="203" t="s">
        <v>207</v>
      </c>
      <c r="E214" s="204"/>
      <c r="F214" s="205" t="s">
        <v>385</v>
      </c>
      <c r="H214" s="206">
        <v>54</v>
      </c>
      <c r="AT214" s="181" t="s">
        <v>207</v>
      </c>
      <c r="AU214" s="181" t="s">
        <v>81</v>
      </c>
      <c r="AV214" s="43" t="s">
        <v>81</v>
      </c>
      <c r="AW214" s="43" t="s">
        <v>32</v>
      </c>
      <c r="AX214" s="43" t="s">
        <v>71</v>
      </c>
      <c r="AY214" s="181" t="s">
        <v>173</v>
      </c>
    </row>
    <row r="215" spans="3:65" s="182" customFormat="1" ht="13.05" customHeight="1">
      <c r="D215" s="183" t="s">
        <v>207</v>
      </c>
      <c r="E215" s="184"/>
      <c r="F215" s="185" t="s">
        <v>210</v>
      </c>
      <c r="H215" s="186">
        <v>54</v>
      </c>
      <c r="AT215" s="187" t="s">
        <v>207</v>
      </c>
      <c r="AU215" s="187" t="s">
        <v>81</v>
      </c>
      <c r="AV215" s="43" t="s">
        <v>179</v>
      </c>
      <c r="AW215" s="43" t="s">
        <v>32</v>
      </c>
      <c r="AX215" s="43" t="s">
        <v>79</v>
      </c>
      <c r="AY215" s="187" t="s">
        <v>173</v>
      </c>
    </row>
    <row r="216" spans="3:65" s="106" customFormat="1" ht="16.5" customHeight="1">
      <c r="C216" s="193" t="s">
        <v>386</v>
      </c>
      <c r="D216" s="193" t="s">
        <v>317</v>
      </c>
      <c r="E216" s="194" t="s">
        <v>387</v>
      </c>
      <c r="F216" s="194" t="s">
        <v>388</v>
      </c>
      <c r="G216" s="195" t="s">
        <v>199</v>
      </c>
      <c r="H216" s="196">
        <v>4.6349999999999998</v>
      </c>
      <c r="I216" s="197"/>
      <c r="J216" s="198">
        <f>ROUND(I216*H216,2)</f>
        <v>0</v>
      </c>
      <c r="K216" s="211"/>
      <c r="L216" s="200"/>
      <c r="M216" s="201"/>
      <c r="N216" s="202" t="s">
        <v>42</v>
      </c>
      <c r="P216" s="163">
        <f>O216*H216</f>
        <v>0</v>
      </c>
      <c r="Q216" s="163">
        <v>3.2362459546925599E-4</v>
      </c>
      <c r="R216" s="163">
        <f>Q216*H216</f>
        <v>1.5000000000000015E-3</v>
      </c>
      <c r="S216" s="163">
        <v>0</v>
      </c>
      <c r="T216" s="164">
        <f>S216*H216</f>
        <v>0</v>
      </c>
      <c r="AR216" s="165" t="s">
        <v>216</v>
      </c>
      <c r="AT216" s="165" t="s">
        <v>317</v>
      </c>
      <c r="AU216" s="165" t="s">
        <v>81</v>
      </c>
      <c r="AY216" s="123" t="s">
        <v>173</v>
      </c>
      <c r="BE216" s="166">
        <f>IF(N216="základní",J216,0)</f>
        <v>0</v>
      </c>
      <c r="BF216" s="166">
        <f>IF(N216="snížená",J216,0)</f>
        <v>0</v>
      </c>
      <c r="BG216" s="166">
        <f>IF(N216="zákl. přenesená",J216,0)</f>
        <v>0</v>
      </c>
      <c r="BH216" s="166">
        <f>IF(N216="sníž. přenesená",J216,0)</f>
        <v>0</v>
      </c>
      <c r="BI216" s="166">
        <f>IF(N216="nulová",J216,0)</f>
        <v>0</v>
      </c>
      <c r="BJ216" s="123" t="s">
        <v>79</v>
      </c>
      <c r="BK216" s="166">
        <f>ROUND(I216*H216,2)</f>
        <v>0</v>
      </c>
      <c r="BL216" s="123" t="s">
        <v>179</v>
      </c>
      <c r="BM216" s="165" t="s">
        <v>389</v>
      </c>
    </row>
    <row r="217" spans="3:65" s="177" customFormat="1" ht="13.05" customHeight="1">
      <c r="D217" s="203" t="s">
        <v>207</v>
      </c>
      <c r="E217" s="204"/>
      <c r="F217" s="205" t="s">
        <v>390</v>
      </c>
      <c r="H217" s="206">
        <v>4.6349999999999998</v>
      </c>
      <c r="AT217" s="181" t="s">
        <v>207</v>
      </c>
      <c r="AU217" s="181" t="s">
        <v>81</v>
      </c>
      <c r="AV217" s="43" t="s">
        <v>81</v>
      </c>
      <c r="AW217" s="43" t="s">
        <v>32</v>
      </c>
      <c r="AX217" s="43" t="s">
        <v>71</v>
      </c>
      <c r="AY217" s="181" t="s">
        <v>173</v>
      </c>
    </row>
    <row r="218" spans="3:65" s="182" customFormat="1" ht="13.05" customHeight="1">
      <c r="D218" s="183" t="s">
        <v>207</v>
      </c>
      <c r="E218" s="184"/>
      <c r="F218" s="185" t="s">
        <v>210</v>
      </c>
      <c r="H218" s="186">
        <v>4.6349999999999998</v>
      </c>
      <c r="AT218" s="187" t="s">
        <v>207</v>
      </c>
      <c r="AU218" s="187" t="s">
        <v>81</v>
      </c>
      <c r="AV218" s="43" t="s">
        <v>179</v>
      </c>
      <c r="AW218" s="43" t="s">
        <v>32</v>
      </c>
      <c r="AX218" s="43" t="s">
        <v>79</v>
      </c>
      <c r="AY218" s="187" t="s">
        <v>173</v>
      </c>
    </row>
    <row r="219" spans="3:65" s="106" customFormat="1" ht="33" customHeight="1">
      <c r="C219" s="154" t="s">
        <v>391</v>
      </c>
      <c r="D219" s="154" t="s">
        <v>175</v>
      </c>
      <c r="E219" s="155" t="s">
        <v>392</v>
      </c>
      <c r="F219" s="155" t="s">
        <v>393</v>
      </c>
      <c r="G219" s="156" t="s">
        <v>191</v>
      </c>
      <c r="H219" s="157">
        <v>9</v>
      </c>
      <c r="I219" s="158"/>
      <c r="J219" s="159">
        <f>ROUND(I219*H219,2)</f>
        <v>0</v>
      </c>
      <c r="K219" s="167" t="s">
        <v>192</v>
      </c>
      <c r="M219" s="161"/>
      <c r="N219" s="162" t="s">
        <v>42</v>
      </c>
      <c r="P219" s="163">
        <f>O219*H219</f>
        <v>0</v>
      </c>
      <c r="Q219" s="163">
        <v>0</v>
      </c>
      <c r="R219" s="163">
        <f>Q219*H219</f>
        <v>0</v>
      </c>
      <c r="S219" s="163">
        <v>0</v>
      </c>
      <c r="T219" s="164">
        <f>S219*H219</f>
        <v>0</v>
      </c>
      <c r="AR219" s="165" t="s">
        <v>179</v>
      </c>
      <c r="AT219" s="165" t="s">
        <v>175</v>
      </c>
      <c r="AU219" s="165" t="s">
        <v>81</v>
      </c>
      <c r="AY219" s="123" t="s">
        <v>173</v>
      </c>
      <c r="BE219" s="166">
        <f>IF(N219="základní",J219,0)</f>
        <v>0</v>
      </c>
      <c r="BF219" s="166">
        <f>IF(N219="snížená",J219,0)</f>
        <v>0</v>
      </c>
      <c r="BG219" s="166">
        <f>IF(N219="zákl. přenesená",J219,0)</f>
        <v>0</v>
      </c>
      <c r="BH219" s="166">
        <f>IF(N219="sníž. přenesená",J219,0)</f>
        <v>0</v>
      </c>
      <c r="BI219" s="166">
        <f>IF(N219="nulová",J219,0)</f>
        <v>0</v>
      </c>
      <c r="BJ219" s="123" t="s">
        <v>79</v>
      </c>
      <c r="BK219" s="166">
        <f>ROUND(I219*H219,2)</f>
        <v>0</v>
      </c>
      <c r="BL219" s="123" t="s">
        <v>179</v>
      </c>
      <c r="BM219" s="165" t="s">
        <v>394</v>
      </c>
    </row>
    <row r="220" spans="3:65" s="106" customFormat="1" ht="13.05" customHeight="1">
      <c r="D220" s="168" t="s">
        <v>194</v>
      </c>
      <c r="F220" s="169" t="s">
        <v>395</v>
      </c>
      <c r="AT220" s="123" t="s">
        <v>194</v>
      </c>
      <c r="AU220" s="123" t="s">
        <v>81</v>
      </c>
    </row>
    <row r="221" spans="3:65" s="106" customFormat="1" ht="16.5" customHeight="1">
      <c r="C221" s="193" t="s">
        <v>396</v>
      </c>
      <c r="D221" s="193" t="s">
        <v>317</v>
      </c>
      <c r="E221" s="194" t="s">
        <v>397</v>
      </c>
      <c r="F221" s="194" t="s">
        <v>398</v>
      </c>
      <c r="G221" s="195" t="s">
        <v>248</v>
      </c>
      <c r="H221" s="196">
        <v>0.70699999999999996</v>
      </c>
      <c r="I221" s="197"/>
      <c r="J221" s="198">
        <f>ROUND(I221*H221,2)</f>
        <v>0</v>
      </c>
      <c r="K221" s="199" t="s">
        <v>192</v>
      </c>
      <c r="L221" s="200"/>
      <c r="M221" s="201"/>
      <c r="N221" s="202" t="s">
        <v>42</v>
      </c>
      <c r="P221" s="163">
        <f>O221*H221</f>
        <v>0</v>
      </c>
      <c r="Q221" s="163">
        <v>0.2</v>
      </c>
      <c r="R221" s="163">
        <f>Q221*H221</f>
        <v>0.1414</v>
      </c>
      <c r="S221" s="163">
        <v>0</v>
      </c>
      <c r="T221" s="164">
        <f>S221*H221</f>
        <v>0</v>
      </c>
      <c r="AR221" s="165" t="s">
        <v>216</v>
      </c>
      <c r="AT221" s="165" t="s">
        <v>317</v>
      </c>
      <c r="AU221" s="165" t="s">
        <v>81</v>
      </c>
      <c r="AY221" s="123" t="s">
        <v>173</v>
      </c>
      <c r="BE221" s="166">
        <f>IF(N221="základní",J221,0)</f>
        <v>0</v>
      </c>
      <c r="BF221" s="166">
        <f>IF(N221="snížená",J221,0)</f>
        <v>0</v>
      </c>
      <c r="BG221" s="166">
        <f>IF(N221="zákl. přenesená",J221,0)</f>
        <v>0</v>
      </c>
      <c r="BH221" s="166">
        <f>IF(N221="sníž. přenesená",J221,0)</f>
        <v>0</v>
      </c>
      <c r="BI221" s="166">
        <f>IF(N221="nulová",J221,0)</f>
        <v>0</v>
      </c>
      <c r="BJ221" s="123" t="s">
        <v>79</v>
      </c>
      <c r="BK221" s="166">
        <f>ROUND(I221*H221,2)</f>
        <v>0</v>
      </c>
      <c r="BL221" s="123" t="s">
        <v>179</v>
      </c>
      <c r="BM221" s="165" t="s">
        <v>399</v>
      </c>
    </row>
    <row r="222" spans="3:65" s="177" customFormat="1" ht="13.05" customHeight="1">
      <c r="D222" s="203" t="s">
        <v>207</v>
      </c>
      <c r="E222" s="204"/>
      <c r="F222" s="205" t="s">
        <v>400</v>
      </c>
      <c r="H222" s="206">
        <v>0.70699999999999996</v>
      </c>
      <c r="AT222" s="181" t="s">
        <v>207</v>
      </c>
      <c r="AU222" s="181" t="s">
        <v>81</v>
      </c>
      <c r="AV222" s="43" t="s">
        <v>81</v>
      </c>
      <c r="AW222" s="43" t="s">
        <v>32</v>
      </c>
      <c r="AX222" s="43" t="s">
        <v>71</v>
      </c>
      <c r="AY222" s="181" t="s">
        <v>173</v>
      </c>
    </row>
    <row r="223" spans="3:65" s="182" customFormat="1" ht="13.05" customHeight="1">
      <c r="D223" s="183" t="s">
        <v>207</v>
      </c>
      <c r="E223" s="184"/>
      <c r="F223" s="185" t="s">
        <v>210</v>
      </c>
      <c r="H223" s="186">
        <v>0.70699999999999996</v>
      </c>
      <c r="AT223" s="187" t="s">
        <v>207</v>
      </c>
      <c r="AU223" s="187" t="s">
        <v>81</v>
      </c>
      <c r="AV223" s="43" t="s">
        <v>179</v>
      </c>
      <c r="AW223" s="43" t="s">
        <v>32</v>
      </c>
      <c r="AX223" s="43" t="s">
        <v>79</v>
      </c>
      <c r="AY223" s="187" t="s">
        <v>173</v>
      </c>
    </row>
    <row r="224" spans="3:65" s="106" customFormat="1" ht="33" customHeight="1">
      <c r="C224" s="154" t="s">
        <v>401</v>
      </c>
      <c r="D224" s="154" t="s">
        <v>175</v>
      </c>
      <c r="E224" s="155" t="s">
        <v>402</v>
      </c>
      <c r="F224" s="155" t="s">
        <v>403</v>
      </c>
      <c r="G224" s="156" t="s">
        <v>199</v>
      </c>
      <c r="H224" s="157">
        <v>4.5</v>
      </c>
      <c r="I224" s="158"/>
      <c r="J224" s="159">
        <f>ROUND(I224*H224,2)</f>
        <v>0</v>
      </c>
      <c r="K224" s="167" t="s">
        <v>192</v>
      </c>
      <c r="M224" s="161"/>
      <c r="N224" s="162" t="s">
        <v>42</v>
      </c>
      <c r="P224" s="163">
        <f>O224*H224</f>
        <v>0</v>
      </c>
      <c r="Q224" s="163">
        <v>3.0000000000000001E-5</v>
      </c>
      <c r="R224" s="163">
        <f>Q224*H224</f>
        <v>1.35E-4</v>
      </c>
      <c r="S224" s="163">
        <v>0</v>
      </c>
      <c r="T224" s="164">
        <f>S224*H224</f>
        <v>0</v>
      </c>
      <c r="AR224" s="165" t="s">
        <v>179</v>
      </c>
      <c r="AT224" s="165" t="s">
        <v>175</v>
      </c>
      <c r="AU224" s="165" t="s">
        <v>81</v>
      </c>
      <c r="AY224" s="123" t="s">
        <v>173</v>
      </c>
      <c r="BE224" s="166">
        <f>IF(N224="základní",J224,0)</f>
        <v>0</v>
      </c>
      <c r="BF224" s="166">
        <f>IF(N224="snížená",J224,0)</f>
        <v>0</v>
      </c>
      <c r="BG224" s="166">
        <f>IF(N224="zákl. přenesená",J224,0)</f>
        <v>0</v>
      </c>
      <c r="BH224" s="166">
        <f>IF(N224="sníž. přenesená",J224,0)</f>
        <v>0</v>
      </c>
      <c r="BI224" s="166">
        <f>IF(N224="nulová",J224,0)</f>
        <v>0</v>
      </c>
      <c r="BJ224" s="123" t="s">
        <v>79</v>
      </c>
      <c r="BK224" s="166">
        <f>ROUND(I224*H224,2)</f>
        <v>0</v>
      </c>
      <c r="BL224" s="123" t="s">
        <v>179</v>
      </c>
      <c r="BM224" s="165" t="s">
        <v>404</v>
      </c>
    </row>
    <row r="225" spans="3:65" s="106" customFormat="1" ht="13.05" customHeight="1">
      <c r="D225" s="170" t="s">
        <v>194</v>
      </c>
      <c r="F225" s="171" t="s">
        <v>405</v>
      </c>
      <c r="AT225" s="123" t="s">
        <v>194</v>
      </c>
      <c r="AU225" s="123" t="s">
        <v>81</v>
      </c>
    </row>
    <row r="226" spans="3:65" s="177" customFormat="1" ht="13.05" customHeight="1">
      <c r="D226" s="173" t="s">
        <v>207</v>
      </c>
      <c r="E226" s="178"/>
      <c r="F226" s="179" t="s">
        <v>406</v>
      </c>
      <c r="H226" s="180">
        <v>4.5</v>
      </c>
      <c r="AT226" s="181" t="s">
        <v>207</v>
      </c>
      <c r="AU226" s="181" t="s">
        <v>81</v>
      </c>
      <c r="AV226" s="43" t="s">
        <v>81</v>
      </c>
      <c r="AW226" s="43" t="s">
        <v>32</v>
      </c>
      <c r="AX226" s="43" t="s">
        <v>71</v>
      </c>
      <c r="AY226" s="181" t="s">
        <v>173</v>
      </c>
    </row>
    <row r="227" spans="3:65" s="182" customFormat="1" ht="13.05" customHeight="1">
      <c r="D227" s="183" t="s">
        <v>207</v>
      </c>
      <c r="E227" s="184"/>
      <c r="F227" s="185" t="s">
        <v>210</v>
      </c>
      <c r="H227" s="186">
        <v>4.5</v>
      </c>
      <c r="AT227" s="187" t="s">
        <v>207</v>
      </c>
      <c r="AU227" s="187" t="s">
        <v>81</v>
      </c>
      <c r="AV227" s="43" t="s">
        <v>179</v>
      </c>
      <c r="AW227" s="43" t="s">
        <v>32</v>
      </c>
      <c r="AX227" s="43" t="s">
        <v>79</v>
      </c>
      <c r="AY227" s="187" t="s">
        <v>173</v>
      </c>
    </row>
    <row r="228" spans="3:65" s="106" customFormat="1" ht="37.799999999999997" customHeight="1">
      <c r="C228" s="154" t="s">
        <v>407</v>
      </c>
      <c r="D228" s="154" t="s">
        <v>175</v>
      </c>
      <c r="E228" s="155" t="s">
        <v>408</v>
      </c>
      <c r="F228" s="155" t="s">
        <v>409</v>
      </c>
      <c r="G228" s="156" t="s">
        <v>302</v>
      </c>
      <c r="H228" s="157">
        <v>1E-3</v>
      </c>
      <c r="I228" s="158"/>
      <c r="J228" s="159">
        <f>ROUND(I228*H228,2)</f>
        <v>0</v>
      </c>
      <c r="K228" s="167" t="s">
        <v>192</v>
      </c>
      <c r="M228" s="161"/>
      <c r="N228" s="162" t="s">
        <v>42</v>
      </c>
      <c r="P228" s="163">
        <f>O228*H228</f>
        <v>0</v>
      </c>
      <c r="Q228" s="163">
        <v>0</v>
      </c>
      <c r="R228" s="163">
        <f>Q228*H228</f>
        <v>0</v>
      </c>
      <c r="S228" s="163">
        <v>0</v>
      </c>
      <c r="T228" s="164">
        <f>S228*H228</f>
        <v>0</v>
      </c>
      <c r="AR228" s="165" t="s">
        <v>179</v>
      </c>
      <c r="AT228" s="165" t="s">
        <v>175</v>
      </c>
      <c r="AU228" s="165" t="s">
        <v>81</v>
      </c>
      <c r="AY228" s="123" t="s">
        <v>173</v>
      </c>
      <c r="BE228" s="166">
        <f>IF(N228="základní",J228,0)</f>
        <v>0</v>
      </c>
      <c r="BF228" s="166">
        <f>IF(N228="snížená",J228,0)</f>
        <v>0</v>
      </c>
      <c r="BG228" s="166">
        <f>IF(N228="zákl. přenesená",J228,0)</f>
        <v>0</v>
      </c>
      <c r="BH228" s="166">
        <f>IF(N228="sníž. přenesená",J228,0)</f>
        <v>0</v>
      </c>
      <c r="BI228" s="166">
        <f>IF(N228="nulová",J228,0)</f>
        <v>0</v>
      </c>
      <c r="BJ228" s="123" t="s">
        <v>79</v>
      </c>
      <c r="BK228" s="166">
        <f>ROUND(I228*H228,2)</f>
        <v>0</v>
      </c>
      <c r="BL228" s="123" t="s">
        <v>179</v>
      </c>
      <c r="BM228" s="165" t="s">
        <v>410</v>
      </c>
    </row>
    <row r="229" spans="3:65" s="106" customFormat="1" ht="13.05" customHeight="1">
      <c r="D229" s="170" t="s">
        <v>194</v>
      </c>
      <c r="F229" s="171" t="s">
        <v>411</v>
      </c>
      <c r="AT229" s="123" t="s">
        <v>194</v>
      </c>
      <c r="AU229" s="123" t="s">
        <v>81</v>
      </c>
    </row>
    <row r="230" spans="3:65" s="177" customFormat="1" ht="13.05" customHeight="1">
      <c r="D230" s="173" t="s">
        <v>207</v>
      </c>
      <c r="E230" s="178"/>
      <c r="F230" s="179" t="s">
        <v>412</v>
      </c>
      <c r="H230" s="180">
        <v>1E-3</v>
      </c>
      <c r="AT230" s="181" t="s">
        <v>207</v>
      </c>
      <c r="AU230" s="181" t="s">
        <v>81</v>
      </c>
      <c r="AV230" s="43" t="s">
        <v>81</v>
      </c>
      <c r="AW230" s="43" t="s">
        <v>32</v>
      </c>
      <c r="AX230" s="43" t="s">
        <v>71</v>
      </c>
      <c r="AY230" s="181" t="s">
        <v>173</v>
      </c>
    </row>
    <row r="231" spans="3:65" s="182" customFormat="1" ht="13.05" customHeight="1">
      <c r="D231" s="183" t="s">
        <v>207</v>
      </c>
      <c r="E231" s="184"/>
      <c r="F231" s="185" t="s">
        <v>210</v>
      </c>
      <c r="H231" s="186">
        <v>1E-3</v>
      </c>
      <c r="AT231" s="187" t="s">
        <v>207</v>
      </c>
      <c r="AU231" s="187" t="s">
        <v>81</v>
      </c>
      <c r="AV231" s="43" t="s">
        <v>179</v>
      </c>
      <c r="AW231" s="43" t="s">
        <v>32</v>
      </c>
      <c r="AX231" s="43" t="s">
        <v>79</v>
      </c>
      <c r="AY231" s="187" t="s">
        <v>173</v>
      </c>
    </row>
    <row r="232" spans="3:65" s="106" customFormat="1" ht="16.5" customHeight="1">
      <c r="C232" s="193" t="s">
        <v>413</v>
      </c>
      <c r="D232" s="193" t="s">
        <v>317</v>
      </c>
      <c r="E232" s="194" t="s">
        <v>414</v>
      </c>
      <c r="F232" s="194" t="s">
        <v>415</v>
      </c>
      <c r="G232" s="195" t="s">
        <v>416</v>
      </c>
      <c r="H232" s="196">
        <v>1.8</v>
      </c>
      <c r="I232" s="197"/>
      <c r="J232" s="198">
        <f>ROUND(I232*H232,2)</f>
        <v>0</v>
      </c>
      <c r="K232" s="211"/>
      <c r="L232" s="200"/>
      <c r="M232" s="201"/>
      <c r="N232" s="202" t="s">
        <v>42</v>
      </c>
      <c r="P232" s="163">
        <f>O232*H232</f>
        <v>0</v>
      </c>
      <c r="Q232" s="163">
        <v>5.5555555555555599E-4</v>
      </c>
      <c r="R232" s="163">
        <f>Q232*H232</f>
        <v>1.0000000000000009E-3</v>
      </c>
      <c r="S232" s="163">
        <v>0</v>
      </c>
      <c r="T232" s="164">
        <f>S232*H232</f>
        <v>0</v>
      </c>
      <c r="AR232" s="165" t="s">
        <v>216</v>
      </c>
      <c r="AT232" s="165" t="s">
        <v>317</v>
      </c>
      <c r="AU232" s="165" t="s">
        <v>81</v>
      </c>
      <c r="AY232" s="123" t="s">
        <v>173</v>
      </c>
      <c r="BE232" s="166">
        <f>IF(N232="základní",J232,0)</f>
        <v>0</v>
      </c>
      <c r="BF232" s="166">
        <f>IF(N232="snížená",J232,0)</f>
        <v>0</v>
      </c>
      <c r="BG232" s="166">
        <f>IF(N232="zákl. přenesená",J232,0)</f>
        <v>0</v>
      </c>
      <c r="BH232" s="166">
        <f>IF(N232="sníž. přenesená",J232,0)</f>
        <v>0</v>
      </c>
      <c r="BI232" s="166">
        <f>IF(N232="nulová",J232,0)</f>
        <v>0</v>
      </c>
      <c r="BJ232" s="123" t="s">
        <v>79</v>
      </c>
      <c r="BK232" s="166">
        <f>ROUND(I232*H232,2)</f>
        <v>0</v>
      </c>
      <c r="BL232" s="123" t="s">
        <v>179</v>
      </c>
      <c r="BM232" s="165" t="s">
        <v>417</v>
      </c>
    </row>
    <row r="233" spans="3:65" s="177" customFormat="1" ht="13.05" customHeight="1">
      <c r="D233" s="203" t="s">
        <v>207</v>
      </c>
      <c r="E233" s="204"/>
      <c r="F233" s="205" t="s">
        <v>418</v>
      </c>
      <c r="H233" s="206">
        <v>1.8</v>
      </c>
      <c r="AT233" s="181" t="s">
        <v>207</v>
      </c>
      <c r="AU233" s="181" t="s">
        <v>81</v>
      </c>
      <c r="AV233" s="43" t="s">
        <v>81</v>
      </c>
      <c r="AW233" s="43" t="s">
        <v>32</v>
      </c>
      <c r="AX233" s="43" t="s">
        <v>71</v>
      </c>
      <c r="AY233" s="181" t="s">
        <v>173</v>
      </c>
    </row>
    <row r="234" spans="3:65" s="182" customFormat="1" ht="13.05" customHeight="1">
      <c r="D234" s="183" t="s">
        <v>207</v>
      </c>
      <c r="E234" s="184"/>
      <c r="F234" s="185" t="s">
        <v>210</v>
      </c>
      <c r="H234" s="186">
        <v>1.8</v>
      </c>
      <c r="AT234" s="187" t="s">
        <v>207</v>
      </c>
      <c r="AU234" s="187" t="s">
        <v>81</v>
      </c>
      <c r="AV234" s="43" t="s">
        <v>179</v>
      </c>
      <c r="AW234" s="43" t="s">
        <v>32</v>
      </c>
      <c r="AX234" s="43" t="s">
        <v>79</v>
      </c>
      <c r="AY234" s="187" t="s">
        <v>173</v>
      </c>
    </row>
    <row r="235" spans="3:65" s="106" customFormat="1" ht="21.75" customHeight="1">
      <c r="C235" s="154" t="s">
        <v>419</v>
      </c>
      <c r="D235" s="154" t="s">
        <v>175</v>
      </c>
      <c r="E235" s="155" t="s">
        <v>420</v>
      </c>
      <c r="F235" s="155" t="s">
        <v>421</v>
      </c>
      <c r="G235" s="156" t="s">
        <v>248</v>
      </c>
      <c r="H235" s="157">
        <v>0.45</v>
      </c>
      <c r="I235" s="158"/>
      <c r="J235" s="159">
        <f>ROUND(I235*H235,2)</f>
        <v>0</v>
      </c>
      <c r="K235" s="167" t="s">
        <v>192</v>
      </c>
      <c r="M235" s="161"/>
      <c r="N235" s="162" t="s">
        <v>42</v>
      </c>
      <c r="P235" s="163">
        <f>O235*H235</f>
        <v>0</v>
      </c>
      <c r="Q235" s="163">
        <v>0</v>
      </c>
      <c r="R235" s="163">
        <f>Q235*H235</f>
        <v>0</v>
      </c>
      <c r="S235" s="163">
        <v>0</v>
      </c>
      <c r="T235" s="164">
        <f>S235*H235</f>
        <v>0</v>
      </c>
      <c r="AR235" s="165" t="s">
        <v>179</v>
      </c>
      <c r="AT235" s="165" t="s">
        <v>175</v>
      </c>
      <c r="AU235" s="165" t="s">
        <v>81</v>
      </c>
      <c r="AY235" s="123" t="s">
        <v>173</v>
      </c>
      <c r="BE235" s="166">
        <f>IF(N235="základní",J235,0)</f>
        <v>0</v>
      </c>
      <c r="BF235" s="166">
        <f>IF(N235="snížená",J235,0)</f>
        <v>0</v>
      </c>
      <c r="BG235" s="166">
        <f>IF(N235="zákl. přenesená",J235,0)</f>
        <v>0</v>
      </c>
      <c r="BH235" s="166">
        <f>IF(N235="sníž. přenesená",J235,0)</f>
        <v>0</v>
      </c>
      <c r="BI235" s="166">
        <f>IF(N235="nulová",J235,0)</f>
        <v>0</v>
      </c>
      <c r="BJ235" s="123" t="s">
        <v>79</v>
      </c>
      <c r="BK235" s="166">
        <f>ROUND(I235*H235,2)</f>
        <v>0</v>
      </c>
      <c r="BL235" s="123" t="s">
        <v>179</v>
      </c>
      <c r="BM235" s="165" t="s">
        <v>422</v>
      </c>
    </row>
    <row r="236" spans="3:65" s="106" customFormat="1" ht="13.05" customHeight="1">
      <c r="D236" s="170" t="s">
        <v>194</v>
      </c>
      <c r="F236" s="171" t="s">
        <v>423</v>
      </c>
      <c r="AT236" s="123" t="s">
        <v>194</v>
      </c>
      <c r="AU236" s="123" t="s">
        <v>81</v>
      </c>
    </row>
    <row r="237" spans="3:65" s="177" customFormat="1" ht="13.05" customHeight="1">
      <c r="D237" s="173" t="s">
        <v>207</v>
      </c>
      <c r="E237" s="178"/>
      <c r="F237" s="179" t="s">
        <v>424</v>
      </c>
      <c r="H237" s="180">
        <v>0.45</v>
      </c>
      <c r="AT237" s="181" t="s">
        <v>207</v>
      </c>
      <c r="AU237" s="181" t="s">
        <v>81</v>
      </c>
      <c r="AV237" s="43" t="s">
        <v>81</v>
      </c>
      <c r="AW237" s="43" t="s">
        <v>32</v>
      </c>
      <c r="AX237" s="43" t="s">
        <v>71</v>
      </c>
      <c r="AY237" s="181" t="s">
        <v>173</v>
      </c>
    </row>
    <row r="238" spans="3:65" s="182" customFormat="1" ht="13.05" customHeight="1">
      <c r="D238" s="183" t="s">
        <v>207</v>
      </c>
      <c r="E238" s="184"/>
      <c r="F238" s="185" t="s">
        <v>210</v>
      </c>
      <c r="H238" s="186">
        <v>0.45</v>
      </c>
      <c r="AT238" s="187" t="s">
        <v>207</v>
      </c>
      <c r="AU238" s="187" t="s">
        <v>81</v>
      </c>
      <c r="AV238" s="43" t="s">
        <v>179</v>
      </c>
      <c r="AW238" s="43" t="s">
        <v>32</v>
      </c>
      <c r="AX238" s="43" t="s">
        <v>79</v>
      </c>
      <c r="AY238" s="187" t="s">
        <v>173</v>
      </c>
    </row>
    <row r="239" spans="3:65" s="106" customFormat="1" ht="16.5" customHeight="1">
      <c r="C239" s="193" t="s">
        <v>425</v>
      </c>
      <c r="D239" s="193" t="s">
        <v>317</v>
      </c>
      <c r="E239" s="194" t="s">
        <v>426</v>
      </c>
      <c r="F239" s="194" t="s">
        <v>427</v>
      </c>
      <c r="G239" s="195" t="s">
        <v>248</v>
      </c>
      <c r="H239" s="196">
        <v>0.45</v>
      </c>
      <c r="I239" s="197"/>
      <c r="J239" s="198">
        <f>ROUND(I239*H239,2)</f>
        <v>0</v>
      </c>
      <c r="K239" s="199" t="s">
        <v>192</v>
      </c>
      <c r="L239" s="200"/>
      <c r="M239" s="201"/>
      <c r="N239" s="202" t="s">
        <v>42</v>
      </c>
      <c r="P239" s="163">
        <f>O239*H239</f>
        <v>0</v>
      </c>
      <c r="Q239" s="163">
        <v>1</v>
      </c>
      <c r="R239" s="163">
        <f>Q239*H239</f>
        <v>0.45</v>
      </c>
      <c r="S239" s="163">
        <v>0</v>
      </c>
      <c r="T239" s="164">
        <f>S239*H239</f>
        <v>0</v>
      </c>
      <c r="AR239" s="165" t="s">
        <v>216</v>
      </c>
      <c r="AT239" s="165" t="s">
        <v>317</v>
      </c>
      <c r="AU239" s="165" t="s">
        <v>81</v>
      </c>
      <c r="AY239" s="123" t="s">
        <v>173</v>
      </c>
      <c r="BE239" s="166">
        <f>IF(N239="základní",J239,0)</f>
        <v>0</v>
      </c>
      <c r="BF239" s="166">
        <f>IF(N239="snížená",J239,0)</f>
        <v>0</v>
      </c>
      <c r="BG239" s="166">
        <f>IF(N239="zákl. přenesená",J239,0)</f>
        <v>0</v>
      </c>
      <c r="BH239" s="166">
        <f>IF(N239="sníž. přenesená",J239,0)</f>
        <v>0</v>
      </c>
      <c r="BI239" s="166">
        <f>IF(N239="nulová",J239,0)</f>
        <v>0</v>
      </c>
      <c r="BJ239" s="123" t="s">
        <v>79</v>
      </c>
      <c r="BK239" s="166">
        <f>ROUND(I239*H239,2)</f>
        <v>0</v>
      </c>
      <c r="BL239" s="123" t="s">
        <v>179</v>
      </c>
      <c r="BM239" s="165" t="s">
        <v>428</v>
      </c>
    </row>
    <row r="240" spans="3:65" s="106" customFormat="1" ht="21.75" customHeight="1">
      <c r="C240" s="154" t="s">
        <v>429</v>
      </c>
      <c r="D240" s="154" t="s">
        <v>175</v>
      </c>
      <c r="E240" s="155" t="s">
        <v>430</v>
      </c>
      <c r="F240" s="155" t="s">
        <v>431</v>
      </c>
      <c r="G240" s="156" t="s">
        <v>248</v>
      </c>
      <c r="H240" s="157">
        <v>0.45</v>
      </c>
      <c r="I240" s="158"/>
      <c r="J240" s="159">
        <f>ROUND(I240*H240,2)</f>
        <v>0</v>
      </c>
      <c r="K240" s="167" t="s">
        <v>192</v>
      </c>
      <c r="M240" s="161"/>
      <c r="N240" s="162" t="s">
        <v>42</v>
      </c>
      <c r="P240" s="163">
        <f>O240*H240</f>
        <v>0</v>
      </c>
      <c r="Q240" s="163">
        <v>0</v>
      </c>
      <c r="R240" s="163">
        <f>Q240*H240</f>
        <v>0</v>
      </c>
      <c r="S240" s="163">
        <v>0</v>
      </c>
      <c r="T240" s="164">
        <f>S240*H240</f>
        <v>0</v>
      </c>
      <c r="AR240" s="165" t="s">
        <v>179</v>
      </c>
      <c r="AT240" s="165" t="s">
        <v>175</v>
      </c>
      <c r="AU240" s="165" t="s">
        <v>81</v>
      </c>
      <c r="AY240" s="123" t="s">
        <v>173</v>
      </c>
      <c r="BE240" s="166">
        <f>IF(N240="základní",J240,0)</f>
        <v>0</v>
      </c>
      <c r="BF240" s="166">
        <f>IF(N240="snížená",J240,0)</f>
        <v>0</v>
      </c>
      <c r="BG240" s="166">
        <f>IF(N240="zákl. přenesená",J240,0)</f>
        <v>0</v>
      </c>
      <c r="BH240" s="166">
        <f>IF(N240="sníž. přenesená",J240,0)</f>
        <v>0</v>
      </c>
      <c r="BI240" s="166">
        <f>IF(N240="nulová",J240,0)</f>
        <v>0</v>
      </c>
      <c r="BJ240" s="123" t="s">
        <v>79</v>
      </c>
      <c r="BK240" s="166">
        <f>ROUND(I240*H240,2)</f>
        <v>0</v>
      </c>
      <c r="BL240" s="123" t="s">
        <v>179</v>
      </c>
      <c r="BM240" s="165" t="s">
        <v>432</v>
      </c>
    </row>
    <row r="241" spans="3:65" s="106" customFormat="1" ht="13.05" customHeight="1">
      <c r="D241" s="168" t="s">
        <v>194</v>
      </c>
      <c r="F241" s="169" t="s">
        <v>433</v>
      </c>
      <c r="AT241" s="123" t="s">
        <v>194</v>
      </c>
      <c r="AU241" s="123" t="s">
        <v>81</v>
      </c>
    </row>
    <row r="242" spans="3:65" s="106" customFormat="1" ht="33" customHeight="1">
      <c r="C242" s="154" t="s">
        <v>434</v>
      </c>
      <c r="D242" s="154" t="s">
        <v>175</v>
      </c>
      <c r="E242" s="155" t="s">
        <v>435</v>
      </c>
      <c r="F242" s="155" t="s">
        <v>436</v>
      </c>
      <c r="G242" s="156" t="s">
        <v>191</v>
      </c>
      <c r="H242" s="157">
        <v>9</v>
      </c>
      <c r="I242" s="158"/>
      <c r="J242" s="159">
        <f>ROUND(I242*H242,2)</f>
        <v>0</v>
      </c>
      <c r="K242" s="160"/>
      <c r="M242" s="161"/>
      <c r="N242" s="162" t="s">
        <v>42</v>
      </c>
      <c r="P242" s="163">
        <f>O242*H242</f>
        <v>0</v>
      </c>
      <c r="Q242" s="163">
        <v>0</v>
      </c>
      <c r="R242" s="163">
        <f>Q242*H242</f>
        <v>0</v>
      </c>
      <c r="S242" s="163">
        <v>0</v>
      </c>
      <c r="T242" s="164">
        <f>S242*H242</f>
        <v>0</v>
      </c>
      <c r="AR242" s="165" t="s">
        <v>179</v>
      </c>
      <c r="AT242" s="165" t="s">
        <v>175</v>
      </c>
      <c r="AU242" s="165" t="s">
        <v>81</v>
      </c>
      <c r="AY242" s="123" t="s">
        <v>173</v>
      </c>
      <c r="BE242" s="166">
        <f>IF(N242="základní",J242,0)</f>
        <v>0</v>
      </c>
      <c r="BF242" s="166">
        <f>IF(N242="snížená",J242,0)</f>
        <v>0</v>
      </c>
      <c r="BG242" s="166">
        <f>IF(N242="zákl. přenesená",J242,0)</f>
        <v>0</v>
      </c>
      <c r="BH242" s="166">
        <f>IF(N242="sníž. přenesená",J242,0)</f>
        <v>0</v>
      </c>
      <c r="BI242" s="166">
        <f>IF(N242="nulová",J242,0)</f>
        <v>0</v>
      </c>
      <c r="BJ242" s="123" t="s">
        <v>79</v>
      </c>
      <c r="BK242" s="166">
        <f>ROUND(I242*H242,2)</f>
        <v>0</v>
      </c>
      <c r="BL242" s="123" t="s">
        <v>179</v>
      </c>
      <c r="BM242" s="165" t="s">
        <v>437</v>
      </c>
    </row>
    <row r="243" spans="3:65" s="106" customFormat="1" ht="33" customHeight="1">
      <c r="C243" s="154" t="s">
        <v>438</v>
      </c>
      <c r="D243" s="154" t="s">
        <v>175</v>
      </c>
      <c r="E243" s="155" t="s">
        <v>439</v>
      </c>
      <c r="F243" s="155" t="s">
        <v>440</v>
      </c>
      <c r="G243" s="156" t="s">
        <v>199</v>
      </c>
      <c r="H243" s="157">
        <v>234</v>
      </c>
      <c r="I243" s="158"/>
      <c r="J243" s="159">
        <f>ROUND(I243*H243,2)</f>
        <v>0</v>
      </c>
      <c r="K243" s="167" t="s">
        <v>192</v>
      </c>
      <c r="M243" s="161"/>
      <c r="N243" s="162" t="s">
        <v>42</v>
      </c>
      <c r="P243" s="163">
        <f>O243*H243</f>
        <v>0</v>
      </c>
      <c r="Q243" s="163">
        <v>0</v>
      </c>
      <c r="R243" s="163">
        <f>Q243*H243</f>
        <v>0</v>
      </c>
      <c r="S243" s="163">
        <v>0</v>
      </c>
      <c r="T243" s="164">
        <f>S243*H243</f>
        <v>0</v>
      </c>
      <c r="AR243" s="165" t="s">
        <v>179</v>
      </c>
      <c r="AT243" s="165" t="s">
        <v>175</v>
      </c>
      <c r="AU243" s="165" t="s">
        <v>81</v>
      </c>
      <c r="AY243" s="123" t="s">
        <v>173</v>
      </c>
      <c r="BE243" s="166">
        <f>IF(N243="základní",J243,0)</f>
        <v>0</v>
      </c>
      <c r="BF243" s="166">
        <f>IF(N243="snížená",J243,0)</f>
        <v>0</v>
      </c>
      <c r="BG243" s="166">
        <f>IF(N243="zákl. přenesená",J243,0)</f>
        <v>0</v>
      </c>
      <c r="BH243" s="166">
        <f>IF(N243="sníž. přenesená",J243,0)</f>
        <v>0</v>
      </c>
      <c r="BI243" s="166">
        <f>IF(N243="nulová",J243,0)</f>
        <v>0</v>
      </c>
      <c r="BJ243" s="123" t="s">
        <v>79</v>
      </c>
      <c r="BK243" s="166">
        <f>ROUND(I243*H243,2)</f>
        <v>0</v>
      </c>
      <c r="BL243" s="123" t="s">
        <v>179</v>
      </c>
      <c r="BM243" s="165" t="s">
        <v>441</v>
      </c>
    </row>
    <row r="244" spans="3:65" s="106" customFormat="1" ht="13.05" customHeight="1">
      <c r="D244" s="170" t="s">
        <v>194</v>
      </c>
      <c r="F244" s="171" t="s">
        <v>442</v>
      </c>
      <c r="AT244" s="123" t="s">
        <v>194</v>
      </c>
      <c r="AU244" s="123" t="s">
        <v>81</v>
      </c>
    </row>
    <row r="245" spans="3:65" s="177" customFormat="1" ht="13.05" customHeight="1">
      <c r="D245" s="173" t="s">
        <v>207</v>
      </c>
      <c r="E245" s="178"/>
      <c r="F245" s="179" t="s">
        <v>443</v>
      </c>
      <c r="H245" s="180">
        <v>234</v>
      </c>
      <c r="AT245" s="181" t="s">
        <v>207</v>
      </c>
      <c r="AU245" s="181" t="s">
        <v>81</v>
      </c>
      <c r="AV245" s="43" t="s">
        <v>81</v>
      </c>
      <c r="AW245" s="43" t="s">
        <v>32</v>
      </c>
      <c r="AX245" s="43" t="s">
        <v>71</v>
      </c>
      <c r="AY245" s="181" t="s">
        <v>173</v>
      </c>
    </row>
    <row r="246" spans="3:65" s="182" customFormat="1" ht="13.05" customHeight="1">
      <c r="D246" s="173" t="s">
        <v>207</v>
      </c>
      <c r="E246" s="212"/>
      <c r="F246" s="213" t="s">
        <v>210</v>
      </c>
      <c r="H246" s="180">
        <v>234</v>
      </c>
      <c r="AT246" s="187" t="s">
        <v>207</v>
      </c>
      <c r="AU246" s="187" t="s">
        <v>81</v>
      </c>
      <c r="AV246" s="43" t="s">
        <v>179</v>
      </c>
      <c r="AW246" s="43" t="s">
        <v>32</v>
      </c>
      <c r="AX246" s="43" t="s">
        <v>79</v>
      </c>
      <c r="AY246" s="187" t="s">
        <v>173</v>
      </c>
    </row>
    <row r="247" spans="3:65" s="143" customFormat="1" ht="22.8" customHeight="1">
      <c r="D247" s="151" t="s">
        <v>70</v>
      </c>
      <c r="E247" s="152" t="s">
        <v>81</v>
      </c>
      <c r="F247" s="152" t="s">
        <v>444</v>
      </c>
      <c r="J247" s="153">
        <f>BK247</f>
        <v>0</v>
      </c>
      <c r="P247" s="147">
        <f>SUM(P248:P288)</f>
        <v>0</v>
      </c>
      <c r="R247" s="147">
        <f>SUM(R248:R288)</f>
        <v>130.99992047999999</v>
      </c>
      <c r="T247" s="148">
        <f>SUM(T248:T288)</f>
        <v>0</v>
      </c>
      <c r="AR247" s="144" t="s">
        <v>79</v>
      </c>
      <c r="AT247" s="149" t="s">
        <v>70</v>
      </c>
      <c r="AU247" s="149" t="s">
        <v>79</v>
      </c>
      <c r="AY247" s="144" t="s">
        <v>173</v>
      </c>
      <c r="BK247" s="150">
        <f>SUM(BK248:BK288)</f>
        <v>0</v>
      </c>
    </row>
    <row r="248" spans="3:65" s="106" customFormat="1" ht="24.15" customHeight="1">
      <c r="C248" s="154" t="s">
        <v>445</v>
      </c>
      <c r="D248" s="154" t="s">
        <v>175</v>
      </c>
      <c r="E248" s="155" t="s">
        <v>446</v>
      </c>
      <c r="F248" s="155" t="s">
        <v>447</v>
      </c>
      <c r="G248" s="156" t="s">
        <v>248</v>
      </c>
      <c r="H248" s="157">
        <v>23.66</v>
      </c>
      <c r="I248" s="158"/>
      <c r="J248" s="159">
        <f>ROUND(I248*H248,2)</f>
        <v>0</v>
      </c>
      <c r="K248" s="167" t="s">
        <v>192</v>
      </c>
      <c r="M248" s="161"/>
      <c r="N248" s="162" t="s">
        <v>42</v>
      </c>
      <c r="P248" s="163">
        <f>O248*H248</f>
        <v>0</v>
      </c>
      <c r="Q248" s="163">
        <v>2.5018699999999998</v>
      </c>
      <c r="R248" s="163">
        <f>Q248*H248</f>
        <v>59.194244199999993</v>
      </c>
      <c r="S248" s="163">
        <v>0</v>
      </c>
      <c r="T248" s="164">
        <f>S248*H248</f>
        <v>0</v>
      </c>
      <c r="AR248" s="165" t="s">
        <v>179</v>
      </c>
      <c r="AT248" s="165" t="s">
        <v>175</v>
      </c>
      <c r="AU248" s="165" t="s">
        <v>81</v>
      </c>
      <c r="AY248" s="123" t="s">
        <v>173</v>
      </c>
      <c r="BE248" s="166">
        <f>IF(N248="základní",J248,0)</f>
        <v>0</v>
      </c>
      <c r="BF248" s="166">
        <f>IF(N248="snížená",J248,0)</f>
        <v>0</v>
      </c>
      <c r="BG248" s="166">
        <f>IF(N248="zákl. přenesená",J248,0)</f>
        <v>0</v>
      </c>
      <c r="BH248" s="166">
        <f>IF(N248="sníž. přenesená",J248,0)</f>
        <v>0</v>
      </c>
      <c r="BI248" s="166">
        <f>IF(N248="nulová",J248,0)</f>
        <v>0</v>
      </c>
      <c r="BJ248" s="123" t="s">
        <v>79</v>
      </c>
      <c r="BK248" s="166">
        <f>ROUND(I248*H248,2)</f>
        <v>0</v>
      </c>
      <c r="BL248" s="123" t="s">
        <v>179</v>
      </c>
      <c r="BM248" s="165" t="s">
        <v>448</v>
      </c>
    </row>
    <row r="249" spans="3:65" s="106" customFormat="1" ht="13.05" customHeight="1">
      <c r="D249" s="170" t="s">
        <v>194</v>
      </c>
      <c r="F249" s="171" t="s">
        <v>449</v>
      </c>
      <c r="AT249" s="123" t="s">
        <v>194</v>
      </c>
      <c r="AU249" s="123" t="s">
        <v>81</v>
      </c>
    </row>
    <row r="250" spans="3:65" s="177" customFormat="1" ht="13.05" customHeight="1">
      <c r="D250" s="183" t="s">
        <v>207</v>
      </c>
      <c r="E250" s="191"/>
      <c r="F250" s="192" t="s">
        <v>450</v>
      </c>
      <c r="H250" s="186">
        <v>23.66</v>
      </c>
      <c r="AT250" s="181" t="s">
        <v>207</v>
      </c>
      <c r="AU250" s="181" t="s">
        <v>81</v>
      </c>
      <c r="AV250" s="43" t="s">
        <v>81</v>
      </c>
      <c r="AW250" s="43" t="s">
        <v>32</v>
      </c>
      <c r="AX250" s="43" t="s">
        <v>79</v>
      </c>
      <c r="AY250" s="181" t="s">
        <v>173</v>
      </c>
    </row>
    <row r="251" spans="3:65" s="106" customFormat="1" ht="24.15" customHeight="1">
      <c r="C251" s="154" t="s">
        <v>451</v>
      </c>
      <c r="D251" s="154" t="s">
        <v>175</v>
      </c>
      <c r="E251" s="155" t="s">
        <v>452</v>
      </c>
      <c r="F251" s="155" t="s">
        <v>453</v>
      </c>
      <c r="G251" s="156" t="s">
        <v>248</v>
      </c>
      <c r="H251" s="157">
        <v>0.32</v>
      </c>
      <c r="I251" s="158"/>
      <c r="J251" s="159">
        <f>ROUND(I251*H251,2)</f>
        <v>0</v>
      </c>
      <c r="K251" s="167" t="s">
        <v>192</v>
      </c>
      <c r="M251" s="161"/>
      <c r="N251" s="162" t="s">
        <v>42</v>
      </c>
      <c r="P251" s="163">
        <f>O251*H251</f>
        <v>0</v>
      </c>
      <c r="Q251" s="163">
        <v>2.5018699999999998</v>
      </c>
      <c r="R251" s="163">
        <f>Q251*H251</f>
        <v>0.80059839999999993</v>
      </c>
      <c r="S251" s="163">
        <v>0</v>
      </c>
      <c r="T251" s="164">
        <f>S251*H251</f>
        <v>0</v>
      </c>
      <c r="AR251" s="165" t="s">
        <v>179</v>
      </c>
      <c r="AT251" s="165" t="s">
        <v>175</v>
      </c>
      <c r="AU251" s="165" t="s">
        <v>81</v>
      </c>
      <c r="AY251" s="123" t="s">
        <v>173</v>
      </c>
      <c r="BE251" s="166">
        <f>IF(N251="základní",J251,0)</f>
        <v>0</v>
      </c>
      <c r="BF251" s="166">
        <f>IF(N251="snížená",J251,0)</f>
        <v>0</v>
      </c>
      <c r="BG251" s="166">
        <f>IF(N251="zákl. přenesená",J251,0)</f>
        <v>0</v>
      </c>
      <c r="BH251" s="166">
        <f>IF(N251="sníž. přenesená",J251,0)</f>
        <v>0</v>
      </c>
      <c r="BI251" s="166">
        <f>IF(N251="nulová",J251,0)</f>
        <v>0</v>
      </c>
      <c r="BJ251" s="123" t="s">
        <v>79</v>
      </c>
      <c r="BK251" s="166">
        <f>ROUND(I251*H251,2)</f>
        <v>0</v>
      </c>
      <c r="BL251" s="123" t="s">
        <v>179</v>
      </c>
      <c r="BM251" s="165" t="s">
        <v>454</v>
      </c>
    </row>
    <row r="252" spans="3:65" s="106" customFormat="1" ht="13.05" customHeight="1">
      <c r="D252" s="170" t="s">
        <v>194</v>
      </c>
      <c r="F252" s="171" t="s">
        <v>455</v>
      </c>
      <c r="AT252" s="123" t="s">
        <v>194</v>
      </c>
      <c r="AU252" s="123" t="s">
        <v>81</v>
      </c>
    </row>
    <row r="253" spans="3:65" s="177" customFormat="1" ht="13.05" customHeight="1">
      <c r="D253" s="173" t="s">
        <v>207</v>
      </c>
      <c r="E253" s="178"/>
      <c r="F253" s="179" t="s">
        <v>456</v>
      </c>
      <c r="H253" s="180">
        <v>0.32</v>
      </c>
      <c r="AT253" s="181" t="s">
        <v>207</v>
      </c>
      <c r="AU253" s="181" t="s">
        <v>81</v>
      </c>
      <c r="AV253" s="43" t="s">
        <v>81</v>
      </c>
      <c r="AW253" s="43" t="s">
        <v>32</v>
      </c>
      <c r="AX253" s="43" t="s">
        <v>71</v>
      </c>
      <c r="AY253" s="181" t="s">
        <v>173</v>
      </c>
    </row>
    <row r="254" spans="3:65" s="182" customFormat="1" ht="13.05" customHeight="1">
      <c r="D254" s="183" t="s">
        <v>207</v>
      </c>
      <c r="E254" s="184"/>
      <c r="F254" s="185" t="s">
        <v>210</v>
      </c>
      <c r="H254" s="186">
        <v>0.32</v>
      </c>
      <c r="AT254" s="187" t="s">
        <v>207</v>
      </c>
      <c r="AU254" s="187" t="s">
        <v>81</v>
      </c>
      <c r="AV254" s="43" t="s">
        <v>179</v>
      </c>
      <c r="AW254" s="43" t="s">
        <v>32</v>
      </c>
      <c r="AX254" s="43" t="s">
        <v>79</v>
      </c>
      <c r="AY254" s="187" t="s">
        <v>173</v>
      </c>
    </row>
    <row r="255" spans="3:65" s="106" customFormat="1" ht="16.5" customHeight="1">
      <c r="C255" s="154" t="s">
        <v>457</v>
      </c>
      <c r="D255" s="154" t="s">
        <v>175</v>
      </c>
      <c r="E255" s="155" t="s">
        <v>458</v>
      </c>
      <c r="F255" s="155" t="s">
        <v>459</v>
      </c>
      <c r="G255" s="156" t="s">
        <v>199</v>
      </c>
      <c r="H255" s="157">
        <v>1.92</v>
      </c>
      <c r="I255" s="158"/>
      <c r="J255" s="159">
        <f>ROUND(I255*H255,2)</f>
        <v>0</v>
      </c>
      <c r="K255" s="167" t="s">
        <v>192</v>
      </c>
      <c r="M255" s="161"/>
      <c r="N255" s="162" t="s">
        <v>42</v>
      </c>
      <c r="P255" s="163">
        <f>O255*H255</f>
        <v>0</v>
      </c>
      <c r="Q255" s="163">
        <v>2.64E-3</v>
      </c>
      <c r="R255" s="163">
        <f>Q255*H255</f>
        <v>5.0688E-3</v>
      </c>
      <c r="S255" s="163">
        <v>0</v>
      </c>
      <c r="T255" s="164">
        <f>S255*H255</f>
        <v>0</v>
      </c>
      <c r="AR255" s="165" t="s">
        <v>179</v>
      </c>
      <c r="AT255" s="165" t="s">
        <v>175</v>
      </c>
      <c r="AU255" s="165" t="s">
        <v>81</v>
      </c>
      <c r="AY255" s="123" t="s">
        <v>173</v>
      </c>
      <c r="BE255" s="166">
        <f>IF(N255="základní",J255,0)</f>
        <v>0</v>
      </c>
      <c r="BF255" s="166">
        <f>IF(N255="snížená",J255,0)</f>
        <v>0</v>
      </c>
      <c r="BG255" s="166">
        <f>IF(N255="zákl. přenesená",J255,0)</f>
        <v>0</v>
      </c>
      <c r="BH255" s="166">
        <f>IF(N255="sníž. přenesená",J255,0)</f>
        <v>0</v>
      </c>
      <c r="BI255" s="166">
        <f>IF(N255="nulová",J255,0)</f>
        <v>0</v>
      </c>
      <c r="BJ255" s="123" t="s">
        <v>79</v>
      </c>
      <c r="BK255" s="166">
        <f>ROUND(I255*H255,2)</f>
        <v>0</v>
      </c>
      <c r="BL255" s="123" t="s">
        <v>179</v>
      </c>
      <c r="BM255" s="165" t="s">
        <v>460</v>
      </c>
    </row>
    <row r="256" spans="3:65" s="106" customFormat="1" ht="13.05" customHeight="1">
      <c r="D256" s="170" t="s">
        <v>194</v>
      </c>
      <c r="F256" s="171" t="s">
        <v>461</v>
      </c>
      <c r="AT256" s="123" t="s">
        <v>194</v>
      </c>
      <c r="AU256" s="123" t="s">
        <v>81</v>
      </c>
    </row>
    <row r="257" spans="3:65" s="177" customFormat="1" ht="13.05" customHeight="1">
      <c r="D257" s="173" t="s">
        <v>207</v>
      </c>
      <c r="E257" s="178"/>
      <c r="F257" s="179" t="s">
        <v>462</v>
      </c>
      <c r="H257" s="180">
        <v>1.92</v>
      </c>
      <c r="AT257" s="181" t="s">
        <v>207</v>
      </c>
      <c r="AU257" s="181" t="s">
        <v>81</v>
      </c>
      <c r="AV257" s="43" t="s">
        <v>81</v>
      </c>
      <c r="AW257" s="43" t="s">
        <v>32</v>
      </c>
      <c r="AX257" s="43" t="s">
        <v>71</v>
      </c>
      <c r="AY257" s="181" t="s">
        <v>173</v>
      </c>
    </row>
    <row r="258" spans="3:65" s="182" customFormat="1" ht="13.05" customHeight="1">
      <c r="D258" s="183" t="s">
        <v>207</v>
      </c>
      <c r="E258" s="184"/>
      <c r="F258" s="185" t="s">
        <v>210</v>
      </c>
      <c r="H258" s="186">
        <v>1.92</v>
      </c>
      <c r="AT258" s="187" t="s">
        <v>207</v>
      </c>
      <c r="AU258" s="187" t="s">
        <v>81</v>
      </c>
      <c r="AV258" s="43" t="s">
        <v>179</v>
      </c>
      <c r="AW258" s="43" t="s">
        <v>32</v>
      </c>
      <c r="AX258" s="43" t="s">
        <v>79</v>
      </c>
      <c r="AY258" s="187" t="s">
        <v>173</v>
      </c>
    </row>
    <row r="259" spans="3:65" s="106" customFormat="1" ht="16.5" customHeight="1">
      <c r="C259" s="154" t="s">
        <v>463</v>
      </c>
      <c r="D259" s="154" t="s">
        <v>175</v>
      </c>
      <c r="E259" s="155" t="s">
        <v>464</v>
      </c>
      <c r="F259" s="155" t="s">
        <v>465</v>
      </c>
      <c r="G259" s="156" t="s">
        <v>199</v>
      </c>
      <c r="H259" s="157">
        <v>1.92</v>
      </c>
      <c r="I259" s="158"/>
      <c r="J259" s="159">
        <f>ROUND(I259*H259,2)</f>
        <v>0</v>
      </c>
      <c r="K259" s="167" t="s">
        <v>192</v>
      </c>
      <c r="M259" s="161"/>
      <c r="N259" s="162" t="s">
        <v>42</v>
      </c>
      <c r="P259" s="163">
        <f>O259*H259</f>
        <v>0</v>
      </c>
      <c r="Q259" s="163">
        <v>0</v>
      </c>
      <c r="R259" s="163">
        <f>Q259*H259</f>
        <v>0</v>
      </c>
      <c r="S259" s="163">
        <v>0</v>
      </c>
      <c r="T259" s="164">
        <f>S259*H259</f>
        <v>0</v>
      </c>
      <c r="AR259" s="165" t="s">
        <v>179</v>
      </c>
      <c r="AT259" s="165" t="s">
        <v>175</v>
      </c>
      <c r="AU259" s="165" t="s">
        <v>81</v>
      </c>
      <c r="AY259" s="123" t="s">
        <v>173</v>
      </c>
      <c r="BE259" s="166">
        <f>IF(N259="základní",J259,0)</f>
        <v>0</v>
      </c>
      <c r="BF259" s="166">
        <f>IF(N259="snížená",J259,0)</f>
        <v>0</v>
      </c>
      <c r="BG259" s="166">
        <f>IF(N259="zákl. přenesená",J259,0)</f>
        <v>0</v>
      </c>
      <c r="BH259" s="166">
        <f>IF(N259="sníž. přenesená",J259,0)</f>
        <v>0</v>
      </c>
      <c r="BI259" s="166">
        <f>IF(N259="nulová",J259,0)</f>
        <v>0</v>
      </c>
      <c r="BJ259" s="123" t="s">
        <v>79</v>
      </c>
      <c r="BK259" s="166">
        <f>ROUND(I259*H259,2)</f>
        <v>0</v>
      </c>
      <c r="BL259" s="123" t="s">
        <v>179</v>
      </c>
      <c r="BM259" s="165" t="s">
        <v>466</v>
      </c>
    </row>
    <row r="260" spans="3:65" s="106" customFormat="1" ht="13.05" customHeight="1">
      <c r="D260" s="168" t="s">
        <v>194</v>
      </c>
      <c r="F260" s="169" t="s">
        <v>467</v>
      </c>
      <c r="AT260" s="123" t="s">
        <v>194</v>
      </c>
      <c r="AU260" s="123" t="s">
        <v>81</v>
      </c>
    </row>
    <row r="261" spans="3:65" s="106" customFormat="1" ht="55.5" customHeight="1">
      <c r="C261" s="154" t="s">
        <v>468</v>
      </c>
      <c r="D261" s="154" t="s">
        <v>175</v>
      </c>
      <c r="E261" s="155" t="s">
        <v>469</v>
      </c>
      <c r="F261" s="155" t="s">
        <v>470</v>
      </c>
      <c r="G261" s="156" t="s">
        <v>191</v>
      </c>
      <c r="H261" s="157">
        <v>2</v>
      </c>
      <c r="I261" s="158"/>
      <c r="J261" s="159">
        <f>ROUND(I261*H261,2)</f>
        <v>0</v>
      </c>
      <c r="K261" s="167" t="s">
        <v>192</v>
      </c>
      <c r="M261" s="161"/>
      <c r="N261" s="162" t="s">
        <v>42</v>
      </c>
      <c r="P261" s="163">
        <f>O261*H261</f>
        <v>0</v>
      </c>
      <c r="Q261" s="163">
        <v>1.3509999999999999E-2</v>
      </c>
      <c r="R261" s="163">
        <f>Q261*H261</f>
        <v>2.7019999999999999E-2</v>
      </c>
      <c r="S261" s="163">
        <v>0</v>
      </c>
      <c r="T261" s="164">
        <f>S261*H261</f>
        <v>0</v>
      </c>
      <c r="AR261" s="165" t="s">
        <v>179</v>
      </c>
      <c r="AT261" s="165" t="s">
        <v>175</v>
      </c>
      <c r="AU261" s="165" t="s">
        <v>81</v>
      </c>
      <c r="AY261" s="123" t="s">
        <v>173</v>
      </c>
      <c r="BE261" s="166">
        <f>IF(N261="základní",J261,0)</f>
        <v>0</v>
      </c>
      <c r="BF261" s="166">
        <f>IF(N261="snížená",J261,0)</f>
        <v>0</v>
      </c>
      <c r="BG261" s="166">
        <f>IF(N261="zákl. přenesená",J261,0)</f>
        <v>0</v>
      </c>
      <c r="BH261" s="166">
        <f>IF(N261="sníž. přenesená",J261,0)</f>
        <v>0</v>
      </c>
      <c r="BI261" s="166">
        <f>IF(N261="nulová",J261,0)</f>
        <v>0</v>
      </c>
      <c r="BJ261" s="123" t="s">
        <v>79</v>
      </c>
      <c r="BK261" s="166">
        <f>ROUND(I261*H261,2)</f>
        <v>0</v>
      </c>
      <c r="BL261" s="123" t="s">
        <v>179</v>
      </c>
      <c r="BM261" s="165" t="s">
        <v>471</v>
      </c>
    </row>
    <row r="262" spans="3:65" s="106" customFormat="1" ht="13.05" customHeight="1">
      <c r="D262" s="168" t="s">
        <v>194</v>
      </c>
      <c r="F262" s="169" t="s">
        <v>472</v>
      </c>
      <c r="AT262" s="123" t="s">
        <v>194</v>
      </c>
      <c r="AU262" s="123" t="s">
        <v>81</v>
      </c>
    </row>
    <row r="263" spans="3:65" s="106" customFormat="1" ht="55.5" customHeight="1">
      <c r="C263" s="154" t="s">
        <v>473</v>
      </c>
      <c r="D263" s="154" t="s">
        <v>175</v>
      </c>
      <c r="E263" s="155" t="s">
        <v>474</v>
      </c>
      <c r="F263" s="155" t="s">
        <v>475</v>
      </c>
      <c r="G263" s="156" t="s">
        <v>191</v>
      </c>
      <c r="H263" s="157">
        <v>6</v>
      </c>
      <c r="I263" s="158"/>
      <c r="J263" s="159">
        <f>ROUND(I263*H263,2)</f>
        <v>0</v>
      </c>
      <c r="K263" s="167" t="s">
        <v>192</v>
      </c>
      <c r="M263" s="161"/>
      <c r="N263" s="162" t="s">
        <v>42</v>
      </c>
      <c r="P263" s="163">
        <f>O263*H263</f>
        <v>0</v>
      </c>
      <c r="Q263" s="163">
        <v>2.1700000000000001E-3</v>
      </c>
      <c r="R263" s="163">
        <f>Q263*H263</f>
        <v>1.302E-2</v>
      </c>
      <c r="S263" s="163">
        <v>0</v>
      </c>
      <c r="T263" s="164">
        <f>S263*H263</f>
        <v>0</v>
      </c>
      <c r="AR263" s="165" t="s">
        <v>179</v>
      </c>
      <c r="AT263" s="165" t="s">
        <v>175</v>
      </c>
      <c r="AU263" s="165" t="s">
        <v>81</v>
      </c>
      <c r="AY263" s="123" t="s">
        <v>173</v>
      </c>
      <c r="BE263" s="166">
        <f>IF(N263="základní",J263,0)</f>
        <v>0</v>
      </c>
      <c r="BF263" s="166">
        <f>IF(N263="snížená",J263,0)</f>
        <v>0</v>
      </c>
      <c r="BG263" s="166">
        <f>IF(N263="zákl. přenesená",J263,0)</f>
        <v>0</v>
      </c>
      <c r="BH263" s="166">
        <f>IF(N263="sníž. přenesená",J263,0)</f>
        <v>0</v>
      </c>
      <c r="BI263" s="166">
        <f>IF(N263="nulová",J263,0)</f>
        <v>0</v>
      </c>
      <c r="BJ263" s="123" t="s">
        <v>79</v>
      </c>
      <c r="BK263" s="166">
        <f>ROUND(I263*H263,2)</f>
        <v>0</v>
      </c>
      <c r="BL263" s="123" t="s">
        <v>179</v>
      </c>
      <c r="BM263" s="165" t="s">
        <v>476</v>
      </c>
    </row>
    <row r="264" spans="3:65" s="106" customFormat="1" ht="13.05" customHeight="1">
      <c r="D264" s="168" t="s">
        <v>194</v>
      </c>
      <c r="F264" s="169" t="s">
        <v>477</v>
      </c>
      <c r="AT264" s="123" t="s">
        <v>194</v>
      </c>
      <c r="AU264" s="123" t="s">
        <v>81</v>
      </c>
    </row>
    <row r="265" spans="3:65" s="106" customFormat="1" ht="44.25" customHeight="1">
      <c r="C265" s="154" t="s">
        <v>478</v>
      </c>
      <c r="D265" s="154" t="s">
        <v>175</v>
      </c>
      <c r="E265" s="155" t="s">
        <v>479</v>
      </c>
      <c r="F265" s="155" t="s">
        <v>480</v>
      </c>
      <c r="G265" s="156" t="s">
        <v>199</v>
      </c>
      <c r="H265" s="157">
        <v>28.95</v>
      </c>
      <c r="I265" s="158"/>
      <c r="J265" s="159">
        <f>ROUND(I265*H265,2)</f>
        <v>0</v>
      </c>
      <c r="K265" s="167" t="s">
        <v>192</v>
      </c>
      <c r="M265" s="161"/>
      <c r="N265" s="162" t="s">
        <v>42</v>
      </c>
      <c r="P265" s="163">
        <f>O265*H265</f>
        <v>0</v>
      </c>
      <c r="Q265" s="163">
        <v>0.61207999999999996</v>
      </c>
      <c r="R265" s="163">
        <f>Q265*H265</f>
        <v>17.719715999999998</v>
      </c>
      <c r="S265" s="163">
        <v>0</v>
      </c>
      <c r="T265" s="164">
        <f>S265*H265</f>
        <v>0</v>
      </c>
      <c r="AR265" s="165" t="s">
        <v>179</v>
      </c>
      <c r="AT265" s="165" t="s">
        <v>175</v>
      </c>
      <c r="AU265" s="165" t="s">
        <v>81</v>
      </c>
      <c r="AY265" s="123" t="s">
        <v>173</v>
      </c>
      <c r="BE265" s="166">
        <f>IF(N265="základní",J265,0)</f>
        <v>0</v>
      </c>
      <c r="BF265" s="166">
        <f>IF(N265="snížená",J265,0)</f>
        <v>0</v>
      </c>
      <c r="BG265" s="166">
        <f>IF(N265="zákl. přenesená",J265,0)</f>
        <v>0</v>
      </c>
      <c r="BH265" s="166">
        <f>IF(N265="sníž. přenesená",J265,0)</f>
        <v>0</v>
      </c>
      <c r="BI265" s="166">
        <f>IF(N265="nulová",J265,0)</f>
        <v>0</v>
      </c>
      <c r="BJ265" s="123" t="s">
        <v>79</v>
      </c>
      <c r="BK265" s="166">
        <f>ROUND(I265*H265,2)</f>
        <v>0</v>
      </c>
      <c r="BL265" s="123" t="s">
        <v>179</v>
      </c>
      <c r="BM265" s="165" t="s">
        <v>481</v>
      </c>
    </row>
    <row r="266" spans="3:65" s="106" customFormat="1" ht="13.05" customHeight="1">
      <c r="D266" s="170" t="s">
        <v>194</v>
      </c>
      <c r="F266" s="171" t="s">
        <v>482</v>
      </c>
      <c r="AT266" s="123" t="s">
        <v>194</v>
      </c>
      <c r="AU266" s="123" t="s">
        <v>81</v>
      </c>
    </row>
    <row r="267" spans="3:65" s="177" customFormat="1" ht="13.05" customHeight="1">
      <c r="D267" s="183" t="s">
        <v>207</v>
      </c>
      <c r="E267" s="191"/>
      <c r="F267" s="192" t="s">
        <v>483</v>
      </c>
      <c r="H267" s="186">
        <v>28.95</v>
      </c>
      <c r="AT267" s="181" t="s">
        <v>207</v>
      </c>
      <c r="AU267" s="181" t="s">
        <v>81</v>
      </c>
      <c r="AV267" s="43" t="s">
        <v>81</v>
      </c>
      <c r="AW267" s="43" t="s">
        <v>32</v>
      </c>
      <c r="AX267" s="43" t="s">
        <v>79</v>
      </c>
      <c r="AY267" s="181" t="s">
        <v>173</v>
      </c>
    </row>
    <row r="268" spans="3:65" s="106" customFormat="1" ht="55.5" customHeight="1">
      <c r="C268" s="154" t="s">
        <v>484</v>
      </c>
      <c r="D268" s="154" t="s">
        <v>175</v>
      </c>
      <c r="E268" s="155" t="s">
        <v>485</v>
      </c>
      <c r="F268" s="155" t="s">
        <v>486</v>
      </c>
      <c r="G268" s="156" t="s">
        <v>302</v>
      </c>
      <c r="H268" s="157">
        <v>0.495</v>
      </c>
      <c r="I268" s="158"/>
      <c r="J268" s="159">
        <f>ROUND(I268*H268,2)</f>
        <v>0</v>
      </c>
      <c r="K268" s="167" t="s">
        <v>192</v>
      </c>
      <c r="M268" s="161"/>
      <c r="N268" s="162" t="s">
        <v>42</v>
      </c>
      <c r="P268" s="163">
        <f>O268*H268</f>
        <v>0</v>
      </c>
      <c r="Q268" s="163">
        <v>1.0593999999999999</v>
      </c>
      <c r="R268" s="163">
        <f>Q268*H268</f>
        <v>0.52440299999999995</v>
      </c>
      <c r="S268" s="163">
        <v>0</v>
      </c>
      <c r="T268" s="164">
        <f>S268*H268</f>
        <v>0</v>
      </c>
      <c r="AR268" s="165" t="s">
        <v>179</v>
      </c>
      <c r="AT268" s="165" t="s">
        <v>175</v>
      </c>
      <c r="AU268" s="165" t="s">
        <v>81</v>
      </c>
      <c r="AY268" s="123" t="s">
        <v>173</v>
      </c>
      <c r="BE268" s="166">
        <f>IF(N268="základní",J268,0)</f>
        <v>0</v>
      </c>
      <c r="BF268" s="166">
        <f>IF(N268="snížená",J268,0)</f>
        <v>0</v>
      </c>
      <c r="BG268" s="166">
        <f>IF(N268="zákl. přenesená",J268,0)</f>
        <v>0</v>
      </c>
      <c r="BH268" s="166">
        <f>IF(N268="sníž. přenesená",J268,0)</f>
        <v>0</v>
      </c>
      <c r="BI268" s="166">
        <f>IF(N268="nulová",J268,0)</f>
        <v>0</v>
      </c>
      <c r="BJ268" s="123" t="s">
        <v>79</v>
      </c>
      <c r="BK268" s="166">
        <f>ROUND(I268*H268,2)</f>
        <v>0</v>
      </c>
      <c r="BL268" s="123" t="s">
        <v>179</v>
      </c>
      <c r="BM268" s="165" t="s">
        <v>487</v>
      </c>
    </row>
    <row r="269" spans="3:65" s="106" customFormat="1" ht="13.05" customHeight="1">
      <c r="D269" s="170" t="s">
        <v>194</v>
      </c>
      <c r="F269" s="171" t="s">
        <v>488</v>
      </c>
      <c r="AT269" s="123" t="s">
        <v>194</v>
      </c>
      <c r="AU269" s="123" t="s">
        <v>81</v>
      </c>
    </row>
    <row r="270" spans="3:65" s="177" customFormat="1" ht="13.05" customHeight="1">
      <c r="D270" s="173" t="s">
        <v>207</v>
      </c>
      <c r="E270" s="178"/>
      <c r="F270" s="179" t="s">
        <v>489</v>
      </c>
      <c r="H270" s="180">
        <v>0.16500000000000001</v>
      </c>
      <c r="AT270" s="181" t="s">
        <v>207</v>
      </c>
      <c r="AU270" s="181" t="s">
        <v>81</v>
      </c>
      <c r="AV270" s="43" t="s">
        <v>81</v>
      </c>
      <c r="AW270" s="43" t="s">
        <v>32</v>
      </c>
      <c r="AX270" s="43" t="s">
        <v>71</v>
      </c>
      <c r="AY270" s="181" t="s">
        <v>173</v>
      </c>
    </row>
    <row r="271" spans="3:65" s="177" customFormat="1" ht="13.05" customHeight="1">
      <c r="D271" s="173" t="s">
        <v>207</v>
      </c>
      <c r="E271" s="178"/>
      <c r="F271" s="179" t="s">
        <v>490</v>
      </c>
      <c r="H271" s="180">
        <v>0.33</v>
      </c>
      <c r="AT271" s="181" t="s">
        <v>207</v>
      </c>
      <c r="AU271" s="181" t="s">
        <v>81</v>
      </c>
      <c r="AV271" s="43" t="s">
        <v>81</v>
      </c>
      <c r="AW271" s="43" t="s">
        <v>32</v>
      </c>
      <c r="AX271" s="43" t="s">
        <v>71</v>
      </c>
      <c r="AY271" s="181" t="s">
        <v>173</v>
      </c>
    </row>
    <row r="272" spans="3:65" s="182" customFormat="1" ht="13.05" customHeight="1">
      <c r="D272" s="183" t="s">
        <v>207</v>
      </c>
      <c r="E272" s="184"/>
      <c r="F272" s="185" t="s">
        <v>210</v>
      </c>
      <c r="H272" s="186">
        <v>0.495</v>
      </c>
      <c r="AT272" s="187" t="s">
        <v>207</v>
      </c>
      <c r="AU272" s="187" t="s">
        <v>81</v>
      </c>
      <c r="AV272" s="43" t="s">
        <v>179</v>
      </c>
      <c r="AW272" s="43" t="s">
        <v>32</v>
      </c>
      <c r="AX272" s="43" t="s">
        <v>79</v>
      </c>
      <c r="AY272" s="187" t="s">
        <v>173</v>
      </c>
    </row>
    <row r="273" spans="3:65" s="106" customFormat="1" ht="33" customHeight="1">
      <c r="C273" s="154" t="s">
        <v>491</v>
      </c>
      <c r="D273" s="154" t="s">
        <v>175</v>
      </c>
      <c r="E273" s="155" t="s">
        <v>492</v>
      </c>
      <c r="F273" s="155" t="s">
        <v>493</v>
      </c>
      <c r="G273" s="156" t="s">
        <v>248</v>
      </c>
      <c r="H273" s="157">
        <v>20.695</v>
      </c>
      <c r="I273" s="158"/>
      <c r="J273" s="159">
        <f>ROUND(I273*H273,2)</f>
        <v>0</v>
      </c>
      <c r="K273" s="167" t="s">
        <v>192</v>
      </c>
      <c r="M273" s="161"/>
      <c r="N273" s="162" t="s">
        <v>42</v>
      </c>
      <c r="P273" s="163">
        <f>O273*H273</f>
        <v>0</v>
      </c>
      <c r="Q273" s="163">
        <v>2.5018699999999998</v>
      </c>
      <c r="R273" s="163">
        <f>Q273*H273</f>
        <v>51.776199649999995</v>
      </c>
      <c r="S273" s="163">
        <v>0</v>
      </c>
      <c r="T273" s="164">
        <f>S273*H273</f>
        <v>0</v>
      </c>
      <c r="AR273" s="165" t="s">
        <v>179</v>
      </c>
      <c r="AT273" s="165" t="s">
        <v>175</v>
      </c>
      <c r="AU273" s="165" t="s">
        <v>81</v>
      </c>
      <c r="AY273" s="123" t="s">
        <v>173</v>
      </c>
      <c r="BE273" s="166">
        <f>IF(N273="základní",J273,0)</f>
        <v>0</v>
      </c>
      <c r="BF273" s="166">
        <f>IF(N273="snížená",J273,0)</f>
        <v>0</v>
      </c>
      <c r="BG273" s="166">
        <f>IF(N273="zákl. přenesená",J273,0)</f>
        <v>0</v>
      </c>
      <c r="BH273" s="166">
        <f>IF(N273="sníž. přenesená",J273,0)</f>
        <v>0</v>
      </c>
      <c r="BI273" s="166">
        <f>IF(N273="nulová",J273,0)</f>
        <v>0</v>
      </c>
      <c r="BJ273" s="123" t="s">
        <v>79</v>
      </c>
      <c r="BK273" s="166">
        <f>ROUND(I273*H273,2)</f>
        <v>0</v>
      </c>
      <c r="BL273" s="123" t="s">
        <v>179</v>
      </c>
      <c r="BM273" s="165" t="s">
        <v>494</v>
      </c>
    </row>
    <row r="274" spans="3:65" s="106" customFormat="1" ht="13.05" customHeight="1">
      <c r="D274" s="170" t="s">
        <v>194</v>
      </c>
      <c r="F274" s="171" t="s">
        <v>495</v>
      </c>
      <c r="AT274" s="123" t="s">
        <v>194</v>
      </c>
      <c r="AU274" s="123" t="s">
        <v>81</v>
      </c>
    </row>
    <row r="275" spans="3:65" s="177" customFormat="1" ht="13.05" customHeight="1">
      <c r="D275" s="173" t="s">
        <v>207</v>
      </c>
      <c r="E275" s="178"/>
      <c r="F275" s="179" t="s">
        <v>496</v>
      </c>
      <c r="H275" s="180">
        <v>20.695</v>
      </c>
      <c r="AT275" s="181" t="s">
        <v>207</v>
      </c>
      <c r="AU275" s="181" t="s">
        <v>81</v>
      </c>
      <c r="AV275" s="43" t="s">
        <v>81</v>
      </c>
      <c r="AW275" s="43" t="s">
        <v>32</v>
      </c>
      <c r="AX275" s="43" t="s">
        <v>71</v>
      </c>
      <c r="AY275" s="181" t="s">
        <v>173</v>
      </c>
    </row>
    <row r="276" spans="3:65" s="182" customFormat="1" ht="13.05" customHeight="1">
      <c r="D276" s="183" t="s">
        <v>207</v>
      </c>
      <c r="E276" s="184"/>
      <c r="F276" s="185" t="s">
        <v>210</v>
      </c>
      <c r="H276" s="186">
        <v>20.695</v>
      </c>
      <c r="AT276" s="187" t="s">
        <v>207</v>
      </c>
      <c r="AU276" s="187" t="s">
        <v>81</v>
      </c>
      <c r="AV276" s="43" t="s">
        <v>179</v>
      </c>
      <c r="AW276" s="43" t="s">
        <v>32</v>
      </c>
      <c r="AX276" s="43" t="s">
        <v>79</v>
      </c>
      <c r="AY276" s="187" t="s">
        <v>173</v>
      </c>
    </row>
    <row r="277" spans="3:65" s="106" customFormat="1" ht="44.25" customHeight="1">
      <c r="C277" s="154" t="s">
        <v>497</v>
      </c>
      <c r="D277" s="154" t="s">
        <v>175</v>
      </c>
      <c r="E277" s="155" t="s">
        <v>498</v>
      </c>
      <c r="F277" s="155" t="s">
        <v>499</v>
      </c>
      <c r="G277" s="156" t="s">
        <v>248</v>
      </c>
      <c r="H277" s="157">
        <v>20.695</v>
      </c>
      <c r="I277" s="158"/>
      <c r="J277" s="159">
        <f>ROUND(I277*H277,2)</f>
        <v>0</v>
      </c>
      <c r="K277" s="167" t="s">
        <v>192</v>
      </c>
      <c r="M277" s="161"/>
      <c r="N277" s="162" t="s">
        <v>42</v>
      </c>
      <c r="P277" s="163">
        <f>O277*H277</f>
        <v>0</v>
      </c>
      <c r="Q277" s="163">
        <v>0</v>
      </c>
      <c r="R277" s="163">
        <f>Q277*H277</f>
        <v>0</v>
      </c>
      <c r="S277" s="163">
        <v>0</v>
      </c>
      <c r="T277" s="164">
        <f>S277*H277</f>
        <v>0</v>
      </c>
      <c r="AR277" s="165" t="s">
        <v>179</v>
      </c>
      <c r="AT277" s="165" t="s">
        <v>175</v>
      </c>
      <c r="AU277" s="165" t="s">
        <v>81</v>
      </c>
      <c r="AY277" s="123" t="s">
        <v>173</v>
      </c>
      <c r="BE277" s="166">
        <f>IF(N277="základní",J277,0)</f>
        <v>0</v>
      </c>
      <c r="BF277" s="166">
        <f>IF(N277="snížená",J277,0)</f>
        <v>0</v>
      </c>
      <c r="BG277" s="166">
        <f>IF(N277="zákl. přenesená",J277,0)</f>
        <v>0</v>
      </c>
      <c r="BH277" s="166">
        <f>IF(N277="sníž. přenesená",J277,0)</f>
        <v>0</v>
      </c>
      <c r="BI277" s="166">
        <f>IF(N277="nulová",J277,0)</f>
        <v>0</v>
      </c>
      <c r="BJ277" s="123" t="s">
        <v>79</v>
      </c>
      <c r="BK277" s="166">
        <f>ROUND(I277*H277,2)</f>
        <v>0</v>
      </c>
      <c r="BL277" s="123" t="s">
        <v>179</v>
      </c>
      <c r="BM277" s="165" t="s">
        <v>500</v>
      </c>
    </row>
    <row r="278" spans="3:65" s="106" customFormat="1" ht="13.05" customHeight="1">
      <c r="D278" s="168" t="s">
        <v>194</v>
      </c>
      <c r="F278" s="169" t="s">
        <v>501</v>
      </c>
      <c r="AT278" s="123" t="s">
        <v>194</v>
      </c>
      <c r="AU278" s="123" t="s">
        <v>81</v>
      </c>
    </row>
    <row r="279" spans="3:65" s="106" customFormat="1" ht="21.75" customHeight="1">
      <c r="C279" s="154" t="s">
        <v>502</v>
      </c>
      <c r="D279" s="154" t="s">
        <v>175</v>
      </c>
      <c r="E279" s="155" t="s">
        <v>503</v>
      </c>
      <c r="F279" s="155" t="s">
        <v>504</v>
      </c>
      <c r="G279" s="156" t="s">
        <v>302</v>
      </c>
      <c r="H279" s="157">
        <v>0.73499999999999999</v>
      </c>
      <c r="I279" s="158"/>
      <c r="J279" s="159">
        <f>ROUND(I279*H279,2)</f>
        <v>0</v>
      </c>
      <c r="K279" s="167" t="s">
        <v>192</v>
      </c>
      <c r="M279" s="161"/>
      <c r="N279" s="162" t="s">
        <v>42</v>
      </c>
      <c r="P279" s="163">
        <f>O279*H279</f>
        <v>0</v>
      </c>
      <c r="Q279" s="163">
        <v>1.06277</v>
      </c>
      <c r="R279" s="163">
        <f>Q279*H279</f>
        <v>0.78113595000000002</v>
      </c>
      <c r="S279" s="163">
        <v>0</v>
      </c>
      <c r="T279" s="164">
        <f>S279*H279</f>
        <v>0</v>
      </c>
      <c r="AR279" s="165" t="s">
        <v>179</v>
      </c>
      <c r="AT279" s="165" t="s">
        <v>175</v>
      </c>
      <c r="AU279" s="165" t="s">
        <v>81</v>
      </c>
      <c r="AY279" s="123" t="s">
        <v>173</v>
      </c>
      <c r="BE279" s="166">
        <f>IF(N279="základní",J279,0)</f>
        <v>0</v>
      </c>
      <c r="BF279" s="166">
        <f>IF(N279="snížená",J279,0)</f>
        <v>0</v>
      </c>
      <c r="BG279" s="166">
        <f>IF(N279="zákl. přenesená",J279,0)</f>
        <v>0</v>
      </c>
      <c r="BH279" s="166">
        <f>IF(N279="sníž. přenesená",J279,0)</f>
        <v>0</v>
      </c>
      <c r="BI279" s="166">
        <f>IF(N279="nulová",J279,0)</f>
        <v>0</v>
      </c>
      <c r="BJ279" s="123" t="s">
        <v>79</v>
      </c>
      <c r="BK279" s="166">
        <f>ROUND(I279*H279,2)</f>
        <v>0</v>
      </c>
      <c r="BL279" s="123" t="s">
        <v>179</v>
      </c>
      <c r="BM279" s="165" t="s">
        <v>505</v>
      </c>
    </row>
    <row r="280" spans="3:65" s="106" customFormat="1" ht="13.05" customHeight="1">
      <c r="D280" s="170" t="s">
        <v>194</v>
      </c>
      <c r="F280" s="171" t="s">
        <v>506</v>
      </c>
      <c r="AT280" s="123" t="s">
        <v>194</v>
      </c>
      <c r="AU280" s="123" t="s">
        <v>81</v>
      </c>
    </row>
    <row r="281" spans="3:65" s="177" customFormat="1" ht="13.05" customHeight="1">
      <c r="D281" s="173" t="s">
        <v>207</v>
      </c>
      <c r="E281" s="178"/>
      <c r="F281" s="179" t="s">
        <v>507</v>
      </c>
      <c r="H281" s="180">
        <v>0.73499999999999999</v>
      </c>
      <c r="AT281" s="181" t="s">
        <v>207</v>
      </c>
      <c r="AU281" s="181" t="s">
        <v>81</v>
      </c>
      <c r="AV281" s="43" t="s">
        <v>81</v>
      </c>
      <c r="AW281" s="43" t="s">
        <v>32</v>
      </c>
      <c r="AX281" s="43" t="s">
        <v>71</v>
      </c>
      <c r="AY281" s="181" t="s">
        <v>173</v>
      </c>
    </row>
    <row r="282" spans="3:65" s="182" customFormat="1" ht="13.05" customHeight="1">
      <c r="D282" s="183" t="s">
        <v>207</v>
      </c>
      <c r="E282" s="184"/>
      <c r="F282" s="185" t="s">
        <v>210</v>
      </c>
      <c r="H282" s="186">
        <v>0.73499999999999999</v>
      </c>
      <c r="AT282" s="187" t="s">
        <v>207</v>
      </c>
      <c r="AU282" s="187" t="s">
        <v>81</v>
      </c>
      <c r="AV282" s="43" t="s">
        <v>179</v>
      </c>
      <c r="AW282" s="43" t="s">
        <v>32</v>
      </c>
      <c r="AX282" s="43" t="s">
        <v>79</v>
      </c>
      <c r="AY282" s="187" t="s">
        <v>173</v>
      </c>
    </row>
    <row r="283" spans="3:65" s="106" customFormat="1" ht="16.5" customHeight="1">
      <c r="C283" s="154" t="s">
        <v>508</v>
      </c>
      <c r="D283" s="154" t="s">
        <v>175</v>
      </c>
      <c r="E283" s="155" t="s">
        <v>509</v>
      </c>
      <c r="F283" s="155" t="s">
        <v>510</v>
      </c>
      <c r="G283" s="156" t="s">
        <v>199</v>
      </c>
      <c r="H283" s="157">
        <v>9.8640000000000008</v>
      </c>
      <c r="I283" s="158"/>
      <c r="J283" s="159">
        <f>ROUND(I283*H283,2)</f>
        <v>0</v>
      </c>
      <c r="K283" s="167" t="s">
        <v>192</v>
      </c>
      <c r="M283" s="161"/>
      <c r="N283" s="162" t="s">
        <v>42</v>
      </c>
      <c r="P283" s="163">
        <f>O283*H283</f>
        <v>0</v>
      </c>
      <c r="Q283" s="163">
        <v>1.6070000000000001E-2</v>
      </c>
      <c r="R283" s="163">
        <f>Q283*H283</f>
        <v>0.15851448000000001</v>
      </c>
      <c r="S283" s="163">
        <v>0</v>
      </c>
      <c r="T283" s="164">
        <f>S283*H283</f>
        <v>0</v>
      </c>
      <c r="AR283" s="165" t="s">
        <v>179</v>
      </c>
      <c r="AT283" s="165" t="s">
        <v>175</v>
      </c>
      <c r="AU283" s="165" t="s">
        <v>81</v>
      </c>
      <c r="AY283" s="123" t="s">
        <v>173</v>
      </c>
      <c r="BE283" s="166">
        <f>IF(N283="základní",J283,0)</f>
        <v>0</v>
      </c>
      <c r="BF283" s="166">
        <f>IF(N283="snížená",J283,0)</f>
        <v>0</v>
      </c>
      <c r="BG283" s="166">
        <f>IF(N283="zákl. přenesená",J283,0)</f>
        <v>0</v>
      </c>
      <c r="BH283" s="166">
        <f>IF(N283="sníž. přenesená",J283,0)</f>
        <v>0</v>
      </c>
      <c r="BI283" s="166">
        <f>IF(N283="nulová",J283,0)</f>
        <v>0</v>
      </c>
      <c r="BJ283" s="123" t="s">
        <v>79</v>
      </c>
      <c r="BK283" s="166">
        <f>ROUND(I283*H283,2)</f>
        <v>0</v>
      </c>
      <c r="BL283" s="123" t="s">
        <v>179</v>
      </c>
      <c r="BM283" s="165" t="s">
        <v>511</v>
      </c>
    </row>
    <row r="284" spans="3:65" s="106" customFormat="1" ht="13.05" customHeight="1">
      <c r="D284" s="170" t="s">
        <v>194</v>
      </c>
      <c r="F284" s="171" t="s">
        <v>512</v>
      </c>
      <c r="AT284" s="123" t="s">
        <v>194</v>
      </c>
      <c r="AU284" s="123" t="s">
        <v>81</v>
      </c>
    </row>
    <row r="285" spans="3:65" s="177" customFormat="1" ht="13.05" customHeight="1">
      <c r="D285" s="173" t="s">
        <v>207</v>
      </c>
      <c r="E285" s="178"/>
      <c r="F285" s="179" t="s">
        <v>513</v>
      </c>
      <c r="H285" s="180">
        <v>9.8640000000000008</v>
      </c>
      <c r="AT285" s="181" t="s">
        <v>207</v>
      </c>
      <c r="AU285" s="181" t="s">
        <v>81</v>
      </c>
      <c r="AV285" s="43" t="s">
        <v>81</v>
      </c>
      <c r="AW285" s="43" t="s">
        <v>32</v>
      </c>
      <c r="AX285" s="43" t="s">
        <v>71</v>
      </c>
      <c r="AY285" s="181" t="s">
        <v>173</v>
      </c>
    </row>
    <row r="286" spans="3:65" s="182" customFormat="1" ht="13.05" customHeight="1">
      <c r="D286" s="183" t="s">
        <v>207</v>
      </c>
      <c r="E286" s="184"/>
      <c r="F286" s="185" t="s">
        <v>210</v>
      </c>
      <c r="H286" s="186">
        <v>9.8640000000000008</v>
      </c>
      <c r="AT286" s="187" t="s">
        <v>207</v>
      </c>
      <c r="AU286" s="187" t="s">
        <v>81</v>
      </c>
      <c r="AV286" s="43" t="s">
        <v>179</v>
      </c>
      <c r="AW286" s="43" t="s">
        <v>32</v>
      </c>
      <c r="AX286" s="43" t="s">
        <v>79</v>
      </c>
      <c r="AY286" s="187" t="s">
        <v>173</v>
      </c>
    </row>
    <row r="287" spans="3:65" s="106" customFormat="1" ht="16.5" customHeight="1">
      <c r="C287" s="154" t="s">
        <v>514</v>
      </c>
      <c r="D287" s="154" t="s">
        <v>175</v>
      </c>
      <c r="E287" s="155" t="s">
        <v>515</v>
      </c>
      <c r="F287" s="155" t="s">
        <v>516</v>
      </c>
      <c r="G287" s="156" t="s">
        <v>199</v>
      </c>
      <c r="H287" s="157">
        <v>9.8640000000000008</v>
      </c>
      <c r="I287" s="158"/>
      <c r="J287" s="159">
        <f>ROUND(I287*H287,2)</f>
        <v>0</v>
      </c>
      <c r="K287" s="167" t="s">
        <v>192</v>
      </c>
      <c r="M287" s="161"/>
      <c r="N287" s="162" t="s">
        <v>42</v>
      </c>
      <c r="P287" s="163">
        <f>O287*H287</f>
        <v>0</v>
      </c>
      <c r="Q287" s="163">
        <v>0</v>
      </c>
      <c r="R287" s="163">
        <f>Q287*H287</f>
        <v>0</v>
      </c>
      <c r="S287" s="163">
        <v>0</v>
      </c>
      <c r="T287" s="164">
        <f>S287*H287</f>
        <v>0</v>
      </c>
      <c r="AR287" s="165" t="s">
        <v>179</v>
      </c>
      <c r="AT287" s="165" t="s">
        <v>175</v>
      </c>
      <c r="AU287" s="165" t="s">
        <v>81</v>
      </c>
      <c r="AY287" s="123" t="s">
        <v>173</v>
      </c>
      <c r="BE287" s="166">
        <f>IF(N287="základní",J287,0)</f>
        <v>0</v>
      </c>
      <c r="BF287" s="166">
        <f>IF(N287="snížená",J287,0)</f>
        <v>0</v>
      </c>
      <c r="BG287" s="166">
        <f>IF(N287="zákl. přenesená",J287,0)</f>
        <v>0</v>
      </c>
      <c r="BH287" s="166">
        <f>IF(N287="sníž. přenesená",J287,0)</f>
        <v>0</v>
      </c>
      <c r="BI287" s="166">
        <f>IF(N287="nulová",J287,0)</f>
        <v>0</v>
      </c>
      <c r="BJ287" s="123" t="s">
        <v>79</v>
      </c>
      <c r="BK287" s="166">
        <f>ROUND(I287*H287,2)</f>
        <v>0</v>
      </c>
      <c r="BL287" s="123" t="s">
        <v>179</v>
      </c>
      <c r="BM287" s="165" t="s">
        <v>517</v>
      </c>
    </row>
    <row r="288" spans="3:65" s="106" customFormat="1" ht="13.05" customHeight="1">
      <c r="D288" s="170" t="s">
        <v>194</v>
      </c>
      <c r="F288" s="171" t="s">
        <v>518</v>
      </c>
      <c r="AT288" s="123" t="s">
        <v>194</v>
      </c>
      <c r="AU288" s="123" t="s">
        <v>81</v>
      </c>
    </row>
    <row r="289" spans="3:65" s="143" customFormat="1" ht="22.8" customHeight="1">
      <c r="D289" s="151" t="s">
        <v>70</v>
      </c>
      <c r="E289" s="152" t="s">
        <v>184</v>
      </c>
      <c r="F289" s="152" t="s">
        <v>519</v>
      </c>
      <c r="J289" s="153">
        <f>BK289</f>
        <v>0</v>
      </c>
      <c r="P289" s="147">
        <f>SUM(P290:P305)</f>
        <v>0</v>
      </c>
      <c r="R289" s="147">
        <f>SUM(R290:R305)</f>
        <v>14.881548400000002</v>
      </c>
      <c r="T289" s="148">
        <f>SUM(T290:T305)</f>
        <v>0</v>
      </c>
      <c r="AR289" s="144" t="s">
        <v>79</v>
      </c>
      <c r="AT289" s="149" t="s">
        <v>70</v>
      </c>
      <c r="AU289" s="149" t="s">
        <v>79</v>
      </c>
      <c r="AY289" s="144" t="s">
        <v>173</v>
      </c>
      <c r="BK289" s="150">
        <f>SUM(BK290:BK305)</f>
        <v>0</v>
      </c>
    </row>
    <row r="290" spans="3:65" s="106" customFormat="1" ht="33" customHeight="1">
      <c r="C290" s="154" t="s">
        <v>520</v>
      </c>
      <c r="D290" s="154" t="s">
        <v>175</v>
      </c>
      <c r="E290" s="155" t="s">
        <v>521</v>
      </c>
      <c r="F290" s="155" t="s">
        <v>522</v>
      </c>
      <c r="G290" s="156" t="s">
        <v>191</v>
      </c>
      <c r="H290" s="157">
        <v>185</v>
      </c>
      <c r="I290" s="158"/>
      <c r="J290" s="159">
        <f>ROUND(I290*H290,2)</f>
        <v>0</v>
      </c>
      <c r="K290" s="167" t="s">
        <v>192</v>
      </c>
      <c r="M290" s="161"/>
      <c r="N290" s="162" t="s">
        <v>42</v>
      </c>
      <c r="P290" s="163">
        <f>O290*H290</f>
        <v>0</v>
      </c>
      <c r="Q290" s="163">
        <v>6.7019999999999996E-2</v>
      </c>
      <c r="R290" s="163">
        <f>Q290*H290</f>
        <v>12.3987</v>
      </c>
      <c r="S290" s="163">
        <v>0</v>
      </c>
      <c r="T290" s="164">
        <f>S290*H290</f>
        <v>0</v>
      </c>
      <c r="AR290" s="165" t="s">
        <v>179</v>
      </c>
      <c r="AT290" s="165" t="s">
        <v>175</v>
      </c>
      <c r="AU290" s="165" t="s">
        <v>81</v>
      </c>
      <c r="AY290" s="123" t="s">
        <v>173</v>
      </c>
      <c r="BE290" s="166">
        <f>IF(N290="základní",J290,0)</f>
        <v>0</v>
      </c>
      <c r="BF290" s="166">
        <f>IF(N290="snížená",J290,0)</f>
        <v>0</v>
      </c>
      <c r="BG290" s="166">
        <f>IF(N290="zákl. přenesená",J290,0)</f>
        <v>0</v>
      </c>
      <c r="BH290" s="166">
        <f>IF(N290="sníž. přenesená",J290,0)</f>
        <v>0</v>
      </c>
      <c r="BI290" s="166">
        <f>IF(N290="nulová",J290,0)</f>
        <v>0</v>
      </c>
      <c r="BJ290" s="123" t="s">
        <v>79</v>
      </c>
      <c r="BK290" s="166">
        <f>ROUND(I290*H290,2)</f>
        <v>0</v>
      </c>
      <c r="BL290" s="123" t="s">
        <v>179</v>
      </c>
      <c r="BM290" s="165" t="s">
        <v>523</v>
      </c>
    </row>
    <row r="291" spans="3:65" s="106" customFormat="1" ht="13.05" customHeight="1">
      <c r="D291" s="170" t="s">
        <v>194</v>
      </c>
      <c r="F291" s="171" t="s">
        <v>524</v>
      </c>
      <c r="AT291" s="123" t="s">
        <v>194</v>
      </c>
      <c r="AU291" s="123" t="s">
        <v>81</v>
      </c>
    </row>
    <row r="292" spans="3:65" s="177" customFormat="1" ht="13.05" customHeight="1">
      <c r="D292" s="183" t="s">
        <v>207</v>
      </c>
      <c r="E292" s="191"/>
      <c r="F292" s="192" t="s">
        <v>525</v>
      </c>
      <c r="H292" s="186">
        <v>185</v>
      </c>
      <c r="AT292" s="181" t="s">
        <v>207</v>
      </c>
      <c r="AU292" s="181" t="s">
        <v>81</v>
      </c>
      <c r="AV292" s="43" t="s">
        <v>81</v>
      </c>
      <c r="AW292" s="43" t="s">
        <v>32</v>
      </c>
      <c r="AX292" s="43" t="s">
        <v>79</v>
      </c>
      <c r="AY292" s="181" t="s">
        <v>173</v>
      </c>
    </row>
    <row r="293" spans="3:65" s="106" customFormat="1" ht="24.15" customHeight="1">
      <c r="C293" s="193" t="s">
        <v>526</v>
      </c>
      <c r="D293" s="193" t="s">
        <v>317</v>
      </c>
      <c r="E293" s="194" t="s">
        <v>527</v>
      </c>
      <c r="F293" s="194" t="s">
        <v>528</v>
      </c>
      <c r="G293" s="195" t="s">
        <v>191</v>
      </c>
      <c r="H293" s="196">
        <v>185</v>
      </c>
      <c r="I293" s="197"/>
      <c r="J293" s="198">
        <f>ROUND(I293*H293,2)</f>
        <v>0</v>
      </c>
      <c r="K293" s="199" t="s">
        <v>192</v>
      </c>
      <c r="L293" s="200"/>
      <c r="M293" s="201"/>
      <c r="N293" s="202" t="s">
        <v>42</v>
      </c>
      <c r="P293" s="163">
        <f>O293*H293</f>
        <v>0</v>
      </c>
      <c r="Q293" s="163">
        <v>1.2E-2</v>
      </c>
      <c r="R293" s="163">
        <f>Q293*H293</f>
        <v>2.2200000000000002</v>
      </c>
      <c r="S293" s="163">
        <v>0</v>
      </c>
      <c r="T293" s="164">
        <f>S293*H293</f>
        <v>0</v>
      </c>
      <c r="AR293" s="165" t="s">
        <v>216</v>
      </c>
      <c r="AT293" s="165" t="s">
        <v>317</v>
      </c>
      <c r="AU293" s="165" t="s">
        <v>81</v>
      </c>
      <c r="AY293" s="123" t="s">
        <v>173</v>
      </c>
      <c r="BE293" s="166">
        <f>IF(N293="základní",J293,0)</f>
        <v>0</v>
      </c>
      <c r="BF293" s="166">
        <f>IF(N293="snížená",J293,0)</f>
        <v>0</v>
      </c>
      <c r="BG293" s="166">
        <f>IF(N293="zákl. přenesená",J293,0)</f>
        <v>0</v>
      </c>
      <c r="BH293" s="166">
        <f>IF(N293="sníž. přenesená",J293,0)</f>
        <v>0</v>
      </c>
      <c r="BI293" s="166">
        <f>IF(N293="nulová",J293,0)</f>
        <v>0</v>
      </c>
      <c r="BJ293" s="123" t="s">
        <v>79</v>
      </c>
      <c r="BK293" s="166">
        <f>ROUND(I293*H293,2)</f>
        <v>0</v>
      </c>
      <c r="BL293" s="123" t="s">
        <v>179</v>
      </c>
      <c r="BM293" s="165" t="s">
        <v>529</v>
      </c>
    </row>
    <row r="294" spans="3:65" s="106" customFormat="1" ht="24.15" customHeight="1">
      <c r="C294" s="154" t="s">
        <v>530</v>
      </c>
      <c r="D294" s="154" t="s">
        <v>175</v>
      </c>
      <c r="E294" s="155" t="s">
        <v>531</v>
      </c>
      <c r="F294" s="155" t="s">
        <v>532</v>
      </c>
      <c r="G294" s="156" t="s">
        <v>416</v>
      </c>
      <c r="H294" s="157">
        <v>193.96799999999999</v>
      </c>
      <c r="I294" s="158"/>
      <c r="J294" s="159">
        <f>ROUND(I294*H294,2)</f>
        <v>0</v>
      </c>
      <c r="K294" s="167" t="s">
        <v>192</v>
      </c>
      <c r="M294" s="161"/>
      <c r="N294" s="162" t="s">
        <v>42</v>
      </c>
      <c r="P294" s="163">
        <f>O294*H294</f>
        <v>0</v>
      </c>
      <c r="Q294" s="163">
        <v>5.0000000000000002E-5</v>
      </c>
      <c r="R294" s="163">
        <f>Q294*H294</f>
        <v>9.6983999999999994E-3</v>
      </c>
      <c r="S294" s="163">
        <v>0</v>
      </c>
      <c r="T294" s="164">
        <f>S294*H294</f>
        <v>0</v>
      </c>
      <c r="AR294" s="165" t="s">
        <v>179</v>
      </c>
      <c r="AT294" s="165" t="s">
        <v>175</v>
      </c>
      <c r="AU294" s="165" t="s">
        <v>81</v>
      </c>
      <c r="AY294" s="123" t="s">
        <v>173</v>
      </c>
      <c r="BE294" s="166">
        <f>IF(N294="základní",J294,0)</f>
        <v>0</v>
      </c>
      <c r="BF294" s="166">
        <f>IF(N294="snížená",J294,0)</f>
        <v>0</v>
      </c>
      <c r="BG294" s="166">
        <f>IF(N294="zákl. přenesená",J294,0)</f>
        <v>0</v>
      </c>
      <c r="BH294" s="166">
        <f>IF(N294="sníž. přenesená",J294,0)</f>
        <v>0</v>
      </c>
      <c r="BI294" s="166">
        <f>IF(N294="nulová",J294,0)</f>
        <v>0</v>
      </c>
      <c r="BJ294" s="123" t="s">
        <v>79</v>
      </c>
      <c r="BK294" s="166">
        <f>ROUND(I294*H294,2)</f>
        <v>0</v>
      </c>
      <c r="BL294" s="123" t="s">
        <v>179</v>
      </c>
      <c r="BM294" s="165" t="s">
        <v>533</v>
      </c>
    </row>
    <row r="295" spans="3:65" s="106" customFormat="1" ht="13.05" customHeight="1">
      <c r="D295" s="170" t="s">
        <v>194</v>
      </c>
      <c r="F295" s="171" t="s">
        <v>534</v>
      </c>
      <c r="AT295" s="123" t="s">
        <v>194</v>
      </c>
      <c r="AU295" s="123" t="s">
        <v>81</v>
      </c>
    </row>
    <row r="296" spans="3:65" s="177" customFormat="1" ht="13.05" customHeight="1">
      <c r="D296" s="173" t="s">
        <v>207</v>
      </c>
      <c r="E296" s="178"/>
      <c r="F296" s="179" t="s">
        <v>535</v>
      </c>
      <c r="H296" s="180">
        <v>172.36799999999999</v>
      </c>
      <c r="AT296" s="181" t="s">
        <v>207</v>
      </c>
      <c r="AU296" s="181" t="s">
        <v>81</v>
      </c>
      <c r="AV296" s="43" t="s">
        <v>81</v>
      </c>
      <c r="AW296" s="43" t="s">
        <v>32</v>
      </c>
      <c r="AX296" s="43" t="s">
        <v>71</v>
      </c>
      <c r="AY296" s="181" t="s">
        <v>173</v>
      </c>
    </row>
    <row r="297" spans="3:65" s="177" customFormat="1" ht="13.05" customHeight="1">
      <c r="D297" s="173" t="s">
        <v>207</v>
      </c>
      <c r="E297" s="178"/>
      <c r="F297" s="179" t="s">
        <v>536</v>
      </c>
      <c r="H297" s="180">
        <v>21.6</v>
      </c>
      <c r="AT297" s="181" t="s">
        <v>207</v>
      </c>
      <c r="AU297" s="181" t="s">
        <v>81</v>
      </c>
      <c r="AV297" s="43" t="s">
        <v>81</v>
      </c>
      <c r="AW297" s="43" t="s">
        <v>32</v>
      </c>
      <c r="AX297" s="43" t="s">
        <v>71</v>
      </c>
      <c r="AY297" s="181" t="s">
        <v>173</v>
      </c>
    </row>
    <row r="298" spans="3:65" s="182" customFormat="1" ht="13.05" customHeight="1">
      <c r="D298" s="183" t="s">
        <v>207</v>
      </c>
      <c r="E298" s="184"/>
      <c r="F298" s="185" t="s">
        <v>210</v>
      </c>
      <c r="H298" s="186">
        <v>193.96799999999999</v>
      </c>
      <c r="AT298" s="187" t="s">
        <v>207</v>
      </c>
      <c r="AU298" s="187" t="s">
        <v>81</v>
      </c>
      <c r="AV298" s="43" t="s">
        <v>179</v>
      </c>
      <c r="AW298" s="43" t="s">
        <v>32</v>
      </c>
      <c r="AX298" s="43" t="s">
        <v>79</v>
      </c>
      <c r="AY298" s="187" t="s">
        <v>173</v>
      </c>
    </row>
    <row r="299" spans="3:65" s="106" customFormat="1" ht="24.15" customHeight="1">
      <c r="C299" s="193" t="s">
        <v>537</v>
      </c>
      <c r="D299" s="193" t="s">
        <v>317</v>
      </c>
      <c r="E299" s="194" t="s">
        <v>538</v>
      </c>
      <c r="F299" s="194" t="s">
        <v>539</v>
      </c>
      <c r="G299" s="195" t="s">
        <v>191</v>
      </c>
      <c r="H299" s="196">
        <v>2</v>
      </c>
      <c r="I299" s="197"/>
      <c r="J299" s="198">
        <f>ROUND(I299*H299,2)</f>
        <v>0</v>
      </c>
      <c r="K299" s="211"/>
      <c r="L299" s="200"/>
      <c r="M299" s="201"/>
      <c r="N299" s="202" t="s">
        <v>42</v>
      </c>
      <c r="P299" s="163">
        <f>O299*H299</f>
        <v>0</v>
      </c>
      <c r="Q299" s="163">
        <v>0.113</v>
      </c>
      <c r="R299" s="163">
        <f>Q299*H299</f>
        <v>0.22600000000000001</v>
      </c>
      <c r="S299" s="163">
        <v>0</v>
      </c>
      <c r="T299" s="164">
        <f>S299*H299</f>
        <v>0</v>
      </c>
      <c r="AR299" s="165" t="s">
        <v>216</v>
      </c>
      <c r="AT299" s="165" t="s">
        <v>317</v>
      </c>
      <c r="AU299" s="165" t="s">
        <v>81</v>
      </c>
      <c r="AY299" s="123" t="s">
        <v>173</v>
      </c>
      <c r="BE299" s="166">
        <f>IF(N299="základní",J299,0)</f>
        <v>0</v>
      </c>
      <c r="BF299" s="166">
        <f>IF(N299="snížená",J299,0)</f>
        <v>0</v>
      </c>
      <c r="BG299" s="166">
        <f>IF(N299="zákl. přenesená",J299,0)</f>
        <v>0</v>
      </c>
      <c r="BH299" s="166">
        <f>IF(N299="sníž. přenesená",J299,0)</f>
        <v>0</v>
      </c>
      <c r="BI299" s="166">
        <f>IF(N299="nulová",J299,0)</f>
        <v>0</v>
      </c>
      <c r="BJ299" s="123" t="s">
        <v>79</v>
      </c>
      <c r="BK299" s="166">
        <f>ROUND(I299*H299,2)</f>
        <v>0</v>
      </c>
      <c r="BL299" s="123" t="s">
        <v>179</v>
      </c>
      <c r="BM299" s="165" t="s">
        <v>540</v>
      </c>
    </row>
    <row r="300" spans="3:65" s="177" customFormat="1" ht="13.05" customHeight="1">
      <c r="D300" s="203" t="s">
        <v>207</v>
      </c>
      <c r="E300" s="204"/>
      <c r="F300" s="205" t="s">
        <v>81</v>
      </c>
      <c r="H300" s="206">
        <v>2</v>
      </c>
      <c r="AT300" s="181" t="s">
        <v>207</v>
      </c>
      <c r="AU300" s="181" t="s">
        <v>81</v>
      </c>
      <c r="AV300" s="43" t="s">
        <v>81</v>
      </c>
      <c r="AW300" s="43" t="s">
        <v>32</v>
      </c>
      <c r="AX300" s="43" t="s">
        <v>71</v>
      </c>
      <c r="AY300" s="181" t="s">
        <v>173</v>
      </c>
    </row>
    <row r="301" spans="3:65" s="182" customFormat="1" ht="13.05" customHeight="1">
      <c r="D301" s="183" t="s">
        <v>207</v>
      </c>
      <c r="E301" s="184"/>
      <c r="F301" s="185" t="s">
        <v>210</v>
      </c>
      <c r="H301" s="186">
        <v>2</v>
      </c>
      <c r="AT301" s="187" t="s">
        <v>207</v>
      </c>
      <c r="AU301" s="187" t="s">
        <v>81</v>
      </c>
      <c r="AV301" s="43" t="s">
        <v>179</v>
      </c>
      <c r="AW301" s="43" t="s">
        <v>32</v>
      </c>
      <c r="AX301" s="43" t="s">
        <v>79</v>
      </c>
      <c r="AY301" s="187" t="s">
        <v>173</v>
      </c>
    </row>
    <row r="302" spans="3:65" s="106" customFormat="1" ht="37.799999999999997" customHeight="1">
      <c r="C302" s="154" t="s">
        <v>541</v>
      </c>
      <c r="D302" s="154" t="s">
        <v>175</v>
      </c>
      <c r="E302" s="155" t="s">
        <v>542</v>
      </c>
      <c r="F302" s="155" t="s">
        <v>543</v>
      </c>
      <c r="G302" s="156" t="s">
        <v>378</v>
      </c>
      <c r="H302" s="157">
        <v>5</v>
      </c>
      <c r="I302" s="158"/>
      <c r="J302" s="159">
        <f>ROUND(I302*H302,2)</f>
        <v>0</v>
      </c>
      <c r="K302" s="160"/>
      <c r="M302" s="161"/>
      <c r="N302" s="162" t="s">
        <v>42</v>
      </c>
      <c r="P302" s="163">
        <f>O302*H302</f>
        <v>0</v>
      </c>
      <c r="Q302" s="163">
        <v>5.4299999999999999E-3</v>
      </c>
      <c r="R302" s="163">
        <f>Q302*H302</f>
        <v>2.7150000000000001E-2</v>
      </c>
      <c r="S302" s="163">
        <v>0</v>
      </c>
      <c r="T302" s="164">
        <f>S302*H302</f>
        <v>0</v>
      </c>
      <c r="AR302" s="165" t="s">
        <v>179</v>
      </c>
      <c r="AT302" s="165" t="s">
        <v>175</v>
      </c>
      <c r="AU302" s="165" t="s">
        <v>81</v>
      </c>
      <c r="AY302" s="123" t="s">
        <v>173</v>
      </c>
      <c r="BE302" s="166">
        <f>IF(N302="základní",J302,0)</f>
        <v>0</v>
      </c>
      <c r="BF302" s="166">
        <f>IF(N302="snížená",J302,0)</f>
        <v>0</v>
      </c>
      <c r="BG302" s="166">
        <f>IF(N302="zákl. přenesená",J302,0)</f>
        <v>0</v>
      </c>
      <c r="BH302" s="166">
        <f>IF(N302="sníž. přenesená",J302,0)</f>
        <v>0</v>
      </c>
      <c r="BI302" s="166">
        <f>IF(N302="nulová",J302,0)</f>
        <v>0</v>
      </c>
      <c r="BJ302" s="123" t="s">
        <v>79</v>
      </c>
      <c r="BK302" s="166">
        <f>ROUND(I302*H302,2)</f>
        <v>0</v>
      </c>
      <c r="BL302" s="123" t="s">
        <v>179</v>
      </c>
      <c r="BM302" s="165" t="s">
        <v>544</v>
      </c>
    </row>
    <row r="303" spans="3:65" s="106" customFormat="1" ht="34.950000000000003" customHeight="1">
      <c r="D303" s="203" t="s">
        <v>235</v>
      </c>
      <c r="F303" s="214" t="s">
        <v>545</v>
      </c>
      <c r="AT303" s="123" t="s">
        <v>235</v>
      </c>
      <c r="AU303" s="123" t="s">
        <v>81</v>
      </c>
    </row>
    <row r="304" spans="3:65" s="177" customFormat="1" ht="13.05" customHeight="1">
      <c r="D304" s="173" t="s">
        <v>207</v>
      </c>
      <c r="E304" s="178"/>
      <c r="F304" s="179" t="s">
        <v>196</v>
      </c>
      <c r="H304" s="180">
        <v>5</v>
      </c>
      <c r="AT304" s="181" t="s">
        <v>207</v>
      </c>
      <c r="AU304" s="181" t="s">
        <v>81</v>
      </c>
      <c r="AV304" s="43" t="s">
        <v>81</v>
      </c>
      <c r="AW304" s="43" t="s">
        <v>32</v>
      </c>
      <c r="AX304" s="43" t="s">
        <v>71</v>
      </c>
      <c r="AY304" s="181" t="s">
        <v>173</v>
      </c>
    </row>
    <row r="305" spans="3:65" s="182" customFormat="1" ht="13.05" customHeight="1">
      <c r="D305" s="173" t="s">
        <v>207</v>
      </c>
      <c r="E305" s="212"/>
      <c r="F305" s="213" t="s">
        <v>210</v>
      </c>
      <c r="H305" s="180">
        <v>5</v>
      </c>
      <c r="AT305" s="187" t="s">
        <v>207</v>
      </c>
      <c r="AU305" s="187" t="s">
        <v>81</v>
      </c>
      <c r="AV305" s="43" t="s">
        <v>179</v>
      </c>
      <c r="AW305" s="43" t="s">
        <v>32</v>
      </c>
      <c r="AX305" s="43" t="s">
        <v>79</v>
      </c>
      <c r="AY305" s="187" t="s">
        <v>173</v>
      </c>
    </row>
    <row r="306" spans="3:65" s="143" customFormat="1" ht="22.8" customHeight="1">
      <c r="D306" s="151" t="s">
        <v>70</v>
      </c>
      <c r="E306" s="152" t="s">
        <v>179</v>
      </c>
      <c r="F306" s="152" t="s">
        <v>546</v>
      </c>
      <c r="J306" s="153">
        <f>BK306</f>
        <v>0</v>
      </c>
      <c r="P306" s="147">
        <f>SUM(P307:P324)</f>
        <v>0</v>
      </c>
      <c r="R306" s="147">
        <f>SUM(R307:R324)</f>
        <v>5.0577346200000006</v>
      </c>
      <c r="T306" s="148">
        <f>SUM(T307:T324)</f>
        <v>0</v>
      </c>
      <c r="AR306" s="144" t="s">
        <v>79</v>
      </c>
      <c r="AT306" s="149" t="s">
        <v>70</v>
      </c>
      <c r="AU306" s="149" t="s">
        <v>79</v>
      </c>
      <c r="AY306" s="144" t="s">
        <v>173</v>
      </c>
      <c r="BK306" s="150">
        <f>SUM(BK307:BK324)</f>
        <v>0</v>
      </c>
    </row>
    <row r="307" spans="3:65" s="106" customFormat="1" ht="24.15" customHeight="1">
      <c r="C307" s="154" t="s">
        <v>547</v>
      </c>
      <c r="D307" s="154" t="s">
        <v>175</v>
      </c>
      <c r="E307" s="155" t="s">
        <v>548</v>
      </c>
      <c r="F307" s="155" t="s">
        <v>549</v>
      </c>
      <c r="G307" s="156" t="s">
        <v>248</v>
      </c>
      <c r="H307" s="157">
        <v>2.2200000000000002</v>
      </c>
      <c r="I307" s="158"/>
      <c r="J307" s="159">
        <f>ROUND(I307*H307,2)</f>
        <v>0</v>
      </c>
      <c r="K307" s="167" t="s">
        <v>192</v>
      </c>
      <c r="M307" s="161"/>
      <c r="N307" s="162" t="s">
        <v>42</v>
      </c>
      <c r="P307" s="163">
        <f>O307*H307</f>
        <v>0</v>
      </c>
      <c r="Q307" s="163">
        <v>1.7034</v>
      </c>
      <c r="R307" s="163">
        <f>Q307*H307</f>
        <v>3.7815480000000004</v>
      </c>
      <c r="S307" s="163">
        <v>0</v>
      </c>
      <c r="T307" s="164">
        <f>S307*H307</f>
        <v>0</v>
      </c>
      <c r="AR307" s="165" t="s">
        <v>179</v>
      </c>
      <c r="AT307" s="165" t="s">
        <v>175</v>
      </c>
      <c r="AU307" s="165" t="s">
        <v>81</v>
      </c>
      <c r="AY307" s="123" t="s">
        <v>173</v>
      </c>
      <c r="BE307" s="166">
        <f>IF(N307="základní",J307,0)</f>
        <v>0</v>
      </c>
      <c r="BF307" s="166">
        <f>IF(N307="snížená",J307,0)</f>
        <v>0</v>
      </c>
      <c r="BG307" s="166">
        <f>IF(N307="zákl. přenesená",J307,0)</f>
        <v>0</v>
      </c>
      <c r="BH307" s="166">
        <f>IF(N307="sníž. přenesená",J307,0)</f>
        <v>0</v>
      </c>
      <c r="BI307" s="166">
        <f>IF(N307="nulová",J307,0)</f>
        <v>0</v>
      </c>
      <c r="BJ307" s="123" t="s">
        <v>79</v>
      </c>
      <c r="BK307" s="166">
        <f>ROUND(I307*H307,2)</f>
        <v>0</v>
      </c>
      <c r="BL307" s="123" t="s">
        <v>179</v>
      </c>
      <c r="BM307" s="165" t="s">
        <v>550</v>
      </c>
    </row>
    <row r="308" spans="3:65" s="106" customFormat="1" ht="13.05" customHeight="1">
      <c r="D308" s="170" t="s">
        <v>194</v>
      </c>
      <c r="F308" s="171" t="s">
        <v>551</v>
      </c>
      <c r="AT308" s="123" t="s">
        <v>194</v>
      </c>
      <c r="AU308" s="123" t="s">
        <v>81</v>
      </c>
    </row>
    <row r="309" spans="3:65" s="177" customFormat="1" ht="13.05" customHeight="1">
      <c r="D309" s="183" t="s">
        <v>207</v>
      </c>
      <c r="E309" s="191"/>
      <c r="F309" s="192" t="s">
        <v>552</v>
      </c>
      <c r="H309" s="186">
        <v>2.2200000000000002</v>
      </c>
      <c r="AT309" s="181" t="s">
        <v>207</v>
      </c>
      <c r="AU309" s="181" t="s">
        <v>81</v>
      </c>
      <c r="AV309" s="43" t="s">
        <v>81</v>
      </c>
      <c r="AW309" s="43" t="s">
        <v>32</v>
      </c>
      <c r="AX309" s="43" t="s">
        <v>79</v>
      </c>
      <c r="AY309" s="181" t="s">
        <v>173</v>
      </c>
    </row>
    <row r="310" spans="3:65" s="106" customFormat="1" ht="37.799999999999997" customHeight="1">
      <c r="C310" s="154" t="s">
        <v>553</v>
      </c>
      <c r="D310" s="154" t="s">
        <v>175</v>
      </c>
      <c r="E310" s="155" t="s">
        <v>554</v>
      </c>
      <c r="F310" s="155" t="s">
        <v>555</v>
      </c>
      <c r="G310" s="156" t="s">
        <v>248</v>
      </c>
      <c r="H310" s="157">
        <v>0.54</v>
      </c>
      <c r="I310" s="158"/>
      <c r="J310" s="159">
        <f>ROUND(I310*H310,2)</f>
        <v>0</v>
      </c>
      <c r="K310" s="167" t="s">
        <v>192</v>
      </c>
      <c r="M310" s="161"/>
      <c r="N310" s="162" t="s">
        <v>42</v>
      </c>
      <c r="P310" s="163">
        <f>O310*H310</f>
        <v>0</v>
      </c>
      <c r="Q310" s="163">
        <v>2.3010999999999999</v>
      </c>
      <c r="R310" s="163">
        <f>Q310*H310</f>
        <v>1.242594</v>
      </c>
      <c r="S310" s="163">
        <v>0</v>
      </c>
      <c r="T310" s="164">
        <f>S310*H310</f>
        <v>0</v>
      </c>
      <c r="AR310" s="165" t="s">
        <v>179</v>
      </c>
      <c r="AT310" s="165" t="s">
        <v>175</v>
      </c>
      <c r="AU310" s="165" t="s">
        <v>81</v>
      </c>
      <c r="AY310" s="123" t="s">
        <v>173</v>
      </c>
      <c r="BE310" s="166">
        <f>IF(N310="základní",J310,0)</f>
        <v>0</v>
      </c>
      <c r="BF310" s="166">
        <f>IF(N310="snížená",J310,0)</f>
        <v>0</v>
      </c>
      <c r="BG310" s="166">
        <f>IF(N310="zákl. přenesená",J310,0)</f>
        <v>0</v>
      </c>
      <c r="BH310" s="166">
        <f>IF(N310="sníž. přenesená",J310,0)</f>
        <v>0</v>
      </c>
      <c r="BI310" s="166">
        <f>IF(N310="nulová",J310,0)</f>
        <v>0</v>
      </c>
      <c r="BJ310" s="123" t="s">
        <v>79</v>
      </c>
      <c r="BK310" s="166">
        <f>ROUND(I310*H310,2)</f>
        <v>0</v>
      </c>
      <c r="BL310" s="123" t="s">
        <v>179</v>
      </c>
      <c r="BM310" s="165" t="s">
        <v>556</v>
      </c>
    </row>
    <row r="311" spans="3:65" s="106" customFormat="1" ht="13.05" customHeight="1">
      <c r="D311" s="170" t="s">
        <v>194</v>
      </c>
      <c r="F311" s="171" t="s">
        <v>557</v>
      </c>
      <c r="AT311" s="123" t="s">
        <v>194</v>
      </c>
      <c r="AU311" s="123" t="s">
        <v>81</v>
      </c>
    </row>
    <row r="312" spans="3:65" s="106" customFormat="1" ht="27" customHeight="1">
      <c r="D312" s="173" t="s">
        <v>235</v>
      </c>
      <c r="F312" s="189" t="s">
        <v>558</v>
      </c>
      <c r="AT312" s="123" t="s">
        <v>235</v>
      </c>
      <c r="AU312" s="123" t="s">
        <v>81</v>
      </c>
    </row>
    <row r="313" spans="3:65" s="177" customFormat="1" ht="13.05" customHeight="1">
      <c r="D313" s="173" t="s">
        <v>207</v>
      </c>
      <c r="E313" s="178"/>
      <c r="F313" s="179" t="s">
        <v>559</v>
      </c>
      <c r="H313" s="180">
        <v>0.54</v>
      </c>
      <c r="AT313" s="181" t="s">
        <v>207</v>
      </c>
      <c r="AU313" s="181" t="s">
        <v>81</v>
      </c>
      <c r="AV313" s="43" t="s">
        <v>81</v>
      </c>
      <c r="AW313" s="43" t="s">
        <v>32</v>
      </c>
      <c r="AX313" s="43" t="s">
        <v>71</v>
      </c>
      <c r="AY313" s="181" t="s">
        <v>173</v>
      </c>
    </row>
    <row r="314" spans="3:65" s="182" customFormat="1" ht="13.05" customHeight="1">
      <c r="D314" s="183" t="s">
        <v>207</v>
      </c>
      <c r="E314" s="184"/>
      <c r="F314" s="185" t="s">
        <v>210</v>
      </c>
      <c r="H314" s="186">
        <v>0.54</v>
      </c>
      <c r="AT314" s="187" t="s">
        <v>207</v>
      </c>
      <c r="AU314" s="187" t="s">
        <v>81</v>
      </c>
      <c r="AV314" s="43" t="s">
        <v>179</v>
      </c>
      <c r="AW314" s="43" t="s">
        <v>32</v>
      </c>
      <c r="AX314" s="43" t="s">
        <v>79</v>
      </c>
      <c r="AY314" s="187" t="s">
        <v>173</v>
      </c>
    </row>
    <row r="315" spans="3:65" s="106" customFormat="1" ht="37.799999999999997" customHeight="1">
      <c r="C315" s="154" t="s">
        <v>560</v>
      </c>
      <c r="D315" s="154" t="s">
        <v>175</v>
      </c>
      <c r="E315" s="155" t="s">
        <v>561</v>
      </c>
      <c r="F315" s="155" t="s">
        <v>562</v>
      </c>
      <c r="G315" s="156" t="s">
        <v>302</v>
      </c>
      <c r="H315" s="157">
        <v>6.0000000000000001E-3</v>
      </c>
      <c r="I315" s="158"/>
      <c r="J315" s="159">
        <f>ROUND(I315*H315,2)</f>
        <v>0</v>
      </c>
      <c r="K315" s="167" t="s">
        <v>192</v>
      </c>
      <c r="M315" s="161"/>
      <c r="N315" s="162" t="s">
        <v>42</v>
      </c>
      <c r="P315" s="163">
        <f>O315*H315</f>
        <v>0</v>
      </c>
      <c r="Q315" s="163">
        <v>1.06277</v>
      </c>
      <c r="R315" s="163">
        <f>Q315*H315</f>
        <v>6.3766200000000004E-3</v>
      </c>
      <c r="S315" s="163">
        <v>0</v>
      </c>
      <c r="T315" s="164">
        <f>S315*H315</f>
        <v>0</v>
      </c>
      <c r="AR315" s="165" t="s">
        <v>179</v>
      </c>
      <c r="AT315" s="165" t="s">
        <v>175</v>
      </c>
      <c r="AU315" s="165" t="s">
        <v>81</v>
      </c>
      <c r="AY315" s="123" t="s">
        <v>173</v>
      </c>
      <c r="BE315" s="166">
        <f>IF(N315="základní",J315,0)</f>
        <v>0</v>
      </c>
      <c r="BF315" s="166">
        <f>IF(N315="snížená",J315,0)</f>
        <v>0</v>
      </c>
      <c r="BG315" s="166">
        <f>IF(N315="zákl. přenesená",J315,0)</f>
        <v>0</v>
      </c>
      <c r="BH315" s="166">
        <f>IF(N315="sníž. přenesená",J315,0)</f>
        <v>0</v>
      </c>
      <c r="BI315" s="166">
        <f>IF(N315="nulová",J315,0)</f>
        <v>0</v>
      </c>
      <c r="BJ315" s="123" t="s">
        <v>79</v>
      </c>
      <c r="BK315" s="166">
        <f>ROUND(I315*H315,2)</f>
        <v>0</v>
      </c>
      <c r="BL315" s="123" t="s">
        <v>179</v>
      </c>
      <c r="BM315" s="165" t="s">
        <v>563</v>
      </c>
    </row>
    <row r="316" spans="3:65" s="106" customFormat="1" ht="13.05" customHeight="1">
      <c r="D316" s="170" t="s">
        <v>194</v>
      </c>
      <c r="F316" s="171" t="s">
        <v>564</v>
      </c>
      <c r="AT316" s="123" t="s">
        <v>194</v>
      </c>
      <c r="AU316" s="123" t="s">
        <v>81</v>
      </c>
    </row>
    <row r="317" spans="3:65" s="177" customFormat="1" ht="13.05" customHeight="1">
      <c r="D317" s="173" t="s">
        <v>207</v>
      </c>
      <c r="E317" s="178"/>
      <c r="F317" s="179" t="s">
        <v>565</v>
      </c>
      <c r="H317" s="180">
        <v>6.0000000000000001E-3</v>
      </c>
      <c r="AT317" s="181" t="s">
        <v>207</v>
      </c>
      <c r="AU317" s="181" t="s">
        <v>81</v>
      </c>
      <c r="AV317" s="43" t="s">
        <v>81</v>
      </c>
      <c r="AW317" s="43" t="s">
        <v>32</v>
      </c>
      <c r="AX317" s="43" t="s">
        <v>71</v>
      </c>
      <c r="AY317" s="181" t="s">
        <v>173</v>
      </c>
    </row>
    <row r="318" spans="3:65" s="182" customFormat="1" ht="13.05" customHeight="1">
      <c r="D318" s="183" t="s">
        <v>207</v>
      </c>
      <c r="E318" s="184"/>
      <c r="F318" s="185" t="s">
        <v>210</v>
      </c>
      <c r="H318" s="186">
        <v>6.0000000000000001E-3</v>
      </c>
      <c r="AT318" s="187" t="s">
        <v>207</v>
      </c>
      <c r="AU318" s="187" t="s">
        <v>81</v>
      </c>
      <c r="AV318" s="43" t="s">
        <v>179</v>
      </c>
      <c r="AW318" s="43" t="s">
        <v>32</v>
      </c>
      <c r="AX318" s="43" t="s">
        <v>79</v>
      </c>
      <c r="AY318" s="187" t="s">
        <v>173</v>
      </c>
    </row>
    <row r="319" spans="3:65" s="106" customFormat="1" ht="37.799999999999997" customHeight="1">
      <c r="C319" s="154" t="s">
        <v>566</v>
      </c>
      <c r="D319" s="154" t="s">
        <v>175</v>
      </c>
      <c r="E319" s="155" t="s">
        <v>567</v>
      </c>
      <c r="F319" s="155" t="s">
        <v>568</v>
      </c>
      <c r="G319" s="156" t="s">
        <v>199</v>
      </c>
      <c r="H319" s="157">
        <v>2.1</v>
      </c>
      <c r="I319" s="158"/>
      <c r="J319" s="159">
        <f>ROUND(I319*H319,2)</f>
        <v>0</v>
      </c>
      <c r="K319" s="167" t="s">
        <v>192</v>
      </c>
      <c r="M319" s="161"/>
      <c r="N319" s="162" t="s">
        <v>42</v>
      </c>
      <c r="P319" s="163">
        <f>O319*H319</f>
        <v>0</v>
      </c>
      <c r="Q319" s="163">
        <v>1.2959999999999999E-2</v>
      </c>
      <c r="R319" s="163">
        <f>Q319*H319</f>
        <v>2.7216000000000001E-2</v>
      </c>
      <c r="S319" s="163">
        <v>0</v>
      </c>
      <c r="T319" s="164">
        <f>S319*H319</f>
        <v>0</v>
      </c>
      <c r="AR319" s="165" t="s">
        <v>179</v>
      </c>
      <c r="AT319" s="165" t="s">
        <v>175</v>
      </c>
      <c r="AU319" s="165" t="s">
        <v>81</v>
      </c>
      <c r="AY319" s="123" t="s">
        <v>173</v>
      </c>
      <c r="BE319" s="166">
        <f>IF(N319="základní",J319,0)</f>
        <v>0</v>
      </c>
      <c r="BF319" s="166">
        <f>IF(N319="snížená",J319,0)</f>
        <v>0</v>
      </c>
      <c r="BG319" s="166">
        <f>IF(N319="zákl. přenesená",J319,0)</f>
        <v>0</v>
      </c>
      <c r="BH319" s="166">
        <f>IF(N319="sníž. přenesená",J319,0)</f>
        <v>0</v>
      </c>
      <c r="BI319" s="166">
        <f>IF(N319="nulová",J319,0)</f>
        <v>0</v>
      </c>
      <c r="BJ319" s="123" t="s">
        <v>79</v>
      </c>
      <c r="BK319" s="166">
        <f>ROUND(I319*H319,2)</f>
        <v>0</v>
      </c>
      <c r="BL319" s="123" t="s">
        <v>179</v>
      </c>
      <c r="BM319" s="165" t="s">
        <v>569</v>
      </c>
    </row>
    <row r="320" spans="3:65" s="106" customFormat="1" ht="13.05" customHeight="1">
      <c r="D320" s="170" t="s">
        <v>194</v>
      </c>
      <c r="F320" s="171" t="s">
        <v>570</v>
      </c>
      <c r="AT320" s="123" t="s">
        <v>194</v>
      </c>
      <c r="AU320" s="123" t="s">
        <v>81</v>
      </c>
    </row>
    <row r="321" spans="3:65" s="177" customFormat="1" ht="13.05" customHeight="1">
      <c r="D321" s="173" t="s">
        <v>207</v>
      </c>
      <c r="E321" s="178"/>
      <c r="F321" s="179" t="s">
        <v>571</v>
      </c>
      <c r="H321" s="180">
        <v>2.1</v>
      </c>
      <c r="AT321" s="181" t="s">
        <v>207</v>
      </c>
      <c r="AU321" s="181" t="s">
        <v>81</v>
      </c>
      <c r="AV321" s="43" t="s">
        <v>81</v>
      </c>
      <c r="AW321" s="43" t="s">
        <v>32</v>
      </c>
      <c r="AX321" s="43" t="s">
        <v>71</v>
      </c>
      <c r="AY321" s="181" t="s">
        <v>173</v>
      </c>
    </row>
    <row r="322" spans="3:65" s="182" customFormat="1" ht="13.05" customHeight="1">
      <c r="D322" s="183" t="s">
        <v>207</v>
      </c>
      <c r="E322" s="184"/>
      <c r="F322" s="185" t="s">
        <v>210</v>
      </c>
      <c r="H322" s="186">
        <v>2.1</v>
      </c>
      <c r="AT322" s="187" t="s">
        <v>207</v>
      </c>
      <c r="AU322" s="187" t="s">
        <v>81</v>
      </c>
      <c r="AV322" s="43" t="s">
        <v>179</v>
      </c>
      <c r="AW322" s="43" t="s">
        <v>32</v>
      </c>
      <c r="AX322" s="43" t="s">
        <v>79</v>
      </c>
      <c r="AY322" s="187" t="s">
        <v>173</v>
      </c>
    </row>
    <row r="323" spans="3:65" s="106" customFormat="1" ht="37.799999999999997" customHeight="1">
      <c r="C323" s="154" t="s">
        <v>572</v>
      </c>
      <c r="D323" s="154" t="s">
        <v>175</v>
      </c>
      <c r="E323" s="155" t="s">
        <v>573</v>
      </c>
      <c r="F323" s="155" t="s">
        <v>574</v>
      </c>
      <c r="G323" s="156" t="s">
        <v>199</v>
      </c>
      <c r="H323" s="157">
        <v>1.1859999999999999</v>
      </c>
      <c r="I323" s="158"/>
      <c r="J323" s="159">
        <f>ROUND(I323*H323,2)</f>
        <v>0</v>
      </c>
      <c r="K323" s="167" t="s">
        <v>192</v>
      </c>
      <c r="M323" s="161"/>
      <c r="N323" s="162" t="s">
        <v>42</v>
      </c>
      <c r="P323" s="163">
        <f>O323*H323</f>
        <v>0</v>
      </c>
      <c r="Q323" s="163">
        <v>0</v>
      </c>
      <c r="R323" s="163">
        <f>Q323*H323</f>
        <v>0</v>
      </c>
      <c r="S323" s="163">
        <v>0</v>
      </c>
      <c r="T323" s="164">
        <f>S323*H323</f>
        <v>0</v>
      </c>
      <c r="AR323" s="165" t="s">
        <v>179</v>
      </c>
      <c r="AT323" s="165" t="s">
        <v>175</v>
      </c>
      <c r="AU323" s="165" t="s">
        <v>81</v>
      </c>
      <c r="AY323" s="123" t="s">
        <v>173</v>
      </c>
      <c r="BE323" s="166">
        <f>IF(N323="základní",J323,0)</f>
        <v>0</v>
      </c>
      <c r="BF323" s="166">
        <f>IF(N323="snížená",J323,0)</f>
        <v>0</v>
      </c>
      <c r="BG323" s="166">
        <f>IF(N323="zákl. přenesená",J323,0)</f>
        <v>0</v>
      </c>
      <c r="BH323" s="166">
        <f>IF(N323="sníž. přenesená",J323,0)</f>
        <v>0</v>
      </c>
      <c r="BI323" s="166">
        <f>IF(N323="nulová",J323,0)</f>
        <v>0</v>
      </c>
      <c r="BJ323" s="123" t="s">
        <v>79</v>
      </c>
      <c r="BK323" s="166">
        <f>ROUND(I323*H323,2)</f>
        <v>0</v>
      </c>
      <c r="BL323" s="123" t="s">
        <v>179</v>
      </c>
      <c r="BM323" s="165" t="s">
        <v>575</v>
      </c>
    </row>
    <row r="324" spans="3:65" s="106" customFormat="1" ht="13.05" customHeight="1">
      <c r="D324" s="170" t="s">
        <v>194</v>
      </c>
      <c r="F324" s="171" t="s">
        <v>576</v>
      </c>
      <c r="AT324" s="123" t="s">
        <v>194</v>
      </c>
      <c r="AU324" s="123" t="s">
        <v>81</v>
      </c>
    </row>
    <row r="325" spans="3:65" s="143" customFormat="1" ht="22.8" customHeight="1">
      <c r="D325" s="151" t="s">
        <v>70</v>
      </c>
      <c r="E325" s="152" t="s">
        <v>196</v>
      </c>
      <c r="F325" s="152" t="s">
        <v>577</v>
      </c>
      <c r="J325" s="153">
        <f>BK325</f>
        <v>0</v>
      </c>
      <c r="P325" s="147">
        <f>SUM(P326:P362)</f>
        <v>0</v>
      </c>
      <c r="R325" s="147">
        <f>SUM(R326:R362)</f>
        <v>65.314532100000008</v>
      </c>
      <c r="T325" s="148">
        <f>SUM(T326:T362)</f>
        <v>0</v>
      </c>
      <c r="AR325" s="144" t="s">
        <v>79</v>
      </c>
      <c r="AT325" s="149" t="s">
        <v>70</v>
      </c>
      <c r="AU325" s="149" t="s">
        <v>79</v>
      </c>
      <c r="AY325" s="144" t="s">
        <v>173</v>
      </c>
      <c r="BK325" s="150">
        <f>SUM(BK326:BK362)</f>
        <v>0</v>
      </c>
    </row>
    <row r="326" spans="3:65" s="106" customFormat="1" ht="37.799999999999997" customHeight="1">
      <c r="C326" s="154" t="s">
        <v>578</v>
      </c>
      <c r="D326" s="154" t="s">
        <v>175</v>
      </c>
      <c r="E326" s="155" t="s">
        <v>579</v>
      </c>
      <c r="F326" s="155" t="s">
        <v>580</v>
      </c>
      <c r="G326" s="156" t="s">
        <v>199</v>
      </c>
      <c r="H326" s="157">
        <v>20.631</v>
      </c>
      <c r="I326" s="158"/>
      <c r="J326" s="159">
        <f>ROUND(I326*H326,2)</f>
        <v>0</v>
      </c>
      <c r="K326" s="167" t="s">
        <v>192</v>
      </c>
      <c r="M326" s="161"/>
      <c r="N326" s="162" t="s">
        <v>42</v>
      </c>
      <c r="P326" s="163">
        <f>O326*H326</f>
        <v>0</v>
      </c>
      <c r="Q326" s="163">
        <v>9.1999999999999998E-2</v>
      </c>
      <c r="R326" s="163">
        <f>Q326*H326</f>
        <v>1.8980520000000001</v>
      </c>
      <c r="S326" s="163">
        <v>0</v>
      </c>
      <c r="T326" s="164">
        <f>S326*H326</f>
        <v>0</v>
      </c>
      <c r="AR326" s="165" t="s">
        <v>179</v>
      </c>
      <c r="AT326" s="165" t="s">
        <v>175</v>
      </c>
      <c r="AU326" s="165" t="s">
        <v>81</v>
      </c>
      <c r="AY326" s="123" t="s">
        <v>173</v>
      </c>
      <c r="BE326" s="166">
        <f>IF(N326="základní",J326,0)</f>
        <v>0</v>
      </c>
      <c r="BF326" s="166">
        <f>IF(N326="snížená",J326,0)</f>
        <v>0</v>
      </c>
      <c r="BG326" s="166">
        <f>IF(N326="zákl. přenesená",J326,0)</f>
        <v>0</v>
      </c>
      <c r="BH326" s="166">
        <f>IF(N326="sníž. přenesená",J326,0)</f>
        <v>0</v>
      </c>
      <c r="BI326" s="166">
        <f>IF(N326="nulová",J326,0)</f>
        <v>0</v>
      </c>
      <c r="BJ326" s="123" t="s">
        <v>79</v>
      </c>
      <c r="BK326" s="166">
        <f>ROUND(I326*H326,2)</f>
        <v>0</v>
      </c>
      <c r="BL326" s="123" t="s">
        <v>179</v>
      </c>
      <c r="BM326" s="165" t="s">
        <v>581</v>
      </c>
    </row>
    <row r="327" spans="3:65" s="106" customFormat="1" ht="13.05" customHeight="1">
      <c r="D327" s="168" t="s">
        <v>194</v>
      </c>
      <c r="F327" s="169" t="s">
        <v>582</v>
      </c>
      <c r="AT327" s="123" t="s">
        <v>194</v>
      </c>
      <c r="AU327" s="123" t="s">
        <v>81</v>
      </c>
    </row>
    <row r="328" spans="3:65" s="106" customFormat="1" ht="33" customHeight="1">
      <c r="C328" s="154" t="s">
        <v>583</v>
      </c>
      <c r="D328" s="154" t="s">
        <v>175</v>
      </c>
      <c r="E328" s="155" t="s">
        <v>584</v>
      </c>
      <c r="F328" s="155" t="s">
        <v>585</v>
      </c>
      <c r="G328" s="156" t="s">
        <v>199</v>
      </c>
      <c r="H328" s="157">
        <v>20.631</v>
      </c>
      <c r="I328" s="158"/>
      <c r="J328" s="159">
        <f>ROUND(I328*H328,2)</f>
        <v>0</v>
      </c>
      <c r="K328" s="167" t="s">
        <v>192</v>
      </c>
      <c r="M328" s="161"/>
      <c r="N328" s="162" t="s">
        <v>42</v>
      </c>
      <c r="P328" s="163">
        <f>O328*H328</f>
        <v>0</v>
      </c>
      <c r="Q328" s="163">
        <v>0.34499999999999997</v>
      </c>
      <c r="R328" s="163">
        <f>Q328*H328</f>
        <v>7.1176949999999994</v>
      </c>
      <c r="S328" s="163">
        <v>0</v>
      </c>
      <c r="T328" s="164">
        <f>S328*H328</f>
        <v>0</v>
      </c>
      <c r="AR328" s="165" t="s">
        <v>179</v>
      </c>
      <c r="AT328" s="165" t="s">
        <v>175</v>
      </c>
      <c r="AU328" s="165" t="s">
        <v>81</v>
      </c>
      <c r="AY328" s="123" t="s">
        <v>173</v>
      </c>
      <c r="BE328" s="166">
        <f>IF(N328="základní",J328,0)</f>
        <v>0</v>
      </c>
      <c r="BF328" s="166">
        <f>IF(N328="snížená",J328,0)</f>
        <v>0</v>
      </c>
      <c r="BG328" s="166">
        <f>IF(N328="zákl. přenesená",J328,0)</f>
        <v>0</v>
      </c>
      <c r="BH328" s="166">
        <f>IF(N328="sníž. přenesená",J328,0)</f>
        <v>0</v>
      </c>
      <c r="BI328" s="166">
        <f>IF(N328="nulová",J328,0)</f>
        <v>0</v>
      </c>
      <c r="BJ328" s="123" t="s">
        <v>79</v>
      </c>
      <c r="BK328" s="166">
        <f>ROUND(I328*H328,2)</f>
        <v>0</v>
      </c>
      <c r="BL328" s="123" t="s">
        <v>179</v>
      </c>
      <c r="BM328" s="165" t="s">
        <v>586</v>
      </c>
    </row>
    <row r="329" spans="3:65" s="106" customFormat="1" ht="13.05" customHeight="1">
      <c r="D329" s="170" t="s">
        <v>194</v>
      </c>
      <c r="F329" s="171" t="s">
        <v>587</v>
      </c>
      <c r="AT329" s="123" t="s">
        <v>194</v>
      </c>
      <c r="AU329" s="123" t="s">
        <v>81</v>
      </c>
    </row>
    <row r="330" spans="3:65" s="172" customFormat="1" ht="13.05" customHeight="1">
      <c r="D330" s="173" t="s">
        <v>207</v>
      </c>
      <c r="E330" s="174"/>
      <c r="F330" s="175" t="s">
        <v>588</v>
      </c>
      <c r="H330" s="174"/>
      <c r="AT330" s="176" t="s">
        <v>207</v>
      </c>
      <c r="AU330" s="176" t="s">
        <v>81</v>
      </c>
      <c r="AV330" s="43" t="s">
        <v>79</v>
      </c>
      <c r="AW330" s="43" t="s">
        <v>32</v>
      </c>
      <c r="AX330" s="43" t="s">
        <v>71</v>
      </c>
      <c r="AY330" s="176" t="s">
        <v>173</v>
      </c>
    </row>
    <row r="331" spans="3:65" s="177" customFormat="1" ht="13.05" customHeight="1">
      <c r="D331" s="173" t="s">
        <v>207</v>
      </c>
      <c r="E331" s="178"/>
      <c r="F331" s="179" t="s">
        <v>589</v>
      </c>
      <c r="H331" s="180">
        <v>20.631</v>
      </c>
      <c r="AT331" s="181" t="s">
        <v>207</v>
      </c>
      <c r="AU331" s="181" t="s">
        <v>81</v>
      </c>
      <c r="AV331" s="43" t="s">
        <v>81</v>
      </c>
      <c r="AW331" s="43" t="s">
        <v>32</v>
      </c>
      <c r="AX331" s="43" t="s">
        <v>71</v>
      </c>
      <c r="AY331" s="181" t="s">
        <v>173</v>
      </c>
    </row>
    <row r="332" spans="3:65" s="182" customFormat="1" ht="13.05" customHeight="1">
      <c r="D332" s="183" t="s">
        <v>207</v>
      </c>
      <c r="E332" s="184"/>
      <c r="F332" s="185" t="s">
        <v>210</v>
      </c>
      <c r="H332" s="186">
        <v>20.631</v>
      </c>
      <c r="AT332" s="187" t="s">
        <v>207</v>
      </c>
      <c r="AU332" s="187" t="s">
        <v>81</v>
      </c>
      <c r="AV332" s="43" t="s">
        <v>179</v>
      </c>
      <c r="AW332" s="43" t="s">
        <v>32</v>
      </c>
      <c r="AX332" s="43" t="s">
        <v>79</v>
      </c>
      <c r="AY332" s="187" t="s">
        <v>173</v>
      </c>
    </row>
    <row r="333" spans="3:65" s="106" customFormat="1" ht="37.799999999999997" customHeight="1">
      <c r="C333" s="154" t="s">
        <v>590</v>
      </c>
      <c r="D333" s="154" t="s">
        <v>175</v>
      </c>
      <c r="E333" s="155" t="s">
        <v>591</v>
      </c>
      <c r="F333" s="155" t="s">
        <v>592</v>
      </c>
      <c r="G333" s="156" t="s">
        <v>199</v>
      </c>
      <c r="H333" s="157">
        <v>20.631</v>
      </c>
      <c r="I333" s="158"/>
      <c r="J333" s="159">
        <f>ROUND(I333*H333,2)</f>
        <v>0</v>
      </c>
      <c r="K333" s="167" t="s">
        <v>192</v>
      </c>
      <c r="M333" s="161"/>
      <c r="N333" s="162" t="s">
        <v>42</v>
      </c>
      <c r="P333" s="163">
        <f>O333*H333</f>
        <v>0</v>
      </c>
      <c r="Q333" s="163">
        <v>0.23630000000000001</v>
      </c>
      <c r="R333" s="163">
        <f>Q333*H333</f>
        <v>4.8751053000000004</v>
      </c>
      <c r="S333" s="163">
        <v>0</v>
      </c>
      <c r="T333" s="164">
        <f>S333*H333</f>
        <v>0</v>
      </c>
      <c r="AR333" s="165" t="s">
        <v>179</v>
      </c>
      <c r="AT333" s="165" t="s">
        <v>175</v>
      </c>
      <c r="AU333" s="165" t="s">
        <v>81</v>
      </c>
      <c r="AY333" s="123" t="s">
        <v>173</v>
      </c>
      <c r="BE333" s="166">
        <f>IF(N333="základní",J333,0)</f>
        <v>0</v>
      </c>
      <c r="BF333" s="166">
        <f>IF(N333="snížená",J333,0)</f>
        <v>0</v>
      </c>
      <c r="BG333" s="166">
        <f>IF(N333="zákl. přenesená",J333,0)</f>
        <v>0</v>
      </c>
      <c r="BH333" s="166">
        <f>IF(N333="sníž. přenesená",J333,0)</f>
        <v>0</v>
      </c>
      <c r="BI333" s="166">
        <f>IF(N333="nulová",J333,0)</f>
        <v>0</v>
      </c>
      <c r="BJ333" s="123" t="s">
        <v>79</v>
      </c>
      <c r="BK333" s="166">
        <f>ROUND(I333*H333,2)</f>
        <v>0</v>
      </c>
      <c r="BL333" s="123" t="s">
        <v>179</v>
      </c>
      <c r="BM333" s="165" t="s">
        <v>593</v>
      </c>
    </row>
    <row r="334" spans="3:65" s="106" customFormat="1" ht="13.05" customHeight="1">
      <c r="D334" s="170" t="s">
        <v>194</v>
      </c>
      <c r="F334" s="171" t="s">
        <v>594</v>
      </c>
      <c r="AT334" s="123" t="s">
        <v>194</v>
      </c>
      <c r="AU334" s="123" t="s">
        <v>81</v>
      </c>
    </row>
    <row r="335" spans="3:65" s="177" customFormat="1" ht="13.05" customHeight="1">
      <c r="D335" s="173" t="s">
        <v>207</v>
      </c>
      <c r="E335" s="178"/>
      <c r="F335" s="179" t="s">
        <v>589</v>
      </c>
      <c r="H335" s="180">
        <v>20.631</v>
      </c>
      <c r="AT335" s="181" t="s">
        <v>207</v>
      </c>
      <c r="AU335" s="181" t="s">
        <v>81</v>
      </c>
      <c r="AV335" s="43" t="s">
        <v>81</v>
      </c>
      <c r="AW335" s="43" t="s">
        <v>32</v>
      </c>
      <c r="AX335" s="43" t="s">
        <v>71</v>
      </c>
      <c r="AY335" s="181" t="s">
        <v>173</v>
      </c>
    </row>
    <row r="336" spans="3:65" s="182" customFormat="1" ht="13.05" customHeight="1">
      <c r="D336" s="183" t="s">
        <v>207</v>
      </c>
      <c r="E336" s="184"/>
      <c r="F336" s="185" t="s">
        <v>210</v>
      </c>
      <c r="H336" s="186">
        <v>20.631</v>
      </c>
      <c r="AT336" s="187" t="s">
        <v>207</v>
      </c>
      <c r="AU336" s="187" t="s">
        <v>81</v>
      </c>
      <c r="AV336" s="43" t="s">
        <v>179</v>
      </c>
      <c r="AW336" s="43" t="s">
        <v>32</v>
      </c>
      <c r="AX336" s="43" t="s">
        <v>79</v>
      </c>
      <c r="AY336" s="187" t="s">
        <v>173</v>
      </c>
    </row>
    <row r="337" spans="3:65" s="106" customFormat="1" ht="33" customHeight="1">
      <c r="C337" s="154" t="s">
        <v>595</v>
      </c>
      <c r="D337" s="154" t="s">
        <v>175</v>
      </c>
      <c r="E337" s="155" t="s">
        <v>584</v>
      </c>
      <c r="F337" s="155" t="s">
        <v>585</v>
      </c>
      <c r="G337" s="156" t="s">
        <v>199</v>
      </c>
      <c r="H337" s="157">
        <v>50.64</v>
      </c>
      <c r="I337" s="158"/>
      <c r="J337" s="159">
        <f>ROUND(I337*H337,2)</f>
        <v>0</v>
      </c>
      <c r="K337" s="167" t="s">
        <v>192</v>
      </c>
      <c r="M337" s="161"/>
      <c r="N337" s="162" t="s">
        <v>42</v>
      </c>
      <c r="P337" s="163">
        <f>O337*H337</f>
        <v>0</v>
      </c>
      <c r="Q337" s="163">
        <v>0.34499999999999997</v>
      </c>
      <c r="R337" s="163">
        <f>Q337*H337</f>
        <v>17.470800000000001</v>
      </c>
      <c r="S337" s="163">
        <v>0</v>
      </c>
      <c r="T337" s="164">
        <f>S337*H337</f>
        <v>0</v>
      </c>
      <c r="AR337" s="165" t="s">
        <v>179</v>
      </c>
      <c r="AT337" s="165" t="s">
        <v>175</v>
      </c>
      <c r="AU337" s="165" t="s">
        <v>81</v>
      </c>
      <c r="AY337" s="123" t="s">
        <v>173</v>
      </c>
      <c r="BE337" s="166">
        <f>IF(N337="základní",J337,0)</f>
        <v>0</v>
      </c>
      <c r="BF337" s="166">
        <f>IF(N337="snížená",J337,0)</f>
        <v>0</v>
      </c>
      <c r="BG337" s="166">
        <f>IF(N337="zákl. přenesená",J337,0)</f>
        <v>0</v>
      </c>
      <c r="BH337" s="166">
        <f>IF(N337="sníž. přenesená",J337,0)</f>
        <v>0</v>
      </c>
      <c r="BI337" s="166">
        <f>IF(N337="nulová",J337,0)</f>
        <v>0</v>
      </c>
      <c r="BJ337" s="123" t="s">
        <v>79</v>
      </c>
      <c r="BK337" s="166">
        <f>ROUND(I337*H337,2)</f>
        <v>0</v>
      </c>
      <c r="BL337" s="123" t="s">
        <v>179</v>
      </c>
      <c r="BM337" s="165" t="s">
        <v>596</v>
      </c>
    </row>
    <row r="338" spans="3:65" s="106" customFormat="1" ht="13.05" customHeight="1">
      <c r="D338" s="170" t="s">
        <v>194</v>
      </c>
      <c r="F338" s="171" t="s">
        <v>587</v>
      </c>
      <c r="AT338" s="123" t="s">
        <v>194</v>
      </c>
      <c r="AU338" s="123" t="s">
        <v>81</v>
      </c>
    </row>
    <row r="339" spans="3:65" s="172" customFormat="1" ht="13.05" customHeight="1">
      <c r="D339" s="173" t="s">
        <v>207</v>
      </c>
      <c r="E339" s="174"/>
      <c r="F339" s="175" t="s">
        <v>597</v>
      </c>
      <c r="H339" s="174"/>
      <c r="AT339" s="176" t="s">
        <v>207</v>
      </c>
      <c r="AU339" s="176" t="s">
        <v>81</v>
      </c>
      <c r="AV339" s="43" t="s">
        <v>79</v>
      </c>
      <c r="AW339" s="43" t="s">
        <v>32</v>
      </c>
      <c r="AX339" s="43" t="s">
        <v>71</v>
      </c>
      <c r="AY339" s="176" t="s">
        <v>173</v>
      </c>
    </row>
    <row r="340" spans="3:65" s="177" customFormat="1" ht="13.05" customHeight="1">
      <c r="D340" s="173" t="s">
        <v>207</v>
      </c>
      <c r="E340" s="178"/>
      <c r="F340" s="179" t="s">
        <v>598</v>
      </c>
      <c r="H340" s="180">
        <v>50.64</v>
      </c>
      <c r="AT340" s="181" t="s">
        <v>207</v>
      </c>
      <c r="AU340" s="181" t="s">
        <v>81</v>
      </c>
      <c r="AV340" s="43" t="s">
        <v>81</v>
      </c>
      <c r="AW340" s="43" t="s">
        <v>32</v>
      </c>
      <c r="AX340" s="43" t="s">
        <v>71</v>
      </c>
      <c r="AY340" s="181" t="s">
        <v>173</v>
      </c>
    </row>
    <row r="341" spans="3:65" s="182" customFormat="1" ht="13.05" customHeight="1">
      <c r="D341" s="183" t="s">
        <v>207</v>
      </c>
      <c r="E341" s="184"/>
      <c r="F341" s="185" t="s">
        <v>210</v>
      </c>
      <c r="H341" s="186">
        <v>50.64</v>
      </c>
      <c r="AT341" s="187" t="s">
        <v>207</v>
      </c>
      <c r="AU341" s="187" t="s">
        <v>81</v>
      </c>
      <c r="AV341" s="43" t="s">
        <v>179</v>
      </c>
      <c r="AW341" s="43" t="s">
        <v>32</v>
      </c>
      <c r="AX341" s="43" t="s">
        <v>79</v>
      </c>
      <c r="AY341" s="187" t="s">
        <v>173</v>
      </c>
    </row>
    <row r="342" spans="3:65" s="106" customFormat="1" ht="44.25" customHeight="1">
      <c r="C342" s="154" t="s">
        <v>599</v>
      </c>
      <c r="D342" s="154" t="s">
        <v>175</v>
      </c>
      <c r="E342" s="155" t="s">
        <v>600</v>
      </c>
      <c r="F342" s="155" t="s">
        <v>601</v>
      </c>
      <c r="G342" s="156" t="s">
        <v>199</v>
      </c>
      <c r="H342" s="157">
        <v>50.64</v>
      </c>
      <c r="I342" s="158"/>
      <c r="J342" s="159">
        <f>ROUND(I342*H342,2)</f>
        <v>0</v>
      </c>
      <c r="K342" s="167" t="s">
        <v>192</v>
      </c>
      <c r="M342" s="161"/>
      <c r="N342" s="162" t="s">
        <v>42</v>
      </c>
      <c r="P342" s="163">
        <f>O342*H342</f>
        <v>0</v>
      </c>
      <c r="Q342" s="163">
        <v>0.106</v>
      </c>
      <c r="R342" s="163">
        <f>Q342*H342</f>
        <v>5.3678400000000002</v>
      </c>
      <c r="S342" s="163">
        <v>0</v>
      </c>
      <c r="T342" s="164">
        <f>S342*H342</f>
        <v>0</v>
      </c>
      <c r="AR342" s="165" t="s">
        <v>179</v>
      </c>
      <c r="AT342" s="165" t="s">
        <v>175</v>
      </c>
      <c r="AU342" s="165" t="s">
        <v>81</v>
      </c>
      <c r="AY342" s="123" t="s">
        <v>173</v>
      </c>
      <c r="BE342" s="166">
        <f>IF(N342="základní",J342,0)</f>
        <v>0</v>
      </c>
      <c r="BF342" s="166">
        <f>IF(N342="snížená",J342,0)</f>
        <v>0</v>
      </c>
      <c r="BG342" s="166">
        <f>IF(N342="zákl. přenesená",J342,0)</f>
        <v>0</v>
      </c>
      <c r="BH342" s="166">
        <f>IF(N342="sníž. přenesená",J342,0)</f>
        <v>0</v>
      </c>
      <c r="BI342" s="166">
        <f>IF(N342="nulová",J342,0)</f>
        <v>0</v>
      </c>
      <c r="BJ342" s="123" t="s">
        <v>79</v>
      </c>
      <c r="BK342" s="166">
        <f>ROUND(I342*H342,2)</f>
        <v>0</v>
      </c>
      <c r="BL342" s="123" t="s">
        <v>179</v>
      </c>
      <c r="BM342" s="165" t="s">
        <v>602</v>
      </c>
    </row>
    <row r="343" spans="3:65" s="106" customFormat="1" ht="13.05" customHeight="1">
      <c r="D343" s="168" t="s">
        <v>194</v>
      </c>
      <c r="F343" s="169" t="s">
        <v>603</v>
      </c>
      <c r="AT343" s="123" t="s">
        <v>194</v>
      </c>
      <c r="AU343" s="123" t="s">
        <v>81</v>
      </c>
    </row>
    <row r="344" spans="3:65" s="106" customFormat="1" ht="37.799999999999997" customHeight="1">
      <c r="C344" s="154" t="s">
        <v>604</v>
      </c>
      <c r="D344" s="154" t="s">
        <v>175</v>
      </c>
      <c r="E344" s="155" t="s">
        <v>605</v>
      </c>
      <c r="F344" s="155" t="s">
        <v>606</v>
      </c>
      <c r="G344" s="156" t="s">
        <v>199</v>
      </c>
      <c r="H344" s="157">
        <v>50.64</v>
      </c>
      <c r="I344" s="158"/>
      <c r="J344" s="159">
        <f>ROUND(I344*H344,2)</f>
        <v>0</v>
      </c>
      <c r="K344" s="167" t="s">
        <v>192</v>
      </c>
      <c r="M344" s="161"/>
      <c r="N344" s="162" t="s">
        <v>42</v>
      </c>
      <c r="P344" s="163">
        <f>O344*H344</f>
        <v>0</v>
      </c>
      <c r="Q344" s="163">
        <v>9.1999999999999998E-2</v>
      </c>
      <c r="R344" s="163">
        <f>Q344*H344</f>
        <v>4.6588799999999999</v>
      </c>
      <c r="S344" s="163">
        <v>0</v>
      </c>
      <c r="T344" s="164">
        <f>S344*H344</f>
        <v>0</v>
      </c>
      <c r="AR344" s="165" t="s">
        <v>179</v>
      </c>
      <c r="AT344" s="165" t="s">
        <v>175</v>
      </c>
      <c r="AU344" s="165" t="s">
        <v>81</v>
      </c>
      <c r="AY344" s="123" t="s">
        <v>173</v>
      </c>
      <c r="BE344" s="166">
        <f>IF(N344="základní",J344,0)</f>
        <v>0</v>
      </c>
      <c r="BF344" s="166">
        <f>IF(N344="snížená",J344,0)</f>
        <v>0</v>
      </c>
      <c r="BG344" s="166">
        <f>IF(N344="zákl. přenesená",J344,0)</f>
        <v>0</v>
      </c>
      <c r="BH344" s="166">
        <f>IF(N344="sníž. přenesená",J344,0)</f>
        <v>0</v>
      </c>
      <c r="BI344" s="166">
        <f>IF(N344="nulová",J344,0)</f>
        <v>0</v>
      </c>
      <c r="BJ344" s="123" t="s">
        <v>79</v>
      </c>
      <c r="BK344" s="166">
        <f>ROUND(I344*H344,2)</f>
        <v>0</v>
      </c>
      <c r="BL344" s="123" t="s">
        <v>179</v>
      </c>
      <c r="BM344" s="165" t="s">
        <v>607</v>
      </c>
    </row>
    <row r="345" spans="3:65" s="106" customFormat="1" ht="13.05" customHeight="1">
      <c r="D345" s="170" t="s">
        <v>194</v>
      </c>
      <c r="F345" s="171" t="s">
        <v>608</v>
      </c>
      <c r="AT345" s="123" t="s">
        <v>194</v>
      </c>
      <c r="AU345" s="123" t="s">
        <v>81</v>
      </c>
    </row>
    <row r="346" spans="3:65" s="177" customFormat="1" ht="13.05" customHeight="1">
      <c r="D346" s="183" t="s">
        <v>207</v>
      </c>
      <c r="E346" s="191"/>
      <c r="F346" s="192" t="s">
        <v>598</v>
      </c>
      <c r="H346" s="186">
        <v>50.64</v>
      </c>
      <c r="AT346" s="181" t="s">
        <v>207</v>
      </c>
      <c r="AU346" s="181" t="s">
        <v>81</v>
      </c>
      <c r="AV346" s="43" t="s">
        <v>81</v>
      </c>
      <c r="AW346" s="43" t="s">
        <v>32</v>
      </c>
      <c r="AX346" s="43" t="s">
        <v>79</v>
      </c>
      <c r="AY346" s="181" t="s">
        <v>173</v>
      </c>
    </row>
    <row r="347" spans="3:65" s="106" customFormat="1" ht="78" customHeight="1">
      <c r="C347" s="154" t="s">
        <v>609</v>
      </c>
      <c r="D347" s="154" t="s">
        <v>175</v>
      </c>
      <c r="E347" s="155" t="s">
        <v>610</v>
      </c>
      <c r="F347" s="155" t="s">
        <v>611</v>
      </c>
      <c r="G347" s="156" t="s">
        <v>199</v>
      </c>
      <c r="H347" s="157">
        <v>50.64</v>
      </c>
      <c r="I347" s="158"/>
      <c r="J347" s="159">
        <f>ROUND(I347*H347,2)</f>
        <v>0</v>
      </c>
      <c r="K347" s="167" t="s">
        <v>192</v>
      </c>
      <c r="M347" s="161"/>
      <c r="N347" s="162" t="s">
        <v>42</v>
      </c>
      <c r="P347" s="163">
        <f>O347*H347</f>
        <v>0</v>
      </c>
      <c r="Q347" s="163">
        <v>9.0620000000000006E-2</v>
      </c>
      <c r="R347" s="163">
        <f>Q347*H347</f>
        <v>4.5889968000000003</v>
      </c>
      <c r="S347" s="163">
        <v>0</v>
      </c>
      <c r="T347" s="164">
        <f>S347*H347</f>
        <v>0</v>
      </c>
      <c r="AR347" s="165" t="s">
        <v>179</v>
      </c>
      <c r="AT347" s="165" t="s">
        <v>175</v>
      </c>
      <c r="AU347" s="165" t="s">
        <v>81</v>
      </c>
      <c r="AY347" s="123" t="s">
        <v>173</v>
      </c>
      <c r="BE347" s="166">
        <f>IF(N347="základní",J347,0)</f>
        <v>0</v>
      </c>
      <c r="BF347" s="166">
        <f>IF(N347="snížená",J347,0)</f>
        <v>0</v>
      </c>
      <c r="BG347" s="166">
        <f>IF(N347="zákl. přenesená",J347,0)</f>
        <v>0</v>
      </c>
      <c r="BH347" s="166">
        <f>IF(N347="sníž. přenesená",J347,0)</f>
        <v>0</v>
      </c>
      <c r="BI347" s="166">
        <f>IF(N347="nulová",J347,0)</f>
        <v>0</v>
      </c>
      <c r="BJ347" s="123" t="s">
        <v>79</v>
      </c>
      <c r="BK347" s="166">
        <f>ROUND(I347*H347,2)</f>
        <v>0</v>
      </c>
      <c r="BL347" s="123" t="s">
        <v>179</v>
      </c>
      <c r="BM347" s="165" t="s">
        <v>612</v>
      </c>
    </row>
    <row r="348" spans="3:65" s="106" customFormat="1" ht="13.05" customHeight="1">
      <c r="D348" s="170" t="s">
        <v>194</v>
      </c>
      <c r="F348" s="171" t="s">
        <v>613</v>
      </c>
      <c r="AT348" s="123" t="s">
        <v>194</v>
      </c>
      <c r="AU348" s="123" t="s">
        <v>81</v>
      </c>
    </row>
    <row r="349" spans="3:65" s="177" customFormat="1" ht="13.05" customHeight="1">
      <c r="D349" s="173" t="s">
        <v>207</v>
      </c>
      <c r="E349" s="178"/>
      <c r="F349" s="179" t="s">
        <v>614</v>
      </c>
      <c r="H349" s="180">
        <v>50.64</v>
      </c>
      <c r="AT349" s="181" t="s">
        <v>207</v>
      </c>
      <c r="AU349" s="181" t="s">
        <v>81</v>
      </c>
      <c r="AV349" s="43" t="s">
        <v>81</v>
      </c>
      <c r="AW349" s="43" t="s">
        <v>32</v>
      </c>
      <c r="AX349" s="43" t="s">
        <v>71</v>
      </c>
      <c r="AY349" s="181" t="s">
        <v>173</v>
      </c>
    </row>
    <row r="350" spans="3:65" s="182" customFormat="1" ht="13.05" customHeight="1">
      <c r="D350" s="183" t="s">
        <v>207</v>
      </c>
      <c r="E350" s="184"/>
      <c r="F350" s="185" t="s">
        <v>210</v>
      </c>
      <c r="H350" s="186">
        <v>50.64</v>
      </c>
      <c r="AT350" s="187" t="s">
        <v>207</v>
      </c>
      <c r="AU350" s="187" t="s">
        <v>81</v>
      </c>
      <c r="AV350" s="43" t="s">
        <v>179</v>
      </c>
      <c r="AW350" s="43" t="s">
        <v>32</v>
      </c>
      <c r="AX350" s="43" t="s">
        <v>79</v>
      </c>
      <c r="AY350" s="187" t="s">
        <v>173</v>
      </c>
    </row>
    <row r="351" spans="3:65" s="106" customFormat="1" ht="24.15" customHeight="1">
      <c r="C351" s="193" t="s">
        <v>615</v>
      </c>
      <c r="D351" s="193" t="s">
        <v>317</v>
      </c>
      <c r="E351" s="194" t="s">
        <v>616</v>
      </c>
      <c r="F351" s="194" t="s">
        <v>617</v>
      </c>
      <c r="G351" s="195" t="s">
        <v>199</v>
      </c>
      <c r="H351" s="196">
        <v>51.652999999999999</v>
      </c>
      <c r="I351" s="197"/>
      <c r="J351" s="198">
        <f>ROUND(I351*H351,2)</f>
        <v>0</v>
      </c>
      <c r="K351" s="199" t="s">
        <v>192</v>
      </c>
      <c r="L351" s="200"/>
      <c r="M351" s="201"/>
      <c r="N351" s="202" t="s">
        <v>42</v>
      </c>
      <c r="P351" s="163">
        <f>O351*H351</f>
        <v>0</v>
      </c>
      <c r="Q351" s="163">
        <v>0.13200000000000001</v>
      </c>
      <c r="R351" s="163">
        <f>Q351*H351</f>
        <v>6.8181960000000004</v>
      </c>
      <c r="S351" s="163">
        <v>0</v>
      </c>
      <c r="T351" s="164">
        <f>S351*H351</f>
        <v>0</v>
      </c>
      <c r="AR351" s="165" t="s">
        <v>216</v>
      </c>
      <c r="AT351" s="165" t="s">
        <v>317</v>
      </c>
      <c r="AU351" s="165" t="s">
        <v>81</v>
      </c>
      <c r="AY351" s="123" t="s">
        <v>173</v>
      </c>
      <c r="BE351" s="166">
        <f>IF(N351="základní",J351,0)</f>
        <v>0</v>
      </c>
      <c r="BF351" s="166">
        <f>IF(N351="snížená",J351,0)</f>
        <v>0</v>
      </c>
      <c r="BG351" s="166">
        <f>IF(N351="zákl. přenesená",J351,0)</f>
        <v>0</v>
      </c>
      <c r="BH351" s="166">
        <f>IF(N351="sníž. přenesená",J351,0)</f>
        <v>0</v>
      </c>
      <c r="BI351" s="166">
        <f>IF(N351="nulová",J351,0)</f>
        <v>0</v>
      </c>
      <c r="BJ351" s="123" t="s">
        <v>79</v>
      </c>
      <c r="BK351" s="166">
        <f>ROUND(I351*H351,2)</f>
        <v>0</v>
      </c>
      <c r="BL351" s="123" t="s">
        <v>179</v>
      </c>
      <c r="BM351" s="165" t="s">
        <v>618</v>
      </c>
    </row>
    <row r="352" spans="3:65" s="177" customFormat="1" ht="13.05" customHeight="1">
      <c r="D352" s="203" t="s">
        <v>207</v>
      </c>
      <c r="E352" s="204"/>
      <c r="F352" s="205" t="s">
        <v>619</v>
      </c>
      <c r="H352" s="206">
        <v>51.652999999999999</v>
      </c>
      <c r="AT352" s="181" t="s">
        <v>207</v>
      </c>
      <c r="AU352" s="181" t="s">
        <v>81</v>
      </c>
      <c r="AV352" s="43" t="s">
        <v>81</v>
      </c>
      <c r="AW352" s="43" t="s">
        <v>32</v>
      </c>
      <c r="AX352" s="43" t="s">
        <v>71</v>
      </c>
      <c r="AY352" s="181" t="s">
        <v>173</v>
      </c>
    </row>
    <row r="353" spans="3:65" s="182" customFormat="1" ht="13.05" customHeight="1">
      <c r="D353" s="183" t="s">
        <v>207</v>
      </c>
      <c r="E353" s="184"/>
      <c r="F353" s="185" t="s">
        <v>210</v>
      </c>
      <c r="H353" s="186">
        <v>51.652999999999999</v>
      </c>
      <c r="AT353" s="187" t="s">
        <v>207</v>
      </c>
      <c r="AU353" s="187" t="s">
        <v>81</v>
      </c>
      <c r="AV353" s="43" t="s">
        <v>179</v>
      </c>
      <c r="AW353" s="43" t="s">
        <v>32</v>
      </c>
      <c r="AX353" s="43" t="s">
        <v>79</v>
      </c>
      <c r="AY353" s="187" t="s">
        <v>173</v>
      </c>
    </row>
    <row r="354" spans="3:65" s="106" customFormat="1" ht="49.05" customHeight="1">
      <c r="C354" s="154" t="s">
        <v>620</v>
      </c>
      <c r="D354" s="154" t="s">
        <v>175</v>
      </c>
      <c r="E354" s="155" t="s">
        <v>621</v>
      </c>
      <c r="F354" s="155" t="s">
        <v>622</v>
      </c>
      <c r="G354" s="156" t="s">
        <v>378</v>
      </c>
      <c r="H354" s="157">
        <v>62.33</v>
      </c>
      <c r="I354" s="158"/>
      <c r="J354" s="159">
        <f>ROUND(I354*H354,2)</f>
        <v>0</v>
      </c>
      <c r="K354" s="167" t="s">
        <v>192</v>
      </c>
      <c r="M354" s="161"/>
      <c r="N354" s="162" t="s">
        <v>42</v>
      </c>
      <c r="P354" s="163">
        <f>O354*H354</f>
        <v>0</v>
      </c>
      <c r="Q354" s="163">
        <v>0.15540000000000001</v>
      </c>
      <c r="R354" s="163">
        <f>Q354*H354</f>
        <v>9.6860820000000007</v>
      </c>
      <c r="S354" s="163">
        <v>0</v>
      </c>
      <c r="T354" s="164">
        <f>S354*H354</f>
        <v>0</v>
      </c>
      <c r="AR354" s="165" t="s">
        <v>179</v>
      </c>
      <c r="AT354" s="165" t="s">
        <v>175</v>
      </c>
      <c r="AU354" s="165" t="s">
        <v>81</v>
      </c>
      <c r="AY354" s="123" t="s">
        <v>173</v>
      </c>
      <c r="BE354" s="166">
        <f>IF(N354="základní",J354,0)</f>
        <v>0</v>
      </c>
      <c r="BF354" s="166">
        <f>IF(N354="snížená",J354,0)</f>
        <v>0</v>
      </c>
      <c r="BG354" s="166">
        <f>IF(N354="zákl. přenesená",J354,0)</f>
        <v>0</v>
      </c>
      <c r="BH354" s="166">
        <f>IF(N354="sníž. přenesená",J354,0)</f>
        <v>0</v>
      </c>
      <c r="BI354" s="166">
        <f>IF(N354="nulová",J354,0)</f>
        <v>0</v>
      </c>
      <c r="BJ354" s="123" t="s">
        <v>79</v>
      </c>
      <c r="BK354" s="166">
        <f>ROUND(I354*H354,2)</f>
        <v>0</v>
      </c>
      <c r="BL354" s="123" t="s">
        <v>179</v>
      </c>
      <c r="BM354" s="165" t="s">
        <v>623</v>
      </c>
    </row>
    <row r="355" spans="3:65" s="106" customFormat="1" ht="13.05" customHeight="1">
      <c r="D355" s="170" t="s">
        <v>194</v>
      </c>
      <c r="F355" s="171" t="s">
        <v>624</v>
      </c>
      <c r="AT355" s="123" t="s">
        <v>194</v>
      </c>
      <c r="AU355" s="123" t="s">
        <v>81</v>
      </c>
    </row>
    <row r="356" spans="3:65" s="172" customFormat="1" ht="13.05" customHeight="1">
      <c r="D356" s="173" t="s">
        <v>207</v>
      </c>
      <c r="E356" s="174"/>
      <c r="F356" s="175" t="s">
        <v>588</v>
      </c>
      <c r="H356" s="174"/>
      <c r="AT356" s="176" t="s">
        <v>207</v>
      </c>
      <c r="AU356" s="176" t="s">
        <v>81</v>
      </c>
      <c r="AV356" s="43" t="s">
        <v>79</v>
      </c>
      <c r="AW356" s="43" t="s">
        <v>32</v>
      </c>
      <c r="AX356" s="43" t="s">
        <v>71</v>
      </c>
      <c r="AY356" s="176" t="s">
        <v>173</v>
      </c>
    </row>
    <row r="357" spans="3:65" s="177" customFormat="1" ht="13.05" customHeight="1">
      <c r="D357" s="173" t="s">
        <v>207</v>
      </c>
      <c r="E357" s="178"/>
      <c r="F357" s="179" t="s">
        <v>625</v>
      </c>
      <c r="H357" s="180">
        <v>33.01</v>
      </c>
      <c r="AT357" s="181" t="s">
        <v>207</v>
      </c>
      <c r="AU357" s="181" t="s">
        <v>81</v>
      </c>
      <c r="AV357" s="43" t="s">
        <v>81</v>
      </c>
      <c r="AW357" s="43" t="s">
        <v>32</v>
      </c>
      <c r="AX357" s="43" t="s">
        <v>71</v>
      </c>
      <c r="AY357" s="181" t="s">
        <v>173</v>
      </c>
    </row>
    <row r="358" spans="3:65" s="177" customFormat="1" ht="13.05" customHeight="1">
      <c r="D358" s="173" t="s">
        <v>207</v>
      </c>
      <c r="E358" s="178"/>
      <c r="F358" s="179" t="s">
        <v>626</v>
      </c>
      <c r="H358" s="180">
        <v>29.32</v>
      </c>
      <c r="AT358" s="181" t="s">
        <v>207</v>
      </c>
      <c r="AU358" s="181" t="s">
        <v>81</v>
      </c>
      <c r="AV358" s="43" t="s">
        <v>81</v>
      </c>
      <c r="AW358" s="43" t="s">
        <v>32</v>
      </c>
      <c r="AX358" s="43" t="s">
        <v>71</v>
      </c>
      <c r="AY358" s="181" t="s">
        <v>173</v>
      </c>
    </row>
    <row r="359" spans="3:65" s="182" customFormat="1" ht="13.05" customHeight="1">
      <c r="D359" s="183" t="s">
        <v>207</v>
      </c>
      <c r="E359" s="184"/>
      <c r="F359" s="185" t="s">
        <v>210</v>
      </c>
      <c r="H359" s="186">
        <v>62.33</v>
      </c>
      <c r="AT359" s="187" t="s">
        <v>207</v>
      </c>
      <c r="AU359" s="187" t="s">
        <v>81</v>
      </c>
      <c r="AV359" s="43" t="s">
        <v>179</v>
      </c>
      <c r="AW359" s="43" t="s">
        <v>32</v>
      </c>
      <c r="AX359" s="43" t="s">
        <v>79</v>
      </c>
      <c r="AY359" s="187" t="s">
        <v>173</v>
      </c>
    </row>
    <row r="360" spans="3:65" s="106" customFormat="1" ht="16.5" customHeight="1">
      <c r="C360" s="193" t="s">
        <v>627</v>
      </c>
      <c r="D360" s="193" t="s">
        <v>317</v>
      </c>
      <c r="E360" s="194" t="s">
        <v>628</v>
      </c>
      <c r="F360" s="194" t="s">
        <v>629</v>
      </c>
      <c r="G360" s="195" t="s">
        <v>378</v>
      </c>
      <c r="H360" s="196">
        <v>62.953000000000003</v>
      </c>
      <c r="I360" s="197"/>
      <c r="J360" s="198">
        <f>ROUND(I360*H360,2)</f>
        <v>0</v>
      </c>
      <c r="K360" s="199" t="s">
        <v>192</v>
      </c>
      <c r="L360" s="200"/>
      <c r="M360" s="201"/>
      <c r="N360" s="202" t="s">
        <v>42</v>
      </c>
      <c r="P360" s="163">
        <f>O360*H360</f>
        <v>0</v>
      </c>
      <c r="Q360" s="163">
        <v>4.4999999999999998E-2</v>
      </c>
      <c r="R360" s="163">
        <f>Q360*H360</f>
        <v>2.8328850000000001</v>
      </c>
      <c r="S360" s="163">
        <v>0</v>
      </c>
      <c r="T360" s="164">
        <f>S360*H360</f>
        <v>0</v>
      </c>
      <c r="AR360" s="165" t="s">
        <v>216</v>
      </c>
      <c r="AT360" s="165" t="s">
        <v>317</v>
      </c>
      <c r="AU360" s="165" t="s">
        <v>81</v>
      </c>
      <c r="AY360" s="123" t="s">
        <v>173</v>
      </c>
      <c r="BE360" s="166">
        <f>IF(N360="základní",J360,0)</f>
        <v>0</v>
      </c>
      <c r="BF360" s="166">
        <f>IF(N360="snížená",J360,0)</f>
        <v>0</v>
      </c>
      <c r="BG360" s="166">
        <f>IF(N360="zákl. přenesená",J360,0)</f>
        <v>0</v>
      </c>
      <c r="BH360" s="166">
        <f>IF(N360="sníž. přenesená",J360,0)</f>
        <v>0</v>
      </c>
      <c r="BI360" s="166">
        <f>IF(N360="nulová",J360,0)</f>
        <v>0</v>
      </c>
      <c r="BJ360" s="123" t="s">
        <v>79</v>
      </c>
      <c r="BK360" s="166">
        <f>ROUND(I360*H360,2)</f>
        <v>0</v>
      </c>
      <c r="BL360" s="123" t="s">
        <v>179</v>
      </c>
      <c r="BM360" s="165" t="s">
        <v>630</v>
      </c>
    </row>
    <row r="361" spans="3:65" s="177" customFormat="1" ht="13.05" customHeight="1">
      <c r="D361" s="203" t="s">
        <v>207</v>
      </c>
      <c r="E361" s="204"/>
      <c r="F361" s="205" t="s">
        <v>631</v>
      </c>
      <c r="H361" s="206">
        <v>62.953000000000003</v>
      </c>
      <c r="AT361" s="181" t="s">
        <v>207</v>
      </c>
      <c r="AU361" s="181" t="s">
        <v>81</v>
      </c>
      <c r="AV361" s="43" t="s">
        <v>81</v>
      </c>
      <c r="AW361" s="43" t="s">
        <v>32</v>
      </c>
      <c r="AX361" s="43" t="s">
        <v>71</v>
      </c>
      <c r="AY361" s="181" t="s">
        <v>173</v>
      </c>
    </row>
    <row r="362" spans="3:65" s="182" customFormat="1" ht="13.05" customHeight="1">
      <c r="D362" s="173" t="s">
        <v>207</v>
      </c>
      <c r="E362" s="212"/>
      <c r="F362" s="213" t="s">
        <v>210</v>
      </c>
      <c r="H362" s="180">
        <v>62.953000000000003</v>
      </c>
      <c r="AT362" s="187" t="s">
        <v>207</v>
      </c>
      <c r="AU362" s="187" t="s">
        <v>81</v>
      </c>
      <c r="AV362" s="43" t="s">
        <v>179</v>
      </c>
      <c r="AW362" s="43" t="s">
        <v>32</v>
      </c>
      <c r="AX362" s="43" t="s">
        <v>79</v>
      </c>
      <c r="AY362" s="187" t="s">
        <v>173</v>
      </c>
    </row>
    <row r="363" spans="3:65" s="143" customFormat="1" ht="22.8" customHeight="1">
      <c r="D363" s="151" t="s">
        <v>70</v>
      </c>
      <c r="E363" s="152" t="s">
        <v>202</v>
      </c>
      <c r="F363" s="152" t="s">
        <v>632</v>
      </c>
      <c r="J363" s="153">
        <f>BK363</f>
        <v>0</v>
      </c>
      <c r="P363" s="147">
        <f>SUM(P364:P390)</f>
        <v>0</v>
      </c>
      <c r="R363" s="147">
        <f>SUM(R364:R390)</f>
        <v>15.62463906</v>
      </c>
      <c r="T363" s="148">
        <f>SUM(T364:T390)</f>
        <v>0</v>
      </c>
      <c r="AR363" s="144" t="s">
        <v>79</v>
      </c>
      <c r="AT363" s="149" t="s">
        <v>70</v>
      </c>
      <c r="AU363" s="149" t="s">
        <v>79</v>
      </c>
      <c r="AY363" s="144" t="s">
        <v>173</v>
      </c>
      <c r="BK363" s="150">
        <f>SUM(BK364:BK390)</f>
        <v>0</v>
      </c>
    </row>
    <row r="364" spans="3:65" s="106" customFormat="1" ht="24.15" customHeight="1">
      <c r="C364" s="154" t="s">
        <v>633</v>
      </c>
      <c r="D364" s="154" t="s">
        <v>175</v>
      </c>
      <c r="E364" s="155" t="s">
        <v>634</v>
      </c>
      <c r="F364" s="155" t="s">
        <v>635</v>
      </c>
      <c r="G364" s="156" t="s">
        <v>199</v>
      </c>
      <c r="H364" s="157">
        <v>20.047999999999998</v>
      </c>
      <c r="I364" s="158"/>
      <c r="J364" s="159">
        <f>ROUND(I364*H364,2)</f>
        <v>0</v>
      </c>
      <c r="K364" s="167" t="s">
        <v>192</v>
      </c>
      <c r="M364" s="161"/>
      <c r="N364" s="162" t="s">
        <v>42</v>
      </c>
      <c r="P364" s="163">
        <f>O364*H364</f>
        <v>0</v>
      </c>
      <c r="Q364" s="163">
        <v>1.8000000000000001E-4</v>
      </c>
      <c r="R364" s="163">
        <f>Q364*H364</f>
        <v>3.6086399999999998E-3</v>
      </c>
      <c r="S364" s="163">
        <v>0</v>
      </c>
      <c r="T364" s="164">
        <f>S364*H364</f>
        <v>0</v>
      </c>
      <c r="AR364" s="165" t="s">
        <v>179</v>
      </c>
      <c r="AT364" s="165" t="s">
        <v>175</v>
      </c>
      <c r="AU364" s="165" t="s">
        <v>81</v>
      </c>
      <c r="AY364" s="123" t="s">
        <v>173</v>
      </c>
      <c r="BE364" s="166">
        <f>IF(N364="základní",J364,0)</f>
        <v>0</v>
      </c>
      <c r="BF364" s="166">
        <f>IF(N364="snížená",J364,0)</f>
        <v>0</v>
      </c>
      <c r="BG364" s="166">
        <f>IF(N364="zákl. přenesená",J364,0)</f>
        <v>0</v>
      </c>
      <c r="BH364" s="166">
        <f>IF(N364="sníž. přenesená",J364,0)</f>
        <v>0</v>
      </c>
      <c r="BI364" s="166">
        <f>IF(N364="nulová",J364,0)</f>
        <v>0</v>
      </c>
      <c r="BJ364" s="123" t="s">
        <v>79</v>
      </c>
      <c r="BK364" s="166">
        <f>ROUND(I364*H364,2)</f>
        <v>0</v>
      </c>
      <c r="BL364" s="123" t="s">
        <v>179</v>
      </c>
      <c r="BM364" s="165" t="s">
        <v>636</v>
      </c>
    </row>
    <row r="365" spans="3:65" s="106" customFormat="1" ht="13.05" customHeight="1">
      <c r="D365" s="170" t="s">
        <v>194</v>
      </c>
      <c r="F365" s="171" t="s">
        <v>637</v>
      </c>
      <c r="AT365" s="123" t="s">
        <v>194</v>
      </c>
      <c r="AU365" s="123" t="s">
        <v>81</v>
      </c>
    </row>
    <row r="366" spans="3:65" s="172" customFormat="1" ht="13.05" customHeight="1">
      <c r="D366" s="173" t="s">
        <v>207</v>
      </c>
      <c r="E366" s="174"/>
      <c r="F366" s="175" t="s">
        <v>638</v>
      </c>
      <c r="H366" s="174"/>
      <c r="AT366" s="176" t="s">
        <v>207</v>
      </c>
      <c r="AU366" s="176" t="s">
        <v>81</v>
      </c>
      <c r="AV366" s="43" t="s">
        <v>79</v>
      </c>
      <c r="AW366" s="43" t="s">
        <v>32</v>
      </c>
      <c r="AX366" s="43" t="s">
        <v>71</v>
      </c>
      <c r="AY366" s="176" t="s">
        <v>173</v>
      </c>
    </row>
    <row r="367" spans="3:65" s="177" customFormat="1" ht="13.05" customHeight="1">
      <c r="D367" s="183" t="s">
        <v>207</v>
      </c>
      <c r="E367" s="191"/>
      <c r="F367" s="192" t="s">
        <v>639</v>
      </c>
      <c r="H367" s="186">
        <v>20.047999999999998</v>
      </c>
      <c r="AT367" s="181" t="s">
        <v>207</v>
      </c>
      <c r="AU367" s="181" t="s">
        <v>81</v>
      </c>
      <c r="AV367" s="43" t="s">
        <v>81</v>
      </c>
      <c r="AW367" s="43" t="s">
        <v>32</v>
      </c>
      <c r="AX367" s="43" t="s">
        <v>79</v>
      </c>
      <c r="AY367" s="181" t="s">
        <v>173</v>
      </c>
    </row>
    <row r="368" spans="3:65" s="106" customFormat="1" ht="66.75" customHeight="1">
      <c r="C368" s="154" t="s">
        <v>640</v>
      </c>
      <c r="D368" s="154" t="s">
        <v>175</v>
      </c>
      <c r="E368" s="155" t="s">
        <v>641</v>
      </c>
      <c r="F368" s="155" t="s">
        <v>642</v>
      </c>
      <c r="G368" s="156" t="s">
        <v>199</v>
      </c>
      <c r="H368" s="157">
        <v>60.143999999999998</v>
      </c>
      <c r="I368" s="158"/>
      <c r="J368" s="159">
        <f>ROUND(I368*H368,2)</f>
        <v>0</v>
      </c>
      <c r="K368" s="167" t="s">
        <v>192</v>
      </c>
      <c r="M368" s="161"/>
      <c r="N368" s="162" t="s">
        <v>42</v>
      </c>
      <c r="P368" s="163">
        <f>O368*H368</f>
        <v>0</v>
      </c>
      <c r="Q368" s="163">
        <v>8.5199999999999998E-3</v>
      </c>
      <c r="R368" s="163">
        <f>Q368*H368</f>
        <v>0.51242688000000003</v>
      </c>
      <c r="S368" s="163">
        <v>0</v>
      </c>
      <c r="T368" s="164">
        <f>S368*H368</f>
        <v>0</v>
      </c>
      <c r="AR368" s="165" t="s">
        <v>179</v>
      </c>
      <c r="AT368" s="165" t="s">
        <v>175</v>
      </c>
      <c r="AU368" s="165" t="s">
        <v>81</v>
      </c>
      <c r="AY368" s="123" t="s">
        <v>173</v>
      </c>
      <c r="BE368" s="166">
        <f>IF(N368="základní",J368,0)</f>
        <v>0</v>
      </c>
      <c r="BF368" s="166">
        <f>IF(N368="snížená",J368,0)</f>
        <v>0</v>
      </c>
      <c r="BG368" s="166">
        <f>IF(N368="zákl. přenesená",J368,0)</f>
        <v>0</v>
      </c>
      <c r="BH368" s="166">
        <f>IF(N368="sníž. přenesená",J368,0)</f>
        <v>0</v>
      </c>
      <c r="BI368" s="166">
        <f>IF(N368="nulová",J368,0)</f>
        <v>0</v>
      </c>
      <c r="BJ368" s="123" t="s">
        <v>79</v>
      </c>
      <c r="BK368" s="166">
        <f>ROUND(I368*H368,2)</f>
        <v>0</v>
      </c>
      <c r="BL368" s="123" t="s">
        <v>179</v>
      </c>
      <c r="BM368" s="165" t="s">
        <v>643</v>
      </c>
    </row>
    <row r="369" spans="3:65" s="106" customFormat="1" ht="13.05" customHeight="1">
      <c r="D369" s="170" t="s">
        <v>194</v>
      </c>
      <c r="F369" s="171" t="s">
        <v>644</v>
      </c>
      <c r="AT369" s="123" t="s">
        <v>194</v>
      </c>
      <c r="AU369" s="123" t="s">
        <v>81</v>
      </c>
    </row>
    <row r="370" spans="3:65" s="177" customFormat="1" ht="13.05" customHeight="1">
      <c r="D370" s="183" t="s">
        <v>207</v>
      </c>
      <c r="E370" s="191"/>
      <c r="F370" s="192" t="s">
        <v>645</v>
      </c>
      <c r="H370" s="186">
        <v>60.143999999999998</v>
      </c>
      <c r="AT370" s="181" t="s">
        <v>207</v>
      </c>
      <c r="AU370" s="181" t="s">
        <v>81</v>
      </c>
      <c r="AV370" s="43" t="s">
        <v>81</v>
      </c>
      <c r="AW370" s="43" t="s">
        <v>32</v>
      </c>
      <c r="AX370" s="43" t="s">
        <v>79</v>
      </c>
      <c r="AY370" s="181" t="s">
        <v>173</v>
      </c>
    </row>
    <row r="371" spans="3:65" s="106" customFormat="1" ht="24.15" customHeight="1">
      <c r="C371" s="193" t="s">
        <v>646</v>
      </c>
      <c r="D371" s="193" t="s">
        <v>317</v>
      </c>
      <c r="E371" s="194" t="s">
        <v>647</v>
      </c>
      <c r="F371" s="194" t="s">
        <v>648</v>
      </c>
      <c r="G371" s="195" t="s">
        <v>199</v>
      </c>
      <c r="H371" s="196">
        <v>66.158000000000001</v>
      </c>
      <c r="I371" s="197"/>
      <c r="J371" s="198">
        <f>ROUND(I371*H371,2)</f>
        <v>0</v>
      </c>
      <c r="K371" s="199" t="s">
        <v>192</v>
      </c>
      <c r="L371" s="200"/>
      <c r="M371" s="201"/>
      <c r="N371" s="202" t="s">
        <v>42</v>
      </c>
      <c r="P371" s="163">
        <f>O371*H371</f>
        <v>0</v>
      </c>
      <c r="Q371" s="163">
        <v>3.0000000000000001E-3</v>
      </c>
      <c r="R371" s="163">
        <f>Q371*H371</f>
        <v>0.19847400000000001</v>
      </c>
      <c r="S371" s="163">
        <v>0</v>
      </c>
      <c r="T371" s="164">
        <f>S371*H371</f>
        <v>0</v>
      </c>
      <c r="AR371" s="165" t="s">
        <v>216</v>
      </c>
      <c r="AT371" s="165" t="s">
        <v>317</v>
      </c>
      <c r="AU371" s="165" t="s">
        <v>81</v>
      </c>
      <c r="AY371" s="123" t="s">
        <v>173</v>
      </c>
      <c r="BE371" s="166">
        <f>IF(N371="základní",J371,0)</f>
        <v>0</v>
      </c>
      <c r="BF371" s="166">
        <f>IF(N371="snížená",J371,0)</f>
        <v>0</v>
      </c>
      <c r="BG371" s="166">
        <f>IF(N371="zákl. přenesená",J371,0)</f>
        <v>0</v>
      </c>
      <c r="BH371" s="166">
        <f>IF(N371="sníž. přenesená",J371,0)</f>
        <v>0</v>
      </c>
      <c r="BI371" s="166">
        <f>IF(N371="nulová",J371,0)</f>
        <v>0</v>
      </c>
      <c r="BJ371" s="123" t="s">
        <v>79</v>
      </c>
      <c r="BK371" s="166">
        <f>ROUND(I371*H371,2)</f>
        <v>0</v>
      </c>
      <c r="BL371" s="123" t="s">
        <v>179</v>
      </c>
      <c r="BM371" s="165" t="s">
        <v>649</v>
      </c>
    </row>
    <row r="372" spans="3:65" s="177" customFormat="1" ht="13.05" customHeight="1">
      <c r="D372" s="207" t="s">
        <v>207</v>
      </c>
      <c r="E372" s="208"/>
      <c r="F372" s="209" t="s">
        <v>650</v>
      </c>
      <c r="H372" s="210">
        <v>66.158000000000001</v>
      </c>
      <c r="AT372" s="181" t="s">
        <v>207</v>
      </c>
      <c r="AU372" s="181" t="s">
        <v>81</v>
      </c>
      <c r="AV372" s="43" t="s">
        <v>81</v>
      </c>
      <c r="AW372" s="43" t="s">
        <v>32</v>
      </c>
      <c r="AX372" s="43" t="s">
        <v>79</v>
      </c>
      <c r="AY372" s="181" t="s">
        <v>173</v>
      </c>
    </row>
    <row r="373" spans="3:65" s="106" customFormat="1" ht="33" customHeight="1">
      <c r="C373" s="154" t="s">
        <v>651</v>
      </c>
      <c r="D373" s="154" t="s">
        <v>175</v>
      </c>
      <c r="E373" s="155" t="s">
        <v>652</v>
      </c>
      <c r="F373" s="155" t="s">
        <v>653</v>
      </c>
      <c r="G373" s="156" t="s">
        <v>199</v>
      </c>
      <c r="H373" s="157">
        <v>20.047999999999998</v>
      </c>
      <c r="I373" s="158"/>
      <c r="J373" s="159">
        <f>ROUND(I373*H373,2)</f>
        <v>0</v>
      </c>
      <c r="K373" s="167" t="s">
        <v>192</v>
      </c>
      <c r="M373" s="161"/>
      <c r="N373" s="162" t="s">
        <v>42</v>
      </c>
      <c r="P373" s="163">
        <f>O373*H373</f>
        <v>0</v>
      </c>
      <c r="Q373" s="163">
        <v>1.0500000000000001E-2</v>
      </c>
      <c r="R373" s="163">
        <f>Q373*H373</f>
        <v>0.210504</v>
      </c>
      <c r="S373" s="163">
        <v>0</v>
      </c>
      <c r="T373" s="164">
        <f>S373*H373</f>
        <v>0</v>
      </c>
      <c r="AR373" s="165" t="s">
        <v>179</v>
      </c>
      <c r="AT373" s="165" t="s">
        <v>175</v>
      </c>
      <c r="AU373" s="165" t="s">
        <v>81</v>
      </c>
      <c r="AY373" s="123" t="s">
        <v>173</v>
      </c>
      <c r="BE373" s="166">
        <f>IF(N373="základní",J373,0)</f>
        <v>0</v>
      </c>
      <c r="BF373" s="166">
        <f>IF(N373="snížená",J373,0)</f>
        <v>0</v>
      </c>
      <c r="BG373" s="166">
        <f>IF(N373="zákl. přenesená",J373,0)</f>
        <v>0</v>
      </c>
      <c r="BH373" s="166">
        <f>IF(N373="sníž. přenesená",J373,0)</f>
        <v>0</v>
      </c>
      <c r="BI373" s="166">
        <f>IF(N373="nulová",J373,0)</f>
        <v>0</v>
      </c>
      <c r="BJ373" s="123" t="s">
        <v>79</v>
      </c>
      <c r="BK373" s="166">
        <f>ROUND(I373*H373,2)</f>
        <v>0</v>
      </c>
      <c r="BL373" s="123" t="s">
        <v>179</v>
      </c>
      <c r="BM373" s="165" t="s">
        <v>654</v>
      </c>
    </row>
    <row r="374" spans="3:65" s="106" customFormat="1" ht="13.05" customHeight="1">
      <c r="D374" s="170" t="s">
        <v>194</v>
      </c>
      <c r="F374" s="171" t="s">
        <v>655</v>
      </c>
      <c r="AT374" s="123" t="s">
        <v>194</v>
      </c>
      <c r="AU374" s="123" t="s">
        <v>81</v>
      </c>
    </row>
    <row r="375" spans="3:65" s="172" customFormat="1" ht="13.05" customHeight="1">
      <c r="D375" s="173" t="s">
        <v>207</v>
      </c>
      <c r="E375" s="174"/>
      <c r="F375" s="175" t="s">
        <v>638</v>
      </c>
      <c r="H375" s="174"/>
      <c r="AT375" s="176" t="s">
        <v>207</v>
      </c>
      <c r="AU375" s="176" t="s">
        <v>81</v>
      </c>
      <c r="AV375" s="43" t="s">
        <v>79</v>
      </c>
      <c r="AW375" s="43" t="s">
        <v>32</v>
      </c>
      <c r="AX375" s="43" t="s">
        <v>71</v>
      </c>
      <c r="AY375" s="176" t="s">
        <v>173</v>
      </c>
    </row>
    <row r="376" spans="3:65" s="177" customFormat="1" ht="13.05" customHeight="1">
      <c r="D376" s="183" t="s">
        <v>207</v>
      </c>
      <c r="E376" s="191"/>
      <c r="F376" s="192" t="s">
        <v>639</v>
      </c>
      <c r="H376" s="186">
        <v>20.047999999999998</v>
      </c>
      <c r="AT376" s="181" t="s">
        <v>207</v>
      </c>
      <c r="AU376" s="181" t="s">
        <v>81</v>
      </c>
      <c r="AV376" s="43" t="s">
        <v>81</v>
      </c>
      <c r="AW376" s="43" t="s">
        <v>32</v>
      </c>
      <c r="AX376" s="43" t="s">
        <v>79</v>
      </c>
      <c r="AY376" s="181" t="s">
        <v>173</v>
      </c>
    </row>
    <row r="377" spans="3:65" s="106" customFormat="1" ht="24.15" customHeight="1">
      <c r="C377" s="154" t="s">
        <v>656</v>
      </c>
      <c r="D377" s="154" t="s">
        <v>175</v>
      </c>
      <c r="E377" s="155" t="s">
        <v>657</v>
      </c>
      <c r="F377" s="155" t="s">
        <v>658</v>
      </c>
      <c r="G377" s="156" t="s">
        <v>199</v>
      </c>
      <c r="H377" s="157">
        <v>125.137</v>
      </c>
      <c r="I377" s="158"/>
      <c r="J377" s="159">
        <f>ROUND(I377*H377,2)</f>
        <v>0</v>
      </c>
      <c r="K377" s="167" t="s">
        <v>192</v>
      </c>
      <c r="M377" s="161"/>
      <c r="N377" s="162" t="s">
        <v>42</v>
      </c>
      <c r="P377" s="163">
        <f>O377*H377</f>
        <v>0</v>
      </c>
      <c r="Q377" s="163">
        <v>0.1173</v>
      </c>
      <c r="R377" s="163">
        <f>Q377*H377</f>
        <v>14.6785701</v>
      </c>
      <c r="S377" s="163">
        <v>0</v>
      </c>
      <c r="T377" s="164">
        <f>S377*H377</f>
        <v>0</v>
      </c>
      <c r="AR377" s="165" t="s">
        <v>179</v>
      </c>
      <c r="AT377" s="165" t="s">
        <v>175</v>
      </c>
      <c r="AU377" s="165" t="s">
        <v>81</v>
      </c>
      <c r="AY377" s="123" t="s">
        <v>173</v>
      </c>
      <c r="BE377" s="166">
        <f>IF(N377="základní",J377,0)</f>
        <v>0</v>
      </c>
      <c r="BF377" s="166">
        <f>IF(N377="snížená",J377,0)</f>
        <v>0</v>
      </c>
      <c r="BG377" s="166">
        <f>IF(N377="zákl. přenesená",J377,0)</f>
        <v>0</v>
      </c>
      <c r="BH377" s="166">
        <f>IF(N377="sníž. přenesená",J377,0)</f>
        <v>0</v>
      </c>
      <c r="BI377" s="166">
        <f>IF(N377="nulová",J377,0)</f>
        <v>0</v>
      </c>
      <c r="BJ377" s="123" t="s">
        <v>79</v>
      </c>
      <c r="BK377" s="166">
        <f>ROUND(I377*H377,2)</f>
        <v>0</v>
      </c>
      <c r="BL377" s="123" t="s">
        <v>179</v>
      </c>
      <c r="BM377" s="165" t="s">
        <v>659</v>
      </c>
    </row>
    <row r="378" spans="3:65" s="106" customFormat="1" ht="13.05" customHeight="1">
      <c r="D378" s="170" t="s">
        <v>194</v>
      </c>
      <c r="F378" s="171" t="s">
        <v>660</v>
      </c>
      <c r="AT378" s="123" t="s">
        <v>194</v>
      </c>
      <c r="AU378" s="123" t="s">
        <v>81</v>
      </c>
    </row>
    <row r="379" spans="3:65" s="106" customFormat="1" ht="27" customHeight="1">
      <c r="D379" s="173" t="s">
        <v>235</v>
      </c>
      <c r="F379" s="189" t="s">
        <v>661</v>
      </c>
      <c r="AT379" s="123" t="s">
        <v>235</v>
      </c>
      <c r="AU379" s="123" t="s">
        <v>81</v>
      </c>
    </row>
    <row r="380" spans="3:65" s="177" customFormat="1" ht="13.05" customHeight="1">
      <c r="D380" s="173" t="s">
        <v>207</v>
      </c>
      <c r="E380" s="178"/>
      <c r="F380" s="179" t="s">
        <v>662</v>
      </c>
      <c r="H380" s="180">
        <v>125.137</v>
      </c>
      <c r="AT380" s="181" t="s">
        <v>207</v>
      </c>
      <c r="AU380" s="181" t="s">
        <v>81</v>
      </c>
      <c r="AV380" s="43" t="s">
        <v>81</v>
      </c>
      <c r="AW380" s="43" t="s">
        <v>32</v>
      </c>
      <c r="AX380" s="43" t="s">
        <v>71</v>
      </c>
      <c r="AY380" s="181" t="s">
        <v>173</v>
      </c>
    </row>
    <row r="381" spans="3:65" s="182" customFormat="1" ht="13.05" customHeight="1">
      <c r="D381" s="183" t="s">
        <v>207</v>
      </c>
      <c r="E381" s="184"/>
      <c r="F381" s="185" t="s">
        <v>210</v>
      </c>
      <c r="H381" s="186">
        <v>125.137</v>
      </c>
      <c r="AT381" s="187" t="s">
        <v>207</v>
      </c>
      <c r="AU381" s="187" t="s">
        <v>81</v>
      </c>
      <c r="AV381" s="43" t="s">
        <v>179</v>
      </c>
      <c r="AW381" s="43" t="s">
        <v>32</v>
      </c>
      <c r="AX381" s="43" t="s">
        <v>79</v>
      </c>
      <c r="AY381" s="187" t="s">
        <v>173</v>
      </c>
    </row>
    <row r="382" spans="3:65" s="106" customFormat="1" ht="24.15" customHeight="1">
      <c r="C382" s="154" t="s">
        <v>663</v>
      </c>
      <c r="D382" s="154" t="s">
        <v>175</v>
      </c>
      <c r="E382" s="155" t="s">
        <v>664</v>
      </c>
      <c r="F382" s="155" t="s">
        <v>665</v>
      </c>
      <c r="G382" s="156" t="s">
        <v>199</v>
      </c>
      <c r="H382" s="157">
        <v>125.137</v>
      </c>
      <c r="I382" s="158"/>
      <c r="J382" s="159">
        <f>ROUND(I382*H382,2)</f>
        <v>0</v>
      </c>
      <c r="K382" s="167" t="s">
        <v>192</v>
      </c>
      <c r="M382" s="161"/>
      <c r="N382" s="162" t="s">
        <v>42</v>
      </c>
      <c r="P382" s="163">
        <f>O382*H382</f>
        <v>0</v>
      </c>
      <c r="Q382" s="163">
        <v>0</v>
      </c>
      <c r="R382" s="163">
        <f>Q382*H382</f>
        <v>0</v>
      </c>
      <c r="S382" s="163">
        <v>0</v>
      </c>
      <c r="T382" s="164">
        <f>S382*H382</f>
        <v>0</v>
      </c>
      <c r="AR382" s="165" t="s">
        <v>179</v>
      </c>
      <c r="AT382" s="165" t="s">
        <v>175</v>
      </c>
      <c r="AU382" s="165" t="s">
        <v>81</v>
      </c>
      <c r="AY382" s="123" t="s">
        <v>173</v>
      </c>
      <c r="BE382" s="166">
        <f>IF(N382="základní",J382,0)</f>
        <v>0</v>
      </c>
      <c r="BF382" s="166">
        <f>IF(N382="snížená",J382,0)</f>
        <v>0</v>
      </c>
      <c r="BG382" s="166">
        <f>IF(N382="zákl. přenesená",J382,0)</f>
        <v>0</v>
      </c>
      <c r="BH382" s="166">
        <f>IF(N382="sníž. přenesená",J382,0)</f>
        <v>0</v>
      </c>
      <c r="BI382" s="166">
        <f>IF(N382="nulová",J382,0)</f>
        <v>0</v>
      </c>
      <c r="BJ382" s="123" t="s">
        <v>79</v>
      </c>
      <c r="BK382" s="166">
        <f>ROUND(I382*H382,2)</f>
        <v>0</v>
      </c>
      <c r="BL382" s="123" t="s">
        <v>179</v>
      </c>
      <c r="BM382" s="165" t="s">
        <v>666</v>
      </c>
    </row>
    <row r="383" spans="3:65" s="106" customFormat="1" ht="13.05" customHeight="1">
      <c r="D383" s="168" t="s">
        <v>194</v>
      </c>
      <c r="F383" s="169" t="s">
        <v>667</v>
      </c>
      <c r="AT383" s="123" t="s">
        <v>194</v>
      </c>
      <c r="AU383" s="123" t="s">
        <v>81</v>
      </c>
    </row>
    <row r="384" spans="3:65" s="106" customFormat="1" ht="24.15" customHeight="1">
      <c r="C384" s="154" t="s">
        <v>668</v>
      </c>
      <c r="D384" s="154" t="s">
        <v>175</v>
      </c>
      <c r="E384" s="155" t="s">
        <v>669</v>
      </c>
      <c r="F384" s="155" t="s">
        <v>670</v>
      </c>
      <c r="G384" s="156" t="s">
        <v>199</v>
      </c>
      <c r="H384" s="157">
        <v>143.90799999999999</v>
      </c>
      <c r="I384" s="158"/>
      <c r="J384" s="159">
        <f>ROUND(I384*H384,2)</f>
        <v>0</v>
      </c>
      <c r="K384" s="167" t="s">
        <v>192</v>
      </c>
      <c r="M384" s="161"/>
      <c r="N384" s="162" t="s">
        <v>42</v>
      </c>
      <c r="P384" s="163">
        <f>O384*H384</f>
        <v>0</v>
      </c>
      <c r="Q384" s="163">
        <v>1.2999999999999999E-4</v>
      </c>
      <c r="R384" s="163">
        <f>Q384*H384</f>
        <v>1.8708039999999995E-2</v>
      </c>
      <c r="S384" s="163">
        <v>0</v>
      </c>
      <c r="T384" s="164">
        <f>S384*H384</f>
        <v>0</v>
      </c>
      <c r="AR384" s="165" t="s">
        <v>179</v>
      </c>
      <c r="AT384" s="165" t="s">
        <v>175</v>
      </c>
      <c r="AU384" s="165" t="s">
        <v>81</v>
      </c>
      <c r="AY384" s="123" t="s">
        <v>173</v>
      </c>
      <c r="BE384" s="166">
        <f>IF(N384="základní",J384,0)</f>
        <v>0</v>
      </c>
      <c r="BF384" s="166">
        <f>IF(N384="snížená",J384,0)</f>
        <v>0</v>
      </c>
      <c r="BG384" s="166">
        <f>IF(N384="zákl. přenesená",J384,0)</f>
        <v>0</v>
      </c>
      <c r="BH384" s="166">
        <f>IF(N384="sníž. přenesená",J384,0)</f>
        <v>0</v>
      </c>
      <c r="BI384" s="166">
        <f>IF(N384="nulová",J384,0)</f>
        <v>0</v>
      </c>
      <c r="BJ384" s="123" t="s">
        <v>79</v>
      </c>
      <c r="BK384" s="166">
        <f>ROUND(I384*H384,2)</f>
        <v>0</v>
      </c>
      <c r="BL384" s="123" t="s">
        <v>179</v>
      </c>
      <c r="BM384" s="165" t="s">
        <v>671</v>
      </c>
    </row>
    <row r="385" spans="3:65" s="106" customFormat="1" ht="13.05" customHeight="1">
      <c r="D385" s="170" t="s">
        <v>194</v>
      </c>
      <c r="F385" s="171" t="s">
        <v>672</v>
      </c>
      <c r="AT385" s="123" t="s">
        <v>194</v>
      </c>
      <c r="AU385" s="123" t="s">
        <v>81</v>
      </c>
    </row>
    <row r="386" spans="3:65" s="177" customFormat="1" ht="13.05" customHeight="1">
      <c r="D386" s="173" t="s">
        <v>207</v>
      </c>
      <c r="E386" s="178"/>
      <c r="F386" s="179" t="s">
        <v>673</v>
      </c>
      <c r="H386" s="180">
        <v>143.90799999999999</v>
      </c>
      <c r="AT386" s="181" t="s">
        <v>207</v>
      </c>
      <c r="AU386" s="181" t="s">
        <v>81</v>
      </c>
      <c r="AV386" s="43" t="s">
        <v>81</v>
      </c>
      <c r="AW386" s="43" t="s">
        <v>32</v>
      </c>
      <c r="AX386" s="43" t="s">
        <v>71</v>
      </c>
      <c r="AY386" s="181" t="s">
        <v>173</v>
      </c>
    </row>
    <row r="387" spans="3:65" s="182" customFormat="1" ht="13.05" customHeight="1">
      <c r="D387" s="183" t="s">
        <v>207</v>
      </c>
      <c r="E387" s="184"/>
      <c r="F387" s="185" t="s">
        <v>210</v>
      </c>
      <c r="H387" s="186">
        <v>143.90799999999999</v>
      </c>
      <c r="AT387" s="187" t="s">
        <v>207</v>
      </c>
      <c r="AU387" s="187" t="s">
        <v>81</v>
      </c>
      <c r="AV387" s="43" t="s">
        <v>179</v>
      </c>
      <c r="AW387" s="43" t="s">
        <v>32</v>
      </c>
      <c r="AX387" s="43" t="s">
        <v>79</v>
      </c>
      <c r="AY387" s="187" t="s">
        <v>173</v>
      </c>
    </row>
    <row r="388" spans="3:65" s="106" customFormat="1" ht="37.799999999999997" customHeight="1">
      <c r="C388" s="154" t="s">
        <v>674</v>
      </c>
      <c r="D388" s="154" t="s">
        <v>175</v>
      </c>
      <c r="E388" s="155" t="s">
        <v>675</v>
      </c>
      <c r="F388" s="155" t="s">
        <v>676</v>
      </c>
      <c r="G388" s="156" t="s">
        <v>378</v>
      </c>
      <c r="H388" s="157">
        <v>117.37</v>
      </c>
      <c r="I388" s="158"/>
      <c r="J388" s="159">
        <f>ROUND(I388*H388,2)</f>
        <v>0</v>
      </c>
      <c r="K388" s="167" t="s">
        <v>192</v>
      </c>
      <c r="M388" s="161"/>
      <c r="N388" s="162" t="s">
        <v>42</v>
      </c>
      <c r="P388" s="163">
        <f>O388*H388</f>
        <v>0</v>
      </c>
      <c r="Q388" s="163">
        <v>2.0000000000000002E-5</v>
      </c>
      <c r="R388" s="163">
        <f>Q388*H388</f>
        <v>2.3474000000000004E-3</v>
      </c>
      <c r="S388" s="163">
        <v>0</v>
      </c>
      <c r="T388" s="164">
        <f>S388*H388</f>
        <v>0</v>
      </c>
      <c r="AR388" s="165" t="s">
        <v>179</v>
      </c>
      <c r="AT388" s="165" t="s">
        <v>175</v>
      </c>
      <c r="AU388" s="165" t="s">
        <v>81</v>
      </c>
      <c r="AY388" s="123" t="s">
        <v>173</v>
      </c>
      <c r="BE388" s="166">
        <f>IF(N388="základní",J388,0)</f>
        <v>0</v>
      </c>
      <c r="BF388" s="166">
        <f>IF(N388="snížená",J388,0)</f>
        <v>0</v>
      </c>
      <c r="BG388" s="166">
        <f>IF(N388="zákl. přenesená",J388,0)</f>
        <v>0</v>
      </c>
      <c r="BH388" s="166">
        <f>IF(N388="sníž. přenesená",J388,0)</f>
        <v>0</v>
      </c>
      <c r="BI388" s="166">
        <f>IF(N388="nulová",J388,0)</f>
        <v>0</v>
      </c>
      <c r="BJ388" s="123" t="s">
        <v>79</v>
      </c>
      <c r="BK388" s="166">
        <f>ROUND(I388*H388,2)</f>
        <v>0</v>
      </c>
      <c r="BL388" s="123" t="s">
        <v>179</v>
      </c>
      <c r="BM388" s="165" t="s">
        <v>677</v>
      </c>
    </row>
    <row r="389" spans="3:65" s="106" customFormat="1" ht="13.05" customHeight="1">
      <c r="D389" s="170" t="s">
        <v>194</v>
      </c>
      <c r="F389" s="171" t="s">
        <v>678</v>
      </c>
      <c r="AT389" s="123" t="s">
        <v>194</v>
      </c>
      <c r="AU389" s="123" t="s">
        <v>81</v>
      </c>
    </row>
    <row r="390" spans="3:65" s="177" customFormat="1" ht="22.95" customHeight="1">
      <c r="D390" s="173" t="s">
        <v>207</v>
      </c>
      <c r="E390" s="178"/>
      <c r="F390" s="179" t="s">
        <v>679</v>
      </c>
      <c r="H390" s="180">
        <v>117.37</v>
      </c>
      <c r="AT390" s="181" t="s">
        <v>207</v>
      </c>
      <c r="AU390" s="181" t="s">
        <v>81</v>
      </c>
      <c r="AV390" s="43" t="s">
        <v>81</v>
      </c>
      <c r="AW390" s="43" t="s">
        <v>32</v>
      </c>
      <c r="AX390" s="43" t="s">
        <v>79</v>
      </c>
      <c r="AY390" s="181" t="s">
        <v>173</v>
      </c>
    </row>
    <row r="391" spans="3:65" s="143" customFormat="1" ht="22.8" customHeight="1">
      <c r="D391" s="151" t="s">
        <v>70</v>
      </c>
      <c r="E391" s="152" t="s">
        <v>221</v>
      </c>
      <c r="F391" s="152" t="s">
        <v>680</v>
      </c>
      <c r="J391" s="153">
        <f>BK391</f>
        <v>0</v>
      </c>
      <c r="P391" s="147">
        <f>SUM(P392:P425)</f>
        <v>0</v>
      </c>
      <c r="R391" s="147">
        <f>SUM(R392:R425)</f>
        <v>0.45594040000000002</v>
      </c>
      <c r="T391" s="148">
        <f>SUM(T392:T425)</f>
        <v>1.3493600000000001</v>
      </c>
      <c r="AR391" s="144" t="s">
        <v>79</v>
      </c>
      <c r="AT391" s="149" t="s">
        <v>70</v>
      </c>
      <c r="AU391" s="149" t="s">
        <v>79</v>
      </c>
      <c r="AY391" s="144" t="s">
        <v>173</v>
      </c>
      <c r="BK391" s="150">
        <f>SUM(BK392:BK425)</f>
        <v>0</v>
      </c>
    </row>
    <row r="392" spans="3:65" s="106" customFormat="1" ht="16.5" customHeight="1">
      <c r="C392" s="154" t="s">
        <v>681</v>
      </c>
      <c r="D392" s="154" t="s">
        <v>175</v>
      </c>
      <c r="E392" s="155" t="s">
        <v>682</v>
      </c>
      <c r="F392" s="155" t="s">
        <v>683</v>
      </c>
      <c r="G392" s="156" t="s">
        <v>191</v>
      </c>
      <c r="H392" s="157">
        <v>1</v>
      </c>
      <c r="I392" s="158"/>
      <c r="J392" s="159">
        <f>ROUND(I392*H392,2)</f>
        <v>0</v>
      </c>
      <c r="K392" s="160"/>
      <c r="M392" s="161"/>
      <c r="N392" s="162" t="s">
        <v>42</v>
      </c>
      <c r="P392" s="163">
        <f>O392*H392</f>
        <v>0</v>
      </c>
      <c r="Q392" s="163">
        <v>0</v>
      </c>
      <c r="R392" s="163">
        <f>Q392*H392</f>
        <v>0</v>
      </c>
      <c r="S392" s="163">
        <v>0</v>
      </c>
      <c r="T392" s="164">
        <f>S392*H392</f>
        <v>0</v>
      </c>
      <c r="AR392" s="165" t="s">
        <v>179</v>
      </c>
      <c r="AT392" s="165" t="s">
        <v>175</v>
      </c>
      <c r="AU392" s="165" t="s">
        <v>81</v>
      </c>
      <c r="AY392" s="123" t="s">
        <v>173</v>
      </c>
      <c r="BE392" s="166">
        <f>IF(N392="základní",J392,0)</f>
        <v>0</v>
      </c>
      <c r="BF392" s="166">
        <f>IF(N392="snížená",J392,0)</f>
        <v>0</v>
      </c>
      <c r="BG392" s="166">
        <f>IF(N392="zákl. přenesená",J392,0)</f>
        <v>0</v>
      </c>
      <c r="BH392" s="166">
        <f>IF(N392="sníž. přenesená",J392,0)</f>
        <v>0</v>
      </c>
      <c r="BI392" s="166">
        <f>IF(N392="nulová",J392,0)</f>
        <v>0</v>
      </c>
      <c r="BJ392" s="123" t="s">
        <v>79</v>
      </c>
      <c r="BK392" s="166">
        <f>ROUND(I392*H392,2)</f>
        <v>0</v>
      </c>
      <c r="BL392" s="123" t="s">
        <v>179</v>
      </c>
      <c r="BM392" s="165" t="s">
        <v>684</v>
      </c>
    </row>
    <row r="393" spans="3:65" s="106" customFormat="1" ht="44.25" customHeight="1">
      <c r="C393" s="154" t="s">
        <v>685</v>
      </c>
      <c r="D393" s="154" t="s">
        <v>175</v>
      </c>
      <c r="E393" s="155" t="s">
        <v>686</v>
      </c>
      <c r="F393" s="155" t="s">
        <v>687</v>
      </c>
      <c r="G393" s="156" t="s">
        <v>199</v>
      </c>
      <c r="H393" s="157">
        <v>355.77</v>
      </c>
      <c r="I393" s="158"/>
      <c r="J393" s="159">
        <f>ROUND(I393*H393,2)</f>
        <v>0</v>
      </c>
      <c r="K393" s="167" t="s">
        <v>192</v>
      </c>
      <c r="M393" s="161"/>
      <c r="N393" s="162" t="s">
        <v>42</v>
      </c>
      <c r="P393" s="163">
        <f>O393*H393</f>
        <v>0</v>
      </c>
      <c r="Q393" s="163">
        <v>0</v>
      </c>
      <c r="R393" s="163">
        <f>Q393*H393</f>
        <v>0</v>
      </c>
      <c r="S393" s="163">
        <v>0</v>
      </c>
      <c r="T393" s="164">
        <f>S393*H393</f>
        <v>0</v>
      </c>
      <c r="AR393" s="165" t="s">
        <v>179</v>
      </c>
      <c r="AT393" s="165" t="s">
        <v>175</v>
      </c>
      <c r="AU393" s="165" t="s">
        <v>81</v>
      </c>
      <c r="AY393" s="123" t="s">
        <v>173</v>
      </c>
      <c r="BE393" s="166">
        <f>IF(N393="základní",J393,0)</f>
        <v>0</v>
      </c>
      <c r="BF393" s="166">
        <f>IF(N393="snížená",J393,0)</f>
        <v>0</v>
      </c>
      <c r="BG393" s="166">
        <f>IF(N393="zákl. přenesená",J393,0)</f>
        <v>0</v>
      </c>
      <c r="BH393" s="166">
        <f>IF(N393="sníž. přenesená",J393,0)</f>
        <v>0</v>
      </c>
      <c r="BI393" s="166">
        <f>IF(N393="nulová",J393,0)</f>
        <v>0</v>
      </c>
      <c r="BJ393" s="123" t="s">
        <v>79</v>
      </c>
      <c r="BK393" s="166">
        <f>ROUND(I393*H393,2)</f>
        <v>0</v>
      </c>
      <c r="BL393" s="123" t="s">
        <v>179</v>
      </c>
      <c r="BM393" s="165" t="s">
        <v>688</v>
      </c>
    </row>
    <row r="394" spans="3:65" s="106" customFormat="1" ht="13.05" customHeight="1">
      <c r="D394" s="170" t="s">
        <v>194</v>
      </c>
      <c r="F394" s="171" t="s">
        <v>689</v>
      </c>
      <c r="AT394" s="123" t="s">
        <v>194</v>
      </c>
      <c r="AU394" s="123" t="s">
        <v>81</v>
      </c>
    </row>
    <row r="395" spans="3:65" s="177" customFormat="1" ht="13.05" customHeight="1">
      <c r="D395" s="173" t="s">
        <v>207</v>
      </c>
      <c r="E395" s="178"/>
      <c r="F395" s="179" t="s">
        <v>690</v>
      </c>
      <c r="H395" s="180">
        <v>355.77</v>
      </c>
      <c r="AT395" s="181" t="s">
        <v>207</v>
      </c>
      <c r="AU395" s="181" t="s">
        <v>81</v>
      </c>
      <c r="AV395" s="43" t="s">
        <v>81</v>
      </c>
      <c r="AW395" s="43" t="s">
        <v>32</v>
      </c>
      <c r="AX395" s="43" t="s">
        <v>71</v>
      </c>
      <c r="AY395" s="181" t="s">
        <v>173</v>
      </c>
    </row>
    <row r="396" spans="3:65" s="182" customFormat="1" ht="13.05" customHeight="1">
      <c r="D396" s="183" t="s">
        <v>207</v>
      </c>
      <c r="E396" s="184"/>
      <c r="F396" s="185" t="s">
        <v>210</v>
      </c>
      <c r="H396" s="186">
        <v>355.77</v>
      </c>
      <c r="AT396" s="187" t="s">
        <v>207</v>
      </c>
      <c r="AU396" s="187" t="s">
        <v>81</v>
      </c>
      <c r="AV396" s="43" t="s">
        <v>179</v>
      </c>
      <c r="AW396" s="43" t="s">
        <v>32</v>
      </c>
      <c r="AX396" s="43" t="s">
        <v>79</v>
      </c>
      <c r="AY396" s="187" t="s">
        <v>173</v>
      </c>
    </row>
    <row r="397" spans="3:65" s="106" customFormat="1" ht="55.5" customHeight="1">
      <c r="C397" s="154" t="s">
        <v>691</v>
      </c>
      <c r="D397" s="154" t="s">
        <v>175</v>
      </c>
      <c r="E397" s="155" t="s">
        <v>692</v>
      </c>
      <c r="F397" s="155" t="s">
        <v>693</v>
      </c>
      <c r="G397" s="156" t="s">
        <v>199</v>
      </c>
      <c r="H397" s="157">
        <v>21346.2</v>
      </c>
      <c r="I397" s="158"/>
      <c r="J397" s="159">
        <f>ROUND(I397*H397,2)</f>
        <v>0</v>
      </c>
      <c r="K397" s="167" t="s">
        <v>192</v>
      </c>
      <c r="M397" s="161"/>
      <c r="N397" s="162" t="s">
        <v>42</v>
      </c>
      <c r="P397" s="163">
        <f>O397*H397</f>
        <v>0</v>
      </c>
      <c r="Q397" s="163">
        <v>0</v>
      </c>
      <c r="R397" s="163">
        <f>Q397*H397</f>
        <v>0</v>
      </c>
      <c r="S397" s="163">
        <v>0</v>
      </c>
      <c r="T397" s="164">
        <f>S397*H397</f>
        <v>0</v>
      </c>
      <c r="AR397" s="165" t="s">
        <v>179</v>
      </c>
      <c r="AT397" s="165" t="s">
        <v>175</v>
      </c>
      <c r="AU397" s="165" t="s">
        <v>81</v>
      </c>
      <c r="AY397" s="123" t="s">
        <v>173</v>
      </c>
      <c r="BE397" s="166">
        <f>IF(N397="základní",J397,0)</f>
        <v>0</v>
      </c>
      <c r="BF397" s="166">
        <f>IF(N397="snížená",J397,0)</f>
        <v>0</v>
      </c>
      <c r="BG397" s="166">
        <f>IF(N397="zákl. přenesená",J397,0)</f>
        <v>0</v>
      </c>
      <c r="BH397" s="166">
        <f>IF(N397="sníž. přenesená",J397,0)</f>
        <v>0</v>
      </c>
      <c r="BI397" s="166">
        <f>IF(N397="nulová",J397,0)</f>
        <v>0</v>
      </c>
      <c r="BJ397" s="123" t="s">
        <v>79</v>
      </c>
      <c r="BK397" s="166">
        <f>ROUND(I397*H397,2)</f>
        <v>0</v>
      </c>
      <c r="BL397" s="123" t="s">
        <v>179</v>
      </c>
      <c r="BM397" s="165" t="s">
        <v>694</v>
      </c>
    </row>
    <row r="398" spans="3:65" s="106" customFormat="1" ht="13.05" customHeight="1">
      <c r="D398" s="170" t="s">
        <v>194</v>
      </c>
      <c r="F398" s="171" t="s">
        <v>695</v>
      </c>
      <c r="AT398" s="123" t="s">
        <v>194</v>
      </c>
      <c r="AU398" s="123" t="s">
        <v>81</v>
      </c>
    </row>
    <row r="399" spans="3:65" s="177" customFormat="1" ht="13.05" customHeight="1">
      <c r="D399" s="173" t="s">
        <v>207</v>
      </c>
      <c r="E399" s="178"/>
      <c r="F399" s="179" t="s">
        <v>696</v>
      </c>
      <c r="H399" s="180">
        <v>21346.2</v>
      </c>
      <c r="AT399" s="181" t="s">
        <v>207</v>
      </c>
      <c r="AU399" s="181" t="s">
        <v>81</v>
      </c>
      <c r="AV399" s="43" t="s">
        <v>81</v>
      </c>
      <c r="AW399" s="43" t="s">
        <v>32</v>
      </c>
      <c r="AX399" s="43" t="s">
        <v>71</v>
      </c>
      <c r="AY399" s="181" t="s">
        <v>173</v>
      </c>
    </row>
    <row r="400" spans="3:65" s="182" customFormat="1" ht="13.05" customHeight="1">
      <c r="D400" s="183" t="s">
        <v>207</v>
      </c>
      <c r="E400" s="184"/>
      <c r="F400" s="185" t="s">
        <v>210</v>
      </c>
      <c r="H400" s="186">
        <v>21346.2</v>
      </c>
      <c r="AT400" s="187" t="s">
        <v>207</v>
      </c>
      <c r="AU400" s="187" t="s">
        <v>81</v>
      </c>
      <c r="AV400" s="43" t="s">
        <v>179</v>
      </c>
      <c r="AW400" s="43" t="s">
        <v>32</v>
      </c>
      <c r="AX400" s="43" t="s">
        <v>79</v>
      </c>
      <c r="AY400" s="187" t="s">
        <v>173</v>
      </c>
    </row>
    <row r="401" spans="3:65" s="106" customFormat="1" ht="44.25" customHeight="1">
      <c r="C401" s="154" t="s">
        <v>697</v>
      </c>
      <c r="D401" s="154" t="s">
        <v>175</v>
      </c>
      <c r="E401" s="155" t="s">
        <v>698</v>
      </c>
      <c r="F401" s="155" t="s">
        <v>699</v>
      </c>
      <c r="G401" s="156" t="s">
        <v>199</v>
      </c>
      <c r="H401" s="157">
        <v>355.77</v>
      </c>
      <c r="I401" s="158"/>
      <c r="J401" s="159">
        <f>ROUND(I401*H401,2)</f>
        <v>0</v>
      </c>
      <c r="K401" s="167" t="s">
        <v>192</v>
      </c>
      <c r="M401" s="161"/>
      <c r="N401" s="162" t="s">
        <v>42</v>
      </c>
      <c r="P401" s="163">
        <f>O401*H401</f>
        <v>0</v>
      </c>
      <c r="Q401" s="163">
        <v>0</v>
      </c>
      <c r="R401" s="163">
        <f>Q401*H401</f>
        <v>0</v>
      </c>
      <c r="S401" s="163">
        <v>0</v>
      </c>
      <c r="T401" s="164">
        <f>S401*H401</f>
        <v>0</v>
      </c>
      <c r="AR401" s="165" t="s">
        <v>179</v>
      </c>
      <c r="AT401" s="165" t="s">
        <v>175</v>
      </c>
      <c r="AU401" s="165" t="s">
        <v>81</v>
      </c>
      <c r="AY401" s="123" t="s">
        <v>173</v>
      </c>
      <c r="BE401" s="166">
        <f>IF(N401="základní",J401,0)</f>
        <v>0</v>
      </c>
      <c r="BF401" s="166">
        <f>IF(N401="snížená",J401,0)</f>
        <v>0</v>
      </c>
      <c r="BG401" s="166">
        <f>IF(N401="zákl. přenesená",J401,0)</f>
        <v>0</v>
      </c>
      <c r="BH401" s="166">
        <f>IF(N401="sníž. přenesená",J401,0)</f>
        <v>0</v>
      </c>
      <c r="BI401" s="166">
        <f>IF(N401="nulová",J401,0)</f>
        <v>0</v>
      </c>
      <c r="BJ401" s="123" t="s">
        <v>79</v>
      </c>
      <c r="BK401" s="166">
        <f>ROUND(I401*H401,2)</f>
        <v>0</v>
      </c>
      <c r="BL401" s="123" t="s">
        <v>179</v>
      </c>
      <c r="BM401" s="165" t="s">
        <v>700</v>
      </c>
    </row>
    <row r="402" spans="3:65" s="106" customFormat="1" ht="13.05" customHeight="1">
      <c r="D402" s="168" t="s">
        <v>194</v>
      </c>
      <c r="F402" s="169" t="s">
        <v>701</v>
      </c>
      <c r="AT402" s="123" t="s">
        <v>194</v>
      </c>
      <c r="AU402" s="123" t="s">
        <v>81</v>
      </c>
    </row>
    <row r="403" spans="3:65" s="106" customFormat="1" ht="37.799999999999997" customHeight="1">
      <c r="C403" s="154" t="s">
        <v>702</v>
      </c>
      <c r="D403" s="154" t="s">
        <v>175</v>
      </c>
      <c r="E403" s="155" t="s">
        <v>703</v>
      </c>
      <c r="F403" s="155" t="s">
        <v>704</v>
      </c>
      <c r="G403" s="156" t="s">
        <v>199</v>
      </c>
      <c r="H403" s="157">
        <v>140</v>
      </c>
      <c r="I403" s="158"/>
      <c r="J403" s="159">
        <f>ROUND(I403*H403,2)</f>
        <v>0</v>
      </c>
      <c r="K403" s="167" t="s">
        <v>192</v>
      </c>
      <c r="M403" s="161"/>
      <c r="N403" s="162" t="s">
        <v>42</v>
      </c>
      <c r="P403" s="163">
        <f>O403*H403</f>
        <v>0</v>
      </c>
      <c r="Q403" s="163">
        <v>1.2999999999999999E-4</v>
      </c>
      <c r="R403" s="163">
        <f>Q403*H403</f>
        <v>1.8199999999999997E-2</v>
      </c>
      <c r="S403" s="163">
        <v>0</v>
      </c>
      <c r="T403" s="164">
        <f>S403*H403</f>
        <v>0</v>
      </c>
      <c r="AR403" s="165" t="s">
        <v>179</v>
      </c>
      <c r="AT403" s="165" t="s">
        <v>175</v>
      </c>
      <c r="AU403" s="165" t="s">
        <v>81</v>
      </c>
      <c r="AY403" s="123" t="s">
        <v>173</v>
      </c>
      <c r="BE403" s="166">
        <f>IF(N403="základní",J403,0)</f>
        <v>0</v>
      </c>
      <c r="BF403" s="166">
        <f>IF(N403="snížená",J403,0)</f>
        <v>0</v>
      </c>
      <c r="BG403" s="166">
        <f>IF(N403="zákl. přenesená",J403,0)</f>
        <v>0</v>
      </c>
      <c r="BH403" s="166">
        <f>IF(N403="sníž. přenesená",J403,0)</f>
        <v>0</v>
      </c>
      <c r="BI403" s="166">
        <f>IF(N403="nulová",J403,0)</f>
        <v>0</v>
      </c>
      <c r="BJ403" s="123" t="s">
        <v>79</v>
      </c>
      <c r="BK403" s="166">
        <f>ROUND(I403*H403,2)</f>
        <v>0</v>
      </c>
      <c r="BL403" s="123" t="s">
        <v>179</v>
      </c>
      <c r="BM403" s="165" t="s">
        <v>705</v>
      </c>
    </row>
    <row r="404" spans="3:65" s="106" customFormat="1" ht="13.05" customHeight="1">
      <c r="D404" s="168" t="s">
        <v>194</v>
      </c>
      <c r="F404" s="169" t="s">
        <v>706</v>
      </c>
      <c r="AT404" s="123" t="s">
        <v>194</v>
      </c>
      <c r="AU404" s="123" t="s">
        <v>81</v>
      </c>
    </row>
    <row r="405" spans="3:65" s="106" customFormat="1" ht="37.799999999999997" customHeight="1">
      <c r="C405" s="154" t="s">
        <v>707</v>
      </c>
      <c r="D405" s="154" t="s">
        <v>175</v>
      </c>
      <c r="E405" s="155" t="s">
        <v>708</v>
      </c>
      <c r="F405" s="155" t="s">
        <v>709</v>
      </c>
      <c r="G405" s="156" t="s">
        <v>199</v>
      </c>
      <c r="H405" s="157">
        <v>149.01</v>
      </c>
      <c r="I405" s="158"/>
      <c r="J405" s="159">
        <f>ROUND(I405*H405,2)</f>
        <v>0</v>
      </c>
      <c r="K405" s="167" t="s">
        <v>192</v>
      </c>
      <c r="M405" s="161"/>
      <c r="N405" s="162" t="s">
        <v>42</v>
      </c>
      <c r="P405" s="163">
        <f>O405*H405</f>
        <v>0</v>
      </c>
      <c r="Q405" s="163">
        <v>4.0000000000000003E-5</v>
      </c>
      <c r="R405" s="163">
        <f>Q405*H405</f>
        <v>5.9604000000000002E-3</v>
      </c>
      <c r="S405" s="163">
        <v>0</v>
      </c>
      <c r="T405" s="164">
        <f>S405*H405</f>
        <v>0</v>
      </c>
      <c r="AR405" s="165" t="s">
        <v>179</v>
      </c>
      <c r="AT405" s="165" t="s">
        <v>175</v>
      </c>
      <c r="AU405" s="165" t="s">
        <v>81</v>
      </c>
      <c r="AY405" s="123" t="s">
        <v>173</v>
      </c>
      <c r="BE405" s="166">
        <f>IF(N405="základní",J405,0)</f>
        <v>0</v>
      </c>
      <c r="BF405" s="166">
        <f>IF(N405="snížená",J405,0)</f>
        <v>0</v>
      </c>
      <c r="BG405" s="166">
        <f>IF(N405="zákl. přenesená",J405,0)</f>
        <v>0</v>
      </c>
      <c r="BH405" s="166">
        <f>IF(N405="sníž. přenesená",J405,0)</f>
        <v>0</v>
      </c>
      <c r="BI405" s="166">
        <f>IF(N405="nulová",J405,0)</f>
        <v>0</v>
      </c>
      <c r="BJ405" s="123" t="s">
        <v>79</v>
      </c>
      <c r="BK405" s="166">
        <f>ROUND(I405*H405,2)</f>
        <v>0</v>
      </c>
      <c r="BL405" s="123" t="s">
        <v>179</v>
      </c>
      <c r="BM405" s="165" t="s">
        <v>710</v>
      </c>
    </row>
    <row r="406" spans="3:65" s="106" customFormat="1" ht="13.05" customHeight="1">
      <c r="D406" s="170" t="s">
        <v>194</v>
      </c>
      <c r="F406" s="171" t="s">
        <v>711</v>
      </c>
      <c r="AT406" s="123" t="s">
        <v>194</v>
      </c>
      <c r="AU406" s="123" t="s">
        <v>81</v>
      </c>
    </row>
    <row r="407" spans="3:65" s="177" customFormat="1" ht="13.05" customHeight="1">
      <c r="D407" s="173" t="s">
        <v>207</v>
      </c>
      <c r="E407" s="178"/>
      <c r="F407" s="179" t="s">
        <v>712</v>
      </c>
      <c r="H407" s="180">
        <v>149.01</v>
      </c>
      <c r="AT407" s="181" t="s">
        <v>207</v>
      </c>
      <c r="AU407" s="181" t="s">
        <v>81</v>
      </c>
      <c r="AV407" s="43" t="s">
        <v>81</v>
      </c>
      <c r="AW407" s="43" t="s">
        <v>32</v>
      </c>
      <c r="AX407" s="43" t="s">
        <v>71</v>
      </c>
      <c r="AY407" s="181" t="s">
        <v>173</v>
      </c>
    </row>
    <row r="408" spans="3:65" s="182" customFormat="1" ht="13.05" customHeight="1">
      <c r="D408" s="183" t="s">
        <v>207</v>
      </c>
      <c r="E408" s="184"/>
      <c r="F408" s="185" t="s">
        <v>210</v>
      </c>
      <c r="H408" s="186">
        <v>149.01</v>
      </c>
      <c r="AT408" s="187" t="s">
        <v>207</v>
      </c>
      <c r="AU408" s="187" t="s">
        <v>81</v>
      </c>
      <c r="AV408" s="43" t="s">
        <v>179</v>
      </c>
      <c r="AW408" s="43" t="s">
        <v>32</v>
      </c>
      <c r="AX408" s="43" t="s">
        <v>79</v>
      </c>
      <c r="AY408" s="187" t="s">
        <v>173</v>
      </c>
    </row>
    <row r="409" spans="3:65" s="106" customFormat="1" ht="24.15" customHeight="1">
      <c r="C409" s="154" t="s">
        <v>713</v>
      </c>
      <c r="D409" s="154" t="s">
        <v>175</v>
      </c>
      <c r="E409" s="155" t="s">
        <v>714</v>
      </c>
      <c r="F409" s="155" t="s">
        <v>715</v>
      </c>
      <c r="G409" s="156" t="s">
        <v>191</v>
      </c>
      <c r="H409" s="157">
        <v>1</v>
      </c>
      <c r="I409" s="158"/>
      <c r="J409" s="159">
        <f>ROUND(I409*H409,2)</f>
        <v>0</v>
      </c>
      <c r="K409" s="160"/>
      <c r="M409" s="161"/>
      <c r="N409" s="162" t="s">
        <v>42</v>
      </c>
      <c r="P409" s="163">
        <f>O409*H409</f>
        <v>0</v>
      </c>
      <c r="Q409" s="163">
        <v>0.42368</v>
      </c>
      <c r="R409" s="163">
        <f>Q409*H409</f>
        <v>0.42368</v>
      </c>
      <c r="S409" s="163">
        <v>1.7999999999999999E-2</v>
      </c>
      <c r="T409" s="164">
        <f>S409*H409</f>
        <v>1.7999999999999999E-2</v>
      </c>
      <c r="AR409" s="165" t="s">
        <v>179</v>
      </c>
      <c r="AT409" s="165" t="s">
        <v>175</v>
      </c>
      <c r="AU409" s="165" t="s">
        <v>81</v>
      </c>
      <c r="AY409" s="123" t="s">
        <v>173</v>
      </c>
      <c r="BE409" s="166">
        <f>IF(N409="základní",J409,0)</f>
        <v>0</v>
      </c>
      <c r="BF409" s="166">
        <f>IF(N409="snížená",J409,0)</f>
        <v>0</v>
      </c>
      <c r="BG409" s="166">
        <f>IF(N409="zákl. přenesená",J409,0)</f>
        <v>0</v>
      </c>
      <c r="BH409" s="166">
        <f>IF(N409="sníž. přenesená",J409,0)</f>
        <v>0</v>
      </c>
      <c r="BI409" s="166">
        <f>IF(N409="nulová",J409,0)</f>
        <v>0</v>
      </c>
      <c r="BJ409" s="123" t="s">
        <v>79</v>
      </c>
      <c r="BK409" s="166">
        <f>ROUND(I409*H409,2)</f>
        <v>0</v>
      </c>
      <c r="BL409" s="123" t="s">
        <v>179</v>
      </c>
      <c r="BM409" s="165" t="s">
        <v>716</v>
      </c>
    </row>
    <row r="410" spans="3:65" s="106" customFormat="1" ht="37.799999999999997" customHeight="1">
      <c r="C410" s="154" t="s">
        <v>717</v>
      </c>
      <c r="D410" s="154" t="s">
        <v>175</v>
      </c>
      <c r="E410" s="155" t="s">
        <v>718</v>
      </c>
      <c r="F410" s="155" t="s">
        <v>719</v>
      </c>
      <c r="G410" s="156" t="s">
        <v>191</v>
      </c>
      <c r="H410" s="157">
        <v>30</v>
      </c>
      <c r="I410" s="158"/>
      <c r="J410" s="159">
        <f>ROUND(I410*H410,2)</f>
        <v>0</v>
      </c>
      <c r="K410" s="167" t="s">
        <v>192</v>
      </c>
      <c r="M410" s="161"/>
      <c r="N410" s="162" t="s">
        <v>42</v>
      </c>
      <c r="P410" s="163">
        <f>O410*H410</f>
        <v>0</v>
      </c>
      <c r="Q410" s="163">
        <v>4.0000000000000003E-5</v>
      </c>
      <c r="R410" s="163">
        <f>Q410*H410</f>
        <v>1.2000000000000001E-3</v>
      </c>
      <c r="S410" s="163">
        <v>0</v>
      </c>
      <c r="T410" s="164">
        <f>S410*H410</f>
        <v>0</v>
      </c>
      <c r="AR410" s="165" t="s">
        <v>179</v>
      </c>
      <c r="AT410" s="165" t="s">
        <v>175</v>
      </c>
      <c r="AU410" s="165" t="s">
        <v>81</v>
      </c>
      <c r="AY410" s="123" t="s">
        <v>173</v>
      </c>
      <c r="BE410" s="166">
        <f>IF(N410="základní",J410,0)</f>
        <v>0</v>
      </c>
      <c r="BF410" s="166">
        <f>IF(N410="snížená",J410,0)</f>
        <v>0</v>
      </c>
      <c r="BG410" s="166">
        <f>IF(N410="zákl. přenesená",J410,0)</f>
        <v>0</v>
      </c>
      <c r="BH410" s="166">
        <f>IF(N410="sníž. přenesená",J410,0)</f>
        <v>0</v>
      </c>
      <c r="BI410" s="166">
        <f>IF(N410="nulová",J410,0)</f>
        <v>0</v>
      </c>
      <c r="BJ410" s="123" t="s">
        <v>79</v>
      </c>
      <c r="BK410" s="166">
        <f>ROUND(I410*H410,2)</f>
        <v>0</v>
      </c>
      <c r="BL410" s="123" t="s">
        <v>179</v>
      </c>
      <c r="BM410" s="165" t="s">
        <v>720</v>
      </c>
    </row>
    <row r="411" spans="3:65" s="106" customFormat="1" ht="13.05" customHeight="1">
      <c r="D411" s="170" t="s">
        <v>194</v>
      </c>
      <c r="F411" s="171" t="s">
        <v>721</v>
      </c>
      <c r="AT411" s="123" t="s">
        <v>194</v>
      </c>
      <c r="AU411" s="123" t="s">
        <v>81</v>
      </c>
    </row>
    <row r="412" spans="3:65" s="172" customFormat="1" ht="13.05" customHeight="1">
      <c r="D412" s="173" t="s">
        <v>207</v>
      </c>
      <c r="E412" s="174"/>
      <c r="F412" s="175" t="s">
        <v>722</v>
      </c>
      <c r="H412" s="174"/>
      <c r="AT412" s="176" t="s">
        <v>207</v>
      </c>
      <c r="AU412" s="176" t="s">
        <v>81</v>
      </c>
      <c r="AV412" s="43" t="s">
        <v>79</v>
      </c>
      <c r="AW412" s="43" t="s">
        <v>32</v>
      </c>
      <c r="AX412" s="43" t="s">
        <v>71</v>
      </c>
      <c r="AY412" s="176" t="s">
        <v>173</v>
      </c>
    </row>
    <row r="413" spans="3:65" s="177" customFormat="1" ht="13.05" customHeight="1">
      <c r="D413" s="183" t="s">
        <v>207</v>
      </c>
      <c r="E413" s="191"/>
      <c r="F413" s="192" t="s">
        <v>355</v>
      </c>
      <c r="H413" s="186">
        <v>30</v>
      </c>
      <c r="AT413" s="181" t="s">
        <v>207</v>
      </c>
      <c r="AU413" s="181" t="s">
        <v>81</v>
      </c>
      <c r="AV413" s="43" t="s">
        <v>81</v>
      </c>
      <c r="AW413" s="43" t="s">
        <v>32</v>
      </c>
      <c r="AX413" s="43" t="s">
        <v>79</v>
      </c>
      <c r="AY413" s="181" t="s">
        <v>173</v>
      </c>
    </row>
    <row r="414" spans="3:65" s="106" customFormat="1" ht="33" customHeight="1">
      <c r="C414" s="154" t="s">
        <v>723</v>
      </c>
      <c r="D414" s="154" t="s">
        <v>175</v>
      </c>
      <c r="E414" s="155" t="s">
        <v>724</v>
      </c>
      <c r="F414" s="155" t="s">
        <v>725</v>
      </c>
      <c r="G414" s="156" t="s">
        <v>191</v>
      </c>
      <c r="H414" s="157">
        <v>30</v>
      </c>
      <c r="I414" s="158"/>
      <c r="J414" s="159">
        <f>ROUND(I414*H414,2)</f>
        <v>0</v>
      </c>
      <c r="K414" s="167" t="s">
        <v>192</v>
      </c>
      <c r="M414" s="161"/>
      <c r="N414" s="162" t="s">
        <v>42</v>
      </c>
      <c r="P414" s="163">
        <f>O414*H414</f>
        <v>0</v>
      </c>
      <c r="Q414" s="163">
        <v>2.3000000000000001E-4</v>
      </c>
      <c r="R414" s="163">
        <f>Q414*H414</f>
        <v>6.8999999999999999E-3</v>
      </c>
      <c r="S414" s="163">
        <v>0</v>
      </c>
      <c r="T414" s="164">
        <f>S414*H414</f>
        <v>0</v>
      </c>
      <c r="AR414" s="165" t="s">
        <v>179</v>
      </c>
      <c r="AT414" s="165" t="s">
        <v>175</v>
      </c>
      <c r="AU414" s="165" t="s">
        <v>81</v>
      </c>
      <c r="AY414" s="123" t="s">
        <v>173</v>
      </c>
      <c r="BE414" s="166">
        <f>IF(N414="základní",J414,0)</f>
        <v>0</v>
      </c>
      <c r="BF414" s="166">
        <f>IF(N414="snížená",J414,0)</f>
        <v>0</v>
      </c>
      <c r="BG414" s="166">
        <f>IF(N414="zákl. přenesená",J414,0)</f>
        <v>0</v>
      </c>
      <c r="BH414" s="166">
        <f>IF(N414="sníž. přenesená",J414,0)</f>
        <v>0</v>
      </c>
      <c r="BI414" s="166">
        <f>IF(N414="nulová",J414,0)</f>
        <v>0</v>
      </c>
      <c r="BJ414" s="123" t="s">
        <v>79</v>
      </c>
      <c r="BK414" s="166">
        <f>ROUND(I414*H414,2)</f>
        <v>0</v>
      </c>
      <c r="BL414" s="123" t="s">
        <v>179</v>
      </c>
      <c r="BM414" s="165" t="s">
        <v>726</v>
      </c>
    </row>
    <row r="415" spans="3:65" s="106" customFormat="1" ht="13.05" customHeight="1">
      <c r="D415" s="168" t="s">
        <v>194</v>
      </c>
      <c r="F415" s="169" t="s">
        <v>727</v>
      </c>
      <c r="AT415" s="123" t="s">
        <v>194</v>
      </c>
      <c r="AU415" s="123" t="s">
        <v>81</v>
      </c>
    </row>
    <row r="416" spans="3:65" s="106" customFormat="1" ht="16.5" customHeight="1">
      <c r="C416" s="154" t="s">
        <v>728</v>
      </c>
      <c r="D416" s="154" t="s">
        <v>175</v>
      </c>
      <c r="E416" s="155" t="s">
        <v>729</v>
      </c>
      <c r="F416" s="155" t="s">
        <v>730</v>
      </c>
      <c r="G416" s="156" t="s">
        <v>191</v>
      </c>
      <c r="H416" s="157">
        <v>8</v>
      </c>
      <c r="I416" s="158"/>
      <c r="J416" s="159">
        <f>ROUND(I416*H416,2)</f>
        <v>0</v>
      </c>
      <c r="K416" s="160"/>
      <c r="M416" s="161"/>
      <c r="N416" s="162" t="s">
        <v>42</v>
      </c>
      <c r="P416" s="163">
        <f>O416*H416</f>
        <v>0</v>
      </c>
      <c r="Q416" s="163">
        <v>0</v>
      </c>
      <c r="R416" s="163">
        <f>Q416*H416</f>
        <v>0</v>
      </c>
      <c r="S416" s="163">
        <v>9.8210000000000006E-2</v>
      </c>
      <c r="T416" s="164">
        <f>S416*H416</f>
        <v>0.78568000000000005</v>
      </c>
      <c r="AR416" s="165" t="s">
        <v>179</v>
      </c>
      <c r="AT416" s="165" t="s">
        <v>175</v>
      </c>
      <c r="AU416" s="165" t="s">
        <v>81</v>
      </c>
      <c r="AY416" s="123" t="s">
        <v>173</v>
      </c>
      <c r="BE416" s="166">
        <f>IF(N416="základní",J416,0)</f>
        <v>0</v>
      </c>
      <c r="BF416" s="166">
        <f>IF(N416="snížená",J416,0)</f>
        <v>0</v>
      </c>
      <c r="BG416" s="166">
        <f>IF(N416="zákl. přenesená",J416,0)</f>
        <v>0</v>
      </c>
      <c r="BH416" s="166">
        <f>IF(N416="sníž. přenesená",J416,0)</f>
        <v>0</v>
      </c>
      <c r="BI416" s="166">
        <f>IF(N416="nulová",J416,0)</f>
        <v>0</v>
      </c>
      <c r="BJ416" s="123" t="s">
        <v>79</v>
      </c>
      <c r="BK416" s="166">
        <f>ROUND(I416*H416,2)</f>
        <v>0</v>
      </c>
      <c r="BL416" s="123" t="s">
        <v>179</v>
      </c>
      <c r="BM416" s="165" t="s">
        <v>731</v>
      </c>
    </row>
    <row r="417" spans="3:65" s="177" customFormat="1" ht="13.05" customHeight="1">
      <c r="D417" s="203" t="s">
        <v>207</v>
      </c>
      <c r="E417" s="204"/>
      <c r="F417" s="205" t="s">
        <v>732</v>
      </c>
      <c r="H417" s="206">
        <v>8</v>
      </c>
      <c r="AT417" s="181" t="s">
        <v>207</v>
      </c>
      <c r="AU417" s="181" t="s">
        <v>81</v>
      </c>
      <c r="AV417" s="43" t="s">
        <v>81</v>
      </c>
      <c r="AW417" s="43" t="s">
        <v>32</v>
      </c>
      <c r="AX417" s="43" t="s">
        <v>71</v>
      </c>
      <c r="AY417" s="181" t="s">
        <v>173</v>
      </c>
    </row>
    <row r="418" spans="3:65" s="182" customFormat="1" ht="13.05" customHeight="1">
      <c r="D418" s="183" t="s">
        <v>207</v>
      </c>
      <c r="E418" s="184"/>
      <c r="F418" s="185" t="s">
        <v>210</v>
      </c>
      <c r="H418" s="186">
        <v>8</v>
      </c>
      <c r="AT418" s="187" t="s">
        <v>207</v>
      </c>
      <c r="AU418" s="187" t="s">
        <v>81</v>
      </c>
      <c r="AV418" s="43" t="s">
        <v>179</v>
      </c>
      <c r="AW418" s="43" t="s">
        <v>32</v>
      </c>
      <c r="AX418" s="43" t="s">
        <v>79</v>
      </c>
      <c r="AY418" s="187" t="s">
        <v>173</v>
      </c>
    </row>
    <row r="419" spans="3:65" s="106" customFormat="1" ht="16.5" customHeight="1">
      <c r="C419" s="154" t="s">
        <v>733</v>
      </c>
      <c r="D419" s="154" t="s">
        <v>175</v>
      </c>
      <c r="E419" s="155" t="s">
        <v>734</v>
      </c>
      <c r="F419" s="155" t="s">
        <v>735</v>
      </c>
      <c r="G419" s="156" t="s">
        <v>191</v>
      </c>
      <c r="H419" s="157">
        <v>4</v>
      </c>
      <c r="I419" s="158"/>
      <c r="J419" s="159">
        <f>ROUND(I419*H419,2)</f>
        <v>0</v>
      </c>
      <c r="K419" s="160"/>
      <c r="M419" s="161"/>
      <c r="N419" s="162" t="s">
        <v>42</v>
      </c>
      <c r="P419" s="163">
        <f>O419*H419</f>
        <v>0</v>
      </c>
      <c r="Q419" s="163">
        <v>0</v>
      </c>
      <c r="R419" s="163">
        <f>Q419*H419</f>
        <v>0</v>
      </c>
      <c r="S419" s="163">
        <v>2.6419999999999999E-2</v>
      </c>
      <c r="T419" s="164">
        <f>S419*H419</f>
        <v>0.10568</v>
      </c>
      <c r="AR419" s="165" t="s">
        <v>179</v>
      </c>
      <c r="AT419" s="165" t="s">
        <v>175</v>
      </c>
      <c r="AU419" s="165" t="s">
        <v>81</v>
      </c>
      <c r="AY419" s="123" t="s">
        <v>173</v>
      </c>
      <c r="BE419" s="166">
        <f>IF(N419="základní",J419,0)</f>
        <v>0</v>
      </c>
      <c r="BF419" s="166">
        <f>IF(N419="snížená",J419,0)</f>
        <v>0</v>
      </c>
      <c r="BG419" s="166">
        <f>IF(N419="zákl. přenesená",J419,0)</f>
        <v>0</v>
      </c>
      <c r="BH419" s="166">
        <f>IF(N419="sníž. přenesená",J419,0)</f>
        <v>0</v>
      </c>
      <c r="BI419" s="166">
        <f>IF(N419="nulová",J419,0)</f>
        <v>0</v>
      </c>
      <c r="BJ419" s="123" t="s">
        <v>79</v>
      </c>
      <c r="BK419" s="166">
        <f>ROUND(I419*H419,2)</f>
        <v>0</v>
      </c>
      <c r="BL419" s="123" t="s">
        <v>179</v>
      </c>
      <c r="BM419" s="165" t="s">
        <v>736</v>
      </c>
    </row>
    <row r="420" spans="3:65" s="106" customFormat="1" ht="24.15" customHeight="1">
      <c r="C420" s="154" t="s">
        <v>737</v>
      </c>
      <c r="D420" s="154" t="s">
        <v>175</v>
      </c>
      <c r="E420" s="155" t="s">
        <v>738</v>
      </c>
      <c r="F420" s="155" t="s">
        <v>739</v>
      </c>
      <c r="G420" s="156" t="s">
        <v>187</v>
      </c>
      <c r="H420" s="157">
        <v>1</v>
      </c>
      <c r="I420" s="158"/>
      <c r="J420" s="159">
        <f>ROUND(I420*H420,2)</f>
        <v>0</v>
      </c>
      <c r="K420" s="160"/>
      <c r="M420" s="161"/>
      <c r="N420" s="162" t="s">
        <v>42</v>
      </c>
      <c r="P420" s="163">
        <f>O420*H420</f>
        <v>0</v>
      </c>
      <c r="Q420" s="163">
        <v>0</v>
      </c>
      <c r="R420" s="163">
        <f>Q420*H420</f>
        <v>0</v>
      </c>
      <c r="S420" s="163">
        <v>0.4</v>
      </c>
      <c r="T420" s="164">
        <f>S420*H420</f>
        <v>0.4</v>
      </c>
      <c r="AR420" s="165" t="s">
        <v>179</v>
      </c>
      <c r="AT420" s="165" t="s">
        <v>175</v>
      </c>
      <c r="AU420" s="165" t="s">
        <v>81</v>
      </c>
      <c r="AY420" s="123" t="s">
        <v>173</v>
      </c>
      <c r="BE420" s="166">
        <f>IF(N420="základní",J420,0)</f>
        <v>0</v>
      </c>
      <c r="BF420" s="166">
        <f>IF(N420="snížená",J420,0)</f>
        <v>0</v>
      </c>
      <c r="BG420" s="166">
        <f>IF(N420="zákl. přenesená",J420,0)</f>
        <v>0</v>
      </c>
      <c r="BH420" s="166">
        <f>IF(N420="sníž. přenesená",J420,0)</f>
        <v>0</v>
      </c>
      <c r="BI420" s="166">
        <f>IF(N420="nulová",J420,0)</f>
        <v>0</v>
      </c>
      <c r="BJ420" s="123" t="s">
        <v>79</v>
      </c>
      <c r="BK420" s="166">
        <f>ROUND(I420*H420,2)</f>
        <v>0</v>
      </c>
      <c r="BL420" s="123" t="s">
        <v>179</v>
      </c>
      <c r="BM420" s="165" t="s">
        <v>740</v>
      </c>
    </row>
    <row r="421" spans="3:65" s="106" customFormat="1" ht="24.15" customHeight="1">
      <c r="C421" s="154" t="s">
        <v>741</v>
      </c>
      <c r="D421" s="154" t="s">
        <v>175</v>
      </c>
      <c r="E421" s="155" t="s">
        <v>742</v>
      </c>
      <c r="F421" s="155" t="s">
        <v>743</v>
      </c>
      <c r="G421" s="156" t="s">
        <v>416</v>
      </c>
      <c r="H421" s="157">
        <v>40</v>
      </c>
      <c r="I421" s="158"/>
      <c r="J421" s="159">
        <f>ROUND(I421*H421,2)</f>
        <v>0</v>
      </c>
      <c r="K421" s="167" t="s">
        <v>192</v>
      </c>
      <c r="M421" s="161"/>
      <c r="N421" s="162" t="s">
        <v>42</v>
      </c>
      <c r="P421" s="163">
        <f>O421*H421</f>
        <v>0</v>
      </c>
      <c r="Q421" s="163">
        <v>0</v>
      </c>
      <c r="R421" s="163">
        <f>Q421*H421</f>
        <v>0</v>
      </c>
      <c r="S421" s="163">
        <v>1E-3</v>
      </c>
      <c r="T421" s="164">
        <f>S421*H421</f>
        <v>0.04</v>
      </c>
      <c r="AR421" s="165" t="s">
        <v>179</v>
      </c>
      <c r="AT421" s="165" t="s">
        <v>175</v>
      </c>
      <c r="AU421" s="165" t="s">
        <v>81</v>
      </c>
      <c r="AY421" s="123" t="s">
        <v>173</v>
      </c>
      <c r="BE421" s="166">
        <f>IF(N421="základní",J421,0)</f>
        <v>0</v>
      </c>
      <c r="BF421" s="166">
        <f>IF(N421="snížená",J421,0)</f>
        <v>0</v>
      </c>
      <c r="BG421" s="166">
        <f>IF(N421="zákl. přenesená",J421,0)</f>
        <v>0</v>
      </c>
      <c r="BH421" s="166">
        <f>IF(N421="sníž. přenesená",J421,0)</f>
        <v>0</v>
      </c>
      <c r="BI421" s="166">
        <f>IF(N421="nulová",J421,0)</f>
        <v>0</v>
      </c>
      <c r="BJ421" s="123" t="s">
        <v>79</v>
      </c>
      <c r="BK421" s="166">
        <f>ROUND(I421*H421,2)</f>
        <v>0</v>
      </c>
      <c r="BL421" s="123" t="s">
        <v>179</v>
      </c>
      <c r="BM421" s="165" t="s">
        <v>744</v>
      </c>
    </row>
    <row r="422" spans="3:65" s="106" customFormat="1" ht="13.05" customHeight="1">
      <c r="D422" s="170" t="s">
        <v>194</v>
      </c>
      <c r="F422" s="171" t="s">
        <v>745</v>
      </c>
      <c r="AT422" s="123" t="s">
        <v>194</v>
      </c>
      <c r="AU422" s="123" t="s">
        <v>81</v>
      </c>
    </row>
    <row r="423" spans="3:65" s="106" customFormat="1" ht="34.950000000000003" customHeight="1">
      <c r="D423" s="173" t="s">
        <v>235</v>
      </c>
      <c r="F423" s="189" t="s">
        <v>746</v>
      </c>
      <c r="AT423" s="123" t="s">
        <v>235</v>
      </c>
      <c r="AU423" s="123" t="s">
        <v>81</v>
      </c>
    </row>
    <row r="424" spans="3:65" s="177" customFormat="1" ht="13.05" customHeight="1">
      <c r="D424" s="173" t="s">
        <v>207</v>
      </c>
      <c r="E424" s="178"/>
      <c r="F424" s="179" t="s">
        <v>747</v>
      </c>
      <c r="H424" s="180">
        <v>40</v>
      </c>
      <c r="AT424" s="181" t="s">
        <v>207</v>
      </c>
      <c r="AU424" s="181" t="s">
        <v>81</v>
      </c>
      <c r="AV424" s="43" t="s">
        <v>81</v>
      </c>
      <c r="AW424" s="43" t="s">
        <v>32</v>
      </c>
      <c r="AX424" s="43" t="s">
        <v>71</v>
      </c>
      <c r="AY424" s="181" t="s">
        <v>173</v>
      </c>
    </row>
    <row r="425" spans="3:65" s="182" customFormat="1" ht="13.05" customHeight="1">
      <c r="D425" s="173" t="s">
        <v>207</v>
      </c>
      <c r="E425" s="212"/>
      <c r="F425" s="213" t="s">
        <v>210</v>
      </c>
      <c r="H425" s="180">
        <v>40</v>
      </c>
      <c r="AT425" s="187" t="s">
        <v>207</v>
      </c>
      <c r="AU425" s="187" t="s">
        <v>81</v>
      </c>
      <c r="AV425" s="43" t="s">
        <v>179</v>
      </c>
      <c r="AW425" s="43" t="s">
        <v>32</v>
      </c>
      <c r="AX425" s="43" t="s">
        <v>79</v>
      </c>
      <c r="AY425" s="187" t="s">
        <v>173</v>
      </c>
    </row>
    <row r="426" spans="3:65" s="143" customFormat="1" ht="22.8" customHeight="1">
      <c r="D426" s="151" t="s">
        <v>70</v>
      </c>
      <c r="E426" s="152" t="s">
        <v>748</v>
      </c>
      <c r="F426" s="152" t="s">
        <v>749</v>
      </c>
      <c r="J426" s="153">
        <f>BK426</f>
        <v>0</v>
      </c>
      <c r="P426" s="147">
        <f>SUM(P427:P439)</f>
        <v>0</v>
      </c>
      <c r="R426" s="147">
        <f>SUM(R427:R439)</f>
        <v>0</v>
      </c>
      <c r="T426" s="148">
        <f>SUM(T427:T439)</f>
        <v>0</v>
      </c>
      <c r="AR426" s="144" t="s">
        <v>79</v>
      </c>
      <c r="AT426" s="149" t="s">
        <v>70</v>
      </c>
      <c r="AU426" s="149" t="s">
        <v>79</v>
      </c>
      <c r="AY426" s="144" t="s">
        <v>173</v>
      </c>
      <c r="BK426" s="150">
        <f>SUM(BK427:BK439)</f>
        <v>0</v>
      </c>
    </row>
    <row r="427" spans="3:65" s="106" customFormat="1" ht="37.799999999999997" customHeight="1">
      <c r="C427" s="154" t="s">
        <v>750</v>
      </c>
      <c r="D427" s="154" t="s">
        <v>175</v>
      </c>
      <c r="E427" s="155" t="s">
        <v>751</v>
      </c>
      <c r="F427" s="155" t="s">
        <v>752</v>
      </c>
      <c r="G427" s="156" t="s">
        <v>302</v>
      </c>
      <c r="H427" s="157">
        <v>1.35</v>
      </c>
      <c r="I427" s="158"/>
      <c r="J427" s="159">
        <f>ROUND(I427*H427,2)</f>
        <v>0</v>
      </c>
      <c r="K427" s="167" t="s">
        <v>192</v>
      </c>
      <c r="M427" s="161"/>
      <c r="N427" s="162" t="s">
        <v>42</v>
      </c>
      <c r="P427" s="163">
        <f>O427*H427</f>
        <v>0</v>
      </c>
      <c r="Q427" s="163">
        <v>0</v>
      </c>
      <c r="R427" s="163">
        <f>Q427*H427</f>
        <v>0</v>
      </c>
      <c r="S427" s="163">
        <v>0</v>
      </c>
      <c r="T427" s="164">
        <f>S427*H427</f>
        <v>0</v>
      </c>
      <c r="AR427" s="165" t="s">
        <v>179</v>
      </c>
      <c r="AT427" s="165" t="s">
        <v>175</v>
      </c>
      <c r="AU427" s="165" t="s">
        <v>81</v>
      </c>
      <c r="AY427" s="123" t="s">
        <v>173</v>
      </c>
      <c r="BE427" s="166">
        <f>IF(N427="základní",J427,0)</f>
        <v>0</v>
      </c>
      <c r="BF427" s="166">
        <f>IF(N427="snížená",J427,0)</f>
        <v>0</v>
      </c>
      <c r="BG427" s="166">
        <f>IF(N427="zákl. přenesená",J427,0)</f>
        <v>0</v>
      </c>
      <c r="BH427" s="166">
        <f>IF(N427="sníž. přenesená",J427,0)</f>
        <v>0</v>
      </c>
      <c r="BI427" s="166">
        <f>IF(N427="nulová",J427,0)</f>
        <v>0</v>
      </c>
      <c r="BJ427" s="123" t="s">
        <v>79</v>
      </c>
      <c r="BK427" s="166">
        <f>ROUND(I427*H427,2)</f>
        <v>0</v>
      </c>
      <c r="BL427" s="123" t="s">
        <v>179</v>
      </c>
      <c r="BM427" s="165" t="s">
        <v>753</v>
      </c>
    </row>
    <row r="428" spans="3:65" s="106" customFormat="1" ht="13.05" customHeight="1">
      <c r="D428" s="168" t="s">
        <v>194</v>
      </c>
      <c r="F428" s="169" t="s">
        <v>754</v>
      </c>
      <c r="AT428" s="123" t="s">
        <v>194</v>
      </c>
      <c r="AU428" s="123" t="s">
        <v>81</v>
      </c>
    </row>
    <row r="429" spans="3:65" s="106" customFormat="1" ht="24.15" customHeight="1">
      <c r="C429" s="154" t="s">
        <v>755</v>
      </c>
      <c r="D429" s="154" t="s">
        <v>175</v>
      </c>
      <c r="E429" s="155" t="s">
        <v>756</v>
      </c>
      <c r="F429" s="155" t="s">
        <v>757</v>
      </c>
      <c r="G429" s="156" t="s">
        <v>302</v>
      </c>
      <c r="H429" s="157">
        <v>1.35</v>
      </c>
      <c r="I429" s="158"/>
      <c r="J429" s="159">
        <f>ROUND(I429*H429,2)</f>
        <v>0</v>
      </c>
      <c r="K429" s="167" t="s">
        <v>192</v>
      </c>
      <c r="M429" s="161"/>
      <c r="N429" s="162" t="s">
        <v>42</v>
      </c>
      <c r="P429" s="163">
        <f>O429*H429</f>
        <v>0</v>
      </c>
      <c r="Q429" s="163">
        <v>0</v>
      </c>
      <c r="R429" s="163">
        <f>Q429*H429</f>
        <v>0</v>
      </c>
      <c r="S429" s="163">
        <v>0</v>
      </c>
      <c r="T429" s="164">
        <f>S429*H429</f>
        <v>0</v>
      </c>
      <c r="AR429" s="165" t="s">
        <v>179</v>
      </c>
      <c r="AT429" s="165" t="s">
        <v>175</v>
      </c>
      <c r="AU429" s="165" t="s">
        <v>81</v>
      </c>
      <c r="AY429" s="123" t="s">
        <v>173</v>
      </c>
      <c r="BE429" s="166">
        <f>IF(N429="základní",J429,0)</f>
        <v>0</v>
      </c>
      <c r="BF429" s="166">
        <f>IF(N429="snížená",J429,0)</f>
        <v>0</v>
      </c>
      <c r="BG429" s="166">
        <f>IF(N429="zákl. přenesená",J429,0)</f>
        <v>0</v>
      </c>
      <c r="BH429" s="166">
        <f>IF(N429="sníž. přenesená",J429,0)</f>
        <v>0</v>
      </c>
      <c r="BI429" s="166">
        <f>IF(N429="nulová",J429,0)</f>
        <v>0</v>
      </c>
      <c r="BJ429" s="123" t="s">
        <v>79</v>
      </c>
      <c r="BK429" s="166">
        <f>ROUND(I429*H429,2)</f>
        <v>0</v>
      </c>
      <c r="BL429" s="123" t="s">
        <v>179</v>
      </c>
      <c r="BM429" s="165" t="s">
        <v>758</v>
      </c>
    </row>
    <row r="430" spans="3:65" s="106" customFormat="1" ht="13.05" customHeight="1">
      <c r="D430" s="168" t="s">
        <v>194</v>
      </c>
      <c r="F430" s="169" t="s">
        <v>759</v>
      </c>
      <c r="AT430" s="123" t="s">
        <v>194</v>
      </c>
      <c r="AU430" s="123" t="s">
        <v>81</v>
      </c>
    </row>
    <row r="431" spans="3:65" s="106" customFormat="1" ht="33" customHeight="1">
      <c r="C431" s="154" t="s">
        <v>760</v>
      </c>
      <c r="D431" s="154" t="s">
        <v>175</v>
      </c>
      <c r="E431" s="155" t="s">
        <v>761</v>
      </c>
      <c r="F431" s="155" t="s">
        <v>762</v>
      </c>
      <c r="G431" s="156" t="s">
        <v>302</v>
      </c>
      <c r="H431" s="157">
        <v>1.35</v>
      </c>
      <c r="I431" s="158"/>
      <c r="J431" s="159">
        <f>ROUND(I431*H431,2)</f>
        <v>0</v>
      </c>
      <c r="K431" s="167" t="s">
        <v>192</v>
      </c>
      <c r="M431" s="161"/>
      <c r="N431" s="162" t="s">
        <v>42</v>
      </c>
      <c r="P431" s="163">
        <f>O431*H431</f>
        <v>0</v>
      </c>
      <c r="Q431" s="163">
        <v>0</v>
      </c>
      <c r="R431" s="163">
        <f>Q431*H431</f>
        <v>0</v>
      </c>
      <c r="S431" s="163">
        <v>0</v>
      </c>
      <c r="T431" s="164">
        <f>S431*H431</f>
        <v>0</v>
      </c>
      <c r="AR431" s="165" t="s">
        <v>179</v>
      </c>
      <c r="AT431" s="165" t="s">
        <v>175</v>
      </c>
      <c r="AU431" s="165" t="s">
        <v>81</v>
      </c>
      <c r="AY431" s="123" t="s">
        <v>173</v>
      </c>
      <c r="BE431" s="166">
        <f>IF(N431="základní",J431,0)</f>
        <v>0</v>
      </c>
      <c r="BF431" s="166">
        <f>IF(N431="snížená",J431,0)</f>
        <v>0</v>
      </c>
      <c r="BG431" s="166">
        <f>IF(N431="zákl. přenesená",J431,0)</f>
        <v>0</v>
      </c>
      <c r="BH431" s="166">
        <f>IF(N431="sníž. přenesená",J431,0)</f>
        <v>0</v>
      </c>
      <c r="BI431" s="166">
        <f>IF(N431="nulová",J431,0)</f>
        <v>0</v>
      </c>
      <c r="BJ431" s="123" t="s">
        <v>79</v>
      </c>
      <c r="BK431" s="166">
        <f>ROUND(I431*H431,2)</f>
        <v>0</v>
      </c>
      <c r="BL431" s="123" t="s">
        <v>179</v>
      </c>
      <c r="BM431" s="165" t="s">
        <v>763</v>
      </c>
    </row>
    <row r="432" spans="3:65" s="106" customFormat="1" ht="13.05" customHeight="1">
      <c r="D432" s="168" t="s">
        <v>194</v>
      </c>
      <c r="F432" s="169" t="s">
        <v>764</v>
      </c>
      <c r="AT432" s="123" t="s">
        <v>194</v>
      </c>
      <c r="AU432" s="123" t="s">
        <v>81</v>
      </c>
    </row>
    <row r="433" spans="3:65" s="106" customFormat="1" ht="44.25" customHeight="1">
      <c r="C433" s="154" t="s">
        <v>765</v>
      </c>
      <c r="D433" s="154" t="s">
        <v>175</v>
      </c>
      <c r="E433" s="155" t="s">
        <v>766</v>
      </c>
      <c r="F433" s="155" t="s">
        <v>767</v>
      </c>
      <c r="G433" s="156" t="s">
        <v>302</v>
      </c>
      <c r="H433" s="157">
        <v>27</v>
      </c>
      <c r="I433" s="158"/>
      <c r="J433" s="159">
        <f>ROUND(I433*H433,2)</f>
        <v>0</v>
      </c>
      <c r="K433" s="167" t="s">
        <v>192</v>
      </c>
      <c r="M433" s="161"/>
      <c r="N433" s="162" t="s">
        <v>42</v>
      </c>
      <c r="P433" s="163">
        <f>O433*H433</f>
        <v>0</v>
      </c>
      <c r="Q433" s="163">
        <v>0</v>
      </c>
      <c r="R433" s="163">
        <f>Q433*H433</f>
        <v>0</v>
      </c>
      <c r="S433" s="163">
        <v>0</v>
      </c>
      <c r="T433" s="164">
        <f>S433*H433</f>
        <v>0</v>
      </c>
      <c r="AR433" s="165" t="s">
        <v>179</v>
      </c>
      <c r="AT433" s="165" t="s">
        <v>175</v>
      </c>
      <c r="AU433" s="165" t="s">
        <v>81</v>
      </c>
      <c r="AY433" s="123" t="s">
        <v>173</v>
      </c>
      <c r="BE433" s="166">
        <f>IF(N433="základní",J433,0)</f>
        <v>0</v>
      </c>
      <c r="BF433" s="166">
        <f>IF(N433="snížená",J433,0)</f>
        <v>0</v>
      </c>
      <c r="BG433" s="166">
        <f>IF(N433="zákl. přenesená",J433,0)</f>
        <v>0</v>
      </c>
      <c r="BH433" s="166">
        <f>IF(N433="sníž. přenesená",J433,0)</f>
        <v>0</v>
      </c>
      <c r="BI433" s="166">
        <f>IF(N433="nulová",J433,0)</f>
        <v>0</v>
      </c>
      <c r="BJ433" s="123" t="s">
        <v>79</v>
      </c>
      <c r="BK433" s="166">
        <f>ROUND(I433*H433,2)</f>
        <v>0</v>
      </c>
      <c r="BL433" s="123" t="s">
        <v>179</v>
      </c>
      <c r="BM433" s="165" t="s">
        <v>768</v>
      </c>
    </row>
    <row r="434" spans="3:65" s="106" customFormat="1" ht="13.05" customHeight="1">
      <c r="D434" s="170" t="s">
        <v>194</v>
      </c>
      <c r="F434" s="171" t="s">
        <v>769</v>
      </c>
      <c r="AT434" s="123" t="s">
        <v>194</v>
      </c>
      <c r="AU434" s="123" t="s">
        <v>81</v>
      </c>
    </row>
    <row r="435" spans="3:65" s="106" customFormat="1" ht="27" customHeight="1">
      <c r="D435" s="173" t="s">
        <v>235</v>
      </c>
      <c r="F435" s="189" t="s">
        <v>770</v>
      </c>
      <c r="AT435" s="123" t="s">
        <v>235</v>
      </c>
      <c r="AU435" s="123" t="s">
        <v>81</v>
      </c>
    </row>
    <row r="436" spans="3:65" s="177" customFormat="1" ht="13.05" customHeight="1">
      <c r="D436" s="173" t="s">
        <v>207</v>
      </c>
      <c r="E436" s="178"/>
      <c r="F436" s="179" t="s">
        <v>771</v>
      </c>
      <c r="H436" s="180">
        <v>27</v>
      </c>
      <c r="AT436" s="181" t="s">
        <v>207</v>
      </c>
      <c r="AU436" s="181" t="s">
        <v>81</v>
      </c>
      <c r="AV436" s="43" t="s">
        <v>81</v>
      </c>
      <c r="AW436" s="43" t="s">
        <v>32</v>
      </c>
      <c r="AX436" s="43" t="s">
        <v>71</v>
      </c>
      <c r="AY436" s="181" t="s">
        <v>173</v>
      </c>
    </row>
    <row r="437" spans="3:65" s="182" customFormat="1" ht="13.05" customHeight="1">
      <c r="D437" s="183" t="s">
        <v>207</v>
      </c>
      <c r="E437" s="184"/>
      <c r="F437" s="185" t="s">
        <v>210</v>
      </c>
      <c r="H437" s="186">
        <v>27</v>
      </c>
      <c r="AT437" s="187" t="s">
        <v>207</v>
      </c>
      <c r="AU437" s="187" t="s">
        <v>81</v>
      </c>
      <c r="AV437" s="43" t="s">
        <v>179</v>
      </c>
      <c r="AW437" s="43" t="s">
        <v>32</v>
      </c>
      <c r="AX437" s="43" t="s">
        <v>79</v>
      </c>
      <c r="AY437" s="187" t="s">
        <v>173</v>
      </c>
    </row>
    <row r="438" spans="3:65" s="106" customFormat="1" ht="44.25" customHeight="1">
      <c r="C438" s="154" t="s">
        <v>772</v>
      </c>
      <c r="D438" s="154" t="s">
        <v>175</v>
      </c>
      <c r="E438" s="155" t="s">
        <v>773</v>
      </c>
      <c r="F438" s="155" t="s">
        <v>774</v>
      </c>
      <c r="G438" s="156" t="s">
        <v>302</v>
      </c>
      <c r="H438" s="157">
        <v>1.35</v>
      </c>
      <c r="I438" s="158"/>
      <c r="J438" s="159">
        <f>ROUND(I438*H438,2)</f>
        <v>0</v>
      </c>
      <c r="K438" s="167" t="s">
        <v>192</v>
      </c>
      <c r="M438" s="161"/>
      <c r="N438" s="162" t="s">
        <v>42</v>
      </c>
      <c r="P438" s="163">
        <f>O438*H438</f>
        <v>0</v>
      </c>
      <c r="Q438" s="163">
        <v>0</v>
      </c>
      <c r="R438" s="163">
        <f>Q438*H438</f>
        <v>0</v>
      </c>
      <c r="S438" s="163">
        <v>0</v>
      </c>
      <c r="T438" s="164">
        <f>S438*H438</f>
        <v>0</v>
      </c>
      <c r="AR438" s="165" t="s">
        <v>179</v>
      </c>
      <c r="AT438" s="165" t="s">
        <v>175</v>
      </c>
      <c r="AU438" s="165" t="s">
        <v>81</v>
      </c>
      <c r="AY438" s="123" t="s">
        <v>173</v>
      </c>
      <c r="BE438" s="166">
        <f>IF(N438="základní",J438,0)</f>
        <v>0</v>
      </c>
      <c r="BF438" s="166">
        <f>IF(N438="snížená",J438,0)</f>
        <v>0</v>
      </c>
      <c r="BG438" s="166">
        <f>IF(N438="zákl. přenesená",J438,0)</f>
        <v>0</v>
      </c>
      <c r="BH438" s="166">
        <f>IF(N438="sníž. přenesená",J438,0)</f>
        <v>0</v>
      </c>
      <c r="BI438" s="166">
        <f>IF(N438="nulová",J438,0)</f>
        <v>0</v>
      </c>
      <c r="BJ438" s="123" t="s">
        <v>79</v>
      </c>
      <c r="BK438" s="166">
        <f>ROUND(I438*H438,2)</f>
        <v>0</v>
      </c>
      <c r="BL438" s="123" t="s">
        <v>179</v>
      </c>
      <c r="BM438" s="165" t="s">
        <v>775</v>
      </c>
    </row>
    <row r="439" spans="3:65" s="106" customFormat="1" ht="13.05" customHeight="1">
      <c r="D439" s="170" t="s">
        <v>194</v>
      </c>
      <c r="F439" s="171" t="s">
        <v>776</v>
      </c>
      <c r="AT439" s="123" t="s">
        <v>194</v>
      </c>
      <c r="AU439" s="123" t="s">
        <v>81</v>
      </c>
    </row>
    <row r="440" spans="3:65" s="143" customFormat="1" ht="22.8" customHeight="1">
      <c r="D440" s="151" t="s">
        <v>70</v>
      </c>
      <c r="E440" s="152" t="s">
        <v>777</v>
      </c>
      <c r="F440" s="152" t="s">
        <v>778</v>
      </c>
      <c r="J440" s="153">
        <f>BK440</f>
        <v>0</v>
      </c>
      <c r="P440" s="147">
        <f>SUM(P441:P443)</f>
        <v>0</v>
      </c>
      <c r="R440" s="147">
        <f>SUM(R441:R443)</f>
        <v>0</v>
      </c>
      <c r="T440" s="148">
        <f>SUM(T441:T443)</f>
        <v>0</v>
      </c>
      <c r="AR440" s="144" t="s">
        <v>79</v>
      </c>
      <c r="AT440" s="149" t="s">
        <v>70</v>
      </c>
      <c r="AU440" s="149" t="s">
        <v>79</v>
      </c>
      <c r="AY440" s="144" t="s">
        <v>173</v>
      </c>
      <c r="BK440" s="150">
        <f>SUM(BK441:BK443)</f>
        <v>0</v>
      </c>
    </row>
    <row r="441" spans="3:65" s="106" customFormat="1" ht="55.5" customHeight="1">
      <c r="C441" s="154" t="s">
        <v>779</v>
      </c>
      <c r="D441" s="154" t="s">
        <v>175</v>
      </c>
      <c r="E441" s="155" t="s">
        <v>780</v>
      </c>
      <c r="F441" s="155" t="s">
        <v>781</v>
      </c>
      <c r="G441" s="156" t="s">
        <v>302</v>
      </c>
      <c r="H441" s="157">
        <v>531.495</v>
      </c>
      <c r="I441" s="158"/>
      <c r="J441" s="159">
        <f>ROUND(I441*H441,2)</f>
        <v>0</v>
      </c>
      <c r="K441" s="167" t="s">
        <v>192</v>
      </c>
      <c r="M441" s="161"/>
      <c r="N441" s="162" t="s">
        <v>42</v>
      </c>
      <c r="P441" s="163">
        <f>O441*H441</f>
        <v>0</v>
      </c>
      <c r="Q441" s="163">
        <v>0</v>
      </c>
      <c r="R441" s="163">
        <f>Q441*H441</f>
        <v>0</v>
      </c>
      <c r="S441" s="163">
        <v>0</v>
      </c>
      <c r="T441" s="164">
        <f>S441*H441</f>
        <v>0</v>
      </c>
      <c r="AR441" s="165" t="s">
        <v>179</v>
      </c>
      <c r="AT441" s="165" t="s">
        <v>175</v>
      </c>
      <c r="AU441" s="165" t="s">
        <v>81</v>
      </c>
      <c r="AY441" s="123" t="s">
        <v>173</v>
      </c>
      <c r="BE441" s="166">
        <f>IF(N441="základní",J441,0)</f>
        <v>0</v>
      </c>
      <c r="BF441" s="166">
        <f>IF(N441="snížená",J441,0)</f>
        <v>0</v>
      </c>
      <c r="BG441" s="166">
        <f>IF(N441="zákl. přenesená",J441,0)</f>
        <v>0</v>
      </c>
      <c r="BH441" s="166">
        <f>IF(N441="sníž. přenesená",J441,0)</f>
        <v>0</v>
      </c>
      <c r="BI441" s="166">
        <f>IF(N441="nulová",J441,0)</f>
        <v>0</v>
      </c>
      <c r="BJ441" s="123" t="s">
        <v>79</v>
      </c>
      <c r="BK441" s="166">
        <f>ROUND(I441*H441,2)</f>
        <v>0</v>
      </c>
      <c r="BL441" s="123" t="s">
        <v>179</v>
      </c>
      <c r="BM441" s="165" t="s">
        <v>782</v>
      </c>
    </row>
    <row r="442" spans="3:65" s="106" customFormat="1" ht="13.05" customHeight="1">
      <c r="D442" s="170" t="s">
        <v>194</v>
      </c>
      <c r="F442" s="171" t="s">
        <v>783</v>
      </c>
      <c r="AT442" s="123" t="s">
        <v>194</v>
      </c>
      <c r="AU442" s="123" t="s">
        <v>81</v>
      </c>
    </row>
    <row r="443" spans="3:65" s="106" customFormat="1" ht="27" customHeight="1">
      <c r="D443" s="173" t="s">
        <v>235</v>
      </c>
      <c r="F443" s="189" t="s">
        <v>784</v>
      </c>
      <c r="AT443" s="123" t="s">
        <v>235</v>
      </c>
      <c r="AU443" s="123" t="s">
        <v>81</v>
      </c>
    </row>
    <row r="444" spans="3:65" s="143" customFormat="1" ht="25.95" customHeight="1">
      <c r="D444" s="144" t="s">
        <v>70</v>
      </c>
      <c r="E444" s="145" t="s">
        <v>785</v>
      </c>
      <c r="F444" s="145" t="s">
        <v>786</v>
      </c>
      <c r="J444" s="146">
        <f>BK444</f>
        <v>0</v>
      </c>
      <c r="P444" s="147">
        <f>P445+P489+P530+P584+P781+P866+P892+P969+P984+P1032+P1070+P1092</f>
        <v>0</v>
      </c>
      <c r="R444" s="147">
        <f>R445+R489+R530+R584+R781+R866+R892+R969+R984+R1032+R1070+R1092</f>
        <v>46.295602908631828</v>
      </c>
      <c r="T444" s="148">
        <f>T445+T489+T530+T584+T781+T866+T892+T969+T984+T1032+T1070+T1092</f>
        <v>1.4317190331666627E-4</v>
      </c>
      <c r="AR444" s="144" t="s">
        <v>81</v>
      </c>
      <c r="AT444" s="149" t="s">
        <v>70</v>
      </c>
      <c r="AU444" s="149" t="s">
        <v>71</v>
      </c>
      <c r="AY444" s="144" t="s">
        <v>173</v>
      </c>
      <c r="BK444" s="150">
        <f>BK445+BK489+BK530+BK584+BK781+BK866+BK892+BK969+BK984+BK1032+BK1070+BK1092</f>
        <v>0</v>
      </c>
    </row>
    <row r="445" spans="3:65" s="143" customFormat="1" ht="22.8" customHeight="1">
      <c r="D445" s="151" t="s">
        <v>70</v>
      </c>
      <c r="E445" s="152" t="s">
        <v>787</v>
      </c>
      <c r="F445" s="152" t="s">
        <v>788</v>
      </c>
      <c r="J445" s="153">
        <f>BK445</f>
        <v>0</v>
      </c>
      <c r="P445" s="147">
        <f>SUM(P446:P488)</f>
        <v>0</v>
      </c>
      <c r="R445" s="147">
        <f>SUM(R446:R488)</f>
        <v>1.6090861599999997</v>
      </c>
      <c r="T445" s="148">
        <f>SUM(T446:T488)</f>
        <v>0</v>
      </c>
      <c r="AR445" s="144" t="s">
        <v>81</v>
      </c>
      <c r="AT445" s="149" t="s">
        <v>70</v>
      </c>
      <c r="AU445" s="149" t="s">
        <v>79</v>
      </c>
      <c r="AY445" s="144" t="s">
        <v>173</v>
      </c>
      <c r="BK445" s="150">
        <f>SUM(BK446:BK488)</f>
        <v>0</v>
      </c>
    </row>
    <row r="446" spans="3:65" s="106" customFormat="1" ht="33" customHeight="1">
      <c r="C446" s="154" t="s">
        <v>789</v>
      </c>
      <c r="D446" s="154" t="s">
        <v>175</v>
      </c>
      <c r="E446" s="155" t="s">
        <v>790</v>
      </c>
      <c r="F446" s="155" t="s">
        <v>791</v>
      </c>
      <c r="G446" s="156" t="s">
        <v>199</v>
      </c>
      <c r="H446" s="157">
        <v>137.96600000000001</v>
      </c>
      <c r="I446" s="158"/>
      <c r="J446" s="159">
        <f>ROUND(I446*H446,2)</f>
        <v>0</v>
      </c>
      <c r="K446" s="167" t="s">
        <v>192</v>
      </c>
      <c r="M446" s="161"/>
      <c r="N446" s="162" t="s">
        <v>42</v>
      </c>
      <c r="P446" s="163">
        <f>O446*H446</f>
        <v>0</v>
      </c>
      <c r="Q446" s="163">
        <v>0</v>
      </c>
      <c r="R446" s="163">
        <f>Q446*H446</f>
        <v>0</v>
      </c>
      <c r="S446" s="163">
        <v>0</v>
      </c>
      <c r="T446" s="164">
        <f>S446*H446</f>
        <v>0</v>
      </c>
      <c r="AR446" s="165" t="s">
        <v>262</v>
      </c>
      <c r="AT446" s="165" t="s">
        <v>175</v>
      </c>
      <c r="AU446" s="165" t="s">
        <v>81</v>
      </c>
      <c r="AY446" s="123" t="s">
        <v>173</v>
      </c>
      <c r="BE446" s="166">
        <f>IF(N446="základní",J446,0)</f>
        <v>0</v>
      </c>
      <c r="BF446" s="166">
        <f>IF(N446="snížená",J446,0)</f>
        <v>0</v>
      </c>
      <c r="BG446" s="166">
        <f>IF(N446="zákl. přenesená",J446,0)</f>
        <v>0</v>
      </c>
      <c r="BH446" s="166">
        <f>IF(N446="sníž. přenesená",J446,0)</f>
        <v>0</v>
      </c>
      <c r="BI446" s="166">
        <f>IF(N446="nulová",J446,0)</f>
        <v>0</v>
      </c>
      <c r="BJ446" s="123" t="s">
        <v>79</v>
      </c>
      <c r="BK446" s="166">
        <f>ROUND(I446*H446,2)</f>
        <v>0</v>
      </c>
      <c r="BL446" s="123" t="s">
        <v>262</v>
      </c>
      <c r="BM446" s="165" t="s">
        <v>792</v>
      </c>
    </row>
    <row r="447" spans="3:65" s="106" customFormat="1" ht="13.05" customHeight="1">
      <c r="D447" s="170" t="s">
        <v>194</v>
      </c>
      <c r="F447" s="171" t="s">
        <v>793</v>
      </c>
      <c r="AT447" s="123" t="s">
        <v>194</v>
      </c>
      <c r="AU447" s="123" t="s">
        <v>81</v>
      </c>
    </row>
    <row r="448" spans="3:65" s="177" customFormat="1" ht="13.05" customHeight="1">
      <c r="D448" s="173" t="s">
        <v>207</v>
      </c>
      <c r="E448" s="178"/>
      <c r="F448" s="179" t="s">
        <v>794</v>
      </c>
      <c r="H448" s="180">
        <v>137.96600000000001</v>
      </c>
      <c r="AT448" s="181" t="s">
        <v>207</v>
      </c>
      <c r="AU448" s="181" t="s">
        <v>81</v>
      </c>
      <c r="AV448" s="43" t="s">
        <v>81</v>
      </c>
      <c r="AW448" s="43" t="s">
        <v>32</v>
      </c>
      <c r="AX448" s="43" t="s">
        <v>71</v>
      </c>
      <c r="AY448" s="181" t="s">
        <v>173</v>
      </c>
    </row>
    <row r="449" spans="3:65" s="182" customFormat="1" ht="13.05" customHeight="1">
      <c r="D449" s="183" t="s">
        <v>207</v>
      </c>
      <c r="E449" s="184"/>
      <c r="F449" s="185" t="s">
        <v>210</v>
      </c>
      <c r="H449" s="186">
        <v>137.96600000000001</v>
      </c>
      <c r="AT449" s="187" t="s">
        <v>207</v>
      </c>
      <c r="AU449" s="187" t="s">
        <v>81</v>
      </c>
      <c r="AV449" s="43" t="s">
        <v>179</v>
      </c>
      <c r="AW449" s="43" t="s">
        <v>32</v>
      </c>
      <c r="AX449" s="43" t="s">
        <v>79</v>
      </c>
      <c r="AY449" s="187" t="s">
        <v>173</v>
      </c>
    </row>
    <row r="450" spans="3:65" s="106" customFormat="1" ht="16.5" customHeight="1">
      <c r="C450" s="193" t="s">
        <v>795</v>
      </c>
      <c r="D450" s="193" t="s">
        <v>317</v>
      </c>
      <c r="E450" s="194" t="s">
        <v>796</v>
      </c>
      <c r="F450" s="194" t="s">
        <v>797</v>
      </c>
      <c r="G450" s="195" t="s">
        <v>302</v>
      </c>
      <c r="H450" s="196">
        <v>0.13800000000000001</v>
      </c>
      <c r="I450" s="197"/>
      <c r="J450" s="198">
        <f>ROUND(I450*H450,2)</f>
        <v>0</v>
      </c>
      <c r="K450" s="199" t="s">
        <v>192</v>
      </c>
      <c r="L450" s="200"/>
      <c r="M450" s="201"/>
      <c r="N450" s="202" t="s">
        <v>42</v>
      </c>
      <c r="P450" s="163">
        <f>O450*H450</f>
        <v>0</v>
      </c>
      <c r="Q450" s="163">
        <v>1</v>
      </c>
      <c r="R450" s="163">
        <f>Q450*H450</f>
        <v>0.13800000000000001</v>
      </c>
      <c r="S450" s="163">
        <v>0</v>
      </c>
      <c r="T450" s="164">
        <f>S450*H450</f>
        <v>0</v>
      </c>
      <c r="AR450" s="165" t="s">
        <v>364</v>
      </c>
      <c r="AT450" s="165" t="s">
        <v>317</v>
      </c>
      <c r="AU450" s="165" t="s">
        <v>81</v>
      </c>
      <c r="AY450" s="123" t="s">
        <v>173</v>
      </c>
      <c r="BE450" s="166">
        <f>IF(N450="základní",J450,0)</f>
        <v>0</v>
      </c>
      <c r="BF450" s="166">
        <f>IF(N450="snížená",J450,0)</f>
        <v>0</v>
      </c>
      <c r="BG450" s="166">
        <f>IF(N450="zákl. přenesená",J450,0)</f>
        <v>0</v>
      </c>
      <c r="BH450" s="166">
        <f>IF(N450="sníž. přenesená",J450,0)</f>
        <v>0</v>
      </c>
      <c r="BI450" s="166">
        <f>IF(N450="nulová",J450,0)</f>
        <v>0</v>
      </c>
      <c r="BJ450" s="123" t="s">
        <v>79</v>
      </c>
      <c r="BK450" s="166">
        <f>ROUND(I450*H450,2)</f>
        <v>0</v>
      </c>
      <c r="BL450" s="123" t="s">
        <v>262</v>
      </c>
      <c r="BM450" s="165" t="s">
        <v>798</v>
      </c>
    </row>
    <row r="451" spans="3:65" s="177" customFormat="1" ht="13.05" customHeight="1">
      <c r="D451" s="207" t="s">
        <v>207</v>
      </c>
      <c r="E451" s="208"/>
      <c r="F451" s="209" t="s">
        <v>799</v>
      </c>
      <c r="H451" s="210">
        <v>0.13800000000000001</v>
      </c>
      <c r="AT451" s="181" t="s">
        <v>207</v>
      </c>
      <c r="AU451" s="181" t="s">
        <v>81</v>
      </c>
      <c r="AV451" s="43" t="s">
        <v>81</v>
      </c>
      <c r="AW451" s="43" t="s">
        <v>32</v>
      </c>
      <c r="AX451" s="43" t="s">
        <v>79</v>
      </c>
      <c r="AY451" s="181" t="s">
        <v>173</v>
      </c>
    </row>
    <row r="452" spans="3:65" s="106" customFormat="1" ht="33" customHeight="1">
      <c r="C452" s="154" t="s">
        <v>800</v>
      </c>
      <c r="D452" s="154" t="s">
        <v>175</v>
      </c>
      <c r="E452" s="155" t="s">
        <v>801</v>
      </c>
      <c r="F452" s="155" t="s">
        <v>802</v>
      </c>
      <c r="G452" s="156" t="s">
        <v>199</v>
      </c>
      <c r="H452" s="157">
        <v>59.183999999999997</v>
      </c>
      <c r="I452" s="158"/>
      <c r="J452" s="159">
        <f>ROUND(I452*H452,2)</f>
        <v>0</v>
      </c>
      <c r="K452" s="167" t="s">
        <v>192</v>
      </c>
      <c r="M452" s="161"/>
      <c r="N452" s="162" t="s">
        <v>42</v>
      </c>
      <c r="P452" s="163">
        <f>O452*H452</f>
        <v>0</v>
      </c>
      <c r="Q452" s="163">
        <v>0</v>
      </c>
      <c r="R452" s="163">
        <f>Q452*H452</f>
        <v>0</v>
      </c>
      <c r="S452" s="163">
        <v>0</v>
      </c>
      <c r="T452" s="164">
        <f>S452*H452</f>
        <v>0</v>
      </c>
      <c r="AR452" s="165" t="s">
        <v>262</v>
      </c>
      <c r="AT452" s="165" t="s">
        <v>175</v>
      </c>
      <c r="AU452" s="165" t="s">
        <v>81</v>
      </c>
      <c r="AY452" s="123" t="s">
        <v>173</v>
      </c>
      <c r="BE452" s="166">
        <f>IF(N452="základní",J452,0)</f>
        <v>0</v>
      </c>
      <c r="BF452" s="166">
        <f>IF(N452="snížená",J452,0)</f>
        <v>0</v>
      </c>
      <c r="BG452" s="166">
        <f>IF(N452="zákl. přenesená",J452,0)</f>
        <v>0</v>
      </c>
      <c r="BH452" s="166">
        <f>IF(N452="sníž. přenesená",J452,0)</f>
        <v>0</v>
      </c>
      <c r="BI452" s="166">
        <f>IF(N452="nulová",J452,0)</f>
        <v>0</v>
      </c>
      <c r="BJ452" s="123" t="s">
        <v>79</v>
      </c>
      <c r="BK452" s="166">
        <f>ROUND(I452*H452,2)</f>
        <v>0</v>
      </c>
      <c r="BL452" s="123" t="s">
        <v>262</v>
      </c>
      <c r="BM452" s="165" t="s">
        <v>803</v>
      </c>
    </row>
    <row r="453" spans="3:65" s="106" customFormat="1" ht="13.05" customHeight="1">
      <c r="D453" s="170" t="s">
        <v>194</v>
      </c>
      <c r="F453" s="171" t="s">
        <v>804</v>
      </c>
      <c r="AT453" s="123" t="s">
        <v>194</v>
      </c>
      <c r="AU453" s="123" t="s">
        <v>81</v>
      </c>
    </row>
    <row r="454" spans="3:65" s="177" customFormat="1" ht="13.05" customHeight="1">
      <c r="D454" s="183" t="s">
        <v>207</v>
      </c>
      <c r="E454" s="191"/>
      <c r="F454" s="192" t="s">
        <v>805</v>
      </c>
      <c r="H454" s="186">
        <v>59.183999999999997</v>
      </c>
      <c r="AT454" s="181" t="s">
        <v>207</v>
      </c>
      <c r="AU454" s="181" t="s">
        <v>81</v>
      </c>
      <c r="AV454" s="43" t="s">
        <v>81</v>
      </c>
      <c r="AW454" s="43" t="s">
        <v>32</v>
      </c>
      <c r="AX454" s="43" t="s">
        <v>79</v>
      </c>
      <c r="AY454" s="181" t="s">
        <v>173</v>
      </c>
    </row>
    <row r="455" spans="3:65" s="106" customFormat="1" ht="16.5" customHeight="1">
      <c r="C455" s="193" t="s">
        <v>806</v>
      </c>
      <c r="D455" s="193" t="s">
        <v>317</v>
      </c>
      <c r="E455" s="194" t="s">
        <v>796</v>
      </c>
      <c r="F455" s="194" t="s">
        <v>797</v>
      </c>
      <c r="G455" s="195" t="s">
        <v>302</v>
      </c>
      <c r="H455" s="196">
        <v>7.0999999999999994E-2</v>
      </c>
      <c r="I455" s="197"/>
      <c r="J455" s="198">
        <f>ROUND(I455*H455,2)</f>
        <v>0</v>
      </c>
      <c r="K455" s="199" t="s">
        <v>192</v>
      </c>
      <c r="L455" s="200"/>
      <c r="M455" s="201"/>
      <c r="N455" s="202" t="s">
        <v>42</v>
      </c>
      <c r="P455" s="163">
        <f>O455*H455</f>
        <v>0</v>
      </c>
      <c r="Q455" s="163">
        <v>1</v>
      </c>
      <c r="R455" s="163">
        <f>Q455*H455</f>
        <v>7.0999999999999994E-2</v>
      </c>
      <c r="S455" s="163">
        <v>0</v>
      </c>
      <c r="T455" s="164">
        <f>S455*H455</f>
        <v>0</v>
      </c>
      <c r="AR455" s="165" t="s">
        <v>364</v>
      </c>
      <c r="AT455" s="165" t="s">
        <v>317</v>
      </c>
      <c r="AU455" s="165" t="s">
        <v>81</v>
      </c>
      <c r="AY455" s="123" t="s">
        <v>173</v>
      </c>
      <c r="BE455" s="166">
        <f>IF(N455="základní",J455,0)</f>
        <v>0</v>
      </c>
      <c r="BF455" s="166">
        <f>IF(N455="snížená",J455,0)</f>
        <v>0</v>
      </c>
      <c r="BG455" s="166">
        <f>IF(N455="zákl. přenesená",J455,0)</f>
        <v>0</v>
      </c>
      <c r="BH455" s="166">
        <f>IF(N455="sníž. přenesená",J455,0)</f>
        <v>0</v>
      </c>
      <c r="BI455" s="166">
        <f>IF(N455="nulová",J455,0)</f>
        <v>0</v>
      </c>
      <c r="BJ455" s="123" t="s">
        <v>79</v>
      </c>
      <c r="BK455" s="166">
        <f>ROUND(I455*H455,2)</f>
        <v>0</v>
      </c>
      <c r="BL455" s="123" t="s">
        <v>262</v>
      </c>
      <c r="BM455" s="165" t="s">
        <v>807</v>
      </c>
    </row>
    <row r="456" spans="3:65" s="177" customFormat="1" ht="13.05" customHeight="1">
      <c r="D456" s="207" t="s">
        <v>207</v>
      </c>
      <c r="E456" s="208"/>
      <c r="F456" s="209" t="s">
        <v>808</v>
      </c>
      <c r="H456" s="210">
        <v>7.0999999999999994E-2</v>
      </c>
      <c r="AT456" s="181" t="s">
        <v>207</v>
      </c>
      <c r="AU456" s="181" t="s">
        <v>81</v>
      </c>
      <c r="AV456" s="43" t="s">
        <v>81</v>
      </c>
      <c r="AW456" s="43" t="s">
        <v>32</v>
      </c>
      <c r="AX456" s="43" t="s">
        <v>79</v>
      </c>
      <c r="AY456" s="181" t="s">
        <v>173</v>
      </c>
    </row>
    <row r="457" spans="3:65" s="106" customFormat="1" ht="24.15" customHeight="1">
      <c r="C457" s="154" t="s">
        <v>809</v>
      </c>
      <c r="D457" s="154" t="s">
        <v>175</v>
      </c>
      <c r="E457" s="155" t="s">
        <v>810</v>
      </c>
      <c r="F457" s="155" t="s">
        <v>811</v>
      </c>
      <c r="G457" s="156" t="s">
        <v>199</v>
      </c>
      <c r="H457" s="157">
        <v>137.96600000000001</v>
      </c>
      <c r="I457" s="158"/>
      <c r="J457" s="159">
        <f>ROUND(I457*H457,2)</f>
        <v>0</v>
      </c>
      <c r="K457" s="167" t="s">
        <v>192</v>
      </c>
      <c r="M457" s="161"/>
      <c r="N457" s="162" t="s">
        <v>42</v>
      </c>
      <c r="P457" s="163">
        <f>O457*H457</f>
        <v>0</v>
      </c>
      <c r="Q457" s="163">
        <v>4.0000000000000002E-4</v>
      </c>
      <c r="R457" s="163">
        <f>Q457*H457</f>
        <v>5.5186400000000004E-2</v>
      </c>
      <c r="S457" s="163">
        <v>0</v>
      </c>
      <c r="T457" s="164">
        <f>S457*H457</f>
        <v>0</v>
      </c>
      <c r="AR457" s="165" t="s">
        <v>262</v>
      </c>
      <c r="AT457" s="165" t="s">
        <v>175</v>
      </c>
      <c r="AU457" s="165" t="s">
        <v>81</v>
      </c>
      <c r="AY457" s="123" t="s">
        <v>173</v>
      </c>
      <c r="BE457" s="166">
        <f>IF(N457="základní",J457,0)</f>
        <v>0</v>
      </c>
      <c r="BF457" s="166">
        <f>IF(N457="snížená",J457,0)</f>
        <v>0</v>
      </c>
      <c r="BG457" s="166">
        <f>IF(N457="zákl. přenesená",J457,0)</f>
        <v>0</v>
      </c>
      <c r="BH457" s="166">
        <f>IF(N457="sníž. přenesená",J457,0)</f>
        <v>0</v>
      </c>
      <c r="BI457" s="166">
        <f>IF(N457="nulová",J457,0)</f>
        <v>0</v>
      </c>
      <c r="BJ457" s="123" t="s">
        <v>79</v>
      </c>
      <c r="BK457" s="166">
        <f>ROUND(I457*H457,2)</f>
        <v>0</v>
      </c>
      <c r="BL457" s="123" t="s">
        <v>262</v>
      </c>
      <c r="BM457" s="165" t="s">
        <v>812</v>
      </c>
    </row>
    <row r="458" spans="3:65" s="106" customFormat="1" ht="13.05" customHeight="1">
      <c r="D458" s="170" t="s">
        <v>194</v>
      </c>
      <c r="F458" s="171" t="s">
        <v>813</v>
      </c>
      <c r="AT458" s="123" t="s">
        <v>194</v>
      </c>
      <c r="AU458" s="123" t="s">
        <v>81</v>
      </c>
    </row>
    <row r="459" spans="3:65" s="177" customFormat="1" ht="13.05" customHeight="1">
      <c r="D459" s="173" t="s">
        <v>207</v>
      </c>
      <c r="E459" s="178"/>
      <c r="F459" s="179" t="s">
        <v>794</v>
      </c>
      <c r="H459" s="180">
        <v>137.96600000000001</v>
      </c>
      <c r="AT459" s="181" t="s">
        <v>207</v>
      </c>
      <c r="AU459" s="181" t="s">
        <v>81</v>
      </c>
      <c r="AV459" s="43" t="s">
        <v>81</v>
      </c>
      <c r="AW459" s="43" t="s">
        <v>32</v>
      </c>
      <c r="AX459" s="43" t="s">
        <v>71</v>
      </c>
      <c r="AY459" s="181" t="s">
        <v>173</v>
      </c>
    </row>
    <row r="460" spans="3:65" s="182" customFormat="1" ht="13.05" customHeight="1">
      <c r="D460" s="183" t="s">
        <v>207</v>
      </c>
      <c r="E460" s="184"/>
      <c r="F460" s="185" t="s">
        <v>210</v>
      </c>
      <c r="H460" s="186">
        <v>137.96600000000001</v>
      </c>
      <c r="AT460" s="187" t="s">
        <v>207</v>
      </c>
      <c r="AU460" s="187" t="s">
        <v>81</v>
      </c>
      <c r="AV460" s="43" t="s">
        <v>179</v>
      </c>
      <c r="AW460" s="43" t="s">
        <v>32</v>
      </c>
      <c r="AX460" s="43" t="s">
        <v>79</v>
      </c>
      <c r="AY460" s="187" t="s">
        <v>173</v>
      </c>
    </row>
    <row r="461" spans="3:65" s="106" customFormat="1" ht="49.05" customHeight="1">
      <c r="C461" s="193" t="s">
        <v>814</v>
      </c>
      <c r="D461" s="193" t="s">
        <v>317</v>
      </c>
      <c r="E461" s="194" t="s">
        <v>815</v>
      </c>
      <c r="F461" s="194" t="s">
        <v>816</v>
      </c>
      <c r="G461" s="195" t="s">
        <v>199</v>
      </c>
      <c r="H461" s="196">
        <v>158.661</v>
      </c>
      <c r="I461" s="197"/>
      <c r="J461" s="198">
        <f>ROUND(I461*H461,2)</f>
        <v>0</v>
      </c>
      <c r="K461" s="199" t="s">
        <v>192</v>
      </c>
      <c r="L461" s="200"/>
      <c r="M461" s="201"/>
      <c r="N461" s="202" t="s">
        <v>42</v>
      </c>
      <c r="P461" s="163">
        <f>O461*H461</f>
        <v>0</v>
      </c>
      <c r="Q461" s="163">
        <v>5.4000000000000003E-3</v>
      </c>
      <c r="R461" s="163">
        <f>Q461*H461</f>
        <v>0.85676940000000001</v>
      </c>
      <c r="S461" s="163">
        <v>0</v>
      </c>
      <c r="T461" s="164">
        <f>S461*H461</f>
        <v>0</v>
      </c>
      <c r="AR461" s="165" t="s">
        <v>364</v>
      </c>
      <c r="AT461" s="165" t="s">
        <v>317</v>
      </c>
      <c r="AU461" s="165" t="s">
        <v>81</v>
      </c>
      <c r="AY461" s="123" t="s">
        <v>173</v>
      </c>
      <c r="BE461" s="166">
        <f>IF(N461="základní",J461,0)</f>
        <v>0</v>
      </c>
      <c r="BF461" s="166">
        <f>IF(N461="snížená",J461,0)</f>
        <v>0</v>
      </c>
      <c r="BG461" s="166">
        <f>IF(N461="zákl. přenesená",J461,0)</f>
        <v>0</v>
      </c>
      <c r="BH461" s="166">
        <f>IF(N461="sníž. přenesená",J461,0)</f>
        <v>0</v>
      </c>
      <c r="BI461" s="166">
        <f>IF(N461="nulová",J461,0)</f>
        <v>0</v>
      </c>
      <c r="BJ461" s="123" t="s">
        <v>79</v>
      </c>
      <c r="BK461" s="166">
        <f>ROUND(I461*H461,2)</f>
        <v>0</v>
      </c>
      <c r="BL461" s="123" t="s">
        <v>262</v>
      </c>
      <c r="BM461" s="165" t="s">
        <v>817</v>
      </c>
    </row>
    <row r="462" spans="3:65" s="177" customFormat="1" ht="13.05" customHeight="1">
      <c r="D462" s="203" t="s">
        <v>207</v>
      </c>
      <c r="E462" s="204"/>
      <c r="F462" s="205" t="s">
        <v>818</v>
      </c>
      <c r="H462" s="206">
        <v>158.661</v>
      </c>
      <c r="AT462" s="181" t="s">
        <v>207</v>
      </c>
      <c r="AU462" s="181" t="s">
        <v>81</v>
      </c>
      <c r="AV462" s="43" t="s">
        <v>81</v>
      </c>
      <c r="AW462" s="43" t="s">
        <v>32</v>
      </c>
      <c r="AX462" s="43" t="s">
        <v>71</v>
      </c>
      <c r="AY462" s="181" t="s">
        <v>173</v>
      </c>
    </row>
    <row r="463" spans="3:65" s="182" customFormat="1" ht="13.05" customHeight="1">
      <c r="D463" s="183" t="s">
        <v>207</v>
      </c>
      <c r="E463" s="184"/>
      <c r="F463" s="185" t="s">
        <v>210</v>
      </c>
      <c r="H463" s="186">
        <v>158.661</v>
      </c>
      <c r="AT463" s="187" t="s">
        <v>207</v>
      </c>
      <c r="AU463" s="187" t="s">
        <v>81</v>
      </c>
      <c r="AV463" s="43" t="s">
        <v>179</v>
      </c>
      <c r="AW463" s="43" t="s">
        <v>32</v>
      </c>
      <c r="AX463" s="43" t="s">
        <v>79</v>
      </c>
      <c r="AY463" s="187" t="s">
        <v>173</v>
      </c>
    </row>
    <row r="464" spans="3:65" s="106" customFormat="1" ht="44.25" customHeight="1">
      <c r="C464" s="154" t="s">
        <v>819</v>
      </c>
      <c r="D464" s="154" t="s">
        <v>175</v>
      </c>
      <c r="E464" s="155" t="s">
        <v>820</v>
      </c>
      <c r="F464" s="155" t="s">
        <v>821</v>
      </c>
      <c r="G464" s="156" t="s">
        <v>199</v>
      </c>
      <c r="H464" s="157">
        <v>9.8640000000000008</v>
      </c>
      <c r="I464" s="158"/>
      <c r="J464" s="159">
        <f>ROUND(I464*H464,2)</f>
        <v>0</v>
      </c>
      <c r="K464" s="167" t="s">
        <v>192</v>
      </c>
      <c r="M464" s="161"/>
      <c r="N464" s="162" t="s">
        <v>42</v>
      </c>
      <c r="P464" s="163">
        <f>O464*H464</f>
        <v>0</v>
      </c>
      <c r="Q464" s="163">
        <v>4.0000000000000001E-3</v>
      </c>
      <c r="R464" s="163">
        <f>Q464*H464</f>
        <v>3.9456000000000005E-2</v>
      </c>
      <c r="S464" s="163">
        <v>0</v>
      </c>
      <c r="T464" s="164">
        <f>S464*H464</f>
        <v>0</v>
      </c>
      <c r="AR464" s="165" t="s">
        <v>262</v>
      </c>
      <c r="AT464" s="165" t="s">
        <v>175</v>
      </c>
      <c r="AU464" s="165" t="s">
        <v>81</v>
      </c>
      <c r="AY464" s="123" t="s">
        <v>173</v>
      </c>
      <c r="BE464" s="166">
        <f>IF(N464="základní",J464,0)</f>
        <v>0</v>
      </c>
      <c r="BF464" s="166">
        <f>IF(N464="snížená",J464,0)</f>
        <v>0</v>
      </c>
      <c r="BG464" s="166">
        <f>IF(N464="zákl. přenesená",J464,0)</f>
        <v>0</v>
      </c>
      <c r="BH464" s="166">
        <f>IF(N464="sníž. přenesená",J464,0)</f>
        <v>0</v>
      </c>
      <c r="BI464" s="166">
        <f>IF(N464="nulová",J464,0)</f>
        <v>0</v>
      </c>
      <c r="BJ464" s="123" t="s">
        <v>79</v>
      </c>
      <c r="BK464" s="166">
        <f>ROUND(I464*H464,2)</f>
        <v>0</v>
      </c>
      <c r="BL464" s="123" t="s">
        <v>262</v>
      </c>
      <c r="BM464" s="165" t="s">
        <v>822</v>
      </c>
    </row>
    <row r="465" spans="3:65" s="106" customFormat="1" ht="13.05" customHeight="1">
      <c r="D465" s="170" t="s">
        <v>194</v>
      </c>
      <c r="F465" s="171" t="s">
        <v>823</v>
      </c>
      <c r="AT465" s="123" t="s">
        <v>194</v>
      </c>
      <c r="AU465" s="123" t="s">
        <v>81</v>
      </c>
    </row>
    <row r="466" spans="3:65" s="172" customFormat="1" ht="13.05" customHeight="1">
      <c r="D466" s="173" t="s">
        <v>207</v>
      </c>
      <c r="E466" s="174"/>
      <c r="F466" s="175" t="s">
        <v>824</v>
      </c>
      <c r="H466" s="174"/>
      <c r="AT466" s="176" t="s">
        <v>207</v>
      </c>
      <c r="AU466" s="176" t="s">
        <v>81</v>
      </c>
      <c r="AV466" s="43" t="s">
        <v>79</v>
      </c>
      <c r="AW466" s="43" t="s">
        <v>32</v>
      </c>
      <c r="AX466" s="43" t="s">
        <v>71</v>
      </c>
      <c r="AY466" s="176" t="s">
        <v>173</v>
      </c>
    </row>
    <row r="467" spans="3:65" s="177" customFormat="1" ht="13.05" customHeight="1">
      <c r="D467" s="173" t="s">
        <v>207</v>
      </c>
      <c r="E467" s="178"/>
      <c r="F467" s="179" t="s">
        <v>825</v>
      </c>
      <c r="H467" s="180">
        <v>9.8640000000000008</v>
      </c>
      <c r="AT467" s="181" t="s">
        <v>207</v>
      </c>
      <c r="AU467" s="181" t="s">
        <v>81</v>
      </c>
      <c r="AV467" s="43" t="s">
        <v>81</v>
      </c>
      <c r="AW467" s="43" t="s">
        <v>32</v>
      </c>
      <c r="AX467" s="43" t="s">
        <v>71</v>
      </c>
      <c r="AY467" s="181" t="s">
        <v>173</v>
      </c>
    </row>
    <row r="468" spans="3:65" s="182" customFormat="1" ht="13.05" customHeight="1">
      <c r="D468" s="183" t="s">
        <v>207</v>
      </c>
      <c r="E468" s="184"/>
      <c r="F468" s="185" t="s">
        <v>210</v>
      </c>
      <c r="H468" s="186">
        <v>9.8640000000000008</v>
      </c>
      <c r="AT468" s="187" t="s">
        <v>207</v>
      </c>
      <c r="AU468" s="187" t="s">
        <v>81</v>
      </c>
      <c r="AV468" s="43" t="s">
        <v>179</v>
      </c>
      <c r="AW468" s="43" t="s">
        <v>32</v>
      </c>
      <c r="AX468" s="43" t="s">
        <v>79</v>
      </c>
      <c r="AY468" s="187" t="s">
        <v>173</v>
      </c>
    </row>
    <row r="469" spans="3:65" s="106" customFormat="1" ht="24.15" customHeight="1">
      <c r="C469" s="154" t="s">
        <v>826</v>
      </c>
      <c r="D469" s="154" t="s">
        <v>175</v>
      </c>
      <c r="E469" s="155" t="s">
        <v>827</v>
      </c>
      <c r="F469" s="155" t="s">
        <v>828</v>
      </c>
      <c r="G469" s="156" t="s">
        <v>199</v>
      </c>
      <c r="H469" s="157">
        <v>59.183999999999997</v>
      </c>
      <c r="I469" s="158"/>
      <c r="J469" s="159">
        <f>ROUND(I469*H469,2)</f>
        <v>0</v>
      </c>
      <c r="K469" s="167" t="s">
        <v>192</v>
      </c>
      <c r="M469" s="161"/>
      <c r="N469" s="162" t="s">
        <v>42</v>
      </c>
      <c r="P469" s="163">
        <f>O469*H469</f>
        <v>0</v>
      </c>
      <c r="Q469" s="163">
        <v>4.0000000000000002E-4</v>
      </c>
      <c r="R469" s="163">
        <f>Q469*H469</f>
        <v>2.36736E-2</v>
      </c>
      <c r="S469" s="163">
        <v>0</v>
      </c>
      <c r="T469" s="164">
        <f>S469*H469</f>
        <v>0</v>
      </c>
      <c r="AR469" s="165" t="s">
        <v>262</v>
      </c>
      <c r="AT469" s="165" t="s">
        <v>175</v>
      </c>
      <c r="AU469" s="165" t="s">
        <v>81</v>
      </c>
      <c r="AY469" s="123" t="s">
        <v>173</v>
      </c>
      <c r="BE469" s="166">
        <f>IF(N469="základní",J469,0)</f>
        <v>0</v>
      </c>
      <c r="BF469" s="166">
        <f>IF(N469="snížená",J469,0)</f>
        <v>0</v>
      </c>
      <c r="BG469" s="166">
        <f>IF(N469="zákl. přenesená",J469,0)</f>
        <v>0</v>
      </c>
      <c r="BH469" s="166">
        <f>IF(N469="sníž. přenesená",J469,0)</f>
        <v>0</v>
      </c>
      <c r="BI469" s="166">
        <f>IF(N469="nulová",J469,0)</f>
        <v>0</v>
      </c>
      <c r="BJ469" s="123" t="s">
        <v>79</v>
      </c>
      <c r="BK469" s="166">
        <f>ROUND(I469*H469,2)</f>
        <v>0</v>
      </c>
      <c r="BL469" s="123" t="s">
        <v>262</v>
      </c>
      <c r="BM469" s="165" t="s">
        <v>829</v>
      </c>
    </row>
    <row r="470" spans="3:65" s="106" customFormat="1" ht="13.05" customHeight="1">
      <c r="D470" s="168" t="s">
        <v>194</v>
      </c>
      <c r="F470" s="169" t="s">
        <v>830</v>
      </c>
      <c r="AT470" s="123" t="s">
        <v>194</v>
      </c>
      <c r="AU470" s="123" t="s">
        <v>81</v>
      </c>
    </row>
    <row r="471" spans="3:65" s="106" customFormat="1" ht="49.05" customHeight="1">
      <c r="C471" s="193" t="s">
        <v>831</v>
      </c>
      <c r="D471" s="193" t="s">
        <v>317</v>
      </c>
      <c r="E471" s="194" t="s">
        <v>815</v>
      </c>
      <c r="F471" s="194" t="s">
        <v>816</v>
      </c>
      <c r="G471" s="195" t="s">
        <v>199</v>
      </c>
      <c r="H471" s="196">
        <v>71.021000000000001</v>
      </c>
      <c r="I471" s="197"/>
      <c r="J471" s="198">
        <f>ROUND(I471*H471,2)</f>
        <v>0</v>
      </c>
      <c r="K471" s="199" t="s">
        <v>192</v>
      </c>
      <c r="L471" s="200"/>
      <c r="M471" s="201"/>
      <c r="N471" s="202" t="s">
        <v>42</v>
      </c>
      <c r="P471" s="163">
        <f>O471*H471</f>
        <v>0</v>
      </c>
      <c r="Q471" s="163">
        <v>5.4000000000000003E-3</v>
      </c>
      <c r="R471" s="163">
        <f>Q471*H471</f>
        <v>0.3835134</v>
      </c>
      <c r="S471" s="163">
        <v>0</v>
      </c>
      <c r="T471" s="164">
        <f>S471*H471</f>
        <v>0</v>
      </c>
      <c r="AR471" s="165" t="s">
        <v>364</v>
      </c>
      <c r="AT471" s="165" t="s">
        <v>317</v>
      </c>
      <c r="AU471" s="165" t="s">
        <v>81</v>
      </c>
      <c r="AY471" s="123" t="s">
        <v>173</v>
      </c>
      <c r="BE471" s="166">
        <f>IF(N471="základní",J471,0)</f>
        <v>0</v>
      </c>
      <c r="BF471" s="166">
        <f>IF(N471="snížená",J471,0)</f>
        <v>0</v>
      </c>
      <c r="BG471" s="166">
        <f>IF(N471="zákl. přenesená",J471,0)</f>
        <v>0</v>
      </c>
      <c r="BH471" s="166">
        <f>IF(N471="sníž. přenesená",J471,0)</f>
        <v>0</v>
      </c>
      <c r="BI471" s="166">
        <f>IF(N471="nulová",J471,0)</f>
        <v>0</v>
      </c>
      <c r="BJ471" s="123" t="s">
        <v>79</v>
      </c>
      <c r="BK471" s="166">
        <f>ROUND(I471*H471,2)</f>
        <v>0</v>
      </c>
      <c r="BL471" s="123" t="s">
        <v>262</v>
      </c>
      <c r="BM471" s="165" t="s">
        <v>832</v>
      </c>
    </row>
    <row r="472" spans="3:65" s="177" customFormat="1" ht="13.05" customHeight="1">
      <c r="D472" s="203" t="s">
        <v>207</v>
      </c>
      <c r="E472" s="204"/>
      <c r="F472" s="205" t="s">
        <v>833</v>
      </c>
      <c r="H472" s="206">
        <v>71.021000000000001</v>
      </c>
      <c r="AT472" s="181" t="s">
        <v>207</v>
      </c>
      <c r="AU472" s="181" t="s">
        <v>81</v>
      </c>
      <c r="AV472" s="43" t="s">
        <v>81</v>
      </c>
      <c r="AW472" s="43" t="s">
        <v>32</v>
      </c>
      <c r="AX472" s="43" t="s">
        <v>71</v>
      </c>
      <c r="AY472" s="181" t="s">
        <v>173</v>
      </c>
    </row>
    <row r="473" spans="3:65" s="182" customFormat="1" ht="13.05" customHeight="1">
      <c r="D473" s="183" t="s">
        <v>207</v>
      </c>
      <c r="E473" s="184"/>
      <c r="F473" s="185" t="s">
        <v>210</v>
      </c>
      <c r="H473" s="186">
        <v>71.021000000000001</v>
      </c>
      <c r="AT473" s="187" t="s">
        <v>207</v>
      </c>
      <c r="AU473" s="187" t="s">
        <v>81</v>
      </c>
      <c r="AV473" s="43" t="s">
        <v>179</v>
      </c>
      <c r="AW473" s="43" t="s">
        <v>32</v>
      </c>
      <c r="AX473" s="43" t="s">
        <v>79</v>
      </c>
      <c r="AY473" s="187" t="s">
        <v>173</v>
      </c>
    </row>
    <row r="474" spans="3:65" s="106" customFormat="1" ht="44.25" customHeight="1">
      <c r="C474" s="154" t="s">
        <v>834</v>
      </c>
      <c r="D474" s="154" t="s">
        <v>175</v>
      </c>
      <c r="E474" s="155" t="s">
        <v>835</v>
      </c>
      <c r="F474" s="155" t="s">
        <v>836</v>
      </c>
      <c r="G474" s="156" t="s">
        <v>199</v>
      </c>
      <c r="H474" s="157">
        <v>40.095999999999997</v>
      </c>
      <c r="I474" s="158"/>
      <c r="J474" s="159">
        <f>ROUND(I474*H474,2)</f>
        <v>0</v>
      </c>
      <c r="K474" s="167" t="s">
        <v>192</v>
      </c>
      <c r="M474" s="161"/>
      <c r="N474" s="162" t="s">
        <v>42</v>
      </c>
      <c r="P474" s="163">
        <f>O474*H474</f>
        <v>0</v>
      </c>
      <c r="Q474" s="163">
        <v>4.0000000000000002E-4</v>
      </c>
      <c r="R474" s="163">
        <f>Q474*H474</f>
        <v>1.6038399999999998E-2</v>
      </c>
      <c r="S474" s="163">
        <v>0</v>
      </c>
      <c r="T474" s="164">
        <f>S474*H474</f>
        <v>0</v>
      </c>
      <c r="AR474" s="165" t="s">
        <v>262</v>
      </c>
      <c r="AT474" s="165" t="s">
        <v>175</v>
      </c>
      <c r="AU474" s="165" t="s">
        <v>81</v>
      </c>
      <c r="AY474" s="123" t="s">
        <v>173</v>
      </c>
      <c r="BE474" s="166">
        <f>IF(N474="základní",J474,0)</f>
        <v>0</v>
      </c>
      <c r="BF474" s="166">
        <f>IF(N474="snížená",J474,0)</f>
        <v>0</v>
      </c>
      <c r="BG474" s="166">
        <f>IF(N474="zákl. přenesená",J474,0)</f>
        <v>0</v>
      </c>
      <c r="BH474" s="166">
        <f>IF(N474="sníž. přenesená",J474,0)</f>
        <v>0</v>
      </c>
      <c r="BI474" s="166">
        <f>IF(N474="nulová",J474,0)</f>
        <v>0</v>
      </c>
      <c r="BJ474" s="123" t="s">
        <v>79</v>
      </c>
      <c r="BK474" s="166">
        <f>ROUND(I474*H474,2)</f>
        <v>0</v>
      </c>
      <c r="BL474" s="123" t="s">
        <v>262</v>
      </c>
      <c r="BM474" s="165" t="s">
        <v>837</v>
      </c>
    </row>
    <row r="475" spans="3:65" s="106" customFormat="1" ht="13.05" customHeight="1">
      <c r="D475" s="170" t="s">
        <v>194</v>
      </c>
      <c r="F475" s="171" t="s">
        <v>838</v>
      </c>
      <c r="AT475" s="123" t="s">
        <v>194</v>
      </c>
      <c r="AU475" s="123" t="s">
        <v>81</v>
      </c>
    </row>
    <row r="476" spans="3:65" s="177" customFormat="1" ht="13.05" customHeight="1">
      <c r="D476" s="183" t="s">
        <v>207</v>
      </c>
      <c r="E476" s="191"/>
      <c r="F476" s="192" t="s">
        <v>839</v>
      </c>
      <c r="H476" s="186">
        <v>40.095999999999997</v>
      </c>
      <c r="AT476" s="181" t="s">
        <v>207</v>
      </c>
      <c r="AU476" s="181" t="s">
        <v>81</v>
      </c>
      <c r="AV476" s="43" t="s">
        <v>81</v>
      </c>
      <c r="AW476" s="43" t="s">
        <v>32</v>
      </c>
      <c r="AX476" s="43" t="s">
        <v>79</v>
      </c>
      <c r="AY476" s="181" t="s">
        <v>173</v>
      </c>
    </row>
    <row r="477" spans="3:65" s="106" customFormat="1" ht="24.15" customHeight="1">
      <c r="C477" s="154" t="s">
        <v>840</v>
      </c>
      <c r="D477" s="154" t="s">
        <v>175</v>
      </c>
      <c r="E477" s="155" t="s">
        <v>841</v>
      </c>
      <c r="F477" s="155" t="s">
        <v>842</v>
      </c>
      <c r="G477" s="156" t="s">
        <v>378</v>
      </c>
      <c r="H477" s="157">
        <v>50.12</v>
      </c>
      <c r="I477" s="158"/>
      <c r="J477" s="159">
        <f>ROUND(I477*H477,2)</f>
        <v>0</v>
      </c>
      <c r="K477" s="167" t="s">
        <v>192</v>
      </c>
      <c r="M477" s="161"/>
      <c r="N477" s="162" t="s">
        <v>42</v>
      </c>
      <c r="P477" s="163">
        <f>O477*H477</f>
        <v>0</v>
      </c>
      <c r="Q477" s="163">
        <v>1.6000000000000001E-4</v>
      </c>
      <c r="R477" s="163">
        <f>Q477*H477</f>
        <v>8.0192000000000006E-3</v>
      </c>
      <c r="S477" s="163">
        <v>0</v>
      </c>
      <c r="T477" s="164">
        <f>S477*H477</f>
        <v>0</v>
      </c>
      <c r="AR477" s="165" t="s">
        <v>262</v>
      </c>
      <c r="AT477" s="165" t="s">
        <v>175</v>
      </c>
      <c r="AU477" s="165" t="s">
        <v>81</v>
      </c>
      <c r="AY477" s="123" t="s">
        <v>173</v>
      </c>
      <c r="BE477" s="166">
        <f>IF(N477="základní",J477,0)</f>
        <v>0</v>
      </c>
      <c r="BF477" s="166">
        <f>IF(N477="snížená",J477,0)</f>
        <v>0</v>
      </c>
      <c r="BG477" s="166">
        <f>IF(N477="zákl. přenesená",J477,0)</f>
        <v>0</v>
      </c>
      <c r="BH477" s="166">
        <f>IF(N477="sníž. přenesená",J477,0)</f>
        <v>0</v>
      </c>
      <c r="BI477" s="166">
        <f>IF(N477="nulová",J477,0)</f>
        <v>0</v>
      </c>
      <c r="BJ477" s="123" t="s">
        <v>79</v>
      </c>
      <c r="BK477" s="166">
        <f>ROUND(I477*H477,2)</f>
        <v>0</v>
      </c>
      <c r="BL477" s="123" t="s">
        <v>262</v>
      </c>
      <c r="BM477" s="165" t="s">
        <v>843</v>
      </c>
    </row>
    <row r="478" spans="3:65" s="106" customFormat="1" ht="13.05" customHeight="1">
      <c r="D478" s="170" t="s">
        <v>194</v>
      </c>
      <c r="F478" s="171" t="s">
        <v>844</v>
      </c>
      <c r="AT478" s="123" t="s">
        <v>194</v>
      </c>
      <c r="AU478" s="123" t="s">
        <v>81</v>
      </c>
    </row>
    <row r="479" spans="3:65" s="177" customFormat="1" ht="13.05" customHeight="1">
      <c r="D479" s="183" t="s">
        <v>207</v>
      </c>
      <c r="E479" s="191"/>
      <c r="F479" s="192" t="s">
        <v>845</v>
      </c>
      <c r="H479" s="186">
        <v>50.12</v>
      </c>
      <c r="AT479" s="181" t="s">
        <v>207</v>
      </c>
      <c r="AU479" s="181" t="s">
        <v>81</v>
      </c>
      <c r="AV479" s="43" t="s">
        <v>81</v>
      </c>
      <c r="AW479" s="43" t="s">
        <v>32</v>
      </c>
      <c r="AX479" s="43" t="s">
        <v>79</v>
      </c>
      <c r="AY479" s="181" t="s">
        <v>173</v>
      </c>
    </row>
    <row r="480" spans="3:65" s="106" customFormat="1" ht="24.15" customHeight="1">
      <c r="C480" s="154" t="s">
        <v>846</v>
      </c>
      <c r="D480" s="154" t="s">
        <v>175</v>
      </c>
      <c r="E480" s="155" t="s">
        <v>847</v>
      </c>
      <c r="F480" s="155" t="s">
        <v>848</v>
      </c>
      <c r="G480" s="156" t="s">
        <v>199</v>
      </c>
      <c r="H480" s="157">
        <v>80.191999999999993</v>
      </c>
      <c r="I480" s="158"/>
      <c r="J480" s="159">
        <f>ROUND(I480*H480,2)</f>
        <v>0</v>
      </c>
      <c r="K480" s="167" t="s">
        <v>192</v>
      </c>
      <c r="M480" s="161"/>
      <c r="N480" s="162" t="s">
        <v>42</v>
      </c>
      <c r="P480" s="163">
        <f>O480*H480</f>
        <v>0</v>
      </c>
      <c r="Q480" s="163">
        <v>0</v>
      </c>
      <c r="R480" s="163">
        <f>Q480*H480</f>
        <v>0</v>
      </c>
      <c r="S480" s="163">
        <v>0</v>
      </c>
      <c r="T480" s="164">
        <f>S480*H480</f>
        <v>0</v>
      </c>
      <c r="AR480" s="165" t="s">
        <v>262</v>
      </c>
      <c r="AT480" s="165" t="s">
        <v>175</v>
      </c>
      <c r="AU480" s="165" t="s">
        <v>81</v>
      </c>
      <c r="AY480" s="123" t="s">
        <v>173</v>
      </c>
      <c r="BE480" s="166">
        <f>IF(N480="základní",J480,0)</f>
        <v>0</v>
      </c>
      <c r="BF480" s="166">
        <f>IF(N480="snížená",J480,0)</f>
        <v>0</v>
      </c>
      <c r="BG480" s="166">
        <f>IF(N480="zákl. přenesená",J480,0)</f>
        <v>0</v>
      </c>
      <c r="BH480" s="166">
        <f>IF(N480="sníž. přenesená",J480,0)</f>
        <v>0</v>
      </c>
      <c r="BI480" s="166">
        <f>IF(N480="nulová",J480,0)</f>
        <v>0</v>
      </c>
      <c r="BJ480" s="123" t="s">
        <v>79</v>
      </c>
      <c r="BK480" s="166">
        <f>ROUND(I480*H480,2)</f>
        <v>0</v>
      </c>
      <c r="BL480" s="123" t="s">
        <v>262</v>
      </c>
      <c r="BM480" s="165" t="s">
        <v>849</v>
      </c>
    </row>
    <row r="481" spans="3:65" s="106" customFormat="1" ht="13.05" customHeight="1">
      <c r="D481" s="170" t="s">
        <v>194</v>
      </c>
      <c r="F481" s="171" t="s">
        <v>850</v>
      </c>
      <c r="AT481" s="123" t="s">
        <v>194</v>
      </c>
      <c r="AU481" s="123" t="s">
        <v>81</v>
      </c>
    </row>
    <row r="482" spans="3:65" s="172" customFormat="1" ht="13.05" customHeight="1">
      <c r="D482" s="173" t="s">
        <v>207</v>
      </c>
      <c r="E482" s="174"/>
      <c r="F482" s="175" t="s">
        <v>851</v>
      </c>
      <c r="H482" s="174"/>
      <c r="AT482" s="176" t="s">
        <v>207</v>
      </c>
      <c r="AU482" s="176" t="s">
        <v>81</v>
      </c>
      <c r="AV482" s="43" t="s">
        <v>79</v>
      </c>
      <c r="AW482" s="43" t="s">
        <v>32</v>
      </c>
      <c r="AX482" s="43" t="s">
        <v>71</v>
      </c>
      <c r="AY482" s="176" t="s">
        <v>173</v>
      </c>
    </row>
    <row r="483" spans="3:65" s="177" customFormat="1" ht="13.05" customHeight="1">
      <c r="D483" s="183" t="s">
        <v>207</v>
      </c>
      <c r="E483" s="191"/>
      <c r="F483" s="192" t="s">
        <v>852</v>
      </c>
      <c r="H483" s="186">
        <v>80.191999999999993</v>
      </c>
      <c r="AT483" s="181" t="s">
        <v>207</v>
      </c>
      <c r="AU483" s="181" t="s">
        <v>81</v>
      </c>
      <c r="AV483" s="43" t="s">
        <v>81</v>
      </c>
      <c r="AW483" s="43" t="s">
        <v>32</v>
      </c>
      <c r="AX483" s="43" t="s">
        <v>79</v>
      </c>
      <c r="AY483" s="181" t="s">
        <v>173</v>
      </c>
    </row>
    <row r="484" spans="3:65" s="106" customFormat="1" ht="24.15" customHeight="1">
      <c r="C484" s="193" t="s">
        <v>853</v>
      </c>
      <c r="D484" s="193" t="s">
        <v>317</v>
      </c>
      <c r="E484" s="194" t="s">
        <v>854</v>
      </c>
      <c r="F484" s="194" t="s">
        <v>855</v>
      </c>
      <c r="G484" s="195" t="s">
        <v>199</v>
      </c>
      <c r="H484" s="196">
        <v>96.831999999999994</v>
      </c>
      <c r="I484" s="197"/>
      <c r="J484" s="198">
        <f>ROUND(I484*H484,2)</f>
        <v>0</v>
      </c>
      <c r="K484" s="199" t="s">
        <v>192</v>
      </c>
      <c r="L484" s="200"/>
      <c r="M484" s="201"/>
      <c r="N484" s="202" t="s">
        <v>42</v>
      </c>
      <c r="P484" s="163">
        <f>O484*H484</f>
        <v>0</v>
      </c>
      <c r="Q484" s="163">
        <v>1.8000000000000001E-4</v>
      </c>
      <c r="R484" s="163">
        <f>Q484*H484</f>
        <v>1.7429759999999999E-2</v>
      </c>
      <c r="S484" s="163">
        <v>0</v>
      </c>
      <c r="T484" s="164">
        <f>S484*H484</f>
        <v>0</v>
      </c>
      <c r="AR484" s="165" t="s">
        <v>364</v>
      </c>
      <c r="AT484" s="165" t="s">
        <v>317</v>
      </c>
      <c r="AU484" s="165" t="s">
        <v>81</v>
      </c>
      <c r="AY484" s="123" t="s">
        <v>173</v>
      </c>
      <c r="BE484" s="166">
        <f>IF(N484="základní",J484,0)</f>
        <v>0</v>
      </c>
      <c r="BF484" s="166">
        <f>IF(N484="snížená",J484,0)</f>
        <v>0</v>
      </c>
      <c r="BG484" s="166">
        <f>IF(N484="zákl. přenesená",J484,0)</f>
        <v>0</v>
      </c>
      <c r="BH484" s="166">
        <f>IF(N484="sníž. přenesená",J484,0)</f>
        <v>0</v>
      </c>
      <c r="BI484" s="166">
        <f>IF(N484="nulová",J484,0)</f>
        <v>0</v>
      </c>
      <c r="BJ484" s="123" t="s">
        <v>79</v>
      </c>
      <c r="BK484" s="166">
        <f>ROUND(I484*H484,2)</f>
        <v>0</v>
      </c>
      <c r="BL484" s="123" t="s">
        <v>262</v>
      </c>
      <c r="BM484" s="165" t="s">
        <v>856</v>
      </c>
    </row>
    <row r="485" spans="3:65" s="177" customFormat="1" ht="13.05" customHeight="1">
      <c r="D485" s="203" t="s">
        <v>207</v>
      </c>
      <c r="E485" s="204"/>
      <c r="F485" s="205" t="s">
        <v>857</v>
      </c>
      <c r="H485" s="206">
        <v>92.221000000000004</v>
      </c>
      <c r="AT485" s="181" t="s">
        <v>207</v>
      </c>
      <c r="AU485" s="181" t="s">
        <v>81</v>
      </c>
      <c r="AV485" s="43" t="s">
        <v>81</v>
      </c>
      <c r="AW485" s="43" t="s">
        <v>32</v>
      </c>
      <c r="AX485" s="43" t="s">
        <v>79</v>
      </c>
      <c r="AY485" s="181" t="s">
        <v>173</v>
      </c>
    </row>
    <row r="486" spans="3:65" s="177" customFormat="1" ht="13.05" customHeight="1">
      <c r="D486" s="183" t="s">
        <v>207</v>
      </c>
      <c r="F486" s="192" t="s">
        <v>858</v>
      </c>
      <c r="H486" s="186">
        <v>96.831999999999994</v>
      </c>
      <c r="AT486" s="181" t="s">
        <v>207</v>
      </c>
      <c r="AU486" s="181" t="s">
        <v>81</v>
      </c>
      <c r="AV486" s="43" t="s">
        <v>81</v>
      </c>
      <c r="AW486" s="43" t="s">
        <v>4</v>
      </c>
      <c r="AX486" s="43" t="s">
        <v>79</v>
      </c>
      <c r="AY486" s="181" t="s">
        <v>173</v>
      </c>
    </row>
    <row r="487" spans="3:65" s="106" customFormat="1" ht="49.05" customHeight="1">
      <c r="C487" s="154" t="s">
        <v>859</v>
      </c>
      <c r="D487" s="154" t="s">
        <v>175</v>
      </c>
      <c r="E487" s="155" t="s">
        <v>860</v>
      </c>
      <c r="F487" s="155" t="s">
        <v>861</v>
      </c>
      <c r="G487" s="156" t="s">
        <v>862</v>
      </c>
      <c r="H487" s="215"/>
      <c r="I487" s="158"/>
      <c r="J487" s="159">
        <f>ROUND(I487*H487,2)</f>
        <v>0</v>
      </c>
      <c r="K487" s="167" t="s">
        <v>192</v>
      </c>
      <c r="M487" s="161"/>
      <c r="N487" s="162" t="s">
        <v>42</v>
      </c>
      <c r="P487" s="163">
        <f>O487*H487</f>
        <v>0</v>
      </c>
      <c r="Q487" s="163">
        <v>0</v>
      </c>
      <c r="R487" s="163">
        <f>Q487*H487</f>
        <v>0</v>
      </c>
      <c r="S487" s="163">
        <v>0</v>
      </c>
      <c r="T487" s="164">
        <f>S487*H487</f>
        <v>0</v>
      </c>
      <c r="AR487" s="165" t="s">
        <v>262</v>
      </c>
      <c r="AT487" s="165" t="s">
        <v>175</v>
      </c>
      <c r="AU487" s="165" t="s">
        <v>81</v>
      </c>
      <c r="AY487" s="123" t="s">
        <v>173</v>
      </c>
      <c r="BE487" s="166">
        <f>IF(N487="základní",J487,0)</f>
        <v>0</v>
      </c>
      <c r="BF487" s="166">
        <f>IF(N487="snížená",J487,0)</f>
        <v>0</v>
      </c>
      <c r="BG487" s="166">
        <f>IF(N487="zákl. přenesená",J487,0)</f>
        <v>0</v>
      </c>
      <c r="BH487" s="166">
        <f>IF(N487="sníž. přenesená",J487,0)</f>
        <v>0</v>
      </c>
      <c r="BI487" s="166">
        <f>IF(N487="nulová",J487,0)</f>
        <v>0</v>
      </c>
      <c r="BJ487" s="123" t="s">
        <v>79</v>
      </c>
      <c r="BK487" s="166">
        <f>ROUND(I487*H487,2)</f>
        <v>0</v>
      </c>
      <c r="BL487" s="123" t="s">
        <v>262</v>
      </c>
      <c r="BM487" s="165" t="s">
        <v>863</v>
      </c>
    </row>
    <row r="488" spans="3:65" s="106" customFormat="1" ht="13.05" customHeight="1">
      <c r="D488" s="170" t="s">
        <v>194</v>
      </c>
      <c r="F488" s="171" t="s">
        <v>864</v>
      </c>
      <c r="AT488" s="123" t="s">
        <v>194</v>
      </c>
      <c r="AU488" s="123" t="s">
        <v>81</v>
      </c>
    </row>
    <row r="489" spans="3:65" s="143" customFormat="1" ht="22.8" customHeight="1">
      <c r="D489" s="151" t="s">
        <v>70</v>
      </c>
      <c r="E489" s="152" t="s">
        <v>865</v>
      </c>
      <c r="F489" s="152" t="s">
        <v>866</v>
      </c>
      <c r="J489" s="153">
        <f>BK489</f>
        <v>0</v>
      </c>
      <c r="P489" s="147">
        <f>SUM(P490:P529)</f>
        <v>0</v>
      </c>
      <c r="R489" s="147">
        <f>SUM(R490:R529)</f>
        <v>0.98467212000000015</v>
      </c>
      <c r="T489" s="148">
        <f>SUM(T490:T529)</f>
        <v>0</v>
      </c>
      <c r="AR489" s="144" t="s">
        <v>81</v>
      </c>
      <c r="AT489" s="149" t="s">
        <v>70</v>
      </c>
      <c r="AU489" s="149" t="s">
        <v>79</v>
      </c>
      <c r="AY489" s="144" t="s">
        <v>173</v>
      </c>
      <c r="BK489" s="150">
        <f>SUM(BK490:BK529)</f>
        <v>0</v>
      </c>
    </row>
    <row r="490" spans="3:65" s="106" customFormat="1" ht="66.75" customHeight="1">
      <c r="C490" s="154" t="s">
        <v>867</v>
      </c>
      <c r="D490" s="154" t="s">
        <v>175</v>
      </c>
      <c r="E490" s="155" t="s">
        <v>868</v>
      </c>
      <c r="F490" s="155" t="s">
        <v>869</v>
      </c>
      <c r="G490" s="156" t="s">
        <v>199</v>
      </c>
      <c r="H490" s="157">
        <v>218.536</v>
      </c>
      <c r="I490" s="158"/>
      <c r="J490" s="159">
        <f>ROUND(I490*H490,2)</f>
        <v>0</v>
      </c>
      <c r="K490" s="167" t="s">
        <v>320</v>
      </c>
      <c r="M490" s="161"/>
      <c r="N490" s="162" t="s">
        <v>42</v>
      </c>
      <c r="P490" s="163">
        <f>O490*H490</f>
        <v>0</v>
      </c>
      <c r="Q490" s="163">
        <v>1.4999999999999999E-4</v>
      </c>
      <c r="R490" s="163">
        <f>Q490*H490</f>
        <v>3.2780399999999994E-2</v>
      </c>
      <c r="S490" s="163">
        <v>0</v>
      </c>
      <c r="T490" s="164">
        <f>S490*H490</f>
        <v>0</v>
      </c>
      <c r="AR490" s="165" t="s">
        <v>262</v>
      </c>
      <c r="AT490" s="165" t="s">
        <v>175</v>
      </c>
      <c r="AU490" s="165" t="s">
        <v>81</v>
      </c>
      <c r="AY490" s="123" t="s">
        <v>173</v>
      </c>
      <c r="BE490" s="166">
        <f>IF(N490="základní",J490,0)</f>
        <v>0</v>
      </c>
      <c r="BF490" s="166">
        <f>IF(N490="snížená",J490,0)</f>
        <v>0</v>
      </c>
      <c r="BG490" s="166">
        <f>IF(N490="zákl. přenesená",J490,0)</f>
        <v>0</v>
      </c>
      <c r="BH490" s="166">
        <f>IF(N490="sníž. přenesená",J490,0)</f>
        <v>0</v>
      </c>
      <c r="BI490" s="166">
        <f>IF(N490="nulová",J490,0)</f>
        <v>0</v>
      </c>
      <c r="BJ490" s="123" t="s">
        <v>79</v>
      </c>
      <c r="BK490" s="166">
        <f>ROUND(I490*H490,2)</f>
        <v>0</v>
      </c>
      <c r="BL490" s="123" t="s">
        <v>262</v>
      </c>
      <c r="BM490" s="165" t="s">
        <v>870</v>
      </c>
    </row>
    <row r="491" spans="3:65" s="106" customFormat="1" ht="13.05" customHeight="1">
      <c r="D491" s="170" t="s">
        <v>194</v>
      </c>
      <c r="F491" s="171" t="s">
        <v>871</v>
      </c>
      <c r="AT491" s="123" t="s">
        <v>194</v>
      </c>
      <c r="AU491" s="123" t="s">
        <v>81</v>
      </c>
    </row>
    <row r="492" spans="3:65" s="177" customFormat="1" ht="13.05" customHeight="1">
      <c r="D492" s="173" t="s">
        <v>207</v>
      </c>
      <c r="E492" s="178"/>
      <c r="F492" s="179" t="s">
        <v>872</v>
      </c>
      <c r="H492" s="180">
        <v>218.536</v>
      </c>
      <c r="AT492" s="181" t="s">
        <v>207</v>
      </c>
      <c r="AU492" s="181" t="s">
        <v>81</v>
      </c>
      <c r="AV492" s="43" t="s">
        <v>81</v>
      </c>
      <c r="AW492" s="43" t="s">
        <v>32</v>
      </c>
      <c r="AX492" s="43" t="s">
        <v>71</v>
      </c>
      <c r="AY492" s="181" t="s">
        <v>173</v>
      </c>
    </row>
    <row r="493" spans="3:65" s="182" customFormat="1" ht="13.05" customHeight="1">
      <c r="D493" s="183" t="s">
        <v>207</v>
      </c>
      <c r="E493" s="184"/>
      <c r="F493" s="185" t="s">
        <v>210</v>
      </c>
      <c r="H493" s="186">
        <v>218.536</v>
      </c>
      <c r="AT493" s="187" t="s">
        <v>207</v>
      </c>
      <c r="AU493" s="187" t="s">
        <v>81</v>
      </c>
      <c r="AV493" s="43" t="s">
        <v>179</v>
      </c>
      <c r="AW493" s="43" t="s">
        <v>32</v>
      </c>
      <c r="AX493" s="43" t="s">
        <v>79</v>
      </c>
      <c r="AY493" s="187" t="s">
        <v>173</v>
      </c>
    </row>
    <row r="494" spans="3:65" s="106" customFormat="1" ht="24.15" customHeight="1">
      <c r="C494" s="193" t="s">
        <v>873</v>
      </c>
      <c r="D494" s="193" t="s">
        <v>317</v>
      </c>
      <c r="E494" s="194" t="s">
        <v>874</v>
      </c>
      <c r="F494" s="194" t="s">
        <v>875</v>
      </c>
      <c r="G494" s="195" t="s">
        <v>199</v>
      </c>
      <c r="H494" s="196">
        <v>254.70400000000001</v>
      </c>
      <c r="I494" s="197"/>
      <c r="J494" s="198">
        <f>ROUND(I494*H494,2)</f>
        <v>0</v>
      </c>
      <c r="K494" s="199" t="s">
        <v>320</v>
      </c>
      <c r="L494" s="200"/>
      <c r="M494" s="201"/>
      <c r="N494" s="202" t="s">
        <v>42</v>
      </c>
      <c r="P494" s="163">
        <f>O494*H494</f>
        <v>0</v>
      </c>
      <c r="Q494" s="163">
        <v>2.2000000000000001E-3</v>
      </c>
      <c r="R494" s="163">
        <f>Q494*H494</f>
        <v>0.56034880000000009</v>
      </c>
      <c r="S494" s="163">
        <v>0</v>
      </c>
      <c r="T494" s="164">
        <f>S494*H494</f>
        <v>0</v>
      </c>
      <c r="AR494" s="165" t="s">
        <v>364</v>
      </c>
      <c r="AT494" s="165" t="s">
        <v>317</v>
      </c>
      <c r="AU494" s="165" t="s">
        <v>81</v>
      </c>
      <c r="AY494" s="123" t="s">
        <v>173</v>
      </c>
      <c r="BE494" s="166">
        <f>IF(N494="základní",J494,0)</f>
        <v>0</v>
      </c>
      <c r="BF494" s="166">
        <f>IF(N494="snížená",J494,0)</f>
        <v>0</v>
      </c>
      <c r="BG494" s="166">
        <f>IF(N494="zákl. přenesená",J494,0)</f>
        <v>0</v>
      </c>
      <c r="BH494" s="166">
        <f>IF(N494="sníž. přenesená",J494,0)</f>
        <v>0</v>
      </c>
      <c r="BI494" s="166">
        <f>IF(N494="nulová",J494,0)</f>
        <v>0</v>
      </c>
      <c r="BJ494" s="123" t="s">
        <v>79</v>
      </c>
      <c r="BK494" s="166">
        <f>ROUND(I494*H494,2)</f>
        <v>0</v>
      </c>
      <c r="BL494" s="123" t="s">
        <v>262</v>
      </c>
      <c r="BM494" s="165" t="s">
        <v>876</v>
      </c>
    </row>
    <row r="495" spans="3:65" s="177" customFormat="1" ht="13.05" customHeight="1">
      <c r="D495" s="203" t="s">
        <v>207</v>
      </c>
      <c r="E495" s="204"/>
      <c r="F495" s="205" t="s">
        <v>877</v>
      </c>
      <c r="H495" s="206">
        <v>218.536</v>
      </c>
      <c r="AT495" s="181" t="s">
        <v>207</v>
      </c>
      <c r="AU495" s="181" t="s">
        <v>81</v>
      </c>
      <c r="AV495" s="43" t="s">
        <v>81</v>
      </c>
      <c r="AW495" s="43" t="s">
        <v>32</v>
      </c>
      <c r="AX495" s="43" t="s">
        <v>79</v>
      </c>
      <c r="AY495" s="181" t="s">
        <v>173</v>
      </c>
    </row>
    <row r="496" spans="3:65" s="177" customFormat="1" ht="13.05" customHeight="1">
      <c r="D496" s="183" t="s">
        <v>207</v>
      </c>
      <c r="F496" s="192" t="s">
        <v>878</v>
      </c>
      <c r="H496" s="186">
        <v>254.70400000000001</v>
      </c>
      <c r="AT496" s="181" t="s">
        <v>207</v>
      </c>
      <c r="AU496" s="181" t="s">
        <v>81</v>
      </c>
      <c r="AV496" s="43" t="s">
        <v>81</v>
      </c>
      <c r="AW496" s="43" t="s">
        <v>4</v>
      </c>
      <c r="AX496" s="43" t="s">
        <v>79</v>
      </c>
      <c r="AY496" s="181" t="s">
        <v>173</v>
      </c>
    </row>
    <row r="497" spans="3:65" s="106" customFormat="1" ht="21.75" customHeight="1">
      <c r="C497" s="154" t="s">
        <v>879</v>
      </c>
      <c r="D497" s="154" t="s">
        <v>175</v>
      </c>
      <c r="E497" s="155" t="s">
        <v>880</v>
      </c>
      <c r="F497" s="155" t="s">
        <v>881</v>
      </c>
      <c r="G497" s="156" t="s">
        <v>199</v>
      </c>
      <c r="H497" s="157">
        <v>218.536</v>
      </c>
      <c r="I497" s="158"/>
      <c r="J497" s="159">
        <f>ROUND(I497*H497,2)</f>
        <v>0</v>
      </c>
      <c r="K497" s="160"/>
      <c r="M497" s="161"/>
      <c r="N497" s="162" t="s">
        <v>42</v>
      </c>
      <c r="P497" s="163">
        <f>O497*H497</f>
        <v>0</v>
      </c>
      <c r="Q497" s="163">
        <v>7.7790386938536405E-7</v>
      </c>
      <c r="R497" s="163">
        <f>Q497*H497</f>
        <v>1.6999999999999993E-4</v>
      </c>
      <c r="S497" s="163">
        <v>0</v>
      </c>
      <c r="T497" s="164">
        <f>S497*H497</f>
        <v>0</v>
      </c>
      <c r="AR497" s="165" t="s">
        <v>262</v>
      </c>
      <c r="AT497" s="165" t="s">
        <v>175</v>
      </c>
      <c r="AU497" s="165" t="s">
        <v>81</v>
      </c>
      <c r="AY497" s="123" t="s">
        <v>173</v>
      </c>
      <c r="BE497" s="166">
        <f>IF(N497="základní",J497,0)</f>
        <v>0</v>
      </c>
      <c r="BF497" s="166">
        <f>IF(N497="snížená",J497,0)</f>
        <v>0</v>
      </c>
      <c r="BG497" s="166">
        <f>IF(N497="zákl. přenesená",J497,0)</f>
        <v>0</v>
      </c>
      <c r="BH497" s="166">
        <f>IF(N497="sníž. přenesená",J497,0)</f>
        <v>0</v>
      </c>
      <c r="BI497" s="166">
        <f>IF(N497="nulová",J497,0)</f>
        <v>0</v>
      </c>
      <c r="BJ497" s="123" t="s">
        <v>79</v>
      </c>
      <c r="BK497" s="166">
        <f>ROUND(I497*H497,2)</f>
        <v>0</v>
      </c>
      <c r="BL497" s="123" t="s">
        <v>262</v>
      </c>
      <c r="BM497" s="165" t="s">
        <v>882</v>
      </c>
    </row>
    <row r="498" spans="3:65" s="177" customFormat="1" ht="13.05" customHeight="1">
      <c r="D498" s="203" t="s">
        <v>207</v>
      </c>
      <c r="E498" s="204"/>
      <c r="F498" s="205" t="s">
        <v>872</v>
      </c>
      <c r="H498" s="206">
        <v>218.536</v>
      </c>
      <c r="AT498" s="181" t="s">
        <v>207</v>
      </c>
      <c r="AU498" s="181" t="s">
        <v>81</v>
      </c>
      <c r="AV498" s="43" t="s">
        <v>81</v>
      </c>
      <c r="AW498" s="43" t="s">
        <v>32</v>
      </c>
      <c r="AX498" s="43" t="s">
        <v>71</v>
      </c>
      <c r="AY498" s="181" t="s">
        <v>173</v>
      </c>
    </row>
    <row r="499" spans="3:65" s="182" customFormat="1" ht="13.05" customHeight="1">
      <c r="D499" s="183" t="s">
        <v>207</v>
      </c>
      <c r="E499" s="184"/>
      <c r="F499" s="185" t="s">
        <v>210</v>
      </c>
      <c r="H499" s="186">
        <v>218.536</v>
      </c>
      <c r="AT499" s="187" t="s">
        <v>207</v>
      </c>
      <c r="AU499" s="187" t="s">
        <v>81</v>
      </c>
      <c r="AV499" s="43" t="s">
        <v>179</v>
      </c>
      <c r="AW499" s="43" t="s">
        <v>32</v>
      </c>
      <c r="AX499" s="43" t="s">
        <v>79</v>
      </c>
      <c r="AY499" s="187" t="s">
        <v>173</v>
      </c>
    </row>
    <row r="500" spans="3:65" s="106" customFormat="1" ht="33" customHeight="1">
      <c r="C500" s="154" t="s">
        <v>883</v>
      </c>
      <c r="D500" s="154" t="s">
        <v>175</v>
      </c>
      <c r="E500" s="155" t="s">
        <v>884</v>
      </c>
      <c r="F500" s="155" t="s">
        <v>885</v>
      </c>
      <c r="G500" s="156" t="s">
        <v>199</v>
      </c>
      <c r="H500" s="157">
        <v>218.536</v>
      </c>
      <c r="I500" s="158"/>
      <c r="J500" s="159">
        <f>ROUND(I500*H500,2)</f>
        <v>0</v>
      </c>
      <c r="K500" s="167" t="s">
        <v>192</v>
      </c>
      <c r="M500" s="161"/>
      <c r="N500" s="162" t="s">
        <v>42</v>
      </c>
      <c r="P500" s="163">
        <f>O500*H500</f>
        <v>0</v>
      </c>
      <c r="Q500" s="163">
        <v>0</v>
      </c>
      <c r="R500" s="163">
        <f>Q500*H500</f>
        <v>0</v>
      </c>
      <c r="S500" s="163">
        <v>0</v>
      </c>
      <c r="T500" s="164">
        <f>S500*H500</f>
        <v>0</v>
      </c>
      <c r="AR500" s="165" t="s">
        <v>262</v>
      </c>
      <c r="AT500" s="165" t="s">
        <v>175</v>
      </c>
      <c r="AU500" s="165" t="s">
        <v>81</v>
      </c>
      <c r="AY500" s="123" t="s">
        <v>173</v>
      </c>
      <c r="BE500" s="166">
        <f>IF(N500="základní",J500,0)</f>
        <v>0</v>
      </c>
      <c r="BF500" s="166">
        <f>IF(N500="snížená",J500,0)</f>
        <v>0</v>
      </c>
      <c r="BG500" s="166">
        <f>IF(N500="zákl. přenesená",J500,0)</f>
        <v>0</v>
      </c>
      <c r="BH500" s="166">
        <f>IF(N500="sníž. přenesená",J500,0)</f>
        <v>0</v>
      </c>
      <c r="BI500" s="166">
        <f>IF(N500="nulová",J500,0)</f>
        <v>0</v>
      </c>
      <c r="BJ500" s="123" t="s">
        <v>79</v>
      </c>
      <c r="BK500" s="166">
        <f>ROUND(I500*H500,2)</f>
        <v>0</v>
      </c>
      <c r="BL500" s="123" t="s">
        <v>262</v>
      </c>
      <c r="BM500" s="165" t="s">
        <v>886</v>
      </c>
    </row>
    <row r="501" spans="3:65" s="106" customFormat="1" ht="13.05" customHeight="1">
      <c r="D501" s="170" t="s">
        <v>194</v>
      </c>
      <c r="F501" s="171" t="s">
        <v>887</v>
      </c>
      <c r="AT501" s="123" t="s">
        <v>194</v>
      </c>
      <c r="AU501" s="123" t="s">
        <v>81</v>
      </c>
    </row>
    <row r="502" spans="3:65" s="177" customFormat="1" ht="13.05" customHeight="1">
      <c r="D502" s="173" t="s">
        <v>207</v>
      </c>
      <c r="E502" s="178"/>
      <c r="F502" s="179" t="s">
        <v>872</v>
      </c>
      <c r="H502" s="180">
        <v>218.536</v>
      </c>
      <c r="AT502" s="181" t="s">
        <v>207</v>
      </c>
      <c r="AU502" s="181" t="s">
        <v>81</v>
      </c>
      <c r="AV502" s="43" t="s">
        <v>81</v>
      </c>
      <c r="AW502" s="43" t="s">
        <v>32</v>
      </c>
      <c r="AX502" s="43" t="s">
        <v>71</v>
      </c>
      <c r="AY502" s="181" t="s">
        <v>173</v>
      </c>
    </row>
    <row r="503" spans="3:65" s="182" customFormat="1" ht="13.05" customHeight="1">
      <c r="D503" s="183" t="s">
        <v>207</v>
      </c>
      <c r="E503" s="184"/>
      <c r="F503" s="185" t="s">
        <v>210</v>
      </c>
      <c r="H503" s="186">
        <v>218.536</v>
      </c>
      <c r="AT503" s="187" t="s">
        <v>207</v>
      </c>
      <c r="AU503" s="187" t="s">
        <v>81</v>
      </c>
      <c r="AV503" s="43" t="s">
        <v>179</v>
      </c>
      <c r="AW503" s="43" t="s">
        <v>32</v>
      </c>
      <c r="AX503" s="43" t="s">
        <v>79</v>
      </c>
      <c r="AY503" s="187" t="s">
        <v>173</v>
      </c>
    </row>
    <row r="504" spans="3:65" s="106" customFormat="1" ht="24.15" customHeight="1">
      <c r="C504" s="193" t="s">
        <v>888</v>
      </c>
      <c r="D504" s="193" t="s">
        <v>317</v>
      </c>
      <c r="E504" s="194" t="s">
        <v>889</v>
      </c>
      <c r="F504" s="194" t="s">
        <v>890</v>
      </c>
      <c r="G504" s="195" t="s">
        <v>199</v>
      </c>
      <c r="H504" s="196">
        <v>251.316</v>
      </c>
      <c r="I504" s="197"/>
      <c r="J504" s="198">
        <f>ROUND(I504*H504,2)</f>
        <v>0</v>
      </c>
      <c r="K504" s="199" t="s">
        <v>891</v>
      </c>
      <c r="L504" s="200"/>
      <c r="M504" s="201"/>
      <c r="N504" s="202" t="s">
        <v>42</v>
      </c>
      <c r="P504" s="163">
        <f>O504*H504</f>
        <v>0</v>
      </c>
      <c r="Q504" s="163">
        <v>4.0000000000000002E-4</v>
      </c>
      <c r="R504" s="163">
        <f>Q504*H504</f>
        <v>0.1005264</v>
      </c>
      <c r="S504" s="163">
        <v>0</v>
      </c>
      <c r="T504" s="164">
        <f>S504*H504</f>
        <v>0</v>
      </c>
      <c r="AR504" s="165" t="s">
        <v>364</v>
      </c>
      <c r="AT504" s="165" t="s">
        <v>317</v>
      </c>
      <c r="AU504" s="165" t="s">
        <v>81</v>
      </c>
      <c r="AY504" s="123" t="s">
        <v>173</v>
      </c>
      <c r="BE504" s="166">
        <f>IF(N504="základní",J504,0)</f>
        <v>0</v>
      </c>
      <c r="BF504" s="166">
        <f>IF(N504="snížená",J504,0)</f>
        <v>0</v>
      </c>
      <c r="BG504" s="166">
        <f>IF(N504="zákl. přenesená",J504,0)</f>
        <v>0</v>
      </c>
      <c r="BH504" s="166">
        <f>IF(N504="sníž. přenesená",J504,0)</f>
        <v>0</v>
      </c>
      <c r="BI504" s="166">
        <f>IF(N504="nulová",J504,0)</f>
        <v>0</v>
      </c>
      <c r="BJ504" s="123" t="s">
        <v>79</v>
      </c>
      <c r="BK504" s="166">
        <f>ROUND(I504*H504,2)</f>
        <v>0</v>
      </c>
      <c r="BL504" s="123" t="s">
        <v>262</v>
      </c>
      <c r="BM504" s="165" t="s">
        <v>892</v>
      </c>
    </row>
    <row r="505" spans="3:65" s="177" customFormat="1" ht="13.05" customHeight="1">
      <c r="D505" s="203" t="s">
        <v>207</v>
      </c>
      <c r="E505" s="204"/>
      <c r="F505" s="205" t="s">
        <v>893</v>
      </c>
      <c r="H505" s="206">
        <v>251.316</v>
      </c>
      <c r="AT505" s="181" t="s">
        <v>207</v>
      </c>
      <c r="AU505" s="181" t="s">
        <v>81</v>
      </c>
      <c r="AV505" s="43" t="s">
        <v>81</v>
      </c>
      <c r="AW505" s="43" t="s">
        <v>32</v>
      </c>
      <c r="AX505" s="43" t="s">
        <v>71</v>
      </c>
      <c r="AY505" s="181" t="s">
        <v>173</v>
      </c>
    </row>
    <row r="506" spans="3:65" s="182" customFormat="1" ht="13.05" customHeight="1">
      <c r="D506" s="183" t="s">
        <v>207</v>
      </c>
      <c r="E506" s="184"/>
      <c r="F506" s="185" t="s">
        <v>210</v>
      </c>
      <c r="H506" s="186">
        <v>251.316</v>
      </c>
      <c r="AT506" s="187" t="s">
        <v>207</v>
      </c>
      <c r="AU506" s="187" t="s">
        <v>81</v>
      </c>
      <c r="AV506" s="43" t="s">
        <v>179</v>
      </c>
      <c r="AW506" s="43" t="s">
        <v>32</v>
      </c>
      <c r="AX506" s="43" t="s">
        <v>79</v>
      </c>
      <c r="AY506" s="187" t="s">
        <v>173</v>
      </c>
    </row>
    <row r="507" spans="3:65" s="106" customFormat="1" ht="24.15" customHeight="1">
      <c r="C507" s="154" t="s">
        <v>894</v>
      </c>
      <c r="D507" s="154" t="s">
        <v>175</v>
      </c>
      <c r="E507" s="155" t="s">
        <v>895</v>
      </c>
      <c r="F507" s="155" t="s">
        <v>896</v>
      </c>
      <c r="G507" s="156" t="s">
        <v>199</v>
      </c>
      <c r="H507" s="157">
        <v>114.75</v>
      </c>
      <c r="I507" s="158"/>
      <c r="J507" s="159">
        <f>ROUND(I507*H507,2)</f>
        <v>0</v>
      </c>
      <c r="K507" s="167" t="s">
        <v>192</v>
      </c>
      <c r="M507" s="161"/>
      <c r="N507" s="162" t="s">
        <v>42</v>
      </c>
      <c r="P507" s="163">
        <f>O507*H507</f>
        <v>0</v>
      </c>
      <c r="Q507" s="163">
        <v>3.0000000000000001E-5</v>
      </c>
      <c r="R507" s="163">
        <f>Q507*H507</f>
        <v>3.4425000000000002E-3</v>
      </c>
      <c r="S507" s="163">
        <v>0</v>
      </c>
      <c r="T507" s="164">
        <f>S507*H507</f>
        <v>0</v>
      </c>
      <c r="AR507" s="165" t="s">
        <v>262</v>
      </c>
      <c r="AT507" s="165" t="s">
        <v>175</v>
      </c>
      <c r="AU507" s="165" t="s">
        <v>81</v>
      </c>
      <c r="AY507" s="123" t="s">
        <v>173</v>
      </c>
      <c r="BE507" s="166">
        <f>IF(N507="základní",J507,0)</f>
        <v>0</v>
      </c>
      <c r="BF507" s="166">
        <f>IF(N507="snížená",J507,0)</f>
        <v>0</v>
      </c>
      <c r="BG507" s="166">
        <f>IF(N507="zákl. přenesená",J507,0)</f>
        <v>0</v>
      </c>
      <c r="BH507" s="166">
        <f>IF(N507="sníž. přenesená",J507,0)</f>
        <v>0</v>
      </c>
      <c r="BI507" s="166">
        <f>IF(N507="nulová",J507,0)</f>
        <v>0</v>
      </c>
      <c r="BJ507" s="123" t="s">
        <v>79</v>
      </c>
      <c r="BK507" s="166">
        <f>ROUND(I507*H507,2)</f>
        <v>0</v>
      </c>
      <c r="BL507" s="123" t="s">
        <v>262</v>
      </c>
      <c r="BM507" s="165" t="s">
        <v>897</v>
      </c>
    </row>
    <row r="508" spans="3:65" s="106" customFormat="1" ht="13.05" customHeight="1">
      <c r="D508" s="170" t="s">
        <v>194</v>
      </c>
      <c r="F508" s="171" t="s">
        <v>898</v>
      </c>
      <c r="AT508" s="123" t="s">
        <v>194</v>
      </c>
      <c r="AU508" s="123" t="s">
        <v>81</v>
      </c>
    </row>
    <row r="509" spans="3:65" s="172" customFormat="1" ht="13.05" customHeight="1">
      <c r="D509" s="173" t="s">
        <v>207</v>
      </c>
      <c r="E509" s="174"/>
      <c r="F509" s="175" t="s">
        <v>899</v>
      </c>
      <c r="H509" s="174"/>
      <c r="AT509" s="176" t="s">
        <v>207</v>
      </c>
      <c r="AU509" s="176" t="s">
        <v>81</v>
      </c>
      <c r="AV509" s="43" t="s">
        <v>79</v>
      </c>
      <c r="AW509" s="43" t="s">
        <v>32</v>
      </c>
      <c r="AX509" s="43" t="s">
        <v>71</v>
      </c>
      <c r="AY509" s="176" t="s">
        <v>173</v>
      </c>
    </row>
    <row r="510" spans="3:65" s="177" customFormat="1" ht="13.05" customHeight="1">
      <c r="D510" s="173" t="s">
        <v>207</v>
      </c>
      <c r="E510" s="178"/>
      <c r="F510" s="179" t="s">
        <v>900</v>
      </c>
      <c r="H510" s="180">
        <v>1835.702</v>
      </c>
      <c r="AT510" s="181" t="s">
        <v>207</v>
      </c>
      <c r="AU510" s="181" t="s">
        <v>81</v>
      </c>
      <c r="AV510" s="43" t="s">
        <v>81</v>
      </c>
      <c r="AW510" s="43" t="s">
        <v>32</v>
      </c>
      <c r="AX510" s="43" t="s">
        <v>71</v>
      </c>
      <c r="AY510" s="181" t="s">
        <v>173</v>
      </c>
    </row>
    <row r="511" spans="3:65" s="172" customFormat="1" ht="13.05" customHeight="1">
      <c r="D511" s="173" t="s">
        <v>207</v>
      </c>
      <c r="E511" s="174"/>
      <c r="F511" s="175" t="s">
        <v>901</v>
      </c>
      <c r="H511" s="174"/>
      <c r="AT511" s="176" t="s">
        <v>207</v>
      </c>
      <c r="AU511" s="176" t="s">
        <v>81</v>
      </c>
      <c r="AV511" s="43" t="s">
        <v>79</v>
      </c>
      <c r="AW511" s="43" t="s">
        <v>32</v>
      </c>
      <c r="AX511" s="43" t="s">
        <v>71</v>
      </c>
      <c r="AY511" s="176" t="s">
        <v>173</v>
      </c>
    </row>
    <row r="512" spans="3:65" s="177" customFormat="1" ht="13.05" customHeight="1">
      <c r="D512" s="173" t="s">
        <v>207</v>
      </c>
      <c r="E512" s="178"/>
      <c r="F512" s="179" t="s">
        <v>902</v>
      </c>
      <c r="H512" s="180">
        <v>0.29799999999999999</v>
      </c>
      <c r="AT512" s="181" t="s">
        <v>207</v>
      </c>
      <c r="AU512" s="181" t="s">
        <v>81</v>
      </c>
      <c r="AV512" s="43" t="s">
        <v>81</v>
      </c>
      <c r="AW512" s="43" t="s">
        <v>32</v>
      </c>
      <c r="AX512" s="43" t="s">
        <v>71</v>
      </c>
      <c r="AY512" s="181" t="s">
        <v>173</v>
      </c>
    </row>
    <row r="513" spans="3:65" s="216" customFormat="1" ht="13.05" customHeight="1">
      <c r="D513" s="173" t="s">
        <v>207</v>
      </c>
      <c r="E513" s="217"/>
      <c r="F513" s="218" t="s">
        <v>903</v>
      </c>
      <c r="H513" s="180">
        <v>1836</v>
      </c>
      <c r="AT513" s="219" t="s">
        <v>207</v>
      </c>
      <c r="AU513" s="219" t="s">
        <v>81</v>
      </c>
      <c r="AV513" s="43" t="s">
        <v>184</v>
      </c>
      <c r="AW513" s="43" t="s">
        <v>32</v>
      </c>
      <c r="AX513" s="43" t="s">
        <v>71</v>
      </c>
      <c r="AY513" s="219" t="s">
        <v>173</v>
      </c>
    </row>
    <row r="514" spans="3:65" s="177" customFormat="1" ht="13.05" customHeight="1">
      <c r="D514" s="173" t="s">
        <v>207</v>
      </c>
      <c r="E514" s="178"/>
      <c r="F514" s="179" t="s">
        <v>904</v>
      </c>
      <c r="H514" s="180">
        <v>-1836</v>
      </c>
      <c r="AT514" s="181" t="s">
        <v>207</v>
      </c>
      <c r="AU514" s="181" t="s">
        <v>81</v>
      </c>
      <c r="AV514" s="43" t="s">
        <v>81</v>
      </c>
      <c r="AW514" s="43" t="s">
        <v>32</v>
      </c>
      <c r="AX514" s="43" t="s">
        <v>71</v>
      </c>
      <c r="AY514" s="181" t="s">
        <v>173</v>
      </c>
    </row>
    <row r="515" spans="3:65" s="177" customFormat="1" ht="13.05" customHeight="1">
      <c r="D515" s="173" t="s">
        <v>207</v>
      </c>
      <c r="E515" s="178"/>
      <c r="F515" s="179" t="s">
        <v>905</v>
      </c>
      <c r="H515" s="180">
        <v>114.75</v>
      </c>
      <c r="AT515" s="181" t="s">
        <v>207</v>
      </c>
      <c r="AU515" s="181" t="s">
        <v>81</v>
      </c>
      <c r="AV515" s="43" t="s">
        <v>81</v>
      </c>
      <c r="AW515" s="43" t="s">
        <v>32</v>
      </c>
      <c r="AX515" s="43" t="s">
        <v>71</v>
      </c>
      <c r="AY515" s="181" t="s">
        <v>173</v>
      </c>
    </row>
    <row r="516" spans="3:65" s="182" customFormat="1" ht="13.05" customHeight="1">
      <c r="D516" s="183" t="s">
        <v>207</v>
      </c>
      <c r="E516" s="184"/>
      <c r="F516" s="185" t="s">
        <v>210</v>
      </c>
      <c r="H516" s="186">
        <v>114.75</v>
      </c>
      <c r="AT516" s="187" t="s">
        <v>207</v>
      </c>
      <c r="AU516" s="187" t="s">
        <v>81</v>
      </c>
      <c r="AV516" s="43" t="s">
        <v>179</v>
      </c>
      <c r="AW516" s="43" t="s">
        <v>32</v>
      </c>
      <c r="AX516" s="43" t="s">
        <v>79</v>
      </c>
      <c r="AY516" s="187" t="s">
        <v>173</v>
      </c>
    </row>
    <row r="517" spans="3:65" s="106" customFormat="1" ht="33" customHeight="1">
      <c r="C517" s="193" t="s">
        <v>906</v>
      </c>
      <c r="D517" s="193" t="s">
        <v>317</v>
      </c>
      <c r="E517" s="194" t="s">
        <v>907</v>
      </c>
      <c r="F517" s="194" t="s">
        <v>908</v>
      </c>
      <c r="G517" s="195" t="s">
        <v>199</v>
      </c>
      <c r="H517" s="196">
        <v>131.96299999999999</v>
      </c>
      <c r="I517" s="197"/>
      <c r="J517" s="198">
        <f>ROUND(I517*H517,2)</f>
        <v>0</v>
      </c>
      <c r="K517" s="199" t="s">
        <v>320</v>
      </c>
      <c r="L517" s="200"/>
      <c r="M517" s="201"/>
      <c r="N517" s="202" t="s">
        <v>42</v>
      </c>
      <c r="P517" s="163">
        <f>O517*H517</f>
        <v>0</v>
      </c>
      <c r="Q517" s="163">
        <v>2.0999999999999999E-3</v>
      </c>
      <c r="R517" s="163">
        <f>Q517*H517</f>
        <v>0.27712229999999999</v>
      </c>
      <c r="S517" s="163">
        <v>0</v>
      </c>
      <c r="T517" s="164">
        <f>S517*H517</f>
        <v>0</v>
      </c>
      <c r="AR517" s="165" t="s">
        <v>364</v>
      </c>
      <c r="AT517" s="165" t="s">
        <v>317</v>
      </c>
      <c r="AU517" s="165" t="s">
        <v>81</v>
      </c>
      <c r="AY517" s="123" t="s">
        <v>173</v>
      </c>
      <c r="BE517" s="166">
        <f>IF(N517="základní",J517,0)</f>
        <v>0</v>
      </c>
      <c r="BF517" s="166">
        <f>IF(N517="snížená",J517,0)</f>
        <v>0</v>
      </c>
      <c r="BG517" s="166">
        <f>IF(N517="zákl. přenesená",J517,0)</f>
        <v>0</v>
      </c>
      <c r="BH517" s="166">
        <f>IF(N517="sníž. přenesená",J517,0)</f>
        <v>0</v>
      </c>
      <c r="BI517" s="166">
        <f>IF(N517="nulová",J517,0)</f>
        <v>0</v>
      </c>
      <c r="BJ517" s="123" t="s">
        <v>79</v>
      </c>
      <c r="BK517" s="166">
        <f>ROUND(I517*H517,2)</f>
        <v>0</v>
      </c>
      <c r="BL517" s="123" t="s">
        <v>262</v>
      </c>
      <c r="BM517" s="165" t="s">
        <v>909</v>
      </c>
    </row>
    <row r="518" spans="3:65" s="177" customFormat="1" ht="13.05" customHeight="1">
      <c r="D518" s="203" t="s">
        <v>207</v>
      </c>
      <c r="E518" s="204"/>
      <c r="F518" s="205" t="s">
        <v>910</v>
      </c>
      <c r="H518" s="206">
        <v>131.96299999999999</v>
      </c>
      <c r="AT518" s="181" t="s">
        <v>207</v>
      </c>
      <c r="AU518" s="181" t="s">
        <v>81</v>
      </c>
      <c r="AV518" s="43" t="s">
        <v>81</v>
      </c>
      <c r="AW518" s="43" t="s">
        <v>32</v>
      </c>
      <c r="AX518" s="43" t="s">
        <v>71</v>
      </c>
      <c r="AY518" s="181" t="s">
        <v>173</v>
      </c>
    </row>
    <row r="519" spans="3:65" s="182" customFormat="1" ht="13.05" customHeight="1">
      <c r="D519" s="183" t="s">
        <v>207</v>
      </c>
      <c r="E519" s="184"/>
      <c r="F519" s="185" t="s">
        <v>210</v>
      </c>
      <c r="H519" s="186">
        <v>131.96299999999999</v>
      </c>
      <c r="AT519" s="187" t="s">
        <v>207</v>
      </c>
      <c r="AU519" s="187" t="s">
        <v>81</v>
      </c>
      <c r="AV519" s="43" t="s">
        <v>179</v>
      </c>
      <c r="AW519" s="43" t="s">
        <v>32</v>
      </c>
      <c r="AX519" s="43" t="s">
        <v>79</v>
      </c>
      <c r="AY519" s="187" t="s">
        <v>173</v>
      </c>
    </row>
    <row r="520" spans="3:65" s="106" customFormat="1" ht="55.5" customHeight="1">
      <c r="C520" s="154" t="s">
        <v>911</v>
      </c>
      <c r="D520" s="154" t="s">
        <v>175</v>
      </c>
      <c r="E520" s="155" t="s">
        <v>912</v>
      </c>
      <c r="F520" s="155" t="s">
        <v>913</v>
      </c>
      <c r="G520" s="156" t="s">
        <v>199</v>
      </c>
      <c r="H520" s="157">
        <v>149.01</v>
      </c>
      <c r="I520" s="158"/>
      <c r="J520" s="159">
        <f>ROUND(I520*H520,2)</f>
        <v>0</v>
      </c>
      <c r="K520" s="167" t="s">
        <v>192</v>
      </c>
      <c r="M520" s="161"/>
      <c r="N520" s="162" t="s">
        <v>42</v>
      </c>
      <c r="P520" s="163">
        <f>O520*H520</f>
        <v>0</v>
      </c>
      <c r="Q520" s="163">
        <v>0</v>
      </c>
      <c r="R520" s="163">
        <f>Q520*H520</f>
        <v>0</v>
      </c>
      <c r="S520" s="163">
        <v>0</v>
      </c>
      <c r="T520" s="164">
        <f>S520*H520</f>
        <v>0</v>
      </c>
      <c r="AR520" s="165" t="s">
        <v>262</v>
      </c>
      <c r="AT520" s="165" t="s">
        <v>175</v>
      </c>
      <c r="AU520" s="165" t="s">
        <v>81</v>
      </c>
      <c r="AY520" s="123" t="s">
        <v>173</v>
      </c>
      <c r="BE520" s="166">
        <f>IF(N520="základní",J520,0)</f>
        <v>0</v>
      </c>
      <c r="BF520" s="166">
        <f>IF(N520="snížená",J520,0)</f>
        <v>0</v>
      </c>
      <c r="BG520" s="166">
        <f>IF(N520="zákl. přenesená",J520,0)</f>
        <v>0</v>
      </c>
      <c r="BH520" s="166">
        <f>IF(N520="sníž. přenesená",J520,0)</f>
        <v>0</v>
      </c>
      <c r="BI520" s="166">
        <f>IF(N520="nulová",J520,0)</f>
        <v>0</v>
      </c>
      <c r="BJ520" s="123" t="s">
        <v>79</v>
      </c>
      <c r="BK520" s="166">
        <f>ROUND(I520*H520,2)</f>
        <v>0</v>
      </c>
      <c r="BL520" s="123" t="s">
        <v>262</v>
      </c>
      <c r="BM520" s="165" t="s">
        <v>914</v>
      </c>
    </row>
    <row r="521" spans="3:65" s="106" customFormat="1" ht="13.05" customHeight="1">
      <c r="D521" s="170" t="s">
        <v>194</v>
      </c>
      <c r="F521" s="171" t="s">
        <v>915</v>
      </c>
      <c r="AT521" s="123" t="s">
        <v>194</v>
      </c>
      <c r="AU521" s="123" t="s">
        <v>81</v>
      </c>
    </row>
    <row r="522" spans="3:65" s="172" customFormat="1" ht="13.05" customHeight="1">
      <c r="D522" s="173" t="s">
        <v>207</v>
      </c>
      <c r="E522" s="174"/>
      <c r="F522" s="175" t="s">
        <v>916</v>
      </c>
      <c r="H522" s="174"/>
      <c r="AT522" s="176" t="s">
        <v>207</v>
      </c>
      <c r="AU522" s="176" t="s">
        <v>81</v>
      </c>
      <c r="AV522" s="43" t="s">
        <v>79</v>
      </c>
      <c r="AW522" s="43" t="s">
        <v>32</v>
      </c>
      <c r="AX522" s="43" t="s">
        <v>71</v>
      </c>
      <c r="AY522" s="176" t="s">
        <v>173</v>
      </c>
    </row>
    <row r="523" spans="3:65" s="177" customFormat="1" ht="13.05" customHeight="1">
      <c r="D523" s="173" t="s">
        <v>207</v>
      </c>
      <c r="E523" s="178"/>
      <c r="F523" s="179" t="s">
        <v>712</v>
      </c>
      <c r="H523" s="180">
        <v>149.01</v>
      </c>
      <c r="AT523" s="181" t="s">
        <v>207</v>
      </c>
      <c r="AU523" s="181" t="s">
        <v>81</v>
      </c>
      <c r="AV523" s="43" t="s">
        <v>81</v>
      </c>
      <c r="AW523" s="43" t="s">
        <v>32</v>
      </c>
      <c r="AX523" s="43" t="s">
        <v>71</v>
      </c>
      <c r="AY523" s="181" t="s">
        <v>173</v>
      </c>
    </row>
    <row r="524" spans="3:65" s="182" customFormat="1" ht="13.05" customHeight="1">
      <c r="D524" s="183" t="s">
        <v>207</v>
      </c>
      <c r="E524" s="184"/>
      <c r="F524" s="185" t="s">
        <v>210</v>
      </c>
      <c r="H524" s="186">
        <v>149.01</v>
      </c>
      <c r="AT524" s="187" t="s">
        <v>207</v>
      </c>
      <c r="AU524" s="187" t="s">
        <v>81</v>
      </c>
      <c r="AV524" s="43" t="s">
        <v>179</v>
      </c>
      <c r="AW524" s="43" t="s">
        <v>32</v>
      </c>
      <c r="AX524" s="43" t="s">
        <v>79</v>
      </c>
      <c r="AY524" s="187" t="s">
        <v>173</v>
      </c>
    </row>
    <row r="525" spans="3:65" s="106" customFormat="1" ht="37.799999999999997" customHeight="1">
      <c r="C525" s="193" t="s">
        <v>917</v>
      </c>
      <c r="D525" s="193" t="s">
        <v>317</v>
      </c>
      <c r="E525" s="194" t="s">
        <v>918</v>
      </c>
      <c r="F525" s="194" t="s">
        <v>919</v>
      </c>
      <c r="G525" s="195" t="s">
        <v>199</v>
      </c>
      <c r="H525" s="196">
        <v>171.36199999999999</v>
      </c>
      <c r="I525" s="197"/>
      <c r="J525" s="198">
        <f>ROUND(I525*H525,2)</f>
        <v>0</v>
      </c>
      <c r="K525" s="199" t="s">
        <v>192</v>
      </c>
      <c r="L525" s="200"/>
      <c r="M525" s="201"/>
      <c r="N525" s="202" t="s">
        <v>42</v>
      </c>
      <c r="P525" s="163">
        <f>O525*H525</f>
        <v>0</v>
      </c>
      <c r="Q525" s="163">
        <v>6.0000000000000002E-5</v>
      </c>
      <c r="R525" s="163">
        <f>Q525*H525</f>
        <v>1.0281719999999999E-2</v>
      </c>
      <c r="S525" s="163">
        <v>0</v>
      </c>
      <c r="T525" s="164">
        <f>S525*H525</f>
        <v>0</v>
      </c>
      <c r="AR525" s="165" t="s">
        <v>364</v>
      </c>
      <c r="AT525" s="165" t="s">
        <v>317</v>
      </c>
      <c r="AU525" s="165" t="s">
        <v>81</v>
      </c>
      <c r="AY525" s="123" t="s">
        <v>173</v>
      </c>
      <c r="BE525" s="166">
        <f>IF(N525="základní",J525,0)</f>
        <v>0</v>
      </c>
      <c r="BF525" s="166">
        <f>IF(N525="snížená",J525,0)</f>
        <v>0</v>
      </c>
      <c r="BG525" s="166">
        <f>IF(N525="zákl. přenesená",J525,0)</f>
        <v>0</v>
      </c>
      <c r="BH525" s="166">
        <f>IF(N525="sníž. přenesená",J525,0)</f>
        <v>0</v>
      </c>
      <c r="BI525" s="166">
        <f>IF(N525="nulová",J525,0)</f>
        <v>0</v>
      </c>
      <c r="BJ525" s="123" t="s">
        <v>79</v>
      </c>
      <c r="BK525" s="166">
        <f>ROUND(I525*H525,2)</f>
        <v>0</v>
      </c>
      <c r="BL525" s="123" t="s">
        <v>262</v>
      </c>
      <c r="BM525" s="165" t="s">
        <v>920</v>
      </c>
    </row>
    <row r="526" spans="3:65" s="177" customFormat="1" ht="13.05" customHeight="1">
      <c r="D526" s="203" t="s">
        <v>207</v>
      </c>
      <c r="E526" s="204"/>
      <c r="F526" s="205" t="s">
        <v>921</v>
      </c>
      <c r="H526" s="206">
        <v>171.36199999999999</v>
      </c>
      <c r="AT526" s="181" t="s">
        <v>207</v>
      </c>
      <c r="AU526" s="181" t="s">
        <v>81</v>
      </c>
      <c r="AV526" s="43" t="s">
        <v>81</v>
      </c>
      <c r="AW526" s="43" t="s">
        <v>32</v>
      </c>
      <c r="AX526" s="43" t="s">
        <v>71</v>
      </c>
      <c r="AY526" s="181" t="s">
        <v>173</v>
      </c>
    </row>
    <row r="527" spans="3:65" s="182" customFormat="1" ht="13.05" customHeight="1">
      <c r="D527" s="183" t="s">
        <v>207</v>
      </c>
      <c r="E527" s="184"/>
      <c r="F527" s="185" t="s">
        <v>210</v>
      </c>
      <c r="H527" s="186">
        <v>171.36199999999999</v>
      </c>
      <c r="AT527" s="187" t="s">
        <v>207</v>
      </c>
      <c r="AU527" s="187" t="s">
        <v>81</v>
      </c>
      <c r="AV527" s="43" t="s">
        <v>179</v>
      </c>
      <c r="AW527" s="43" t="s">
        <v>32</v>
      </c>
      <c r="AX527" s="43" t="s">
        <v>79</v>
      </c>
      <c r="AY527" s="187" t="s">
        <v>173</v>
      </c>
    </row>
    <row r="528" spans="3:65" s="106" customFormat="1" ht="44.25" customHeight="1">
      <c r="C528" s="154" t="s">
        <v>922</v>
      </c>
      <c r="D528" s="154" t="s">
        <v>175</v>
      </c>
      <c r="E528" s="155" t="s">
        <v>923</v>
      </c>
      <c r="F528" s="155" t="s">
        <v>924</v>
      </c>
      <c r="G528" s="156" t="s">
        <v>862</v>
      </c>
      <c r="H528" s="215"/>
      <c r="I528" s="158"/>
      <c r="J528" s="159">
        <f>ROUND(I528*H528,2)</f>
        <v>0</v>
      </c>
      <c r="K528" s="167" t="s">
        <v>192</v>
      </c>
      <c r="M528" s="161"/>
      <c r="N528" s="162" t="s">
        <v>42</v>
      </c>
      <c r="P528" s="163">
        <f>O528*H528</f>
        <v>0</v>
      </c>
      <c r="Q528" s="163">
        <v>0</v>
      </c>
      <c r="R528" s="163">
        <f>Q528*H528</f>
        <v>0</v>
      </c>
      <c r="S528" s="163">
        <v>0</v>
      </c>
      <c r="T528" s="164">
        <f>S528*H528</f>
        <v>0</v>
      </c>
      <c r="AR528" s="165" t="s">
        <v>262</v>
      </c>
      <c r="AT528" s="165" t="s">
        <v>175</v>
      </c>
      <c r="AU528" s="165" t="s">
        <v>81</v>
      </c>
      <c r="AY528" s="123" t="s">
        <v>173</v>
      </c>
      <c r="BE528" s="166">
        <f>IF(N528="základní",J528,0)</f>
        <v>0</v>
      </c>
      <c r="BF528" s="166">
        <f>IF(N528="snížená",J528,0)</f>
        <v>0</v>
      </c>
      <c r="BG528" s="166">
        <f>IF(N528="zákl. přenesená",J528,0)</f>
        <v>0</v>
      </c>
      <c r="BH528" s="166">
        <f>IF(N528="sníž. přenesená",J528,0)</f>
        <v>0</v>
      </c>
      <c r="BI528" s="166">
        <f>IF(N528="nulová",J528,0)</f>
        <v>0</v>
      </c>
      <c r="BJ528" s="123" t="s">
        <v>79</v>
      </c>
      <c r="BK528" s="166">
        <f>ROUND(I528*H528,2)</f>
        <v>0</v>
      </c>
      <c r="BL528" s="123" t="s">
        <v>262</v>
      </c>
      <c r="BM528" s="165" t="s">
        <v>925</v>
      </c>
    </row>
    <row r="529" spans="3:65" s="106" customFormat="1" ht="13.05" customHeight="1">
      <c r="D529" s="170" t="s">
        <v>194</v>
      </c>
      <c r="F529" s="171" t="s">
        <v>926</v>
      </c>
      <c r="AT529" s="123" t="s">
        <v>194</v>
      </c>
      <c r="AU529" s="123" t="s">
        <v>81</v>
      </c>
    </row>
    <row r="530" spans="3:65" s="143" customFormat="1" ht="22.8" customHeight="1">
      <c r="D530" s="151" t="s">
        <v>70</v>
      </c>
      <c r="E530" s="152" t="s">
        <v>927</v>
      </c>
      <c r="F530" s="152" t="s">
        <v>928</v>
      </c>
      <c r="J530" s="153">
        <f>BK530</f>
        <v>0</v>
      </c>
      <c r="P530" s="147">
        <f>SUM(P531:P583)</f>
        <v>0</v>
      </c>
      <c r="R530" s="147">
        <f>SUM(R531:R583)</f>
        <v>5.295854610000001</v>
      </c>
      <c r="T530" s="148">
        <f>SUM(T531:T583)</f>
        <v>0</v>
      </c>
      <c r="AR530" s="144" t="s">
        <v>81</v>
      </c>
      <c r="AT530" s="149" t="s">
        <v>70</v>
      </c>
      <c r="AU530" s="149" t="s">
        <v>79</v>
      </c>
      <c r="AY530" s="144" t="s">
        <v>173</v>
      </c>
      <c r="BK530" s="150">
        <f>SUM(BK531:BK583)</f>
        <v>0</v>
      </c>
    </row>
    <row r="531" spans="3:65" s="106" customFormat="1" ht="24.15" customHeight="1">
      <c r="C531" s="154" t="s">
        <v>929</v>
      </c>
      <c r="D531" s="154" t="s">
        <v>175</v>
      </c>
      <c r="E531" s="155" t="s">
        <v>930</v>
      </c>
      <c r="F531" s="155" t="s">
        <v>931</v>
      </c>
      <c r="G531" s="156" t="s">
        <v>199</v>
      </c>
      <c r="H531" s="157">
        <v>148.096</v>
      </c>
      <c r="I531" s="158"/>
      <c r="J531" s="159">
        <f>ROUND(I531*H531,2)</f>
        <v>0</v>
      </c>
      <c r="K531" s="167" t="s">
        <v>192</v>
      </c>
      <c r="M531" s="161"/>
      <c r="N531" s="162" t="s">
        <v>42</v>
      </c>
      <c r="P531" s="163">
        <f>O531*H531</f>
        <v>0</v>
      </c>
      <c r="Q531" s="163">
        <v>2.4000000000000001E-4</v>
      </c>
      <c r="R531" s="163">
        <f>Q531*H531</f>
        <v>3.5543040000000005E-2</v>
      </c>
      <c r="S531" s="163">
        <v>0</v>
      </c>
      <c r="T531" s="164">
        <f>S531*H531</f>
        <v>0</v>
      </c>
      <c r="AR531" s="165" t="s">
        <v>262</v>
      </c>
      <c r="AT531" s="165" t="s">
        <v>175</v>
      </c>
      <c r="AU531" s="165" t="s">
        <v>81</v>
      </c>
      <c r="AY531" s="123" t="s">
        <v>173</v>
      </c>
      <c r="BE531" s="166">
        <f>IF(N531="základní",J531,0)</f>
        <v>0</v>
      </c>
      <c r="BF531" s="166">
        <f>IF(N531="snížená",J531,0)</f>
        <v>0</v>
      </c>
      <c r="BG531" s="166">
        <f>IF(N531="zákl. přenesená",J531,0)</f>
        <v>0</v>
      </c>
      <c r="BH531" s="166">
        <f>IF(N531="sníž. přenesená",J531,0)</f>
        <v>0</v>
      </c>
      <c r="BI531" s="166">
        <f>IF(N531="nulová",J531,0)</f>
        <v>0</v>
      </c>
      <c r="BJ531" s="123" t="s">
        <v>79</v>
      </c>
      <c r="BK531" s="166">
        <f>ROUND(I531*H531,2)</f>
        <v>0</v>
      </c>
      <c r="BL531" s="123" t="s">
        <v>262</v>
      </c>
      <c r="BM531" s="165" t="s">
        <v>932</v>
      </c>
    </row>
    <row r="532" spans="3:65" s="106" customFormat="1" ht="13.05" customHeight="1">
      <c r="D532" s="170" t="s">
        <v>194</v>
      </c>
      <c r="F532" s="171" t="s">
        <v>933</v>
      </c>
      <c r="AT532" s="123" t="s">
        <v>194</v>
      </c>
      <c r="AU532" s="123" t="s">
        <v>81</v>
      </c>
    </row>
    <row r="533" spans="3:65" s="106" customFormat="1" ht="27" customHeight="1">
      <c r="D533" s="173" t="s">
        <v>235</v>
      </c>
      <c r="F533" s="189" t="s">
        <v>934</v>
      </c>
      <c r="AT533" s="123" t="s">
        <v>235</v>
      </c>
      <c r="AU533" s="123" t="s">
        <v>81</v>
      </c>
    </row>
    <row r="534" spans="3:65" s="172" customFormat="1" ht="13.05" customHeight="1">
      <c r="D534" s="173" t="s">
        <v>207</v>
      </c>
      <c r="E534" s="174"/>
      <c r="F534" s="175" t="s">
        <v>935</v>
      </c>
      <c r="H534" s="174"/>
      <c r="AT534" s="176" t="s">
        <v>207</v>
      </c>
      <c r="AU534" s="176" t="s">
        <v>81</v>
      </c>
      <c r="AV534" s="43" t="s">
        <v>79</v>
      </c>
      <c r="AW534" s="43" t="s">
        <v>32</v>
      </c>
      <c r="AX534" s="43" t="s">
        <v>71</v>
      </c>
      <c r="AY534" s="176" t="s">
        <v>173</v>
      </c>
    </row>
    <row r="535" spans="3:65" s="177" customFormat="1" ht="13.05" customHeight="1">
      <c r="D535" s="173" t="s">
        <v>207</v>
      </c>
      <c r="E535" s="178"/>
      <c r="F535" s="179" t="s">
        <v>936</v>
      </c>
      <c r="H535" s="180">
        <v>179.726</v>
      </c>
      <c r="AT535" s="181" t="s">
        <v>207</v>
      </c>
      <c r="AU535" s="181" t="s">
        <v>81</v>
      </c>
      <c r="AV535" s="43" t="s">
        <v>81</v>
      </c>
      <c r="AW535" s="43" t="s">
        <v>32</v>
      </c>
      <c r="AX535" s="43" t="s">
        <v>71</v>
      </c>
      <c r="AY535" s="181" t="s">
        <v>173</v>
      </c>
    </row>
    <row r="536" spans="3:65" s="177" customFormat="1" ht="13.05" customHeight="1">
      <c r="D536" s="173" t="s">
        <v>207</v>
      </c>
      <c r="E536" s="178"/>
      <c r="F536" s="179" t="s">
        <v>937</v>
      </c>
      <c r="H536" s="180">
        <v>-31.63</v>
      </c>
      <c r="AT536" s="181" t="s">
        <v>207</v>
      </c>
      <c r="AU536" s="181" t="s">
        <v>81</v>
      </c>
      <c r="AV536" s="43" t="s">
        <v>81</v>
      </c>
      <c r="AW536" s="43" t="s">
        <v>32</v>
      </c>
      <c r="AX536" s="43" t="s">
        <v>71</v>
      </c>
      <c r="AY536" s="181" t="s">
        <v>173</v>
      </c>
    </row>
    <row r="537" spans="3:65" s="182" customFormat="1" ht="13.05" customHeight="1">
      <c r="D537" s="183" t="s">
        <v>207</v>
      </c>
      <c r="E537" s="184"/>
      <c r="F537" s="185" t="s">
        <v>210</v>
      </c>
      <c r="H537" s="186">
        <v>148.096</v>
      </c>
      <c r="AT537" s="187" t="s">
        <v>207</v>
      </c>
      <c r="AU537" s="187" t="s">
        <v>81</v>
      </c>
      <c r="AV537" s="43" t="s">
        <v>179</v>
      </c>
      <c r="AW537" s="43" t="s">
        <v>32</v>
      </c>
      <c r="AX537" s="43" t="s">
        <v>79</v>
      </c>
      <c r="AY537" s="187" t="s">
        <v>173</v>
      </c>
    </row>
    <row r="538" spans="3:65" s="106" customFormat="1" ht="33" customHeight="1">
      <c r="C538" s="193" t="s">
        <v>938</v>
      </c>
      <c r="D538" s="193" t="s">
        <v>317</v>
      </c>
      <c r="E538" s="194" t="s">
        <v>939</v>
      </c>
      <c r="F538" s="194" t="s">
        <v>940</v>
      </c>
      <c r="G538" s="195" t="s">
        <v>199</v>
      </c>
      <c r="H538" s="196">
        <v>155.501</v>
      </c>
      <c r="I538" s="197"/>
      <c r="J538" s="198">
        <f>ROUND(I538*H538,2)</f>
        <v>0</v>
      </c>
      <c r="K538" s="199" t="s">
        <v>192</v>
      </c>
      <c r="L538" s="200"/>
      <c r="M538" s="201"/>
      <c r="N538" s="202" t="s">
        <v>42</v>
      </c>
      <c r="P538" s="163">
        <f>O538*H538</f>
        <v>0</v>
      </c>
      <c r="Q538" s="163">
        <v>1.2E-2</v>
      </c>
      <c r="R538" s="163">
        <f>Q538*H538</f>
        <v>1.866012</v>
      </c>
      <c r="S538" s="163">
        <v>0</v>
      </c>
      <c r="T538" s="164">
        <f>S538*H538</f>
        <v>0</v>
      </c>
      <c r="AR538" s="165" t="s">
        <v>364</v>
      </c>
      <c r="AT538" s="165" t="s">
        <v>317</v>
      </c>
      <c r="AU538" s="165" t="s">
        <v>81</v>
      </c>
      <c r="AY538" s="123" t="s">
        <v>173</v>
      </c>
      <c r="BE538" s="166">
        <f>IF(N538="základní",J538,0)</f>
        <v>0</v>
      </c>
      <c r="BF538" s="166">
        <f>IF(N538="snížená",J538,0)</f>
        <v>0</v>
      </c>
      <c r="BG538" s="166">
        <f>IF(N538="zákl. přenesená",J538,0)</f>
        <v>0</v>
      </c>
      <c r="BH538" s="166">
        <f>IF(N538="sníž. přenesená",J538,0)</f>
        <v>0</v>
      </c>
      <c r="BI538" s="166">
        <f>IF(N538="nulová",J538,0)</f>
        <v>0</v>
      </c>
      <c r="BJ538" s="123" t="s">
        <v>79</v>
      </c>
      <c r="BK538" s="166">
        <f>ROUND(I538*H538,2)</f>
        <v>0</v>
      </c>
      <c r="BL538" s="123" t="s">
        <v>262</v>
      </c>
      <c r="BM538" s="165" t="s">
        <v>941</v>
      </c>
    </row>
    <row r="539" spans="3:65" s="177" customFormat="1" ht="13.05" customHeight="1">
      <c r="D539" s="203" t="s">
        <v>207</v>
      </c>
      <c r="E539" s="204"/>
      <c r="F539" s="205" t="s">
        <v>942</v>
      </c>
      <c r="H539" s="206">
        <v>155.501</v>
      </c>
      <c r="AT539" s="181" t="s">
        <v>207</v>
      </c>
      <c r="AU539" s="181" t="s">
        <v>81</v>
      </c>
      <c r="AV539" s="43" t="s">
        <v>81</v>
      </c>
      <c r="AW539" s="43" t="s">
        <v>32</v>
      </c>
      <c r="AX539" s="43" t="s">
        <v>71</v>
      </c>
      <c r="AY539" s="181" t="s">
        <v>173</v>
      </c>
    </row>
    <row r="540" spans="3:65" s="182" customFormat="1" ht="13.05" customHeight="1">
      <c r="D540" s="183" t="s">
        <v>207</v>
      </c>
      <c r="E540" s="184"/>
      <c r="F540" s="185" t="s">
        <v>210</v>
      </c>
      <c r="H540" s="186">
        <v>155.501</v>
      </c>
      <c r="AT540" s="187" t="s">
        <v>207</v>
      </c>
      <c r="AU540" s="187" t="s">
        <v>81</v>
      </c>
      <c r="AV540" s="43" t="s">
        <v>179</v>
      </c>
      <c r="AW540" s="43" t="s">
        <v>32</v>
      </c>
      <c r="AX540" s="43" t="s">
        <v>79</v>
      </c>
      <c r="AY540" s="187" t="s">
        <v>173</v>
      </c>
    </row>
    <row r="541" spans="3:65" s="106" customFormat="1" ht="24.15" customHeight="1">
      <c r="C541" s="154" t="s">
        <v>943</v>
      </c>
      <c r="D541" s="154" t="s">
        <v>175</v>
      </c>
      <c r="E541" s="155" t="s">
        <v>930</v>
      </c>
      <c r="F541" s="155" t="s">
        <v>931</v>
      </c>
      <c r="G541" s="156" t="s">
        <v>199</v>
      </c>
      <c r="H541" s="157">
        <v>50.529000000000003</v>
      </c>
      <c r="I541" s="158"/>
      <c r="J541" s="159">
        <f>ROUND(I541*H541,2)</f>
        <v>0</v>
      </c>
      <c r="K541" s="167" t="s">
        <v>192</v>
      </c>
      <c r="M541" s="161"/>
      <c r="N541" s="162" t="s">
        <v>42</v>
      </c>
      <c r="P541" s="163">
        <f>O541*H541</f>
        <v>0</v>
      </c>
      <c r="Q541" s="163">
        <v>2.4000000000000001E-4</v>
      </c>
      <c r="R541" s="163">
        <f>Q541*H541</f>
        <v>1.2126960000000001E-2</v>
      </c>
      <c r="S541" s="163">
        <v>0</v>
      </c>
      <c r="T541" s="164">
        <f>S541*H541</f>
        <v>0</v>
      </c>
      <c r="AR541" s="165" t="s">
        <v>262</v>
      </c>
      <c r="AT541" s="165" t="s">
        <v>175</v>
      </c>
      <c r="AU541" s="165" t="s">
        <v>81</v>
      </c>
      <c r="AY541" s="123" t="s">
        <v>173</v>
      </c>
      <c r="BE541" s="166">
        <f>IF(N541="základní",J541,0)</f>
        <v>0</v>
      </c>
      <c r="BF541" s="166">
        <f>IF(N541="snížená",J541,0)</f>
        <v>0</v>
      </c>
      <c r="BG541" s="166">
        <f>IF(N541="zákl. přenesená",J541,0)</f>
        <v>0</v>
      </c>
      <c r="BH541" s="166">
        <f>IF(N541="sníž. přenesená",J541,0)</f>
        <v>0</v>
      </c>
      <c r="BI541" s="166">
        <f>IF(N541="nulová",J541,0)</f>
        <v>0</v>
      </c>
      <c r="BJ541" s="123" t="s">
        <v>79</v>
      </c>
      <c r="BK541" s="166">
        <f>ROUND(I541*H541,2)</f>
        <v>0</v>
      </c>
      <c r="BL541" s="123" t="s">
        <v>262</v>
      </c>
      <c r="BM541" s="165" t="s">
        <v>944</v>
      </c>
    </row>
    <row r="542" spans="3:65" s="106" customFormat="1" ht="13.05" customHeight="1">
      <c r="D542" s="170" t="s">
        <v>194</v>
      </c>
      <c r="F542" s="171" t="s">
        <v>933</v>
      </c>
      <c r="AT542" s="123" t="s">
        <v>194</v>
      </c>
      <c r="AU542" s="123" t="s">
        <v>81</v>
      </c>
    </row>
    <row r="543" spans="3:65" s="106" customFormat="1" ht="27" customHeight="1">
      <c r="D543" s="173" t="s">
        <v>235</v>
      </c>
      <c r="F543" s="189" t="s">
        <v>945</v>
      </c>
      <c r="AT543" s="123" t="s">
        <v>235</v>
      </c>
      <c r="AU543" s="123" t="s">
        <v>81</v>
      </c>
    </row>
    <row r="544" spans="3:65" s="172" customFormat="1" ht="13.05" customHeight="1">
      <c r="D544" s="173" t="s">
        <v>207</v>
      </c>
      <c r="E544" s="174"/>
      <c r="F544" s="175" t="s">
        <v>946</v>
      </c>
      <c r="H544" s="174"/>
      <c r="AT544" s="176" t="s">
        <v>207</v>
      </c>
      <c r="AU544" s="176" t="s">
        <v>81</v>
      </c>
      <c r="AV544" s="43" t="s">
        <v>79</v>
      </c>
      <c r="AW544" s="43" t="s">
        <v>32</v>
      </c>
      <c r="AX544" s="43" t="s">
        <v>71</v>
      </c>
      <c r="AY544" s="176" t="s">
        <v>173</v>
      </c>
    </row>
    <row r="545" spans="3:65" s="177" customFormat="1" ht="13.05" customHeight="1">
      <c r="D545" s="173" t="s">
        <v>207</v>
      </c>
      <c r="E545" s="178"/>
      <c r="F545" s="179" t="s">
        <v>947</v>
      </c>
      <c r="H545" s="180">
        <v>50.529000000000003</v>
      </c>
      <c r="AT545" s="181" t="s">
        <v>207</v>
      </c>
      <c r="AU545" s="181" t="s">
        <v>81</v>
      </c>
      <c r="AV545" s="43" t="s">
        <v>81</v>
      </c>
      <c r="AW545" s="43" t="s">
        <v>32</v>
      </c>
      <c r="AX545" s="43" t="s">
        <v>71</v>
      </c>
      <c r="AY545" s="181" t="s">
        <v>173</v>
      </c>
    </row>
    <row r="546" spans="3:65" s="182" customFormat="1" ht="13.05" customHeight="1">
      <c r="D546" s="183" t="s">
        <v>207</v>
      </c>
      <c r="E546" s="184"/>
      <c r="F546" s="185" t="s">
        <v>210</v>
      </c>
      <c r="H546" s="186">
        <v>50.529000000000003</v>
      </c>
      <c r="AT546" s="187" t="s">
        <v>207</v>
      </c>
      <c r="AU546" s="187" t="s">
        <v>81</v>
      </c>
      <c r="AV546" s="43" t="s">
        <v>179</v>
      </c>
      <c r="AW546" s="43" t="s">
        <v>32</v>
      </c>
      <c r="AX546" s="43" t="s">
        <v>79</v>
      </c>
      <c r="AY546" s="187" t="s">
        <v>173</v>
      </c>
    </row>
    <row r="547" spans="3:65" s="106" customFormat="1" ht="24.15" customHeight="1">
      <c r="C547" s="193" t="s">
        <v>948</v>
      </c>
      <c r="D547" s="193" t="s">
        <v>317</v>
      </c>
      <c r="E547" s="194" t="s">
        <v>949</v>
      </c>
      <c r="F547" s="194" t="s">
        <v>950</v>
      </c>
      <c r="G547" s="195" t="s">
        <v>199</v>
      </c>
      <c r="H547" s="196">
        <v>53.02</v>
      </c>
      <c r="I547" s="197"/>
      <c r="J547" s="198">
        <f>ROUND(I547*H547,2)</f>
        <v>0</v>
      </c>
      <c r="K547" s="199" t="s">
        <v>192</v>
      </c>
      <c r="L547" s="200"/>
      <c r="M547" s="201"/>
      <c r="N547" s="202" t="s">
        <v>42</v>
      </c>
      <c r="P547" s="163">
        <f>O547*H547</f>
        <v>0</v>
      </c>
      <c r="Q547" s="163">
        <v>3.0799999999999998E-3</v>
      </c>
      <c r="R547" s="163">
        <f>Q547*H547</f>
        <v>0.16330159999999999</v>
      </c>
      <c r="S547" s="163">
        <v>0</v>
      </c>
      <c r="T547" s="164">
        <f>S547*H547</f>
        <v>0</v>
      </c>
      <c r="AR547" s="165" t="s">
        <v>364</v>
      </c>
      <c r="AT547" s="165" t="s">
        <v>317</v>
      </c>
      <c r="AU547" s="165" t="s">
        <v>81</v>
      </c>
      <c r="AY547" s="123" t="s">
        <v>173</v>
      </c>
      <c r="BE547" s="166">
        <f>IF(N547="základní",J547,0)</f>
        <v>0</v>
      </c>
      <c r="BF547" s="166">
        <f>IF(N547="snížená",J547,0)</f>
        <v>0</v>
      </c>
      <c r="BG547" s="166">
        <f>IF(N547="zákl. přenesená",J547,0)</f>
        <v>0</v>
      </c>
      <c r="BH547" s="166">
        <f>IF(N547="sníž. přenesená",J547,0)</f>
        <v>0</v>
      </c>
      <c r="BI547" s="166">
        <f>IF(N547="nulová",J547,0)</f>
        <v>0</v>
      </c>
      <c r="BJ547" s="123" t="s">
        <v>79</v>
      </c>
      <c r="BK547" s="166">
        <f>ROUND(I547*H547,2)</f>
        <v>0</v>
      </c>
      <c r="BL547" s="123" t="s">
        <v>262</v>
      </c>
      <c r="BM547" s="165" t="s">
        <v>951</v>
      </c>
    </row>
    <row r="548" spans="3:65" s="177" customFormat="1" ht="13.05" customHeight="1">
      <c r="D548" s="203" t="s">
        <v>207</v>
      </c>
      <c r="E548" s="204"/>
      <c r="F548" s="205" t="s">
        <v>952</v>
      </c>
      <c r="H548" s="206">
        <v>53.02</v>
      </c>
      <c r="AT548" s="181" t="s">
        <v>207</v>
      </c>
      <c r="AU548" s="181" t="s">
        <v>81</v>
      </c>
      <c r="AV548" s="43" t="s">
        <v>81</v>
      </c>
      <c r="AW548" s="43" t="s">
        <v>32</v>
      </c>
      <c r="AX548" s="43" t="s">
        <v>71</v>
      </c>
      <c r="AY548" s="181" t="s">
        <v>173</v>
      </c>
    </row>
    <row r="549" spans="3:65" s="182" customFormat="1" ht="13.05" customHeight="1">
      <c r="D549" s="183" t="s">
        <v>207</v>
      </c>
      <c r="E549" s="184"/>
      <c r="F549" s="185" t="s">
        <v>210</v>
      </c>
      <c r="H549" s="186">
        <v>53.02</v>
      </c>
      <c r="AT549" s="187" t="s">
        <v>207</v>
      </c>
      <c r="AU549" s="187" t="s">
        <v>81</v>
      </c>
      <c r="AV549" s="43" t="s">
        <v>179</v>
      </c>
      <c r="AW549" s="43" t="s">
        <v>32</v>
      </c>
      <c r="AX549" s="43" t="s">
        <v>79</v>
      </c>
      <c r="AY549" s="187" t="s">
        <v>173</v>
      </c>
    </row>
    <row r="550" spans="3:65" s="106" customFormat="1" ht="24.15" customHeight="1">
      <c r="C550" s="154" t="s">
        <v>953</v>
      </c>
      <c r="D550" s="154" t="s">
        <v>175</v>
      </c>
      <c r="E550" s="155" t="s">
        <v>954</v>
      </c>
      <c r="F550" s="155" t="s">
        <v>955</v>
      </c>
      <c r="G550" s="156" t="s">
        <v>199</v>
      </c>
      <c r="H550" s="157">
        <v>168.85900000000001</v>
      </c>
      <c r="I550" s="158"/>
      <c r="J550" s="159">
        <f>ROUND(I550*H550,2)</f>
        <v>0</v>
      </c>
      <c r="K550" s="167" t="s">
        <v>192</v>
      </c>
      <c r="M550" s="161"/>
      <c r="N550" s="162" t="s">
        <v>42</v>
      </c>
      <c r="P550" s="163">
        <f>O550*H550</f>
        <v>0</v>
      </c>
      <c r="Q550" s="163">
        <v>2.4000000000000001E-4</v>
      </c>
      <c r="R550" s="163">
        <f>Q550*H550</f>
        <v>4.0526160000000006E-2</v>
      </c>
      <c r="S550" s="163">
        <v>0</v>
      </c>
      <c r="T550" s="164">
        <f>S550*H550</f>
        <v>0</v>
      </c>
      <c r="AR550" s="165" t="s">
        <v>262</v>
      </c>
      <c r="AT550" s="165" t="s">
        <v>175</v>
      </c>
      <c r="AU550" s="165" t="s">
        <v>81</v>
      </c>
      <c r="AY550" s="123" t="s">
        <v>173</v>
      </c>
      <c r="BE550" s="166">
        <f>IF(N550="základní",J550,0)</f>
        <v>0</v>
      </c>
      <c r="BF550" s="166">
        <f>IF(N550="snížená",J550,0)</f>
        <v>0</v>
      </c>
      <c r="BG550" s="166">
        <f>IF(N550="zákl. přenesená",J550,0)</f>
        <v>0</v>
      </c>
      <c r="BH550" s="166">
        <f>IF(N550="sníž. přenesená",J550,0)</f>
        <v>0</v>
      </c>
      <c r="BI550" s="166">
        <f>IF(N550="nulová",J550,0)</f>
        <v>0</v>
      </c>
      <c r="BJ550" s="123" t="s">
        <v>79</v>
      </c>
      <c r="BK550" s="166">
        <f>ROUND(I550*H550,2)</f>
        <v>0</v>
      </c>
      <c r="BL550" s="123" t="s">
        <v>262</v>
      </c>
      <c r="BM550" s="165" t="s">
        <v>956</v>
      </c>
    </row>
    <row r="551" spans="3:65" s="106" customFormat="1" ht="13.05" customHeight="1">
      <c r="D551" s="170" t="s">
        <v>194</v>
      </c>
      <c r="F551" s="171" t="s">
        <v>957</v>
      </c>
      <c r="AT551" s="123" t="s">
        <v>194</v>
      </c>
      <c r="AU551" s="123" t="s">
        <v>81</v>
      </c>
    </row>
    <row r="552" spans="3:65" s="172" customFormat="1" ht="13.05" customHeight="1">
      <c r="D552" s="173" t="s">
        <v>207</v>
      </c>
      <c r="E552" s="174"/>
      <c r="F552" s="175" t="s">
        <v>958</v>
      </c>
      <c r="H552" s="174"/>
      <c r="AT552" s="176" t="s">
        <v>207</v>
      </c>
      <c r="AU552" s="176" t="s">
        <v>81</v>
      </c>
      <c r="AV552" s="43" t="s">
        <v>79</v>
      </c>
      <c r="AW552" s="43" t="s">
        <v>32</v>
      </c>
      <c r="AX552" s="43" t="s">
        <v>71</v>
      </c>
      <c r="AY552" s="176" t="s">
        <v>173</v>
      </c>
    </row>
    <row r="553" spans="3:65" s="177" customFormat="1" ht="13.05" customHeight="1">
      <c r="D553" s="173" t="s">
        <v>207</v>
      </c>
      <c r="E553" s="178"/>
      <c r="F553" s="179" t="s">
        <v>959</v>
      </c>
      <c r="H553" s="180">
        <v>200.489</v>
      </c>
      <c r="AT553" s="181" t="s">
        <v>207</v>
      </c>
      <c r="AU553" s="181" t="s">
        <v>81</v>
      </c>
      <c r="AV553" s="43" t="s">
        <v>81</v>
      </c>
      <c r="AW553" s="43" t="s">
        <v>32</v>
      </c>
      <c r="AX553" s="43" t="s">
        <v>71</v>
      </c>
      <c r="AY553" s="181" t="s">
        <v>173</v>
      </c>
    </row>
    <row r="554" spans="3:65" s="177" customFormat="1" ht="13.05" customHeight="1">
      <c r="D554" s="173" t="s">
        <v>207</v>
      </c>
      <c r="E554" s="178"/>
      <c r="F554" s="179" t="s">
        <v>937</v>
      </c>
      <c r="H554" s="180">
        <v>-31.63</v>
      </c>
      <c r="AT554" s="181" t="s">
        <v>207</v>
      </c>
      <c r="AU554" s="181" t="s">
        <v>81</v>
      </c>
      <c r="AV554" s="43" t="s">
        <v>81</v>
      </c>
      <c r="AW554" s="43" t="s">
        <v>32</v>
      </c>
      <c r="AX554" s="43" t="s">
        <v>71</v>
      </c>
      <c r="AY554" s="181" t="s">
        <v>173</v>
      </c>
    </row>
    <row r="555" spans="3:65" s="182" customFormat="1" ht="13.05" customHeight="1">
      <c r="D555" s="183" t="s">
        <v>207</v>
      </c>
      <c r="E555" s="184"/>
      <c r="F555" s="185" t="s">
        <v>210</v>
      </c>
      <c r="H555" s="186">
        <v>168.85900000000001</v>
      </c>
      <c r="AT555" s="187" t="s">
        <v>207</v>
      </c>
      <c r="AU555" s="187" t="s">
        <v>81</v>
      </c>
      <c r="AV555" s="43" t="s">
        <v>179</v>
      </c>
      <c r="AW555" s="43" t="s">
        <v>32</v>
      </c>
      <c r="AX555" s="43" t="s">
        <v>79</v>
      </c>
      <c r="AY555" s="187" t="s">
        <v>173</v>
      </c>
    </row>
    <row r="556" spans="3:65" s="106" customFormat="1" ht="24.15" customHeight="1">
      <c r="C556" s="193" t="s">
        <v>960</v>
      </c>
      <c r="D556" s="193" t="s">
        <v>317</v>
      </c>
      <c r="E556" s="194" t="s">
        <v>961</v>
      </c>
      <c r="F556" s="194" t="s">
        <v>962</v>
      </c>
      <c r="G556" s="195" t="s">
        <v>199</v>
      </c>
      <c r="H556" s="196">
        <v>177.30199999999999</v>
      </c>
      <c r="I556" s="197"/>
      <c r="J556" s="198">
        <f>ROUND(I556*H556,2)</f>
        <v>0</v>
      </c>
      <c r="K556" s="199" t="s">
        <v>192</v>
      </c>
      <c r="L556" s="200"/>
      <c r="M556" s="201"/>
      <c r="N556" s="202" t="s">
        <v>42</v>
      </c>
      <c r="P556" s="163">
        <f>O556*H556</f>
        <v>0</v>
      </c>
      <c r="Q556" s="163">
        <v>4.0000000000000001E-3</v>
      </c>
      <c r="R556" s="163">
        <f>Q556*H556</f>
        <v>0.70920799999999995</v>
      </c>
      <c r="S556" s="163">
        <v>0</v>
      </c>
      <c r="T556" s="164">
        <f>S556*H556</f>
        <v>0</v>
      </c>
      <c r="AR556" s="165" t="s">
        <v>364</v>
      </c>
      <c r="AT556" s="165" t="s">
        <v>317</v>
      </c>
      <c r="AU556" s="165" t="s">
        <v>81</v>
      </c>
      <c r="AY556" s="123" t="s">
        <v>173</v>
      </c>
      <c r="BE556" s="166">
        <f>IF(N556="základní",J556,0)</f>
        <v>0</v>
      </c>
      <c r="BF556" s="166">
        <f>IF(N556="snížená",J556,0)</f>
        <v>0</v>
      </c>
      <c r="BG556" s="166">
        <f>IF(N556="zákl. přenesená",J556,0)</f>
        <v>0</v>
      </c>
      <c r="BH556" s="166">
        <f>IF(N556="sníž. přenesená",J556,0)</f>
        <v>0</v>
      </c>
      <c r="BI556" s="166">
        <f>IF(N556="nulová",J556,0)</f>
        <v>0</v>
      </c>
      <c r="BJ556" s="123" t="s">
        <v>79</v>
      </c>
      <c r="BK556" s="166">
        <f>ROUND(I556*H556,2)</f>
        <v>0</v>
      </c>
      <c r="BL556" s="123" t="s">
        <v>262</v>
      </c>
      <c r="BM556" s="165" t="s">
        <v>963</v>
      </c>
    </row>
    <row r="557" spans="3:65" s="177" customFormat="1" ht="13.05" customHeight="1">
      <c r="D557" s="203" t="s">
        <v>207</v>
      </c>
      <c r="E557" s="204"/>
      <c r="F557" s="205" t="s">
        <v>964</v>
      </c>
      <c r="H557" s="206">
        <v>168.85900000000001</v>
      </c>
      <c r="AT557" s="181" t="s">
        <v>207</v>
      </c>
      <c r="AU557" s="181" t="s">
        <v>81</v>
      </c>
      <c r="AV557" s="43" t="s">
        <v>81</v>
      </c>
      <c r="AW557" s="43" t="s">
        <v>32</v>
      </c>
      <c r="AX557" s="43" t="s">
        <v>79</v>
      </c>
      <c r="AY557" s="181" t="s">
        <v>173</v>
      </c>
    </row>
    <row r="558" spans="3:65" s="177" customFormat="1" ht="13.05" customHeight="1">
      <c r="D558" s="183" t="s">
        <v>207</v>
      </c>
      <c r="F558" s="192" t="s">
        <v>965</v>
      </c>
      <c r="H558" s="186">
        <v>177.30199999999999</v>
      </c>
      <c r="AT558" s="181" t="s">
        <v>207</v>
      </c>
      <c r="AU558" s="181" t="s">
        <v>81</v>
      </c>
      <c r="AV558" s="43" t="s">
        <v>81</v>
      </c>
      <c r="AW558" s="43" t="s">
        <v>4</v>
      </c>
      <c r="AX558" s="43" t="s">
        <v>79</v>
      </c>
      <c r="AY558" s="181" t="s">
        <v>173</v>
      </c>
    </row>
    <row r="559" spans="3:65" s="106" customFormat="1" ht="24.15" customHeight="1">
      <c r="C559" s="154" t="s">
        <v>966</v>
      </c>
      <c r="D559" s="154" t="s">
        <v>175</v>
      </c>
      <c r="E559" s="155" t="s">
        <v>967</v>
      </c>
      <c r="F559" s="155" t="s">
        <v>968</v>
      </c>
      <c r="G559" s="156" t="s">
        <v>199</v>
      </c>
      <c r="H559" s="157">
        <v>168.85900000000001</v>
      </c>
      <c r="I559" s="158"/>
      <c r="J559" s="159">
        <f>ROUND(I559*H559,2)</f>
        <v>0</v>
      </c>
      <c r="K559" s="167" t="s">
        <v>192</v>
      </c>
      <c r="M559" s="161"/>
      <c r="N559" s="162" t="s">
        <v>42</v>
      </c>
      <c r="P559" s="163">
        <f>O559*H559</f>
        <v>0</v>
      </c>
      <c r="Q559" s="163">
        <v>2.4000000000000001E-4</v>
      </c>
      <c r="R559" s="163">
        <f>Q559*H559</f>
        <v>4.0526160000000006E-2</v>
      </c>
      <c r="S559" s="163">
        <v>0</v>
      </c>
      <c r="T559" s="164">
        <f>S559*H559</f>
        <v>0</v>
      </c>
      <c r="AR559" s="165" t="s">
        <v>262</v>
      </c>
      <c r="AT559" s="165" t="s">
        <v>175</v>
      </c>
      <c r="AU559" s="165" t="s">
        <v>81</v>
      </c>
      <c r="AY559" s="123" t="s">
        <v>173</v>
      </c>
      <c r="BE559" s="166">
        <f>IF(N559="základní",J559,0)</f>
        <v>0</v>
      </c>
      <c r="BF559" s="166">
        <f>IF(N559="snížená",J559,0)</f>
        <v>0</v>
      </c>
      <c r="BG559" s="166">
        <f>IF(N559="zákl. přenesená",J559,0)</f>
        <v>0</v>
      </c>
      <c r="BH559" s="166">
        <f>IF(N559="sníž. přenesená",J559,0)</f>
        <v>0</v>
      </c>
      <c r="BI559" s="166">
        <f>IF(N559="nulová",J559,0)</f>
        <v>0</v>
      </c>
      <c r="BJ559" s="123" t="s">
        <v>79</v>
      </c>
      <c r="BK559" s="166">
        <f>ROUND(I559*H559,2)</f>
        <v>0</v>
      </c>
      <c r="BL559" s="123" t="s">
        <v>262</v>
      </c>
      <c r="BM559" s="165" t="s">
        <v>969</v>
      </c>
    </row>
    <row r="560" spans="3:65" s="106" customFormat="1" ht="13.05" customHeight="1">
      <c r="D560" s="168" t="s">
        <v>194</v>
      </c>
      <c r="F560" s="169" t="s">
        <v>970</v>
      </c>
      <c r="AT560" s="123" t="s">
        <v>194</v>
      </c>
      <c r="AU560" s="123" t="s">
        <v>81</v>
      </c>
    </row>
    <row r="561" spans="3:65" s="106" customFormat="1" ht="24.15" customHeight="1">
      <c r="C561" s="193" t="s">
        <v>971</v>
      </c>
      <c r="D561" s="193" t="s">
        <v>317</v>
      </c>
      <c r="E561" s="194" t="s">
        <v>961</v>
      </c>
      <c r="F561" s="194" t="s">
        <v>962</v>
      </c>
      <c r="G561" s="195" t="s">
        <v>199</v>
      </c>
      <c r="H561" s="196">
        <v>177.30199999999999</v>
      </c>
      <c r="I561" s="197"/>
      <c r="J561" s="198">
        <f>ROUND(I561*H561,2)</f>
        <v>0</v>
      </c>
      <c r="K561" s="199" t="s">
        <v>192</v>
      </c>
      <c r="L561" s="200"/>
      <c r="M561" s="201"/>
      <c r="N561" s="202" t="s">
        <v>42</v>
      </c>
      <c r="P561" s="163">
        <f>O561*H561</f>
        <v>0</v>
      </c>
      <c r="Q561" s="163">
        <v>4.0000000000000001E-3</v>
      </c>
      <c r="R561" s="163">
        <f>Q561*H561</f>
        <v>0.70920799999999995</v>
      </c>
      <c r="S561" s="163">
        <v>0</v>
      </c>
      <c r="T561" s="164">
        <f>S561*H561</f>
        <v>0</v>
      </c>
      <c r="AR561" s="165" t="s">
        <v>364</v>
      </c>
      <c r="AT561" s="165" t="s">
        <v>317</v>
      </c>
      <c r="AU561" s="165" t="s">
        <v>81</v>
      </c>
      <c r="AY561" s="123" t="s">
        <v>173</v>
      </c>
      <c r="BE561" s="166">
        <f>IF(N561="základní",J561,0)</f>
        <v>0</v>
      </c>
      <c r="BF561" s="166">
        <f>IF(N561="snížená",J561,0)</f>
        <v>0</v>
      </c>
      <c r="BG561" s="166">
        <f>IF(N561="zákl. přenesená",J561,0)</f>
        <v>0</v>
      </c>
      <c r="BH561" s="166">
        <f>IF(N561="sníž. přenesená",J561,0)</f>
        <v>0</v>
      </c>
      <c r="BI561" s="166">
        <f>IF(N561="nulová",J561,0)</f>
        <v>0</v>
      </c>
      <c r="BJ561" s="123" t="s">
        <v>79</v>
      </c>
      <c r="BK561" s="166">
        <f>ROUND(I561*H561,2)</f>
        <v>0</v>
      </c>
      <c r="BL561" s="123" t="s">
        <v>262</v>
      </c>
      <c r="BM561" s="165" t="s">
        <v>972</v>
      </c>
    </row>
    <row r="562" spans="3:65" s="106" customFormat="1" ht="44.25" customHeight="1">
      <c r="C562" s="154" t="s">
        <v>973</v>
      </c>
      <c r="D562" s="154" t="s">
        <v>175</v>
      </c>
      <c r="E562" s="155" t="s">
        <v>974</v>
      </c>
      <c r="F562" s="155" t="s">
        <v>975</v>
      </c>
      <c r="G562" s="156" t="s">
        <v>199</v>
      </c>
      <c r="H562" s="157">
        <v>298.02100000000002</v>
      </c>
      <c r="I562" s="158"/>
      <c r="J562" s="159">
        <f>ROUND(I562*H562,2)</f>
        <v>0</v>
      </c>
      <c r="K562" s="167" t="s">
        <v>192</v>
      </c>
      <c r="M562" s="161"/>
      <c r="N562" s="162" t="s">
        <v>42</v>
      </c>
      <c r="P562" s="163">
        <f>O562*H562</f>
        <v>0</v>
      </c>
      <c r="Q562" s="163">
        <v>2.9999999999999997E-4</v>
      </c>
      <c r="R562" s="163">
        <f>Q562*H562</f>
        <v>8.9406299999999994E-2</v>
      </c>
      <c r="S562" s="163">
        <v>0</v>
      </c>
      <c r="T562" s="164">
        <f>S562*H562</f>
        <v>0</v>
      </c>
      <c r="AR562" s="165" t="s">
        <v>262</v>
      </c>
      <c r="AT562" s="165" t="s">
        <v>175</v>
      </c>
      <c r="AU562" s="165" t="s">
        <v>81</v>
      </c>
      <c r="AY562" s="123" t="s">
        <v>173</v>
      </c>
      <c r="BE562" s="166">
        <f>IF(N562="základní",J562,0)</f>
        <v>0</v>
      </c>
      <c r="BF562" s="166">
        <f>IF(N562="snížená",J562,0)</f>
        <v>0</v>
      </c>
      <c r="BG562" s="166">
        <f>IF(N562="zákl. přenesená",J562,0)</f>
        <v>0</v>
      </c>
      <c r="BH562" s="166">
        <f>IF(N562="sníž. přenesená",J562,0)</f>
        <v>0</v>
      </c>
      <c r="BI562" s="166">
        <f>IF(N562="nulová",J562,0)</f>
        <v>0</v>
      </c>
      <c r="BJ562" s="123" t="s">
        <v>79</v>
      </c>
      <c r="BK562" s="166">
        <f>ROUND(I562*H562,2)</f>
        <v>0</v>
      </c>
      <c r="BL562" s="123" t="s">
        <v>262</v>
      </c>
      <c r="BM562" s="165" t="s">
        <v>976</v>
      </c>
    </row>
    <row r="563" spans="3:65" s="106" customFormat="1" ht="13.05" customHeight="1">
      <c r="D563" s="170" t="s">
        <v>194</v>
      </c>
      <c r="F563" s="171" t="s">
        <v>977</v>
      </c>
      <c r="AT563" s="123" t="s">
        <v>194</v>
      </c>
      <c r="AU563" s="123" t="s">
        <v>81</v>
      </c>
    </row>
    <row r="564" spans="3:65" s="106" customFormat="1" ht="27" customHeight="1">
      <c r="D564" s="173" t="s">
        <v>235</v>
      </c>
      <c r="F564" s="189" t="s">
        <v>978</v>
      </c>
      <c r="AT564" s="123" t="s">
        <v>235</v>
      </c>
      <c r="AU564" s="123" t="s">
        <v>81</v>
      </c>
    </row>
    <row r="565" spans="3:65" s="172" customFormat="1" ht="13.05" customHeight="1">
      <c r="D565" s="173" t="s">
        <v>207</v>
      </c>
      <c r="E565" s="174"/>
      <c r="F565" s="175" t="s">
        <v>979</v>
      </c>
      <c r="H565" s="174"/>
      <c r="AT565" s="176" t="s">
        <v>207</v>
      </c>
      <c r="AU565" s="176" t="s">
        <v>81</v>
      </c>
      <c r="AV565" s="43" t="s">
        <v>79</v>
      </c>
      <c r="AW565" s="43" t="s">
        <v>32</v>
      </c>
      <c r="AX565" s="43" t="s">
        <v>71</v>
      </c>
      <c r="AY565" s="176" t="s">
        <v>173</v>
      </c>
    </row>
    <row r="566" spans="3:65" s="177" customFormat="1" ht="13.05" customHeight="1">
      <c r="D566" s="173" t="s">
        <v>207</v>
      </c>
      <c r="E566" s="178"/>
      <c r="F566" s="179" t="s">
        <v>980</v>
      </c>
      <c r="H566" s="180">
        <v>298.02100000000002</v>
      </c>
      <c r="AT566" s="181" t="s">
        <v>207</v>
      </c>
      <c r="AU566" s="181" t="s">
        <v>81</v>
      </c>
      <c r="AV566" s="43" t="s">
        <v>81</v>
      </c>
      <c r="AW566" s="43" t="s">
        <v>32</v>
      </c>
      <c r="AX566" s="43" t="s">
        <v>71</v>
      </c>
      <c r="AY566" s="181" t="s">
        <v>173</v>
      </c>
    </row>
    <row r="567" spans="3:65" s="182" customFormat="1" ht="13.05" customHeight="1">
      <c r="D567" s="183" t="s">
        <v>207</v>
      </c>
      <c r="E567" s="184"/>
      <c r="F567" s="185" t="s">
        <v>210</v>
      </c>
      <c r="H567" s="186">
        <v>298.02100000000002</v>
      </c>
      <c r="AT567" s="187" t="s">
        <v>207</v>
      </c>
      <c r="AU567" s="187" t="s">
        <v>81</v>
      </c>
      <c r="AV567" s="43" t="s">
        <v>179</v>
      </c>
      <c r="AW567" s="43" t="s">
        <v>32</v>
      </c>
      <c r="AX567" s="43" t="s">
        <v>79</v>
      </c>
      <c r="AY567" s="187" t="s">
        <v>173</v>
      </c>
    </row>
    <row r="568" spans="3:65" s="106" customFormat="1" ht="24.15" customHeight="1">
      <c r="C568" s="193" t="s">
        <v>981</v>
      </c>
      <c r="D568" s="193" t="s">
        <v>317</v>
      </c>
      <c r="E568" s="194" t="s">
        <v>982</v>
      </c>
      <c r="F568" s="194" t="s">
        <v>983</v>
      </c>
      <c r="G568" s="195" t="s">
        <v>199</v>
      </c>
      <c r="H568" s="196">
        <v>163.911</v>
      </c>
      <c r="I568" s="197"/>
      <c r="J568" s="198">
        <f>ROUND(I568*H568,2)</f>
        <v>0</v>
      </c>
      <c r="K568" s="199" t="s">
        <v>320</v>
      </c>
      <c r="L568" s="200"/>
      <c r="M568" s="201"/>
      <c r="N568" s="202" t="s">
        <v>42</v>
      </c>
      <c r="P568" s="163">
        <f>O568*H568</f>
        <v>0</v>
      </c>
      <c r="Q568" s="163">
        <v>1.48E-3</v>
      </c>
      <c r="R568" s="163">
        <f>Q568*H568</f>
        <v>0.24258827999999999</v>
      </c>
      <c r="S568" s="163">
        <v>0</v>
      </c>
      <c r="T568" s="164">
        <f>S568*H568</f>
        <v>0</v>
      </c>
      <c r="AR568" s="165" t="s">
        <v>364</v>
      </c>
      <c r="AT568" s="165" t="s">
        <v>317</v>
      </c>
      <c r="AU568" s="165" t="s">
        <v>81</v>
      </c>
      <c r="AY568" s="123" t="s">
        <v>173</v>
      </c>
      <c r="BE568" s="166">
        <f>IF(N568="základní",J568,0)</f>
        <v>0</v>
      </c>
      <c r="BF568" s="166">
        <f>IF(N568="snížená",J568,0)</f>
        <v>0</v>
      </c>
      <c r="BG568" s="166">
        <f>IF(N568="zákl. přenesená",J568,0)</f>
        <v>0</v>
      </c>
      <c r="BH568" s="166">
        <f>IF(N568="sníž. přenesená",J568,0)</f>
        <v>0</v>
      </c>
      <c r="BI568" s="166">
        <f>IF(N568="nulová",J568,0)</f>
        <v>0</v>
      </c>
      <c r="BJ568" s="123" t="s">
        <v>79</v>
      </c>
      <c r="BK568" s="166">
        <f>ROUND(I568*H568,2)</f>
        <v>0</v>
      </c>
      <c r="BL568" s="123" t="s">
        <v>262</v>
      </c>
      <c r="BM568" s="165" t="s">
        <v>984</v>
      </c>
    </row>
    <row r="569" spans="3:65" s="177" customFormat="1" ht="13.05" customHeight="1">
      <c r="D569" s="203" t="s">
        <v>207</v>
      </c>
      <c r="E569" s="204"/>
      <c r="F569" s="205" t="s">
        <v>985</v>
      </c>
      <c r="H569" s="206">
        <v>163.911</v>
      </c>
      <c r="AT569" s="181" t="s">
        <v>207</v>
      </c>
      <c r="AU569" s="181" t="s">
        <v>81</v>
      </c>
      <c r="AV569" s="43" t="s">
        <v>81</v>
      </c>
      <c r="AW569" s="43" t="s">
        <v>32</v>
      </c>
      <c r="AX569" s="43" t="s">
        <v>71</v>
      </c>
      <c r="AY569" s="181" t="s">
        <v>173</v>
      </c>
    </row>
    <row r="570" spans="3:65" s="182" customFormat="1" ht="13.05" customHeight="1">
      <c r="D570" s="183" t="s">
        <v>207</v>
      </c>
      <c r="E570" s="184"/>
      <c r="F570" s="185" t="s">
        <v>210</v>
      </c>
      <c r="H570" s="186">
        <v>163.911</v>
      </c>
      <c r="AT570" s="187" t="s">
        <v>207</v>
      </c>
      <c r="AU570" s="187" t="s">
        <v>81</v>
      </c>
      <c r="AV570" s="43" t="s">
        <v>179</v>
      </c>
      <c r="AW570" s="43" t="s">
        <v>32</v>
      </c>
      <c r="AX570" s="43" t="s">
        <v>79</v>
      </c>
      <c r="AY570" s="187" t="s">
        <v>173</v>
      </c>
    </row>
    <row r="571" spans="3:65" s="106" customFormat="1" ht="24.15" customHeight="1">
      <c r="C571" s="193" t="s">
        <v>986</v>
      </c>
      <c r="D571" s="193" t="s">
        <v>317</v>
      </c>
      <c r="E571" s="194" t="s">
        <v>987</v>
      </c>
      <c r="F571" s="194" t="s">
        <v>988</v>
      </c>
      <c r="G571" s="195" t="s">
        <v>199</v>
      </c>
      <c r="H571" s="196">
        <v>163.911</v>
      </c>
      <c r="I571" s="197"/>
      <c r="J571" s="198">
        <f>ROUND(I571*H571,2)</f>
        <v>0</v>
      </c>
      <c r="K571" s="199" t="s">
        <v>320</v>
      </c>
      <c r="L571" s="200"/>
      <c r="M571" s="201"/>
      <c r="N571" s="202" t="s">
        <v>42</v>
      </c>
      <c r="P571" s="163">
        <f>O571*H571</f>
        <v>0</v>
      </c>
      <c r="Q571" s="163">
        <v>4.9100000000000003E-3</v>
      </c>
      <c r="R571" s="163">
        <f>Q571*H571</f>
        <v>0.8048030100000001</v>
      </c>
      <c r="S571" s="163">
        <v>0</v>
      </c>
      <c r="T571" s="164">
        <f>S571*H571</f>
        <v>0</v>
      </c>
      <c r="AR571" s="165" t="s">
        <v>364</v>
      </c>
      <c r="AT571" s="165" t="s">
        <v>317</v>
      </c>
      <c r="AU571" s="165" t="s">
        <v>81</v>
      </c>
      <c r="AY571" s="123" t="s">
        <v>173</v>
      </c>
      <c r="BE571" s="166">
        <f>IF(N571="základní",J571,0)</f>
        <v>0</v>
      </c>
      <c r="BF571" s="166">
        <f>IF(N571="snížená",J571,0)</f>
        <v>0</v>
      </c>
      <c r="BG571" s="166">
        <f>IF(N571="zákl. přenesená",J571,0)</f>
        <v>0</v>
      </c>
      <c r="BH571" s="166">
        <f>IF(N571="sníž. přenesená",J571,0)</f>
        <v>0</v>
      </c>
      <c r="BI571" s="166">
        <f>IF(N571="nulová",J571,0)</f>
        <v>0</v>
      </c>
      <c r="BJ571" s="123" t="s">
        <v>79</v>
      </c>
      <c r="BK571" s="166">
        <f>ROUND(I571*H571,2)</f>
        <v>0</v>
      </c>
      <c r="BL571" s="123" t="s">
        <v>262</v>
      </c>
      <c r="BM571" s="165" t="s">
        <v>989</v>
      </c>
    </row>
    <row r="572" spans="3:65" s="177" customFormat="1" ht="13.05" customHeight="1">
      <c r="D572" s="207" t="s">
        <v>207</v>
      </c>
      <c r="E572" s="208"/>
      <c r="F572" s="209" t="s">
        <v>985</v>
      </c>
      <c r="H572" s="210">
        <v>163.911</v>
      </c>
      <c r="AT572" s="181" t="s">
        <v>207</v>
      </c>
      <c r="AU572" s="181" t="s">
        <v>81</v>
      </c>
      <c r="AV572" s="43" t="s">
        <v>81</v>
      </c>
      <c r="AW572" s="43" t="s">
        <v>32</v>
      </c>
      <c r="AX572" s="43" t="s">
        <v>79</v>
      </c>
      <c r="AY572" s="181" t="s">
        <v>173</v>
      </c>
    </row>
    <row r="573" spans="3:65" s="106" customFormat="1" ht="37.799999999999997" customHeight="1">
      <c r="C573" s="154" t="s">
        <v>990</v>
      </c>
      <c r="D573" s="154" t="s">
        <v>175</v>
      </c>
      <c r="E573" s="155" t="s">
        <v>991</v>
      </c>
      <c r="F573" s="155" t="s">
        <v>992</v>
      </c>
      <c r="G573" s="156" t="s">
        <v>199</v>
      </c>
      <c r="H573" s="157">
        <v>132.11000000000001</v>
      </c>
      <c r="I573" s="158"/>
      <c r="J573" s="159">
        <f>ROUND(I573*H573,2)</f>
        <v>0</v>
      </c>
      <c r="K573" s="167" t="s">
        <v>192</v>
      </c>
      <c r="M573" s="161"/>
      <c r="N573" s="162" t="s">
        <v>42</v>
      </c>
      <c r="P573" s="163">
        <f>O573*H573</f>
        <v>0</v>
      </c>
      <c r="Q573" s="163">
        <v>0</v>
      </c>
      <c r="R573" s="163">
        <f>Q573*H573</f>
        <v>0</v>
      </c>
      <c r="S573" s="163">
        <v>0</v>
      </c>
      <c r="T573" s="164">
        <f>S573*H573</f>
        <v>0</v>
      </c>
      <c r="AR573" s="165" t="s">
        <v>262</v>
      </c>
      <c r="AT573" s="165" t="s">
        <v>175</v>
      </c>
      <c r="AU573" s="165" t="s">
        <v>81</v>
      </c>
      <c r="AY573" s="123" t="s">
        <v>173</v>
      </c>
      <c r="BE573" s="166">
        <f>IF(N573="základní",J573,0)</f>
        <v>0</v>
      </c>
      <c r="BF573" s="166">
        <f>IF(N573="snížená",J573,0)</f>
        <v>0</v>
      </c>
      <c r="BG573" s="166">
        <f>IF(N573="zákl. přenesená",J573,0)</f>
        <v>0</v>
      </c>
      <c r="BH573" s="166">
        <f>IF(N573="sníž. přenesená",J573,0)</f>
        <v>0</v>
      </c>
      <c r="BI573" s="166">
        <f>IF(N573="nulová",J573,0)</f>
        <v>0</v>
      </c>
      <c r="BJ573" s="123" t="s">
        <v>79</v>
      </c>
      <c r="BK573" s="166">
        <f>ROUND(I573*H573,2)</f>
        <v>0</v>
      </c>
      <c r="BL573" s="123" t="s">
        <v>262</v>
      </c>
      <c r="BM573" s="165" t="s">
        <v>993</v>
      </c>
    </row>
    <row r="574" spans="3:65" s="106" customFormat="1" ht="13.05" customHeight="1">
      <c r="D574" s="170" t="s">
        <v>194</v>
      </c>
      <c r="F574" s="171" t="s">
        <v>994</v>
      </c>
      <c r="AT574" s="123" t="s">
        <v>194</v>
      </c>
      <c r="AU574" s="123" t="s">
        <v>81</v>
      </c>
    </row>
    <row r="575" spans="3:65" s="172" customFormat="1" ht="13.05" customHeight="1">
      <c r="D575" s="173" t="s">
        <v>207</v>
      </c>
      <c r="E575" s="174"/>
      <c r="F575" s="175" t="s">
        <v>995</v>
      </c>
      <c r="H575" s="174"/>
      <c r="AT575" s="176" t="s">
        <v>207</v>
      </c>
      <c r="AU575" s="176" t="s">
        <v>81</v>
      </c>
      <c r="AV575" s="43" t="s">
        <v>79</v>
      </c>
      <c r="AW575" s="43" t="s">
        <v>32</v>
      </c>
      <c r="AX575" s="43" t="s">
        <v>71</v>
      </c>
      <c r="AY575" s="176" t="s">
        <v>173</v>
      </c>
    </row>
    <row r="576" spans="3:65" s="177" customFormat="1" ht="13.05" customHeight="1">
      <c r="D576" s="173" t="s">
        <v>207</v>
      </c>
      <c r="E576" s="178"/>
      <c r="F576" s="179" t="s">
        <v>996</v>
      </c>
      <c r="H576" s="180">
        <v>132.11000000000001</v>
      </c>
      <c r="AT576" s="181" t="s">
        <v>207</v>
      </c>
      <c r="AU576" s="181" t="s">
        <v>81</v>
      </c>
      <c r="AV576" s="43" t="s">
        <v>81</v>
      </c>
      <c r="AW576" s="43" t="s">
        <v>32</v>
      </c>
      <c r="AX576" s="43" t="s">
        <v>71</v>
      </c>
      <c r="AY576" s="181" t="s">
        <v>173</v>
      </c>
    </row>
    <row r="577" spans="3:65" s="182" customFormat="1" ht="13.05" customHeight="1">
      <c r="D577" s="183" t="s">
        <v>207</v>
      </c>
      <c r="E577" s="184"/>
      <c r="F577" s="185" t="s">
        <v>210</v>
      </c>
      <c r="H577" s="186">
        <v>132.11000000000001</v>
      </c>
      <c r="AT577" s="187" t="s">
        <v>207</v>
      </c>
      <c r="AU577" s="187" t="s">
        <v>81</v>
      </c>
      <c r="AV577" s="43" t="s">
        <v>179</v>
      </c>
      <c r="AW577" s="43" t="s">
        <v>32</v>
      </c>
      <c r="AX577" s="43" t="s">
        <v>79</v>
      </c>
      <c r="AY577" s="187" t="s">
        <v>173</v>
      </c>
    </row>
    <row r="578" spans="3:65" s="106" customFormat="1" ht="24.15" customHeight="1">
      <c r="C578" s="193" t="s">
        <v>997</v>
      </c>
      <c r="D578" s="193" t="s">
        <v>317</v>
      </c>
      <c r="E578" s="194" t="s">
        <v>998</v>
      </c>
      <c r="F578" s="194" t="s">
        <v>999</v>
      </c>
      <c r="G578" s="195" t="s">
        <v>199</v>
      </c>
      <c r="H578" s="196">
        <v>277.43099999999998</v>
      </c>
      <c r="I578" s="197"/>
      <c r="J578" s="198">
        <f>ROUND(I578*H578,2)</f>
        <v>0</v>
      </c>
      <c r="K578" s="199" t="s">
        <v>192</v>
      </c>
      <c r="L578" s="200"/>
      <c r="M578" s="201"/>
      <c r="N578" s="202" t="s">
        <v>42</v>
      </c>
      <c r="P578" s="163">
        <f>O578*H578</f>
        <v>0</v>
      </c>
      <c r="Q578" s="163">
        <v>2.0999999999999999E-3</v>
      </c>
      <c r="R578" s="163">
        <f>Q578*H578</f>
        <v>0.58260509999999988</v>
      </c>
      <c r="S578" s="163">
        <v>0</v>
      </c>
      <c r="T578" s="164">
        <f>S578*H578</f>
        <v>0</v>
      </c>
      <c r="AR578" s="165" t="s">
        <v>364</v>
      </c>
      <c r="AT578" s="165" t="s">
        <v>317</v>
      </c>
      <c r="AU578" s="165" t="s">
        <v>81</v>
      </c>
      <c r="AY578" s="123" t="s">
        <v>173</v>
      </c>
      <c r="BE578" s="166">
        <f>IF(N578="základní",J578,0)</f>
        <v>0</v>
      </c>
      <c r="BF578" s="166">
        <f>IF(N578="snížená",J578,0)</f>
        <v>0</v>
      </c>
      <c r="BG578" s="166">
        <f>IF(N578="zákl. přenesená",J578,0)</f>
        <v>0</v>
      </c>
      <c r="BH578" s="166">
        <f>IF(N578="sníž. přenesená",J578,0)</f>
        <v>0</v>
      </c>
      <c r="BI578" s="166">
        <f>IF(N578="nulová",J578,0)</f>
        <v>0</v>
      </c>
      <c r="BJ578" s="123" t="s">
        <v>79</v>
      </c>
      <c r="BK578" s="166">
        <f>ROUND(I578*H578,2)</f>
        <v>0</v>
      </c>
      <c r="BL578" s="123" t="s">
        <v>262</v>
      </c>
      <c r="BM578" s="165" t="s">
        <v>1000</v>
      </c>
    </row>
    <row r="579" spans="3:65" s="177" customFormat="1" ht="13.05" customHeight="1">
      <c r="D579" s="207" t="s">
        <v>207</v>
      </c>
      <c r="E579" s="208"/>
      <c r="F579" s="209" t="s">
        <v>1001</v>
      </c>
      <c r="H579" s="210">
        <v>277.43099999999998</v>
      </c>
      <c r="AT579" s="181" t="s">
        <v>207</v>
      </c>
      <c r="AU579" s="181" t="s">
        <v>81</v>
      </c>
      <c r="AV579" s="43" t="s">
        <v>81</v>
      </c>
      <c r="AW579" s="43" t="s">
        <v>32</v>
      </c>
      <c r="AX579" s="43" t="s">
        <v>79</v>
      </c>
      <c r="AY579" s="181" t="s">
        <v>173</v>
      </c>
    </row>
    <row r="580" spans="3:65" s="106" customFormat="1" ht="37.799999999999997" customHeight="1">
      <c r="C580" s="154" t="s">
        <v>1002</v>
      </c>
      <c r="D580" s="154" t="s">
        <v>175</v>
      </c>
      <c r="E580" s="155" t="s">
        <v>1003</v>
      </c>
      <c r="F580" s="155" t="s">
        <v>1004</v>
      </c>
      <c r="G580" s="156" t="s">
        <v>199</v>
      </c>
      <c r="H580" s="157">
        <v>120.1</v>
      </c>
      <c r="I580" s="158"/>
      <c r="J580" s="159">
        <f>ROUND(I580*H580,2)</f>
        <v>0</v>
      </c>
      <c r="K580" s="167" t="s">
        <v>192</v>
      </c>
      <c r="M580" s="161"/>
      <c r="N580" s="162" t="s">
        <v>42</v>
      </c>
      <c r="P580" s="163">
        <f>O580*H580</f>
        <v>0</v>
      </c>
      <c r="Q580" s="163">
        <v>0</v>
      </c>
      <c r="R580" s="163">
        <f>Q580*H580</f>
        <v>0</v>
      </c>
      <c r="S580" s="163">
        <v>0</v>
      </c>
      <c r="T580" s="164">
        <f>S580*H580</f>
        <v>0</v>
      </c>
      <c r="AR580" s="165" t="s">
        <v>262</v>
      </c>
      <c r="AT580" s="165" t="s">
        <v>175</v>
      </c>
      <c r="AU580" s="165" t="s">
        <v>81</v>
      </c>
      <c r="AY580" s="123" t="s">
        <v>173</v>
      </c>
      <c r="BE580" s="166">
        <f>IF(N580="základní",J580,0)</f>
        <v>0</v>
      </c>
      <c r="BF580" s="166">
        <f>IF(N580="snížená",J580,0)</f>
        <v>0</v>
      </c>
      <c r="BG580" s="166">
        <f>IF(N580="zákl. přenesená",J580,0)</f>
        <v>0</v>
      </c>
      <c r="BH580" s="166">
        <f>IF(N580="sníž. přenesená",J580,0)</f>
        <v>0</v>
      </c>
      <c r="BI580" s="166">
        <f>IF(N580="nulová",J580,0)</f>
        <v>0</v>
      </c>
      <c r="BJ580" s="123" t="s">
        <v>79</v>
      </c>
      <c r="BK580" s="166">
        <f>ROUND(I580*H580,2)</f>
        <v>0</v>
      </c>
      <c r="BL580" s="123" t="s">
        <v>262</v>
      </c>
      <c r="BM580" s="165" t="s">
        <v>1005</v>
      </c>
    </row>
    <row r="581" spans="3:65" s="106" customFormat="1" ht="13.05" customHeight="1">
      <c r="D581" s="168" t="s">
        <v>194</v>
      </c>
      <c r="F581" s="169" t="s">
        <v>1006</v>
      </c>
      <c r="AT581" s="123" t="s">
        <v>194</v>
      </c>
      <c r="AU581" s="123" t="s">
        <v>81</v>
      </c>
    </row>
    <row r="582" spans="3:65" s="106" customFormat="1" ht="44.25" customHeight="1">
      <c r="C582" s="154" t="s">
        <v>1007</v>
      </c>
      <c r="D582" s="154" t="s">
        <v>175</v>
      </c>
      <c r="E582" s="155" t="s">
        <v>1008</v>
      </c>
      <c r="F582" s="155" t="s">
        <v>1009</v>
      </c>
      <c r="G582" s="156" t="s">
        <v>862</v>
      </c>
      <c r="H582" s="215"/>
      <c r="I582" s="158"/>
      <c r="J582" s="159">
        <f>ROUND(I582*H582,2)</f>
        <v>0</v>
      </c>
      <c r="K582" s="167" t="s">
        <v>192</v>
      </c>
      <c r="M582" s="161"/>
      <c r="N582" s="162" t="s">
        <v>42</v>
      </c>
      <c r="P582" s="163">
        <f>O582*H582</f>
        <v>0</v>
      </c>
      <c r="Q582" s="163">
        <v>0</v>
      </c>
      <c r="R582" s="163">
        <f>Q582*H582</f>
        <v>0</v>
      </c>
      <c r="S582" s="163">
        <v>0</v>
      </c>
      <c r="T582" s="164">
        <f>S582*H582</f>
        <v>0</v>
      </c>
      <c r="AR582" s="165" t="s">
        <v>262</v>
      </c>
      <c r="AT582" s="165" t="s">
        <v>175</v>
      </c>
      <c r="AU582" s="165" t="s">
        <v>81</v>
      </c>
      <c r="AY582" s="123" t="s">
        <v>173</v>
      </c>
      <c r="BE582" s="166">
        <f>IF(N582="základní",J582,0)</f>
        <v>0</v>
      </c>
      <c r="BF582" s="166">
        <f>IF(N582="snížená",J582,0)</f>
        <v>0</v>
      </c>
      <c r="BG582" s="166">
        <f>IF(N582="zákl. přenesená",J582,0)</f>
        <v>0</v>
      </c>
      <c r="BH582" s="166">
        <f>IF(N582="sníž. přenesená",J582,0)</f>
        <v>0</v>
      </c>
      <c r="BI582" s="166">
        <f>IF(N582="nulová",J582,0)</f>
        <v>0</v>
      </c>
      <c r="BJ582" s="123" t="s">
        <v>79</v>
      </c>
      <c r="BK582" s="166">
        <f>ROUND(I582*H582,2)</f>
        <v>0</v>
      </c>
      <c r="BL582" s="123" t="s">
        <v>262</v>
      </c>
      <c r="BM582" s="165" t="s">
        <v>1010</v>
      </c>
    </row>
    <row r="583" spans="3:65" s="106" customFormat="1" ht="13.05" customHeight="1">
      <c r="D583" s="170" t="s">
        <v>194</v>
      </c>
      <c r="F583" s="171" t="s">
        <v>1011</v>
      </c>
      <c r="AT583" s="123" t="s">
        <v>194</v>
      </c>
      <c r="AU583" s="123" t="s">
        <v>81</v>
      </c>
    </row>
    <row r="584" spans="3:65" s="143" customFormat="1" ht="22.8" customHeight="1">
      <c r="D584" s="151" t="s">
        <v>70</v>
      </c>
      <c r="E584" s="152" t="s">
        <v>1012</v>
      </c>
      <c r="F584" s="152" t="s">
        <v>1013</v>
      </c>
      <c r="J584" s="153">
        <f>BK584</f>
        <v>0</v>
      </c>
      <c r="P584" s="147">
        <f>SUM(P585:P780)</f>
        <v>0</v>
      </c>
      <c r="R584" s="147">
        <f>SUM(R585:R780)</f>
        <v>20.061032529999999</v>
      </c>
      <c r="T584" s="148">
        <f>SUM(T585:T780)</f>
        <v>0</v>
      </c>
      <c r="AR584" s="144" t="s">
        <v>81</v>
      </c>
      <c r="AT584" s="149" t="s">
        <v>70</v>
      </c>
      <c r="AU584" s="149" t="s">
        <v>79</v>
      </c>
      <c r="AY584" s="144" t="s">
        <v>173</v>
      </c>
      <c r="BK584" s="150">
        <f>SUM(BK585:BK780)</f>
        <v>0</v>
      </c>
    </row>
    <row r="585" spans="3:65" s="106" customFormat="1" ht="37.799999999999997" customHeight="1">
      <c r="C585" s="154" t="s">
        <v>1014</v>
      </c>
      <c r="D585" s="154" t="s">
        <v>175</v>
      </c>
      <c r="E585" s="155" t="s">
        <v>1015</v>
      </c>
      <c r="F585" s="155" t="s">
        <v>1016</v>
      </c>
      <c r="G585" s="156" t="s">
        <v>248</v>
      </c>
      <c r="H585" s="157">
        <v>4.3680000000000003</v>
      </c>
      <c r="I585" s="158"/>
      <c r="J585" s="159">
        <f>ROUND(I585*H585,2)</f>
        <v>0</v>
      </c>
      <c r="K585" s="167" t="s">
        <v>192</v>
      </c>
      <c r="M585" s="161"/>
      <c r="N585" s="162" t="s">
        <v>42</v>
      </c>
      <c r="P585" s="163">
        <f>O585*H585</f>
        <v>0</v>
      </c>
      <c r="Q585" s="163">
        <v>1.08E-3</v>
      </c>
      <c r="R585" s="163">
        <f>Q585*H585</f>
        <v>4.7174400000000007E-3</v>
      </c>
      <c r="S585" s="163">
        <v>0</v>
      </c>
      <c r="T585" s="164">
        <f>S585*H585</f>
        <v>0</v>
      </c>
      <c r="AR585" s="165" t="s">
        <v>262</v>
      </c>
      <c r="AT585" s="165" t="s">
        <v>175</v>
      </c>
      <c r="AU585" s="165" t="s">
        <v>81</v>
      </c>
      <c r="AY585" s="123" t="s">
        <v>173</v>
      </c>
      <c r="BE585" s="166">
        <f>IF(N585="základní",J585,0)</f>
        <v>0</v>
      </c>
      <c r="BF585" s="166">
        <f>IF(N585="snížená",J585,0)</f>
        <v>0</v>
      </c>
      <c r="BG585" s="166">
        <f>IF(N585="zákl. přenesená",J585,0)</f>
        <v>0</v>
      </c>
      <c r="BH585" s="166">
        <f>IF(N585="sníž. přenesená",J585,0)</f>
        <v>0</v>
      </c>
      <c r="BI585" s="166">
        <f>IF(N585="nulová",J585,0)</f>
        <v>0</v>
      </c>
      <c r="BJ585" s="123" t="s">
        <v>79</v>
      </c>
      <c r="BK585" s="166">
        <f>ROUND(I585*H585,2)</f>
        <v>0</v>
      </c>
      <c r="BL585" s="123" t="s">
        <v>262</v>
      </c>
      <c r="BM585" s="165" t="s">
        <v>1017</v>
      </c>
    </row>
    <row r="586" spans="3:65" s="106" customFormat="1" ht="13.05" customHeight="1">
      <c r="D586" s="170" t="s">
        <v>194</v>
      </c>
      <c r="F586" s="171" t="s">
        <v>1018</v>
      </c>
      <c r="AT586" s="123" t="s">
        <v>194</v>
      </c>
      <c r="AU586" s="123" t="s">
        <v>81</v>
      </c>
    </row>
    <row r="587" spans="3:65" s="177" customFormat="1" ht="13.05" customHeight="1">
      <c r="D587" s="173" t="s">
        <v>207</v>
      </c>
      <c r="E587" s="178"/>
      <c r="F587" s="179" t="s">
        <v>1019</v>
      </c>
      <c r="H587" s="180">
        <v>4.3680000000000003</v>
      </c>
      <c r="AT587" s="181" t="s">
        <v>207</v>
      </c>
      <c r="AU587" s="181" t="s">
        <v>81</v>
      </c>
      <c r="AV587" s="43" t="s">
        <v>81</v>
      </c>
      <c r="AW587" s="43" t="s">
        <v>32</v>
      </c>
      <c r="AX587" s="43" t="s">
        <v>71</v>
      </c>
      <c r="AY587" s="181" t="s">
        <v>173</v>
      </c>
    </row>
    <row r="588" spans="3:65" s="182" customFormat="1" ht="13.05" customHeight="1">
      <c r="D588" s="183" t="s">
        <v>207</v>
      </c>
      <c r="E588" s="184"/>
      <c r="F588" s="185" t="s">
        <v>210</v>
      </c>
      <c r="H588" s="186">
        <v>4.3680000000000003</v>
      </c>
      <c r="AT588" s="187" t="s">
        <v>207</v>
      </c>
      <c r="AU588" s="187" t="s">
        <v>81</v>
      </c>
      <c r="AV588" s="43" t="s">
        <v>179</v>
      </c>
      <c r="AW588" s="43" t="s">
        <v>32</v>
      </c>
      <c r="AX588" s="43" t="s">
        <v>79</v>
      </c>
      <c r="AY588" s="187" t="s">
        <v>173</v>
      </c>
    </row>
    <row r="589" spans="3:65" s="106" customFormat="1" ht="24.15" customHeight="1">
      <c r="C589" s="154" t="s">
        <v>1020</v>
      </c>
      <c r="D589" s="154" t="s">
        <v>175</v>
      </c>
      <c r="E589" s="155" t="s">
        <v>1021</v>
      </c>
      <c r="F589" s="155" t="s">
        <v>1022</v>
      </c>
      <c r="G589" s="156" t="s">
        <v>416</v>
      </c>
      <c r="H589" s="157">
        <v>40</v>
      </c>
      <c r="I589" s="158"/>
      <c r="J589" s="159">
        <f>ROUND(I589*H589,2)</f>
        <v>0</v>
      </c>
      <c r="K589" s="167" t="s">
        <v>192</v>
      </c>
      <c r="M589" s="161"/>
      <c r="N589" s="162" t="s">
        <v>42</v>
      </c>
      <c r="P589" s="163">
        <f>O589*H589</f>
        <v>0</v>
      </c>
      <c r="Q589" s="163">
        <v>0</v>
      </c>
      <c r="R589" s="163">
        <f>Q589*H589</f>
        <v>0</v>
      </c>
      <c r="S589" s="163">
        <v>0</v>
      </c>
      <c r="T589" s="164">
        <f>S589*H589</f>
        <v>0</v>
      </c>
      <c r="AR589" s="165" t="s">
        <v>262</v>
      </c>
      <c r="AT589" s="165" t="s">
        <v>175</v>
      </c>
      <c r="AU589" s="165" t="s">
        <v>81</v>
      </c>
      <c r="AY589" s="123" t="s">
        <v>173</v>
      </c>
      <c r="BE589" s="166">
        <f>IF(N589="základní",J589,0)</f>
        <v>0</v>
      </c>
      <c r="BF589" s="166">
        <f>IF(N589="snížená",J589,0)</f>
        <v>0</v>
      </c>
      <c r="BG589" s="166">
        <f>IF(N589="zákl. přenesená",J589,0)</f>
        <v>0</v>
      </c>
      <c r="BH589" s="166">
        <f>IF(N589="sníž. přenesená",J589,0)</f>
        <v>0</v>
      </c>
      <c r="BI589" s="166">
        <f>IF(N589="nulová",J589,0)</f>
        <v>0</v>
      </c>
      <c r="BJ589" s="123" t="s">
        <v>79</v>
      </c>
      <c r="BK589" s="166">
        <f>ROUND(I589*H589,2)</f>
        <v>0</v>
      </c>
      <c r="BL589" s="123" t="s">
        <v>262</v>
      </c>
      <c r="BM589" s="165" t="s">
        <v>1023</v>
      </c>
    </row>
    <row r="590" spans="3:65" s="106" customFormat="1" ht="13.05" customHeight="1">
      <c r="D590" s="170" t="s">
        <v>194</v>
      </c>
      <c r="F590" s="171" t="s">
        <v>1024</v>
      </c>
      <c r="AT590" s="123" t="s">
        <v>194</v>
      </c>
      <c r="AU590" s="123" t="s">
        <v>81</v>
      </c>
    </row>
    <row r="591" spans="3:65" s="106" customFormat="1" ht="27" customHeight="1">
      <c r="D591" s="183" t="s">
        <v>235</v>
      </c>
      <c r="F591" s="188" t="s">
        <v>1025</v>
      </c>
      <c r="AT591" s="123" t="s">
        <v>235</v>
      </c>
      <c r="AU591" s="123" t="s">
        <v>81</v>
      </c>
    </row>
    <row r="592" spans="3:65" s="106" customFormat="1" ht="24.15" customHeight="1">
      <c r="C592" s="193" t="s">
        <v>1026</v>
      </c>
      <c r="D592" s="193" t="s">
        <v>317</v>
      </c>
      <c r="E592" s="194" t="s">
        <v>1027</v>
      </c>
      <c r="F592" s="194" t="s">
        <v>1028</v>
      </c>
      <c r="G592" s="195" t="s">
        <v>416</v>
      </c>
      <c r="H592" s="196">
        <v>44</v>
      </c>
      <c r="I592" s="197"/>
      <c r="J592" s="198">
        <f>ROUND(I592*H592,2)</f>
        <v>0</v>
      </c>
      <c r="K592" s="211"/>
      <c r="L592" s="200"/>
      <c r="M592" s="201"/>
      <c r="N592" s="202" t="s">
        <v>42</v>
      </c>
      <c r="P592" s="163">
        <f>O592*H592</f>
        <v>0</v>
      </c>
      <c r="Q592" s="163">
        <v>0</v>
      </c>
      <c r="R592" s="163">
        <f>Q592*H592</f>
        <v>0</v>
      </c>
      <c r="S592" s="163">
        <v>0</v>
      </c>
      <c r="T592" s="164">
        <f>S592*H592</f>
        <v>0</v>
      </c>
      <c r="AR592" s="165" t="s">
        <v>364</v>
      </c>
      <c r="AT592" s="165" t="s">
        <v>317</v>
      </c>
      <c r="AU592" s="165" t="s">
        <v>81</v>
      </c>
      <c r="AY592" s="123" t="s">
        <v>173</v>
      </c>
      <c r="BE592" s="166">
        <f>IF(N592="základní",J592,0)</f>
        <v>0</v>
      </c>
      <c r="BF592" s="166">
        <f>IF(N592="snížená",J592,0)</f>
        <v>0</v>
      </c>
      <c r="BG592" s="166">
        <f>IF(N592="zákl. přenesená",J592,0)</f>
        <v>0</v>
      </c>
      <c r="BH592" s="166">
        <f>IF(N592="sníž. přenesená",J592,0)</f>
        <v>0</v>
      </c>
      <c r="BI592" s="166">
        <f>IF(N592="nulová",J592,0)</f>
        <v>0</v>
      </c>
      <c r="BJ592" s="123" t="s">
        <v>79</v>
      </c>
      <c r="BK592" s="166">
        <f>ROUND(I592*H592,2)</f>
        <v>0</v>
      </c>
      <c r="BL592" s="123" t="s">
        <v>262</v>
      </c>
      <c r="BM592" s="165" t="s">
        <v>1029</v>
      </c>
    </row>
    <row r="593" spans="3:65" s="177" customFormat="1" ht="13.05" customHeight="1">
      <c r="D593" s="203" t="s">
        <v>207</v>
      </c>
      <c r="E593" s="204"/>
      <c r="F593" s="205" t="s">
        <v>1030</v>
      </c>
      <c r="H593" s="206">
        <v>44</v>
      </c>
      <c r="AT593" s="181" t="s">
        <v>207</v>
      </c>
      <c r="AU593" s="181" t="s">
        <v>81</v>
      </c>
      <c r="AV593" s="43" t="s">
        <v>81</v>
      </c>
      <c r="AW593" s="43" t="s">
        <v>32</v>
      </c>
      <c r="AX593" s="43" t="s">
        <v>71</v>
      </c>
      <c r="AY593" s="181" t="s">
        <v>173</v>
      </c>
    </row>
    <row r="594" spans="3:65" s="182" customFormat="1" ht="13.05" customHeight="1">
      <c r="D594" s="183" t="s">
        <v>207</v>
      </c>
      <c r="E594" s="184"/>
      <c r="F594" s="185" t="s">
        <v>210</v>
      </c>
      <c r="H594" s="186">
        <v>44</v>
      </c>
      <c r="AT594" s="187" t="s">
        <v>207</v>
      </c>
      <c r="AU594" s="187" t="s">
        <v>81</v>
      </c>
      <c r="AV594" s="43" t="s">
        <v>179</v>
      </c>
      <c r="AW594" s="43" t="s">
        <v>32</v>
      </c>
      <c r="AX594" s="43" t="s">
        <v>79</v>
      </c>
      <c r="AY594" s="187" t="s">
        <v>173</v>
      </c>
    </row>
    <row r="595" spans="3:65" s="106" customFormat="1" ht="49.05" customHeight="1">
      <c r="C595" s="154" t="s">
        <v>1031</v>
      </c>
      <c r="D595" s="154" t="s">
        <v>175</v>
      </c>
      <c r="E595" s="155" t="s">
        <v>1032</v>
      </c>
      <c r="F595" s="155" t="s">
        <v>1033</v>
      </c>
      <c r="G595" s="156" t="s">
        <v>378</v>
      </c>
      <c r="H595" s="157">
        <v>3.2</v>
      </c>
      <c r="I595" s="158"/>
      <c r="J595" s="159">
        <f>ROUND(I595*H595,2)</f>
        <v>0</v>
      </c>
      <c r="K595" s="167" t="s">
        <v>320</v>
      </c>
      <c r="M595" s="161"/>
      <c r="N595" s="162" t="s">
        <v>42</v>
      </c>
      <c r="P595" s="163">
        <f>O595*H595</f>
        <v>0</v>
      </c>
      <c r="Q595" s="163">
        <v>0</v>
      </c>
      <c r="R595" s="163">
        <f>Q595*H595</f>
        <v>0</v>
      </c>
      <c r="S595" s="163">
        <v>0</v>
      </c>
      <c r="T595" s="164">
        <f>S595*H595</f>
        <v>0</v>
      </c>
      <c r="AR595" s="165" t="s">
        <v>262</v>
      </c>
      <c r="AT595" s="165" t="s">
        <v>175</v>
      </c>
      <c r="AU595" s="165" t="s">
        <v>81</v>
      </c>
      <c r="AY595" s="123" t="s">
        <v>173</v>
      </c>
      <c r="BE595" s="166">
        <f>IF(N595="základní",J595,0)</f>
        <v>0</v>
      </c>
      <c r="BF595" s="166">
        <f>IF(N595="snížená",J595,0)</f>
        <v>0</v>
      </c>
      <c r="BG595" s="166">
        <f>IF(N595="zákl. přenesená",J595,0)</f>
        <v>0</v>
      </c>
      <c r="BH595" s="166">
        <f>IF(N595="sníž. přenesená",J595,0)</f>
        <v>0</v>
      </c>
      <c r="BI595" s="166">
        <f>IF(N595="nulová",J595,0)</f>
        <v>0</v>
      </c>
      <c r="BJ595" s="123" t="s">
        <v>79</v>
      </c>
      <c r="BK595" s="166">
        <f>ROUND(I595*H595,2)</f>
        <v>0</v>
      </c>
      <c r="BL595" s="123" t="s">
        <v>262</v>
      </c>
      <c r="BM595" s="165" t="s">
        <v>1034</v>
      </c>
    </row>
    <row r="596" spans="3:65" s="106" customFormat="1" ht="13.05" customHeight="1">
      <c r="D596" s="170" t="s">
        <v>194</v>
      </c>
      <c r="F596" s="171" t="s">
        <v>1035</v>
      </c>
      <c r="AT596" s="123" t="s">
        <v>194</v>
      </c>
      <c r="AU596" s="123" t="s">
        <v>81</v>
      </c>
    </row>
    <row r="597" spans="3:65" s="172" customFormat="1" ht="13.05" customHeight="1">
      <c r="D597" s="173" t="s">
        <v>207</v>
      </c>
      <c r="E597" s="174"/>
      <c r="F597" s="175" t="s">
        <v>1036</v>
      </c>
      <c r="H597" s="174"/>
      <c r="AT597" s="176" t="s">
        <v>207</v>
      </c>
      <c r="AU597" s="176" t="s">
        <v>81</v>
      </c>
      <c r="AV597" s="43" t="s">
        <v>79</v>
      </c>
      <c r="AW597" s="43" t="s">
        <v>32</v>
      </c>
      <c r="AX597" s="43" t="s">
        <v>71</v>
      </c>
      <c r="AY597" s="176" t="s">
        <v>173</v>
      </c>
    </row>
    <row r="598" spans="3:65" s="177" customFormat="1" ht="13.05" customHeight="1">
      <c r="D598" s="183" t="s">
        <v>207</v>
      </c>
      <c r="E598" s="191"/>
      <c r="F598" s="192" t="s">
        <v>1037</v>
      </c>
      <c r="H598" s="186">
        <v>3.2</v>
      </c>
      <c r="AT598" s="181" t="s">
        <v>207</v>
      </c>
      <c r="AU598" s="181" t="s">
        <v>81</v>
      </c>
      <c r="AV598" s="43" t="s">
        <v>81</v>
      </c>
      <c r="AW598" s="43" t="s">
        <v>32</v>
      </c>
      <c r="AX598" s="43" t="s">
        <v>79</v>
      </c>
      <c r="AY598" s="181" t="s">
        <v>173</v>
      </c>
    </row>
    <row r="599" spans="3:65" s="106" customFormat="1" ht="21.75" customHeight="1">
      <c r="C599" s="193" t="s">
        <v>1038</v>
      </c>
      <c r="D599" s="193" t="s">
        <v>317</v>
      </c>
      <c r="E599" s="194" t="s">
        <v>1039</v>
      </c>
      <c r="F599" s="194" t="s">
        <v>1040</v>
      </c>
      <c r="G599" s="195" t="s">
        <v>248</v>
      </c>
      <c r="H599" s="196">
        <v>3.6999999999999998E-2</v>
      </c>
      <c r="I599" s="197"/>
      <c r="J599" s="198">
        <f>ROUND(I599*H599,2)</f>
        <v>0</v>
      </c>
      <c r="K599" s="199" t="s">
        <v>320</v>
      </c>
      <c r="L599" s="200"/>
      <c r="M599" s="201"/>
      <c r="N599" s="202" t="s">
        <v>42</v>
      </c>
      <c r="P599" s="163">
        <f>O599*H599</f>
        <v>0</v>
      </c>
      <c r="Q599" s="163">
        <v>0.44</v>
      </c>
      <c r="R599" s="163">
        <f>Q599*H599</f>
        <v>1.6279999999999999E-2</v>
      </c>
      <c r="S599" s="163">
        <v>0</v>
      </c>
      <c r="T599" s="164">
        <f>S599*H599</f>
        <v>0</v>
      </c>
      <c r="AR599" s="165" t="s">
        <v>364</v>
      </c>
      <c r="AT599" s="165" t="s">
        <v>317</v>
      </c>
      <c r="AU599" s="165" t="s">
        <v>81</v>
      </c>
      <c r="AY599" s="123" t="s">
        <v>173</v>
      </c>
      <c r="BE599" s="166">
        <f>IF(N599="základní",J599,0)</f>
        <v>0</v>
      </c>
      <c r="BF599" s="166">
        <f>IF(N599="snížená",J599,0)</f>
        <v>0</v>
      </c>
      <c r="BG599" s="166">
        <f>IF(N599="zákl. přenesená",J599,0)</f>
        <v>0</v>
      </c>
      <c r="BH599" s="166">
        <f>IF(N599="sníž. přenesená",J599,0)</f>
        <v>0</v>
      </c>
      <c r="BI599" s="166">
        <f>IF(N599="nulová",J599,0)</f>
        <v>0</v>
      </c>
      <c r="BJ599" s="123" t="s">
        <v>79</v>
      </c>
      <c r="BK599" s="166">
        <f>ROUND(I599*H599,2)</f>
        <v>0</v>
      </c>
      <c r="BL599" s="123" t="s">
        <v>262</v>
      </c>
      <c r="BM599" s="165" t="s">
        <v>1041</v>
      </c>
    </row>
    <row r="600" spans="3:65" s="172" customFormat="1" ht="13.05" customHeight="1">
      <c r="D600" s="203" t="s">
        <v>207</v>
      </c>
      <c r="E600" s="220"/>
      <c r="F600" s="221" t="s">
        <v>1036</v>
      </c>
      <c r="H600" s="220"/>
      <c r="AT600" s="176" t="s">
        <v>207</v>
      </c>
      <c r="AU600" s="176" t="s">
        <v>81</v>
      </c>
      <c r="AV600" s="43" t="s">
        <v>79</v>
      </c>
      <c r="AW600" s="43" t="s">
        <v>32</v>
      </c>
      <c r="AX600" s="43" t="s">
        <v>71</v>
      </c>
      <c r="AY600" s="176" t="s">
        <v>173</v>
      </c>
    </row>
    <row r="601" spans="3:65" s="177" customFormat="1" ht="13.05" customHeight="1">
      <c r="D601" s="183" t="s">
        <v>207</v>
      </c>
      <c r="E601" s="191"/>
      <c r="F601" s="192" t="s">
        <v>1042</v>
      </c>
      <c r="H601" s="186">
        <v>3.6999999999999998E-2</v>
      </c>
      <c r="AT601" s="181" t="s">
        <v>207</v>
      </c>
      <c r="AU601" s="181" t="s">
        <v>81</v>
      </c>
      <c r="AV601" s="43" t="s">
        <v>81</v>
      </c>
      <c r="AW601" s="43" t="s">
        <v>32</v>
      </c>
      <c r="AX601" s="43" t="s">
        <v>79</v>
      </c>
      <c r="AY601" s="181" t="s">
        <v>173</v>
      </c>
    </row>
    <row r="602" spans="3:65" s="106" customFormat="1" ht="55.5" customHeight="1">
      <c r="C602" s="154" t="s">
        <v>1043</v>
      </c>
      <c r="D602" s="154" t="s">
        <v>175</v>
      </c>
      <c r="E602" s="155" t="s">
        <v>1044</v>
      </c>
      <c r="F602" s="155" t="s">
        <v>1045</v>
      </c>
      <c r="G602" s="156" t="s">
        <v>378</v>
      </c>
      <c r="H602" s="157">
        <v>6.8</v>
      </c>
      <c r="I602" s="158"/>
      <c r="J602" s="159">
        <f>ROUND(I602*H602,2)</f>
        <v>0</v>
      </c>
      <c r="K602" s="167" t="s">
        <v>320</v>
      </c>
      <c r="M602" s="161"/>
      <c r="N602" s="162" t="s">
        <v>42</v>
      </c>
      <c r="P602" s="163">
        <f>O602*H602</f>
        <v>0</v>
      </c>
      <c r="Q602" s="163">
        <v>0</v>
      </c>
      <c r="R602" s="163">
        <f>Q602*H602</f>
        <v>0</v>
      </c>
      <c r="S602" s="163">
        <v>0</v>
      </c>
      <c r="T602" s="164">
        <f>S602*H602</f>
        <v>0</v>
      </c>
      <c r="AR602" s="165" t="s">
        <v>262</v>
      </c>
      <c r="AT602" s="165" t="s">
        <v>175</v>
      </c>
      <c r="AU602" s="165" t="s">
        <v>81</v>
      </c>
      <c r="AY602" s="123" t="s">
        <v>173</v>
      </c>
      <c r="BE602" s="166">
        <f>IF(N602="základní",J602,0)</f>
        <v>0</v>
      </c>
      <c r="BF602" s="166">
        <f>IF(N602="snížená",J602,0)</f>
        <v>0</v>
      </c>
      <c r="BG602" s="166">
        <f>IF(N602="zákl. přenesená",J602,0)</f>
        <v>0</v>
      </c>
      <c r="BH602" s="166">
        <f>IF(N602="sníž. přenesená",J602,0)</f>
        <v>0</v>
      </c>
      <c r="BI602" s="166">
        <f>IF(N602="nulová",J602,0)</f>
        <v>0</v>
      </c>
      <c r="BJ602" s="123" t="s">
        <v>79</v>
      </c>
      <c r="BK602" s="166">
        <f>ROUND(I602*H602,2)</f>
        <v>0</v>
      </c>
      <c r="BL602" s="123" t="s">
        <v>262</v>
      </c>
      <c r="BM602" s="165" t="s">
        <v>1046</v>
      </c>
    </row>
    <row r="603" spans="3:65" s="106" customFormat="1" ht="13.05" customHeight="1">
      <c r="D603" s="170" t="s">
        <v>194</v>
      </c>
      <c r="F603" s="171" t="s">
        <v>1047</v>
      </c>
      <c r="AT603" s="123" t="s">
        <v>194</v>
      </c>
      <c r="AU603" s="123" t="s">
        <v>81</v>
      </c>
    </row>
    <row r="604" spans="3:65" s="172" customFormat="1" ht="13.05" customHeight="1">
      <c r="D604" s="173" t="s">
        <v>207</v>
      </c>
      <c r="E604" s="174"/>
      <c r="F604" s="175" t="s">
        <v>1048</v>
      </c>
      <c r="H604" s="174"/>
      <c r="AT604" s="176" t="s">
        <v>207</v>
      </c>
      <c r="AU604" s="176" t="s">
        <v>81</v>
      </c>
      <c r="AV604" s="43" t="s">
        <v>79</v>
      </c>
      <c r="AW604" s="43" t="s">
        <v>32</v>
      </c>
      <c r="AX604" s="43" t="s">
        <v>71</v>
      </c>
      <c r="AY604" s="176" t="s">
        <v>173</v>
      </c>
    </row>
    <row r="605" spans="3:65" s="177" customFormat="1" ht="13.05" customHeight="1">
      <c r="D605" s="173" t="s">
        <v>207</v>
      </c>
      <c r="E605" s="178"/>
      <c r="F605" s="179" t="s">
        <v>1049</v>
      </c>
      <c r="H605" s="180">
        <v>3.2</v>
      </c>
      <c r="AT605" s="181" t="s">
        <v>207</v>
      </c>
      <c r="AU605" s="181" t="s">
        <v>81</v>
      </c>
      <c r="AV605" s="43" t="s">
        <v>81</v>
      </c>
      <c r="AW605" s="43" t="s">
        <v>32</v>
      </c>
      <c r="AX605" s="43" t="s">
        <v>71</v>
      </c>
      <c r="AY605" s="181" t="s">
        <v>173</v>
      </c>
    </row>
    <row r="606" spans="3:65" s="172" customFormat="1" ht="13.05" customHeight="1">
      <c r="D606" s="173" t="s">
        <v>207</v>
      </c>
      <c r="E606" s="174"/>
      <c r="F606" s="175" t="s">
        <v>1050</v>
      </c>
      <c r="H606" s="174"/>
      <c r="AT606" s="176" t="s">
        <v>207</v>
      </c>
      <c r="AU606" s="176" t="s">
        <v>81</v>
      </c>
      <c r="AV606" s="43" t="s">
        <v>79</v>
      </c>
      <c r="AW606" s="43" t="s">
        <v>32</v>
      </c>
      <c r="AX606" s="43" t="s">
        <v>71</v>
      </c>
      <c r="AY606" s="176" t="s">
        <v>173</v>
      </c>
    </row>
    <row r="607" spans="3:65" s="177" customFormat="1" ht="13.05" customHeight="1">
      <c r="D607" s="173" t="s">
        <v>207</v>
      </c>
      <c r="E607" s="178"/>
      <c r="F607" s="179" t="s">
        <v>1051</v>
      </c>
      <c r="H607" s="180">
        <v>3.6</v>
      </c>
      <c r="AT607" s="181" t="s">
        <v>207</v>
      </c>
      <c r="AU607" s="181" t="s">
        <v>81</v>
      </c>
      <c r="AV607" s="43" t="s">
        <v>81</v>
      </c>
      <c r="AW607" s="43" t="s">
        <v>32</v>
      </c>
      <c r="AX607" s="43" t="s">
        <v>71</v>
      </c>
      <c r="AY607" s="181" t="s">
        <v>173</v>
      </c>
    </row>
    <row r="608" spans="3:65" s="182" customFormat="1" ht="13.05" customHeight="1">
      <c r="D608" s="183" t="s">
        <v>207</v>
      </c>
      <c r="E608" s="184"/>
      <c r="F608" s="185" t="s">
        <v>210</v>
      </c>
      <c r="H608" s="186">
        <v>6.8</v>
      </c>
      <c r="AT608" s="187" t="s">
        <v>207</v>
      </c>
      <c r="AU608" s="187" t="s">
        <v>81</v>
      </c>
      <c r="AV608" s="43" t="s">
        <v>179</v>
      </c>
      <c r="AW608" s="43" t="s">
        <v>32</v>
      </c>
      <c r="AX608" s="43" t="s">
        <v>79</v>
      </c>
      <c r="AY608" s="187" t="s">
        <v>173</v>
      </c>
    </row>
    <row r="609" spans="3:65" s="106" customFormat="1" ht="21.75" customHeight="1">
      <c r="C609" s="193" t="s">
        <v>1052</v>
      </c>
      <c r="D609" s="193" t="s">
        <v>317</v>
      </c>
      <c r="E609" s="194" t="s">
        <v>1039</v>
      </c>
      <c r="F609" s="194" t="s">
        <v>1040</v>
      </c>
      <c r="G609" s="195" t="s">
        <v>248</v>
      </c>
      <c r="H609" s="196">
        <v>0.16300000000000001</v>
      </c>
      <c r="I609" s="197"/>
      <c r="J609" s="198">
        <f>ROUND(I609*H609,2)</f>
        <v>0</v>
      </c>
      <c r="K609" s="199" t="s">
        <v>320</v>
      </c>
      <c r="L609" s="200"/>
      <c r="M609" s="201"/>
      <c r="N609" s="202" t="s">
        <v>42</v>
      </c>
      <c r="P609" s="163">
        <f>O609*H609</f>
        <v>0</v>
      </c>
      <c r="Q609" s="163">
        <v>0.44</v>
      </c>
      <c r="R609" s="163">
        <f>Q609*H609</f>
        <v>7.1720000000000006E-2</v>
      </c>
      <c r="S609" s="163">
        <v>0</v>
      </c>
      <c r="T609" s="164">
        <f>S609*H609</f>
        <v>0</v>
      </c>
      <c r="AR609" s="165" t="s">
        <v>364</v>
      </c>
      <c r="AT609" s="165" t="s">
        <v>317</v>
      </c>
      <c r="AU609" s="165" t="s">
        <v>81</v>
      </c>
      <c r="AY609" s="123" t="s">
        <v>173</v>
      </c>
      <c r="BE609" s="166">
        <f>IF(N609="základní",J609,0)</f>
        <v>0</v>
      </c>
      <c r="BF609" s="166">
        <f>IF(N609="snížená",J609,0)</f>
        <v>0</v>
      </c>
      <c r="BG609" s="166">
        <f>IF(N609="zákl. přenesená",J609,0)</f>
        <v>0</v>
      </c>
      <c r="BH609" s="166">
        <f>IF(N609="sníž. přenesená",J609,0)</f>
        <v>0</v>
      </c>
      <c r="BI609" s="166">
        <f>IF(N609="nulová",J609,0)</f>
        <v>0</v>
      </c>
      <c r="BJ609" s="123" t="s">
        <v>79</v>
      </c>
      <c r="BK609" s="166">
        <f>ROUND(I609*H609,2)</f>
        <v>0</v>
      </c>
      <c r="BL609" s="123" t="s">
        <v>262</v>
      </c>
      <c r="BM609" s="165" t="s">
        <v>1053</v>
      </c>
    </row>
    <row r="610" spans="3:65" s="172" customFormat="1" ht="13.05" customHeight="1">
      <c r="D610" s="203" t="s">
        <v>207</v>
      </c>
      <c r="E610" s="220"/>
      <c r="F610" s="221" t="s">
        <v>1048</v>
      </c>
      <c r="H610" s="220"/>
      <c r="AT610" s="176" t="s">
        <v>207</v>
      </c>
      <c r="AU610" s="176" t="s">
        <v>81</v>
      </c>
      <c r="AV610" s="43" t="s">
        <v>79</v>
      </c>
      <c r="AW610" s="43" t="s">
        <v>32</v>
      </c>
      <c r="AX610" s="43" t="s">
        <v>71</v>
      </c>
      <c r="AY610" s="176" t="s">
        <v>173</v>
      </c>
    </row>
    <row r="611" spans="3:65" s="177" customFormat="1" ht="13.05" customHeight="1">
      <c r="D611" s="173" t="s">
        <v>207</v>
      </c>
      <c r="E611" s="178"/>
      <c r="F611" s="179" t="s">
        <v>1054</v>
      </c>
      <c r="H611" s="180">
        <v>8.2000000000000003E-2</v>
      </c>
      <c r="AT611" s="181" t="s">
        <v>207</v>
      </c>
      <c r="AU611" s="181" t="s">
        <v>81</v>
      </c>
      <c r="AV611" s="43" t="s">
        <v>81</v>
      </c>
      <c r="AW611" s="43" t="s">
        <v>32</v>
      </c>
      <c r="AX611" s="43" t="s">
        <v>71</v>
      </c>
      <c r="AY611" s="181" t="s">
        <v>173</v>
      </c>
    </row>
    <row r="612" spans="3:65" s="172" customFormat="1" ht="13.05" customHeight="1">
      <c r="D612" s="173" t="s">
        <v>207</v>
      </c>
      <c r="E612" s="174"/>
      <c r="F612" s="175" t="s">
        <v>1050</v>
      </c>
      <c r="H612" s="174"/>
      <c r="AT612" s="176" t="s">
        <v>207</v>
      </c>
      <c r="AU612" s="176" t="s">
        <v>81</v>
      </c>
      <c r="AV612" s="43" t="s">
        <v>79</v>
      </c>
      <c r="AW612" s="43" t="s">
        <v>32</v>
      </c>
      <c r="AX612" s="43" t="s">
        <v>71</v>
      </c>
      <c r="AY612" s="176" t="s">
        <v>173</v>
      </c>
    </row>
    <row r="613" spans="3:65" s="177" customFormat="1" ht="13.05" customHeight="1">
      <c r="D613" s="173" t="s">
        <v>207</v>
      </c>
      <c r="E613" s="178"/>
      <c r="F613" s="179" t="s">
        <v>1055</v>
      </c>
      <c r="H613" s="180">
        <v>8.1000000000000003E-2</v>
      </c>
      <c r="AT613" s="181" t="s">
        <v>207</v>
      </c>
      <c r="AU613" s="181" t="s">
        <v>81</v>
      </c>
      <c r="AV613" s="43" t="s">
        <v>81</v>
      </c>
      <c r="AW613" s="43" t="s">
        <v>32</v>
      </c>
      <c r="AX613" s="43" t="s">
        <v>71</v>
      </c>
      <c r="AY613" s="181" t="s">
        <v>173</v>
      </c>
    </row>
    <row r="614" spans="3:65" s="182" customFormat="1" ht="13.05" customHeight="1">
      <c r="D614" s="183" t="s">
        <v>207</v>
      </c>
      <c r="E614" s="184"/>
      <c r="F614" s="185" t="s">
        <v>210</v>
      </c>
      <c r="H614" s="186">
        <v>0.16300000000000001</v>
      </c>
      <c r="AT614" s="187" t="s">
        <v>207</v>
      </c>
      <c r="AU614" s="187" t="s">
        <v>81</v>
      </c>
      <c r="AV614" s="43" t="s">
        <v>179</v>
      </c>
      <c r="AW614" s="43" t="s">
        <v>32</v>
      </c>
      <c r="AX614" s="43" t="s">
        <v>79</v>
      </c>
      <c r="AY614" s="187" t="s">
        <v>173</v>
      </c>
    </row>
    <row r="615" spans="3:65" s="106" customFormat="1" ht="55.5" customHeight="1">
      <c r="C615" s="154" t="s">
        <v>1056</v>
      </c>
      <c r="D615" s="154" t="s">
        <v>175</v>
      </c>
      <c r="E615" s="155" t="s">
        <v>1057</v>
      </c>
      <c r="F615" s="155" t="s">
        <v>1058</v>
      </c>
      <c r="G615" s="156" t="s">
        <v>378</v>
      </c>
      <c r="H615" s="157">
        <v>42.2</v>
      </c>
      <c r="I615" s="158"/>
      <c r="J615" s="159">
        <f>ROUND(I615*H615,2)</f>
        <v>0</v>
      </c>
      <c r="K615" s="167" t="s">
        <v>320</v>
      </c>
      <c r="M615" s="161"/>
      <c r="N615" s="162" t="s">
        <v>42</v>
      </c>
      <c r="P615" s="163">
        <f>O615*H615</f>
        <v>0</v>
      </c>
      <c r="Q615" s="163">
        <v>0</v>
      </c>
      <c r="R615" s="163">
        <f>Q615*H615</f>
        <v>0</v>
      </c>
      <c r="S615" s="163">
        <v>0</v>
      </c>
      <c r="T615" s="164">
        <f>S615*H615</f>
        <v>0</v>
      </c>
      <c r="AR615" s="165" t="s">
        <v>262</v>
      </c>
      <c r="AT615" s="165" t="s">
        <v>175</v>
      </c>
      <c r="AU615" s="165" t="s">
        <v>81</v>
      </c>
      <c r="AY615" s="123" t="s">
        <v>173</v>
      </c>
      <c r="BE615" s="166">
        <f>IF(N615="základní",J615,0)</f>
        <v>0</v>
      </c>
      <c r="BF615" s="166">
        <f>IF(N615="snížená",J615,0)</f>
        <v>0</v>
      </c>
      <c r="BG615" s="166">
        <f>IF(N615="zákl. přenesená",J615,0)</f>
        <v>0</v>
      </c>
      <c r="BH615" s="166">
        <f>IF(N615="sníž. přenesená",J615,0)</f>
        <v>0</v>
      </c>
      <c r="BI615" s="166">
        <f>IF(N615="nulová",J615,0)</f>
        <v>0</v>
      </c>
      <c r="BJ615" s="123" t="s">
        <v>79</v>
      </c>
      <c r="BK615" s="166">
        <f>ROUND(I615*H615,2)</f>
        <v>0</v>
      </c>
      <c r="BL615" s="123" t="s">
        <v>262</v>
      </c>
      <c r="BM615" s="165" t="s">
        <v>1059</v>
      </c>
    </row>
    <row r="616" spans="3:65" s="106" customFormat="1" ht="13.05" customHeight="1">
      <c r="D616" s="170" t="s">
        <v>194</v>
      </c>
      <c r="F616" s="171" t="s">
        <v>1060</v>
      </c>
      <c r="AT616" s="123" t="s">
        <v>194</v>
      </c>
      <c r="AU616" s="123" t="s">
        <v>81</v>
      </c>
    </row>
    <row r="617" spans="3:65" s="106" customFormat="1" ht="27" customHeight="1">
      <c r="D617" s="173" t="s">
        <v>235</v>
      </c>
      <c r="F617" s="189" t="s">
        <v>1061</v>
      </c>
      <c r="AT617" s="123" t="s">
        <v>235</v>
      </c>
      <c r="AU617" s="123" t="s">
        <v>81</v>
      </c>
    </row>
    <row r="618" spans="3:65" s="172" customFormat="1" ht="13.05" customHeight="1">
      <c r="D618" s="173" t="s">
        <v>207</v>
      </c>
      <c r="E618" s="174"/>
      <c r="F618" s="175" t="s">
        <v>1062</v>
      </c>
      <c r="H618" s="174"/>
      <c r="AT618" s="176" t="s">
        <v>207</v>
      </c>
      <c r="AU618" s="176" t="s">
        <v>81</v>
      </c>
      <c r="AV618" s="43" t="s">
        <v>79</v>
      </c>
      <c r="AW618" s="43" t="s">
        <v>32</v>
      </c>
      <c r="AX618" s="43" t="s">
        <v>71</v>
      </c>
      <c r="AY618" s="176" t="s">
        <v>173</v>
      </c>
    </row>
    <row r="619" spans="3:65" s="177" customFormat="1" ht="13.05" customHeight="1">
      <c r="D619" s="173" t="s">
        <v>207</v>
      </c>
      <c r="E619" s="178"/>
      <c r="F619" s="179" t="s">
        <v>1063</v>
      </c>
      <c r="H619" s="180">
        <v>35.4</v>
      </c>
      <c r="AT619" s="181" t="s">
        <v>207</v>
      </c>
      <c r="AU619" s="181" t="s">
        <v>81</v>
      </c>
      <c r="AV619" s="43" t="s">
        <v>81</v>
      </c>
      <c r="AW619" s="43" t="s">
        <v>32</v>
      </c>
      <c r="AX619" s="43" t="s">
        <v>71</v>
      </c>
      <c r="AY619" s="181" t="s">
        <v>173</v>
      </c>
    </row>
    <row r="620" spans="3:65" s="172" customFormat="1" ht="13.05" customHeight="1">
      <c r="D620" s="173" t="s">
        <v>207</v>
      </c>
      <c r="E620" s="174"/>
      <c r="F620" s="175" t="s">
        <v>1064</v>
      </c>
      <c r="H620" s="174"/>
      <c r="AT620" s="176" t="s">
        <v>207</v>
      </c>
      <c r="AU620" s="176" t="s">
        <v>81</v>
      </c>
      <c r="AV620" s="43" t="s">
        <v>79</v>
      </c>
      <c r="AW620" s="43" t="s">
        <v>32</v>
      </c>
      <c r="AX620" s="43" t="s">
        <v>71</v>
      </c>
      <c r="AY620" s="176" t="s">
        <v>173</v>
      </c>
    </row>
    <row r="621" spans="3:65" s="177" customFormat="1" ht="13.05" customHeight="1">
      <c r="D621" s="173" t="s">
        <v>207</v>
      </c>
      <c r="E621" s="178"/>
      <c r="F621" s="179" t="s">
        <v>1065</v>
      </c>
      <c r="H621" s="180">
        <v>6.8</v>
      </c>
      <c r="AT621" s="181" t="s">
        <v>207</v>
      </c>
      <c r="AU621" s="181" t="s">
        <v>81</v>
      </c>
      <c r="AV621" s="43" t="s">
        <v>81</v>
      </c>
      <c r="AW621" s="43" t="s">
        <v>32</v>
      </c>
      <c r="AX621" s="43" t="s">
        <v>71</v>
      </c>
      <c r="AY621" s="181" t="s">
        <v>173</v>
      </c>
    </row>
    <row r="622" spans="3:65" s="182" customFormat="1" ht="13.05" customHeight="1">
      <c r="D622" s="183" t="s">
        <v>207</v>
      </c>
      <c r="E622" s="184"/>
      <c r="F622" s="185" t="s">
        <v>210</v>
      </c>
      <c r="H622" s="186">
        <v>42.2</v>
      </c>
      <c r="AT622" s="187" t="s">
        <v>207</v>
      </c>
      <c r="AU622" s="187" t="s">
        <v>81</v>
      </c>
      <c r="AV622" s="43" t="s">
        <v>179</v>
      </c>
      <c r="AW622" s="43" t="s">
        <v>32</v>
      </c>
      <c r="AX622" s="43" t="s">
        <v>79</v>
      </c>
      <c r="AY622" s="187" t="s">
        <v>173</v>
      </c>
    </row>
    <row r="623" spans="3:65" s="106" customFormat="1" ht="21.75" customHeight="1">
      <c r="C623" s="193" t="s">
        <v>1066</v>
      </c>
      <c r="D623" s="193" t="s">
        <v>317</v>
      </c>
      <c r="E623" s="194" t="s">
        <v>1039</v>
      </c>
      <c r="F623" s="194" t="s">
        <v>1040</v>
      </c>
      <c r="G623" s="195" t="s">
        <v>248</v>
      </c>
      <c r="H623" s="196">
        <v>1.778</v>
      </c>
      <c r="I623" s="197"/>
      <c r="J623" s="198">
        <f>ROUND(I623*H623,2)</f>
        <v>0</v>
      </c>
      <c r="K623" s="199" t="s">
        <v>320</v>
      </c>
      <c r="L623" s="200"/>
      <c r="M623" s="201"/>
      <c r="N623" s="202" t="s">
        <v>42</v>
      </c>
      <c r="P623" s="163">
        <f>O623*H623</f>
        <v>0</v>
      </c>
      <c r="Q623" s="163">
        <v>0.44</v>
      </c>
      <c r="R623" s="163">
        <f>Q623*H623</f>
        <v>0.78232000000000002</v>
      </c>
      <c r="S623" s="163">
        <v>0</v>
      </c>
      <c r="T623" s="164">
        <f>S623*H623</f>
        <v>0</v>
      </c>
      <c r="AR623" s="165" t="s">
        <v>364</v>
      </c>
      <c r="AT623" s="165" t="s">
        <v>317</v>
      </c>
      <c r="AU623" s="165" t="s">
        <v>81</v>
      </c>
      <c r="AY623" s="123" t="s">
        <v>173</v>
      </c>
      <c r="BE623" s="166">
        <f>IF(N623="základní",J623,0)</f>
        <v>0</v>
      </c>
      <c r="BF623" s="166">
        <f>IF(N623="snížená",J623,0)</f>
        <v>0</v>
      </c>
      <c r="BG623" s="166">
        <f>IF(N623="zákl. přenesená",J623,0)</f>
        <v>0</v>
      </c>
      <c r="BH623" s="166">
        <f>IF(N623="sníž. přenesená",J623,0)</f>
        <v>0</v>
      </c>
      <c r="BI623" s="166">
        <f>IF(N623="nulová",J623,0)</f>
        <v>0</v>
      </c>
      <c r="BJ623" s="123" t="s">
        <v>79</v>
      </c>
      <c r="BK623" s="166">
        <f>ROUND(I623*H623,2)</f>
        <v>0</v>
      </c>
      <c r="BL623" s="123" t="s">
        <v>262</v>
      </c>
      <c r="BM623" s="165" t="s">
        <v>1067</v>
      </c>
    </row>
    <row r="624" spans="3:65" s="177" customFormat="1" ht="13.05" customHeight="1">
      <c r="D624" s="203" t="s">
        <v>207</v>
      </c>
      <c r="E624" s="204"/>
      <c r="F624" s="205" t="s">
        <v>1068</v>
      </c>
      <c r="H624" s="206">
        <v>1.631</v>
      </c>
      <c r="AT624" s="181" t="s">
        <v>207</v>
      </c>
      <c r="AU624" s="181" t="s">
        <v>81</v>
      </c>
      <c r="AV624" s="43" t="s">
        <v>81</v>
      </c>
      <c r="AW624" s="43" t="s">
        <v>32</v>
      </c>
      <c r="AX624" s="43" t="s">
        <v>71</v>
      </c>
      <c r="AY624" s="181" t="s">
        <v>173</v>
      </c>
    </row>
    <row r="625" spans="3:65" s="177" customFormat="1" ht="13.05" customHeight="1">
      <c r="D625" s="173" t="s">
        <v>207</v>
      </c>
      <c r="E625" s="178"/>
      <c r="F625" s="179" t="s">
        <v>1069</v>
      </c>
      <c r="H625" s="180">
        <v>0.14699999999999999</v>
      </c>
      <c r="AT625" s="181" t="s">
        <v>207</v>
      </c>
      <c r="AU625" s="181" t="s">
        <v>81</v>
      </c>
      <c r="AV625" s="43" t="s">
        <v>81</v>
      </c>
      <c r="AW625" s="43" t="s">
        <v>32</v>
      </c>
      <c r="AX625" s="43" t="s">
        <v>71</v>
      </c>
      <c r="AY625" s="181" t="s">
        <v>173</v>
      </c>
    </row>
    <row r="626" spans="3:65" s="182" customFormat="1" ht="13.05" customHeight="1">
      <c r="D626" s="183" t="s">
        <v>207</v>
      </c>
      <c r="E626" s="184"/>
      <c r="F626" s="185" t="s">
        <v>210</v>
      </c>
      <c r="H626" s="186">
        <v>1.778</v>
      </c>
      <c r="AT626" s="187" t="s">
        <v>207</v>
      </c>
      <c r="AU626" s="187" t="s">
        <v>81</v>
      </c>
      <c r="AV626" s="43" t="s">
        <v>179</v>
      </c>
      <c r="AW626" s="43" t="s">
        <v>32</v>
      </c>
      <c r="AX626" s="43" t="s">
        <v>79</v>
      </c>
      <c r="AY626" s="187" t="s">
        <v>173</v>
      </c>
    </row>
    <row r="627" spans="3:65" s="106" customFormat="1" ht="44.25" customHeight="1">
      <c r="C627" s="154" t="s">
        <v>1070</v>
      </c>
      <c r="D627" s="154" t="s">
        <v>175</v>
      </c>
      <c r="E627" s="155" t="s">
        <v>1071</v>
      </c>
      <c r="F627" s="155" t="s">
        <v>1072</v>
      </c>
      <c r="G627" s="156" t="s">
        <v>199</v>
      </c>
      <c r="H627" s="157">
        <v>44.2</v>
      </c>
      <c r="I627" s="158"/>
      <c r="J627" s="159">
        <f>ROUND(I627*H627,2)</f>
        <v>0</v>
      </c>
      <c r="K627" s="167" t="s">
        <v>192</v>
      </c>
      <c r="M627" s="161"/>
      <c r="N627" s="162" t="s">
        <v>42</v>
      </c>
      <c r="P627" s="163">
        <f>O627*H627</f>
        <v>0</v>
      </c>
      <c r="Q627" s="163">
        <v>9.9600000000000001E-3</v>
      </c>
      <c r="R627" s="163">
        <f>Q627*H627</f>
        <v>0.44023200000000001</v>
      </c>
      <c r="S627" s="163">
        <v>0</v>
      </c>
      <c r="T627" s="164">
        <f>S627*H627</f>
        <v>0</v>
      </c>
      <c r="AR627" s="165" t="s">
        <v>262</v>
      </c>
      <c r="AT627" s="165" t="s">
        <v>175</v>
      </c>
      <c r="AU627" s="165" t="s">
        <v>81</v>
      </c>
      <c r="AY627" s="123" t="s">
        <v>173</v>
      </c>
      <c r="BE627" s="166">
        <f>IF(N627="základní",J627,0)</f>
        <v>0</v>
      </c>
      <c r="BF627" s="166">
        <f>IF(N627="snížená",J627,0)</f>
        <v>0</v>
      </c>
      <c r="BG627" s="166">
        <f>IF(N627="zákl. přenesená",J627,0)</f>
        <v>0</v>
      </c>
      <c r="BH627" s="166">
        <f>IF(N627="sníž. přenesená",J627,0)</f>
        <v>0</v>
      </c>
      <c r="BI627" s="166">
        <f>IF(N627="nulová",J627,0)</f>
        <v>0</v>
      </c>
      <c r="BJ627" s="123" t="s">
        <v>79</v>
      </c>
      <c r="BK627" s="166">
        <f>ROUND(I627*H627,2)</f>
        <v>0</v>
      </c>
      <c r="BL627" s="123" t="s">
        <v>262</v>
      </c>
      <c r="BM627" s="165" t="s">
        <v>1073</v>
      </c>
    </row>
    <row r="628" spans="3:65" s="106" customFormat="1" ht="13.05" customHeight="1">
      <c r="D628" s="170" t="s">
        <v>194</v>
      </c>
      <c r="F628" s="171" t="s">
        <v>1074</v>
      </c>
      <c r="AT628" s="123" t="s">
        <v>194</v>
      </c>
      <c r="AU628" s="123" t="s">
        <v>81</v>
      </c>
    </row>
    <row r="629" spans="3:65" s="172" customFormat="1" ht="13.05" customHeight="1">
      <c r="D629" s="173" t="s">
        <v>207</v>
      </c>
      <c r="E629" s="174"/>
      <c r="F629" s="175" t="s">
        <v>1075</v>
      </c>
      <c r="H629" s="174"/>
      <c r="AT629" s="176" t="s">
        <v>207</v>
      </c>
      <c r="AU629" s="176" t="s">
        <v>81</v>
      </c>
      <c r="AV629" s="43" t="s">
        <v>79</v>
      </c>
      <c r="AW629" s="43" t="s">
        <v>32</v>
      </c>
      <c r="AX629" s="43" t="s">
        <v>71</v>
      </c>
      <c r="AY629" s="176" t="s">
        <v>173</v>
      </c>
    </row>
    <row r="630" spans="3:65" s="177" customFormat="1" ht="13.05" customHeight="1">
      <c r="D630" s="173" t="s">
        <v>207</v>
      </c>
      <c r="E630" s="178"/>
      <c r="F630" s="179" t="s">
        <v>1076</v>
      </c>
      <c r="H630" s="180">
        <v>23.2</v>
      </c>
      <c r="AT630" s="181" t="s">
        <v>207</v>
      </c>
      <c r="AU630" s="181" t="s">
        <v>81</v>
      </c>
      <c r="AV630" s="43" t="s">
        <v>81</v>
      </c>
      <c r="AW630" s="43" t="s">
        <v>32</v>
      </c>
      <c r="AX630" s="43" t="s">
        <v>71</v>
      </c>
      <c r="AY630" s="181" t="s">
        <v>173</v>
      </c>
    </row>
    <row r="631" spans="3:65" s="177" customFormat="1" ht="13.05" customHeight="1">
      <c r="D631" s="173" t="s">
        <v>207</v>
      </c>
      <c r="E631" s="178"/>
      <c r="F631" s="179" t="s">
        <v>1077</v>
      </c>
      <c r="H631" s="180">
        <v>21</v>
      </c>
      <c r="AT631" s="181" t="s">
        <v>207</v>
      </c>
      <c r="AU631" s="181" t="s">
        <v>81</v>
      </c>
      <c r="AV631" s="43" t="s">
        <v>81</v>
      </c>
      <c r="AW631" s="43" t="s">
        <v>32</v>
      </c>
      <c r="AX631" s="43" t="s">
        <v>71</v>
      </c>
      <c r="AY631" s="181" t="s">
        <v>173</v>
      </c>
    </row>
    <row r="632" spans="3:65" s="182" customFormat="1" ht="13.05" customHeight="1">
      <c r="D632" s="183" t="s">
        <v>207</v>
      </c>
      <c r="E632" s="184"/>
      <c r="F632" s="185" t="s">
        <v>210</v>
      </c>
      <c r="H632" s="186">
        <v>44.2</v>
      </c>
      <c r="AT632" s="187" t="s">
        <v>207</v>
      </c>
      <c r="AU632" s="187" t="s">
        <v>81</v>
      </c>
      <c r="AV632" s="43" t="s">
        <v>179</v>
      </c>
      <c r="AW632" s="43" t="s">
        <v>32</v>
      </c>
      <c r="AX632" s="43" t="s">
        <v>79</v>
      </c>
      <c r="AY632" s="187" t="s">
        <v>173</v>
      </c>
    </row>
    <row r="633" spans="3:65" s="106" customFormat="1" ht="49.05" customHeight="1">
      <c r="C633" s="154" t="s">
        <v>1078</v>
      </c>
      <c r="D633" s="154" t="s">
        <v>175</v>
      </c>
      <c r="E633" s="155" t="s">
        <v>1079</v>
      </c>
      <c r="F633" s="155" t="s">
        <v>1080</v>
      </c>
      <c r="G633" s="156" t="s">
        <v>199</v>
      </c>
      <c r="H633" s="157">
        <v>218.536</v>
      </c>
      <c r="I633" s="158"/>
      <c r="J633" s="159">
        <f>ROUND(I633*H633,2)</f>
        <v>0</v>
      </c>
      <c r="K633" s="167" t="s">
        <v>192</v>
      </c>
      <c r="M633" s="161"/>
      <c r="N633" s="162" t="s">
        <v>42</v>
      </c>
      <c r="P633" s="163">
        <f>O633*H633</f>
        <v>0</v>
      </c>
      <c r="Q633" s="163">
        <v>1.438E-2</v>
      </c>
      <c r="R633" s="163">
        <f>Q633*H633</f>
        <v>3.1425476800000003</v>
      </c>
      <c r="S633" s="163">
        <v>0</v>
      </c>
      <c r="T633" s="164">
        <f>S633*H633</f>
        <v>0</v>
      </c>
      <c r="AR633" s="165" t="s">
        <v>262</v>
      </c>
      <c r="AT633" s="165" t="s">
        <v>175</v>
      </c>
      <c r="AU633" s="165" t="s">
        <v>81</v>
      </c>
      <c r="AY633" s="123" t="s">
        <v>173</v>
      </c>
      <c r="BE633" s="166">
        <f>IF(N633="základní",J633,0)</f>
        <v>0</v>
      </c>
      <c r="BF633" s="166">
        <f>IF(N633="snížená",J633,0)</f>
        <v>0</v>
      </c>
      <c r="BG633" s="166">
        <f>IF(N633="zákl. přenesená",J633,0)</f>
        <v>0</v>
      </c>
      <c r="BH633" s="166">
        <f>IF(N633="sníž. přenesená",J633,0)</f>
        <v>0</v>
      </c>
      <c r="BI633" s="166">
        <f>IF(N633="nulová",J633,0)</f>
        <v>0</v>
      </c>
      <c r="BJ633" s="123" t="s">
        <v>79</v>
      </c>
      <c r="BK633" s="166">
        <f>ROUND(I633*H633,2)</f>
        <v>0</v>
      </c>
      <c r="BL633" s="123" t="s">
        <v>262</v>
      </c>
      <c r="BM633" s="165" t="s">
        <v>1081</v>
      </c>
    </row>
    <row r="634" spans="3:65" s="106" customFormat="1" ht="13.05" customHeight="1">
      <c r="D634" s="170" t="s">
        <v>194</v>
      </c>
      <c r="F634" s="171" t="s">
        <v>1082</v>
      </c>
      <c r="AT634" s="123" t="s">
        <v>194</v>
      </c>
      <c r="AU634" s="123" t="s">
        <v>81</v>
      </c>
    </row>
    <row r="635" spans="3:65" s="177" customFormat="1" ht="13.05" customHeight="1">
      <c r="D635" s="173" t="s">
        <v>207</v>
      </c>
      <c r="E635" s="178"/>
      <c r="F635" s="179" t="s">
        <v>872</v>
      </c>
      <c r="H635" s="180">
        <v>218.536</v>
      </c>
      <c r="AT635" s="181" t="s">
        <v>207</v>
      </c>
      <c r="AU635" s="181" t="s">
        <v>81</v>
      </c>
      <c r="AV635" s="43" t="s">
        <v>81</v>
      </c>
      <c r="AW635" s="43" t="s">
        <v>32</v>
      </c>
      <c r="AX635" s="43" t="s">
        <v>71</v>
      </c>
      <c r="AY635" s="181" t="s">
        <v>173</v>
      </c>
    </row>
    <row r="636" spans="3:65" s="182" customFormat="1" ht="13.05" customHeight="1">
      <c r="D636" s="183" t="s">
        <v>207</v>
      </c>
      <c r="E636" s="184"/>
      <c r="F636" s="185" t="s">
        <v>210</v>
      </c>
      <c r="H636" s="186">
        <v>218.536</v>
      </c>
      <c r="AT636" s="187" t="s">
        <v>207</v>
      </c>
      <c r="AU636" s="187" t="s">
        <v>81</v>
      </c>
      <c r="AV636" s="43" t="s">
        <v>179</v>
      </c>
      <c r="AW636" s="43" t="s">
        <v>32</v>
      </c>
      <c r="AX636" s="43" t="s">
        <v>79</v>
      </c>
      <c r="AY636" s="187" t="s">
        <v>173</v>
      </c>
    </row>
    <row r="637" spans="3:65" s="106" customFormat="1" ht="33" customHeight="1">
      <c r="C637" s="154" t="s">
        <v>1083</v>
      </c>
      <c r="D637" s="154" t="s">
        <v>175</v>
      </c>
      <c r="E637" s="155" t="s">
        <v>1084</v>
      </c>
      <c r="F637" s="155" t="s">
        <v>1085</v>
      </c>
      <c r="G637" s="156" t="s">
        <v>199</v>
      </c>
      <c r="H637" s="157">
        <v>94.858000000000004</v>
      </c>
      <c r="I637" s="158"/>
      <c r="J637" s="159">
        <f>ROUND(I637*H637,2)</f>
        <v>0</v>
      </c>
      <c r="K637" s="167" t="s">
        <v>192</v>
      </c>
      <c r="M637" s="161"/>
      <c r="N637" s="162" t="s">
        <v>42</v>
      </c>
      <c r="P637" s="163">
        <f>O637*H637</f>
        <v>0</v>
      </c>
      <c r="Q637" s="163">
        <v>0</v>
      </c>
      <c r="R637" s="163">
        <f>Q637*H637</f>
        <v>0</v>
      </c>
      <c r="S637" s="163">
        <v>0</v>
      </c>
      <c r="T637" s="164">
        <f>S637*H637</f>
        <v>0</v>
      </c>
      <c r="AR637" s="165" t="s">
        <v>262</v>
      </c>
      <c r="AT637" s="165" t="s">
        <v>175</v>
      </c>
      <c r="AU637" s="165" t="s">
        <v>81</v>
      </c>
      <c r="AY637" s="123" t="s">
        <v>173</v>
      </c>
      <c r="BE637" s="166">
        <f>IF(N637="základní",J637,0)</f>
        <v>0</v>
      </c>
      <c r="BF637" s="166">
        <f>IF(N637="snížená",J637,0)</f>
        <v>0</v>
      </c>
      <c r="BG637" s="166">
        <f>IF(N637="zákl. přenesená",J637,0)</f>
        <v>0</v>
      </c>
      <c r="BH637" s="166">
        <f>IF(N637="sníž. přenesená",J637,0)</f>
        <v>0</v>
      </c>
      <c r="BI637" s="166">
        <f>IF(N637="nulová",J637,0)</f>
        <v>0</v>
      </c>
      <c r="BJ637" s="123" t="s">
        <v>79</v>
      </c>
      <c r="BK637" s="166">
        <f>ROUND(I637*H637,2)</f>
        <v>0</v>
      </c>
      <c r="BL637" s="123" t="s">
        <v>262</v>
      </c>
      <c r="BM637" s="165" t="s">
        <v>1086</v>
      </c>
    </row>
    <row r="638" spans="3:65" s="106" customFormat="1" ht="13.05" customHeight="1">
      <c r="D638" s="170" t="s">
        <v>194</v>
      </c>
      <c r="F638" s="171" t="s">
        <v>1087</v>
      </c>
      <c r="AT638" s="123" t="s">
        <v>194</v>
      </c>
      <c r="AU638" s="123" t="s">
        <v>81</v>
      </c>
    </row>
    <row r="639" spans="3:65" s="172" customFormat="1" ht="13.05" customHeight="1">
      <c r="D639" s="173" t="s">
        <v>207</v>
      </c>
      <c r="E639" s="174"/>
      <c r="F639" s="175" t="s">
        <v>1088</v>
      </c>
      <c r="H639" s="174"/>
      <c r="AT639" s="176" t="s">
        <v>207</v>
      </c>
      <c r="AU639" s="176" t="s">
        <v>81</v>
      </c>
      <c r="AV639" s="43" t="s">
        <v>79</v>
      </c>
      <c r="AW639" s="43" t="s">
        <v>32</v>
      </c>
      <c r="AX639" s="43" t="s">
        <v>71</v>
      </c>
      <c r="AY639" s="176" t="s">
        <v>173</v>
      </c>
    </row>
    <row r="640" spans="3:65" s="177" customFormat="1" ht="22.95" customHeight="1">
      <c r="D640" s="173" t="s">
        <v>207</v>
      </c>
      <c r="E640" s="178"/>
      <c r="F640" s="179" t="s">
        <v>1089</v>
      </c>
      <c r="H640" s="180">
        <v>94.858000000000004</v>
      </c>
      <c r="AT640" s="181" t="s">
        <v>207</v>
      </c>
      <c r="AU640" s="181" t="s">
        <v>81</v>
      </c>
      <c r="AV640" s="43" t="s">
        <v>81</v>
      </c>
      <c r="AW640" s="43" t="s">
        <v>32</v>
      </c>
      <c r="AX640" s="43" t="s">
        <v>71</v>
      </c>
      <c r="AY640" s="181" t="s">
        <v>173</v>
      </c>
    </row>
    <row r="641" spans="3:65" s="182" customFormat="1" ht="13.05" customHeight="1">
      <c r="D641" s="183" t="s">
        <v>207</v>
      </c>
      <c r="E641" s="184"/>
      <c r="F641" s="185" t="s">
        <v>210</v>
      </c>
      <c r="H641" s="186">
        <v>94.858000000000004</v>
      </c>
      <c r="AT641" s="187" t="s">
        <v>207</v>
      </c>
      <c r="AU641" s="187" t="s">
        <v>81</v>
      </c>
      <c r="AV641" s="43" t="s">
        <v>179</v>
      </c>
      <c r="AW641" s="43" t="s">
        <v>32</v>
      </c>
      <c r="AX641" s="43" t="s">
        <v>79</v>
      </c>
      <c r="AY641" s="187" t="s">
        <v>173</v>
      </c>
    </row>
    <row r="642" spans="3:65" s="106" customFormat="1" ht="16.5" customHeight="1">
      <c r="C642" s="193" t="s">
        <v>1090</v>
      </c>
      <c r="D642" s="193" t="s">
        <v>317</v>
      </c>
      <c r="E642" s="194" t="s">
        <v>1091</v>
      </c>
      <c r="F642" s="194" t="s">
        <v>1092</v>
      </c>
      <c r="G642" s="195" t="s">
        <v>248</v>
      </c>
      <c r="H642" s="196">
        <v>0.75900000000000001</v>
      </c>
      <c r="I642" s="197"/>
      <c r="J642" s="198">
        <f>ROUND(I642*H642,2)</f>
        <v>0</v>
      </c>
      <c r="K642" s="199" t="s">
        <v>192</v>
      </c>
      <c r="L642" s="200"/>
      <c r="M642" s="201"/>
      <c r="N642" s="202" t="s">
        <v>42</v>
      </c>
      <c r="P642" s="163">
        <f>O642*H642</f>
        <v>0</v>
      </c>
      <c r="Q642" s="163">
        <v>0.55000000000000004</v>
      </c>
      <c r="R642" s="163">
        <f>Q642*H642</f>
        <v>0.41745000000000004</v>
      </c>
      <c r="S642" s="163">
        <v>0</v>
      </c>
      <c r="T642" s="164">
        <f>S642*H642</f>
        <v>0</v>
      </c>
      <c r="AR642" s="165" t="s">
        <v>364</v>
      </c>
      <c r="AT642" s="165" t="s">
        <v>317</v>
      </c>
      <c r="AU642" s="165" t="s">
        <v>81</v>
      </c>
      <c r="AY642" s="123" t="s">
        <v>173</v>
      </c>
      <c r="BE642" s="166">
        <f>IF(N642="základní",J642,0)</f>
        <v>0</v>
      </c>
      <c r="BF642" s="166">
        <f>IF(N642="snížená",J642,0)</f>
        <v>0</v>
      </c>
      <c r="BG642" s="166">
        <f>IF(N642="zákl. přenesená",J642,0)</f>
        <v>0</v>
      </c>
      <c r="BH642" s="166">
        <f>IF(N642="sníž. přenesená",J642,0)</f>
        <v>0</v>
      </c>
      <c r="BI642" s="166">
        <f>IF(N642="nulová",J642,0)</f>
        <v>0</v>
      </c>
      <c r="BJ642" s="123" t="s">
        <v>79</v>
      </c>
      <c r="BK642" s="166">
        <f>ROUND(I642*H642,2)</f>
        <v>0</v>
      </c>
      <c r="BL642" s="123" t="s">
        <v>262</v>
      </c>
      <c r="BM642" s="165" t="s">
        <v>1093</v>
      </c>
    </row>
    <row r="643" spans="3:65" s="177" customFormat="1" ht="13.05" customHeight="1">
      <c r="D643" s="203" t="s">
        <v>207</v>
      </c>
      <c r="E643" s="204"/>
      <c r="F643" s="205" t="s">
        <v>1094</v>
      </c>
      <c r="H643" s="206">
        <v>0.75900000000000001</v>
      </c>
      <c r="AT643" s="181" t="s">
        <v>207</v>
      </c>
      <c r="AU643" s="181" t="s">
        <v>81</v>
      </c>
      <c r="AV643" s="43" t="s">
        <v>81</v>
      </c>
      <c r="AW643" s="43" t="s">
        <v>32</v>
      </c>
      <c r="AX643" s="43" t="s">
        <v>71</v>
      </c>
      <c r="AY643" s="181" t="s">
        <v>173</v>
      </c>
    </row>
    <row r="644" spans="3:65" s="182" customFormat="1" ht="13.05" customHeight="1">
      <c r="D644" s="183" t="s">
        <v>207</v>
      </c>
      <c r="E644" s="184"/>
      <c r="F644" s="185" t="s">
        <v>210</v>
      </c>
      <c r="H644" s="186">
        <v>0.75900000000000001</v>
      </c>
      <c r="AT644" s="187" t="s">
        <v>207</v>
      </c>
      <c r="AU644" s="187" t="s">
        <v>81</v>
      </c>
      <c r="AV644" s="43" t="s">
        <v>179</v>
      </c>
      <c r="AW644" s="43" t="s">
        <v>32</v>
      </c>
      <c r="AX644" s="43" t="s">
        <v>79</v>
      </c>
      <c r="AY644" s="187" t="s">
        <v>173</v>
      </c>
    </row>
    <row r="645" spans="3:65" s="106" customFormat="1" ht="37.799999999999997" customHeight="1">
      <c r="C645" s="154" t="s">
        <v>1095</v>
      </c>
      <c r="D645" s="154" t="s">
        <v>175</v>
      </c>
      <c r="E645" s="155" t="s">
        <v>1096</v>
      </c>
      <c r="F645" s="155" t="s">
        <v>1097</v>
      </c>
      <c r="G645" s="156" t="s">
        <v>248</v>
      </c>
      <c r="H645" s="157">
        <v>8.0609999999999999</v>
      </c>
      <c r="I645" s="158"/>
      <c r="J645" s="159">
        <f>ROUND(I645*H645,2)</f>
        <v>0</v>
      </c>
      <c r="K645" s="167" t="s">
        <v>192</v>
      </c>
      <c r="M645" s="161"/>
      <c r="N645" s="162" t="s">
        <v>42</v>
      </c>
      <c r="P645" s="163">
        <f>O645*H645</f>
        <v>0</v>
      </c>
      <c r="Q645" s="163">
        <v>2.2839999999999999E-2</v>
      </c>
      <c r="R645" s="163">
        <f>Q645*H645</f>
        <v>0.18411323999999998</v>
      </c>
      <c r="S645" s="163">
        <v>0</v>
      </c>
      <c r="T645" s="164">
        <f>S645*H645</f>
        <v>0</v>
      </c>
      <c r="AR645" s="165" t="s">
        <v>262</v>
      </c>
      <c r="AT645" s="165" t="s">
        <v>175</v>
      </c>
      <c r="AU645" s="165" t="s">
        <v>81</v>
      </c>
      <c r="AY645" s="123" t="s">
        <v>173</v>
      </c>
      <c r="BE645" s="166">
        <f>IF(N645="základní",J645,0)</f>
        <v>0</v>
      </c>
      <c r="BF645" s="166">
        <f>IF(N645="snížená",J645,0)</f>
        <v>0</v>
      </c>
      <c r="BG645" s="166">
        <f>IF(N645="zákl. přenesená",J645,0)</f>
        <v>0</v>
      </c>
      <c r="BH645" s="166">
        <f>IF(N645="sníž. přenesená",J645,0)</f>
        <v>0</v>
      </c>
      <c r="BI645" s="166">
        <f>IF(N645="nulová",J645,0)</f>
        <v>0</v>
      </c>
      <c r="BJ645" s="123" t="s">
        <v>79</v>
      </c>
      <c r="BK645" s="166">
        <f>ROUND(I645*H645,2)</f>
        <v>0</v>
      </c>
      <c r="BL645" s="123" t="s">
        <v>262</v>
      </c>
      <c r="BM645" s="165" t="s">
        <v>1098</v>
      </c>
    </row>
    <row r="646" spans="3:65" s="106" customFormat="1" ht="13.05" customHeight="1">
      <c r="D646" s="170" t="s">
        <v>194</v>
      </c>
      <c r="F646" s="171" t="s">
        <v>1099</v>
      </c>
      <c r="AT646" s="123" t="s">
        <v>194</v>
      </c>
      <c r="AU646" s="123" t="s">
        <v>81</v>
      </c>
    </row>
    <row r="647" spans="3:65" s="177" customFormat="1" ht="13.05" customHeight="1">
      <c r="D647" s="173" t="s">
        <v>207</v>
      </c>
      <c r="E647" s="178"/>
      <c r="F647" s="179" t="s">
        <v>1100</v>
      </c>
      <c r="H647" s="180">
        <v>8.0609999999999999</v>
      </c>
      <c r="AT647" s="181" t="s">
        <v>207</v>
      </c>
      <c r="AU647" s="181" t="s">
        <v>81</v>
      </c>
      <c r="AV647" s="43" t="s">
        <v>81</v>
      </c>
      <c r="AW647" s="43" t="s">
        <v>32</v>
      </c>
      <c r="AX647" s="43" t="s">
        <v>71</v>
      </c>
      <c r="AY647" s="181" t="s">
        <v>173</v>
      </c>
    </row>
    <row r="648" spans="3:65" s="182" customFormat="1" ht="13.05" customHeight="1">
      <c r="D648" s="183" t="s">
        <v>207</v>
      </c>
      <c r="E648" s="184"/>
      <c r="F648" s="185" t="s">
        <v>210</v>
      </c>
      <c r="H648" s="186">
        <v>8.0609999999999999</v>
      </c>
      <c r="AT648" s="187" t="s">
        <v>207</v>
      </c>
      <c r="AU648" s="187" t="s">
        <v>81</v>
      </c>
      <c r="AV648" s="43" t="s">
        <v>179</v>
      </c>
      <c r="AW648" s="43" t="s">
        <v>32</v>
      </c>
      <c r="AX648" s="43" t="s">
        <v>79</v>
      </c>
      <c r="AY648" s="187" t="s">
        <v>173</v>
      </c>
    </row>
    <row r="649" spans="3:65" s="106" customFormat="1" ht="37.799999999999997" customHeight="1">
      <c r="C649" s="154" t="s">
        <v>1101</v>
      </c>
      <c r="D649" s="154" t="s">
        <v>175</v>
      </c>
      <c r="E649" s="155" t="s">
        <v>1015</v>
      </c>
      <c r="F649" s="155" t="s">
        <v>1016</v>
      </c>
      <c r="G649" s="156" t="s">
        <v>248</v>
      </c>
      <c r="H649" s="157">
        <v>13.087999999999999</v>
      </c>
      <c r="I649" s="158"/>
      <c r="J649" s="159">
        <f>ROUND(I649*H649,2)</f>
        <v>0</v>
      </c>
      <c r="K649" s="167" t="s">
        <v>192</v>
      </c>
      <c r="M649" s="161"/>
      <c r="N649" s="162" t="s">
        <v>42</v>
      </c>
      <c r="P649" s="163">
        <f>O649*H649</f>
        <v>0</v>
      </c>
      <c r="Q649" s="163">
        <v>1.08E-3</v>
      </c>
      <c r="R649" s="163">
        <f>Q649*H649</f>
        <v>1.413504E-2</v>
      </c>
      <c r="S649" s="163">
        <v>0</v>
      </c>
      <c r="T649" s="164">
        <f>S649*H649</f>
        <v>0</v>
      </c>
      <c r="AR649" s="165" t="s">
        <v>262</v>
      </c>
      <c r="AT649" s="165" t="s">
        <v>175</v>
      </c>
      <c r="AU649" s="165" t="s">
        <v>81</v>
      </c>
      <c r="AY649" s="123" t="s">
        <v>173</v>
      </c>
      <c r="BE649" s="166">
        <f>IF(N649="základní",J649,0)</f>
        <v>0</v>
      </c>
      <c r="BF649" s="166">
        <f>IF(N649="snížená",J649,0)</f>
        <v>0</v>
      </c>
      <c r="BG649" s="166">
        <f>IF(N649="zákl. přenesená",J649,0)</f>
        <v>0</v>
      </c>
      <c r="BH649" s="166">
        <f>IF(N649="sníž. přenesená",J649,0)</f>
        <v>0</v>
      </c>
      <c r="BI649" s="166">
        <f>IF(N649="nulová",J649,0)</f>
        <v>0</v>
      </c>
      <c r="BJ649" s="123" t="s">
        <v>79</v>
      </c>
      <c r="BK649" s="166">
        <f>ROUND(I649*H649,2)</f>
        <v>0</v>
      </c>
      <c r="BL649" s="123" t="s">
        <v>262</v>
      </c>
      <c r="BM649" s="165" t="s">
        <v>1102</v>
      </c>
    </row>
    <row r="650" spans="3:65" s="106" customFormat="1" ht="13.05" customHeight="1">
      <c r="D650" s="170" t="s">
        <v>194</v>
      </c>
      <c r="F650" s="171" t="s">
        <v>1018</v>
      </c>
      <c r="AT650" s="123" t="s">
        <v>194</v>
      </c>
      <c r="AU650" s="123" t="s">
        <v>81</v>
      </c>
    </row>
    <row r="651" spans="3:65" s="177" customFormat="1" ht="13.05" customHeight="1">
      <c r="D651" s="173" t="s">
        <v>207</v>
      </c>
      <c r="E651" s="178"/>
      <c r="F651" s="179" t="s">
        <v>1103</v>
      </c>
      <c r="H651" s="180">
        <v>13.087999999999999</v>
      </c>
      <c r="AT651" s="181" t="s">
        <v>207</v>
      </c>
      <c r="AU651" s="181" t="s">
        <v>81</v>
      </c>
      <c r="AV651" s="43" t="s">
        <v>81</v>
      </c>
      <c r="AW651" s="43" t="s">
        <v>32</v>
      </c>
      <c r="AX651" s="43" t="s">
        <v>71</v>
      </c>
      <c r="AY651" s="181" t="s">
        <v>173</v>
      </c>
    </row>
    <row r="652" spans="3:65" s="182" customFormat="1" ht="13.05" customHeight="1">
      <c r="D652" s="183" t="s">
        <v>207</v>
      </c>
      <c r="E652" s="184"/>
      <c r="F652" s="185" t="s">
        <v>210</v>
      </c>
      <c r="H652" s="186">
        <v>13.087999999999999</v>
      </c>
      <c r="AT652" s="187" t="s">
        <v>207</v>
      </c>
      <c r="AU652" s="187" t="s">
        <v>81</v>
      </c>
      <c r="AV652" s="43" t="s">
        <v>179</v>
      </c>
      <c r="AW652" s="43" t="s">
        <v>32</v>
      </c>
      <c r="AX652" s="43" t="s">
        <v>79</v>
      </c>
      <c r="AY652" s="187" t="s">
        <v>173</v>
      </c>
    </row>
    <row r="653" spans="3:65" s="106" customFormat="1" ht="37.799999999999997" customHeight="1">
      <c r="C653" s="154" t="s">
        <v>1104</v>
      </c>
      <c r="D653" s="154" t="s">
        <v>175</v>
      </c>
      <c r="E653" s="155" t="s">
        <v>1105</v>
      </c>
      <c r="F653" s="155" t="s">
        <v>1106</v>
      </c>
      <c r="G653" s="156" t="s">
        <v>378</v>
      </c>
      <c r="H653" s="157">
        <v>444.04</v>
      </c>
      <c r="I653" s="158"/>
      <c r="J653" s="159">
        <f>ROUND(I653*H653,2)</f>
        <v>0</v>
      </c>
      <c r="K653" s="167" t="s">
        <v>192</v>
      </c>
      <c r="M653" s="161"/>
      <c r="N653" s="162" t="s">
        <v>42</v>
      </c>
      <c r="P653" s="163">
        <f>O653*H653</f>
        <v>0</v>
      </c>
      <c r="Q653" s="163">
        <v>0</v>
      </c>
      <c r="R653" s="163">
        <f>Q653*H653</f>
        <v>0</v>
      </c>
      <c r="S653" s="163">
        <v>0</v>
      </c>
      <c r="T653" s="164">
        <f>S653*H653</f>
        <v>0</v>
      </c>
      <c r="AR653" s="165" t="s">
        <v>262</v>
      </c>
      <c r="AT653" s="165" t="s">
        <v>175</v>
      </c>
      <c r="AU653" s="165" t="s">
        <v>81</v>
      </c>
      <c r="AY653" s="123" t="s">
        <v>173</v>
      </c>
      <c r="BE653" s="166">
        <f>IF(N653="základní",J653,0)</f>
        <v>0</v>
      </c>
      <c r="BF653" s="166">
        <f>IF(N653="snížená",J653,0)</f>
        <v>0</v>
      </c>
      <c r="BG653" s="166">
        <f>IF(N653="zákl. přenesená",J653,0)</f>
        <v>0</v>
      </c>
      <c r="BH653" s="166">
        <f>IF(N653="sníž. přenesená",J653,0)</f>
        <v>0</v>
      </c>
      <c r="BI653" s="166">
        <f>IF(N653="nulová",J653,0)</f>
        <v>0</v>
      </c>
      <c r="BJ653" s="123" t="s">
        <v>79</v>
      </c>
      <c r="BK653" s="166">
        <f>ROUND(I653*H653,2)</f>
        <v>0</v>
      </c>
      <c r="BL653" s="123" t="s">
        <v>262</v>
      </c>
      <c r="BM653" s="165" t="s">
        <v>1107</v>
      </c>
    </row>
    <row r="654" spans="3:65" s="106" customFormat="1" ht="13.05" customHeight="1">
      <c r="D654" s="170" t="s">
        <v>194</v>
      </c>
      <c r="F654" s="171" t="s">
        <v>1108</v>
      </c>
      <c r="AT654" s="123" t="s">
        <v>194</v>
      </c>
      <c r="AU654" s="123" t="s">
        <v>81</v>
      </c>
    </row>
    <row r="655" spans="3:65" s="106" customFormat="1" ht="27" customHeight="1">
      <c r="D655" s="173" t="s">
        <v>235</v>
      </c>
      <c r="F655" s="189" t="s">
        <v>1109</v>
      </c>
      <c r="AT655" s="123" t="s">
        <v>235</v>
      </c>
      <c r="AU655" s="123" t="s">
        <v>81</v>
      </c>
    </row>
    <row r="656" spans="3:65" s="172" customFormat="1" ht="13.05" customHeight="1">
      <c r="D656" s="173" t="s">
        <v>207</v>
      </c>
      <c r="E656" s="174"/>
      <c r="F656" s="175" t="s">
        <v>1110</v>
      </c>
      <c r="H656" s="174"/>
      <c r="AT656" s="176" t="s">
        <v>207</v>
      </c>
      <c r="AU656" s="176" t="s">
        <v>81</v>
      </c>
      <c r="AV656" s="43" t="s">
        <v>79</v>
      </c>
      <c r="AW656" s="43" t="s">
        <v>32</v>
      </c>
      <c r="AX656" s="43" t="s">
        <v>71</v>
      </c>
      <c r="AY656" s="176" t="s">
        <v>173</v>
      </c>
    </row>
    <row r="657" spans="3:65" s="177" customFormat="1" ht="13.05" customHeight="1">
      <c r="D657" s="173" t="s">
        <v>207</v>
      </c>
      <c r="E657" s="178"/>
      <c r="F657" s="179" t="s">
        <v>1111</v>
      </c>
      <c r="H657" s="180">
        <v>133.02000000000001</v>
      </c>
      <c r="AT657" s="181" t="s">
        <v>207</v>
      </c>
      <c r="AU657" s="181" t="s">
        <v>81</v>
      </c>
      <c r="AV657" s="43" t="s">
        <v>81</v>
      </c>
      <c r="AW657" s="43" t="s">
        <v>32</v>
      </c>
      <c r="AX657" s="43" t="s">
        <v>71</v>
      </c>
      <c r="AY657" s="181" t="s">
        <v>173</v>
      </c>
    </row>
    <row r="658" spans="3:65" s="177" customFormat="1" ht="13.05" customHeight="1">
      <c r="D658" s="173" t="s">
        <v>207</v>
      </c>
      <c r="E658" s="178"/>
      <c r="F658" s="179" t="s">
        <v>1112</v>
      </c>
      <c r="H658" s="180">
        <v>75.62</v>
      </c>
      <c r="AT658" s="181" t="s">
        <v>207</v>
      </c>
      <c r="AU658" s="181" t="s">
        <v>81</v>
      </c>
      <c r="AV658" s="43" t="s">
        <v>81</v>
      </c>
      <c r="AW658" s="43" t="s">
        <v>32</v>
      </c>
      <c r="AX658" s="43" t="s">
        <v>71</v>
      </c>
      <c r="AY658" s="181" t="s">
        <v>173</v>
      </c>
    </row>
    <row r="659" spans="3:65" s="177" customFormat="1" ht="13.05" customHeight="1">
      <c r="D659" s="173" t="s">
        <v>207</v>
      </c>
      <c r="E659" s="178"/>
      <c r="F659" s="179" t="s">
        <v>1113</v>
      </c>
      <c r="H659" s="180">
        <v>104.68</v>
      </c>
      <c r="AT659" s="181" t="s">
        <v>207</v>
      </c>
      <c r="AU659" s="181" t="s">
        <v>81</v>
      </c>
      <c r="AV659" s="43" t="s">
        <v>81</v>
      </c>
      <c r="AW659" s="43" t="s">
        <v>32</v>
      </c>
      <c r="AX659" s="43" t="s">
        <v>71</v>
      </c>
      <c r="AY659" s="181" t="s">
        <v>173</v>
      </c>
    </row>
    <row r="660" spans="3:65" s="177" customFormat="1" ht="13.05" customHeight="1">
      <c r="D660" s="173" t="s">
        <v>207</v>
      </c>
      <c r="E660" s="178"/>
      <c r="F660" s="179" t="s">
        <v>1114</v>
      </c>
      <c r="H660" s="180">
        <v>130.72</v>
      </c>
      <c r="AT660" s="181" t="s">
        <v>207</v>
      </c>
      <c r="AU660" s="181" t="s">
        <v>81</v>
      </c>
      <c r="AV660" s="43" t="s">
        <v>81</v>
      </c>
      <c r="AW660" s="43" t="s">
        <v>32</v>
      </c>
      <c r="AX660" s="43" t="s">
        <v>71</v>
      </c>
      <c r="AY660" s="181" t="s">
        <v>173</v>
      </c>
    </row>
    <row r="661" spans="3:65" s="182" customFormat="1" ht="13.05" customHeight="1">
      <c r="D661" s="183" t="s">
        <v>207</v>
      </c>
      <c r="E661" s="184"/>
      <c r="F661" s="185" t="s">
        <v>210</v>
      </c>
      <c r="H661" s="186">
        <v>444.04</v>
      </c>
      <c r="AT661" s="187" t="s">
        <v>207</v>
      </c>
      <c r="AU661" s="187" t="s">
        <v>81</v>
      </c>
      <c r="AV661" s="43" t="s">
        <v>179</v>
      </c>
      <c r="AW661" s="43" t="s">
        <v>32</v>
      </c>
      <c r="AX661" s="43" t="s">
        <v>79</v>
      </c>
      <c r="AY661" s="187" t="s">
        <v>173</v>
      </c>
    </row>
    <row r="662" spans="3:65" s="106" customFormat="1" ht="37.799999999999997" customHeight="1">
      <c r="C662" s="154" t="s">
        <v>1115</v>
      </c>
      <c r="D662" s="154" t="s">
        <v>175</v>
      </c>
      <c r="E662" s="155" t="s">
        <v>1116</v>
      </c>
      <c r="F662" s="155" t="s">
        <v>1117</v>
      </c>
      <c r="G662" s="156" t="s">
        <v>378</v>
      </c>
      <c r="H662" s="157">
        <v>76</v>
      </c>
      <c r="I662" s="158"/>
      <c r="J662" s="159">
        <f>ROUND(I662*H662,2)</f>
        <v>0</v>
      </c>
      <c r="K662" s="167" t="s">
        <v>192</v>
      </c>
      <c r="M662" s="161"/>
      <c r="N662" s="162" t="s">
        <v>42</v>
      </c>
      <c r="P662" s="163">
        <f>O662*H662</f>
        <v>0</v>
      </c>
      <c r="Q662" s="163">
        <v>0</v>
      </c>
      <c r="R662" s="163">
        <f>Q662*H662</f>
        <v>0</v>
      </c>
      <c r="S662" s="163">
        <v>0</v>
      </c>
      <c r="T662" s="164">
        <f>S662*H662</f>
        <v>0</v>
      </c>
      <c r="AR662" s="165" t="s">
        <v>262</v>
      </c>
      <c r="AT662" s="165" t="s">
        <v>175</v>
      </c>
      <c r="AU662" s="165" t="s">
        <v>81</v>
      </c>
      <c r="AY662" s="123" t="s">
        <v>173</v>
      </c>
      <c r="BE662" s="166">
        <f>IF(N662="základní",J662,0)</f>
        <v>0</v>
      </c>
      <c r="BF662" s="166">
        <f>IF(N662="snížená",J662,0)</f>
        <v>0</v>
      </c>
      <c r="BG662" s="166">
        <f>IF(N662="zákl. přenesená",J662,0)</f>
        <v>0</v>
      </c>
      <c r="BH662" s="166">
        <f>IF(N662="sníž. přenesená",J662,0)</f>
        <v>0</v>
      </c>
      <c r="BI662" s="166">
        <f>IF(N662="nulová",J662,0)</f>
        <v>0</v>
      </c>
      <c r="BJ662" s="123" t="s">
        <v>79</v>
      </c>
      <c r="BK662" s="166">
        <f>ROUND(I662*H662,2)</f>
        <v>0</v>
      </c>
      <c r="BL662" s="123" t="s">
        <v>262</v>
      </c>
      <c r="BM662" s="165" t="s">
        <v>1118</v>
      </c>
    </row>
    <row r="663" spans="3:65" s="106" customFormat="1" ht="13.05" customHeight="1">
      <c r="D663" s="170" t="s">
        <v>194</v>
      </c>
      <c r="F663" s="171" t="s">
        <v>1119</v>
      </c>
      <c r="AT663" s="123" t="s">
        <v>194</v>
      </c>
      <c r="AU663" s="123" t="s">
        <v>81</v>
      </c>
    </row>
    <row r="664" spans="3:65" s="106" customFormat="1" ht="27" customHeight="1">
      <c r="D664" s="173" t="s">
        <v>235</v>
      </c>
      <c r="F664" s="189" t="s">
        <v>1120</v>
      </c>
      <c r="AT664" s="123" t="s">
        <v>235</v>
      </c>
      <c r="AU664" s="123" t="s">
        <v>81</v>
      </c>
    </row>
    <row r="665" spans="3:65" s="172" customFormat="1" ht="13.05" customHeight="1">
      <c r="D665" s="173" t="s">
        <v>207</v>
      </c>
      <c r="E665" s="174"/>
      <c r="F665" s="175" t="s">
        <v>1121</v>
      </c>
      <c r="H665" s="174"/>
      <c r="AT665" s="176" t="s">
        <v>207</v>
      </c>
      <c r="AU665" s="176" t="s">
        <v>81</v>
      </c>
      <c r="AV665" s="43" t="s">
        <v>79</v>
      </c>
      <c r="AW665" s="43" t="s">
        <v>32</v>
      </c>
      <c r="AX665" s="43" t="s">
        <v>71</v>
      </c>
      <c r="AY665" s="176" t="s">
        <v>173</v>
      </c>
    </row>
    <row r="666" spans="3:65" s="177" customFormat="1" ht="13.05" customHeight="1">
      <c r="D666" s="173" t="s">
        <v>207</v>
      </c>
      <c r="E666" s="178"/>
      <c r="F666" s="179" t="s">
        <v>1122</v>
      </c>
      <c r="H666" s="180">
        <v>76</v>
      </c>
      <c r="AT666" s="181" t="s">
        <v>207</v>
      </c>
      <c r="AU666" s="181" t="s">
        <v>81</v>
      </c>
      <c r="AV666" s="43" t="s">
        <v>81</v>
      </c>
      <c r="AW666" s="43" t="s">
        <v>32</v>
      </c>
      <c r="AX666" s="43" t="s">
        <v>71</v>
      </c>
      <c r="AY666" s="181" t="s">
        <v>173</v>
      </c>
    </row>
    <row r="667" spans="3:65" s="182" customFormat="1" ht="13.05" customHeight="1">
      <c r="D667" s="183" t="s">
        <v>207</v>
      </c>
      <c r="E667" s="184"/>
      <c r="F667" s="185" t="s">
        <v>210</v>
      </c>
      <c r="H667" s="186">
        <v>76</v>
      </c>
      <c r="AT667" s="187" t="s">
        <v>207</v>
      </c>
      <c r="AU667" s="187" t="s">
        <v>81</v>
      </c>
      <c r="AV667" s="43" t="s">
        <v>179</v>
      </c>
      <c r="AW667" s="43" t="s">
        <v>32</v>
      </c>
      <c r="AX667" s="43" t="s">
        <v>79</v>
      </c>
      <c r="AY667" s="187" t="s">
        <v>173</v>
      </c>
    </row>
    <row r="668" spans="3:65" s="106" customFormat="1" ht="37.799999999999997" customHeight="1">
      <c r="C668" s="154" t="s">
        <v>1123</v>
      </c>
      <c r="D668" s="154" t="s">
        <v>175</v>
      </c>
      <c r="E668" s="155" t="s">
        <v>1116</v>
      </c>
      <c r="F668" s="155" t="s">
        <v>1117</v>
      </c>
      <c r="G668" s="156" t="s">
        <v>378</v>
      </c>
      <c r="H668" s="157">
        <v>252.5</v>
      </c>
      <c r="I668" s="158"/>
      <c r="J668" s="159">
        <f>ROUND(I668*H668,2)</f>
        <v>0</v>
      </c>
      <c r="K668" s="167" t="s">
        <v>192</v>
      </c>
      <c r="M668" s="161"/>
      <c r="N668" s="162" t="s">
        <v>42</v>
      </c>
      <c r="P668" s="163">
        <f>O668*H668</f>
        <v>0</v>
      </c>
      <c r="Q668" s="163">
        <v>0</v>
      </c>
      <c r="R668" s="163">
        <f>Q668*H668</f>
        <v>0</v>
      </c>
      <c r="S668" s="163">
        <v>0</v>
      </c>
      <c r="T668" s="164">
        <f>S668*H668</f>
        <v>0</v>
      </c>
      <c r="AR668" s="165" t="s">
        <v>262</v>
      </c>
      <c r="AT668" s="165" t="s">
        <v>175</v>
      </c>
      <c r="AU668" s="165" t="s">
        <v>81</v>
      </c>
      <c r="AY668" s="123" t="s">
        <v>173</v>
      </c>
      <c r="BE668" s="166">
        <f>IF(N668="základní",J668,0)</f>
        <v>0</v>
      </c>
      <c r="BF668" s="166">
        <f>IF(N668="snížená",J668,0)</f>
        <v>0</v>
      </c>
      <c r="BG668" s="166">
        <f>IF(N668="zákl. přenesená",J668,0)</f>
        <v>0</v>
      </c>
      <c r="BH668" s="166">
        <f>IF(N668="sníž. přenesená",J668,0)</f>
        <v>0</v>
      </c>
      <c r="BI668" s="166">
        <f>IF(N668="nulová",J668,0)</f>
        <v>0</v>
      </c>
      <c r="BJ668" s="123" t="s">
        <v>79</v>
      </c>
      <c r="BK668" s="166">
        <f>ROUND(I668*H668,2)</f>
        <v>0</v>
      </c>
      <c r="BL668" s="123" t="s">
        <v>262</v>
      </c>
      <c r="BM668" s="165" t="s">
        <v>1124</v>
      </c>
    </row>
    <row r="669" spans="3:65" s="106" customFormat="1" ht="13.05" customHeight="1">
      <c r="D669" s="170" t="s">
        <v>194</v>
      </c>
      <c r="F669" s="171" t="s">
        <v>1119</v>
      </c>
      <c r="AT669" s="123" t="s">
        <v>194</v>
      </c>
      <c r="AU669" s="123" t="s">
        <v>81</v>
      </c>
    </row>
    <row r="670" spans="3:65" s="106" customFormat="1" ht="27" customHeight="1">
      <c r="D670" s="173" t="s">
        <v>235</v>
      </c>
      <c r="F670" s="189" t="s">
        <v>1125</v>
      </c>
      <c r="AT670" s="123" t="s">
        <v>235</v>
      </c>
      <c r="AU670" s="123" t="s">
        <v>81</v>
      </c>
    </row>
    <row r="671" spans="3:65" s="172" customFormat="1" ht="13.05" customHeight="1">
      <c r="D671" s="173" t="s">
        <v>207</v>
      </c>
      <c r="E671" s="174"/>
      <c r="F671" s="175" t="s">
        <v>1126</v>
      </c>
      <c r="H671" s="174"/>
      <c r="AT671" s="176" t="s">
        <v>207</v>
      </c>
      <c r="AU671" s="176" t="s">
        <v>81</v>
      </c>
      <c r="AV671" s="43" t="s">
        <v>79</v>
      </c>
      <c r="AW671" s="43" t="s">
        <v>32</v>
      </c>
      <c r="AX671" s="43" t="s">
        <v>71</v>
      </c>
      <c r="AY671" s="176" t="s">
        <v>173</v>
      </c>
    </row>
    <row r="672" spans="3:65" s="177" customFormat="1" ht="13.05" customHeight="1">
      <c r="D672" s="173" t="s">
        <v>207</v>
      </c>
      <c r="E672" s="178"/>
      <c r="F672" s="179" t="s">
        <v>1127</v>
      </c>
      <c r="H672" s="180">
        <v>86</v>
      </c>
      <c r="AT672" s="181" t="s">
        <v>207</v>
      </c>
      <c r="AU672" s="181" t="s">
        <v>81</v>
      </c>
      <c r="AV672" s="43" t="s">
        <v>81</v>
      </c>
      <c r="AW672" s="43" t="s">
        <v>32</v>
      </c>
      <c r="AX672" s="43" t="s">
        <v>71</v>
      </c>
      <c r="AY672" s="181" t="s">
        <v>173</v>
      </c>
    </row>
    <row r="673" spans="3:65" s="177" customFormat="1" ht="13.05" customHeight="1">
      <c r="D673" s="173" t="s">
        <v>207</v>
      </c>
      <c r="E673" s="178"/>
      <c r="F673" s="179" t="s">
        <v>1128</v>
      </c>
      <c r="H673" s="180">
        <v>86</v>
      </c>
      <c r="AT673" s="181" t="s">
        <v>207</v>
      </c>
      <c r="AU673" s="181" t="s">
        <v>81</v>
      </c>
      <c r="AV673" s="43" t="s">
        <v>81</v>
      </c>
      <c r="AW673" s="43" t="s">
        <v>32</v>
      </c>
      <c r="AX673" s="43" t="s">
        <v>71</v>
      </c>
      <c r="AY673" s="181" t="s">
        <v>173</v>
      </c>
    </row>
    <row r="674" spans="3:65" s="177" customFormat="1" ht="13.05" customHeight="1">
      <c r="D674" s="173" t="s">
        <v>207</v>
      </c>
      <c r="E674" s="178"/>
      <c r="F674" s="179" t="s">
        <v>1129</v>
      </c>
      <c r="H674" s="180">
        <v>80.5</v>
      </c>
      <c r="AT674" s="181" t="s">
        <v>207</v>
      </c>
      <c r="AU674" s="181" t="s">
        <v>81</v>
      </c>
      <c r="AV674" s="43" t="s">
        <v>81</v>
      </c>
      <c r="AW674" s="43" t="s">
        <v>32</v>
      </c>
      <c r="AX674" s="43" t="s">
        <v>71</v>
      </c>
      <c r="AY674" s="181" t="s">
        <v>173</v>
      </c>
    </row>
    <row r="675" spans="3:65" s="182" customFormat="1" ht="13.05" customHeight="1">
      <c r="D675" s="183" t="s">
        <v>207</v>
      </c>
      <c r="E675" s="184"/>
      <c r="F675" s="185" t="s">
        <v>210</v>
      </c>
      <c r="H675" s="186">
        <v>252.5</v>
      </c>
      <c r="AT675" s="187" t="s">
        <v>207</v>
      </c>
      <c r="AU675" s="187" t="s">
        <v>81</v>
      </c>
      <c r="AV675" s="43" t="s">
        <v>179</v>
      </c>
      <c r="AW675" s="43" t="s">
        <v>32</v>
      </c>
      <c r="AX675" s="43" t="s">
        <v>79</v>
      </c>
      <c r="AY675" s="187" t="s">
        <v>173</v>
      </c>
    </row>
    <row r="676" spans="3:65" s="106" customFormat="1" ht="37.799999999999997" customHeight="1">
      <c r="C676" s="154" t="s">
        <v>1130</v>
      </c>
      <c r="D676" s="154" t="s">
        <v>175</v>
      </c>
      <c r="E676" s="155" t="s">
        <v>1116</v>
      </c>
      <c r="F676" s="155" t="s">
        <v>1117</v>
      </c>
      <c r="G676" s="156" t="s">
        <v>378</v>
      </c>
      <c r="H676" s="157">
        <v>43</v>
      </c>
      <c r="I676" s="158"/>
      <c r="J676" s="159">
        <f>ROUND(I676*H676,2)</f>
        <v>0</v>
      </c>
      <c r="K676" s="167" t="s">
        <v>192</v>
      </c>
      <c r="M676" s="161"/>
      <c r="N676" s="162" t="s">
        <v>42</v>
      </c>
      <c r="P676" s="163">
        <f>O676*H676</f>
        <v>0</v>
      </c>
      <c r="Q676" s="163">
        <v>0</v>
      </c>
      <c r="R676" s="163">
        <f>Q676*H676</f>
        <v>0</v>
      </c>
      <c r="S676" s="163">
        <v>0</v>
      </c>
      <c r="T676" s="164">
        <f>S676*H676</f>
        <v>0</v>
      </c>
      <c r="AR676" s="165" t="s">
        <v>262</v>
      </c>
      <c r="AT676" s="165" t="s">
        <v>175</v>
      </c>
      <c r="AU676" s="165" t="s">
        <v>81</v>
      </c>
      <c r="AY676" s="123" t="s">
        <v>173</v>
      </c>
      <c r="BE676" s="166">
        <f>IF(N676="základní",J676,0)</f>
        <v>0</v>
      </c>
      <c r="BF676" s="166">
        <f>IF(N676="snížená",J676,0)</f>
        <v>0</v>
      </c>
      <c r="BG676" s="166">
        <f>IF(N676="zákl. přenesená",J676,0)</f>
        <v>0</v>
      </c>
      <c r="BH676" s="166">
        <f>IF(N676="sníž. přenesená",J676,0)</f>
        <v>0</v>
      </c>
      <c r="BI676" s="166">
        <f>IF(N676="nulová",J676,0)</f>
        <v>0</v>
      </c>
      <c r="BJ676" s="123" t="s">
        <v>79</v>
      </c>
      <c r="BK676" s="166">
        <f>ROUND(I676*H676,2)</f>
        <v>0</v>
      </c>
      <c r="BL676" s="123" t="s">
        <v>262</v>
      </c>
      <c r="BM676" s="165" t="s">
        <v>1131</v>
      </c>
    </row>
    <row r="677" spans="3:65" s="106" customFormat="1" ht="13.05" customHeight="1">
      <c r="D677" s="170" t="s">
        <v>194</v>
      </c>
      <c r="F677" s="171" t="s">
        <v>1119</v>
      </c>
      <c r="AT677" s="123" t="s">
        <v>194</v>
      </c>
      <c r="AU677" s="123" t="s">
        <v>81</v>
      </c>
    </row>
    <row r="678" spans="3:65" s="106" customFormat="1" ht="27" customHeight="1">
      <c r="D678" s="173" t="s">
        <v>235</v>
      </c>
      <c r="F678" s="189" t="s">
        <v>1132</v>
      </c>
      <c r="AT678" s="123" t="s">
        <v>235</v>
      </c>
      <c r="AU678" s="123" t="s">
        <v>81</v>
      </c>
    </row>
    <row r="679" spans="3:65" s="172" customFormat="1" ht="13.05" customHeight="1">
      <c r="D679" s="173" t="s">
        <v>207</v>
      </c>
      <c r="E679" s="174"/>
      <c r="F679" s="175" t="s">
        <v>1133</v>
      </c>
      <c r="H679" s="174"/>
      <c r="AT679" s="176" t="s">
        <v>207</v>
      </c>
      <c r="AU679" s="176" t="s">
        <v>81</v>
      </c>
      <c r="AV679" s="43" t="s">
        <v>79</v>
      </c>
      <c r="AW679" s="43" t="s">
        <v>32</v>
      </c>
      <c r="AX679" s="43" t="s">
        <v>71</v>
      </c>
      <c r="AY679" s="176" t="s">
        <v>173</v>
      </c>
    </row>
    <row r="680" spans="3:65" s="177" customFormat="1" ht="13.05" customHeight="1">
      <c r="D680" s="173" t="s">
        <v>207</v>
      </c>
      <c r="E680" s="178"/>
      <c r="F680" s="179" t="s">
        <v>1134</v>
      </c>
      <c r="H680" s="180">
        <v>43</v>
      </c>
      <c r="AT680" s="181" t="s">
        <v>207</v>
      </c>
      <c r="AU680" s="181" t="s">
        <v>81</v>
      </c>
      <c r="AV680" s="43" t="s">
        <v>81</v>
      </c>
      <c r="AW680" s="43" t="s">
        <v>32</v>
      </c>
      <c r="AX680" s="43" t="s">
        <v>71</v>
      </c>
      <c r="AY680" s="181" t="s">
        <v>173</v>
      </c>
    </row>
    <row r="681" spans="3:65" s="182" customFormat="1" ht="13.05" customHeight="1">
      <c r="D681" s="183" t="s">
        <v>207</v>
      </c>
      <c r="E681" s="184"/>
      <c r="F681" s="185" t="s">
        <v>210</v>
      </c>
      <c r="H681" s="186">
        <v>43</v>
      </c>
      <c r="AT681" s="187" t="s">
        <v>207</v>
      </c>
      <c r="AU681" s="187" t="s">
        <v>81</v>
      </c>
      <c r="AV681" s="43" t="s">
        <v>179</v>
      </c>
      <c r="AW681" s="43" t="s">
        <v>32</v>
      </c>
      <c r="AX681" s="43" t="s">
        <v>79</v>
      </c>
      <c r="AY681" s="187" t="s">
        <v>173</v>
      </c>
    </row>
    <row r="682" spans="3:65" s="106" customFormat="1" ht="37.799999999999997" customHeight="1">
      <c r="C682" s="154" t="s">
        <v>1135</v>
      </c>
      <c r="D682" s="154" t="s">
        <v>175</v>
      </c>
      <c r="E682" s="155" t="s">
        <v>1116</v>
      </c>
      <c r="F682" s="155" t="s">
        <v>1117</v>
      </c>
      <c r="G682" s="156" t="s">
        <v>378</v>
      </c>
      <c r="H682" s="157">
        <v>31.2</v>
      </c>
      <c r="I682" s="158"/>
      <c r="J682" s="159">
        <f>ROUND(I682*H682,2)</f>
        <v>0</v>
      </c>
      <c r="K682" s="167" t="s">
        <v>192</v>
      </c>
      <c r="M682" s="161"/>
      <c r="N682" s="162" t="s">
        <v>42</v>
      </c>
      <c r="P682" s="163">
        <f>O682*H682</f>
        <v>0</v>
      </c>
      <c r="Q682" s="163">
        <v>0</v>
      </c>
      <c r="R682" s="163">
        <f>Q682*H682</f>
        <v>0</v>
      </c>
      <c r="S682" s="163">
        <v>0</v>
      </c>
      <c r="T682" s="164">
        <f>S682*H682</f>
        <v>0</v>
      </c>
      <c r="AR682" s="165" t="s">
        <v>262</v>
      </c>
      <c r="AT682" s="165" t="s">
        <v>175</v>
      </c>
      <c r="AU682" s="165" t="s">
        <v>81</v>
      </c>
      <c r="AY682" s="123" t="s">
        <v>173</v>
      </c>
      <c r="BE682" s="166">
        <f>IF(N682="základní",J682,0)</f>
        <v>0</v>
      </c>
      <c r="BF682" s="166">
        <f>IF(N682="snížená",J682,0)</f>
        <v>0</v>
      </c>
      <c r="BG682" s="166">
        <f>IF(N682="zákl. přenesená",J682,0)</f>
        <v>0</v>
      </c>
      <c r="BH682" s="166">
        <f>IF(N682="sníž. přenesená",J682,0)</f>
        <v>0</v>
      </c>
      <c r="BI682" s="166">
        <f>IF(N682="nulová",J682,0)</f>
        <v>0</v>
      </c>
      <c r="BJ682" s="123" t="s">
        <v>79</v>
      </c>
      <c r="BK682" s="166">
        <f>ROUND(I682*H682,2)</f>
        <v>0</v>
      </c>
      <c r="BL682" s="123" t="s">
        <v>262</v>
      </c>
      <c r="BM682" s="165" t="s">
        <v>1136</v>
      </c>
    </row>
    <row r="683" spans="3:65" s="106" customFormat="1" ht="13.05" customHeight="1">
      <c r="D683" s="170" t="s">
        <v>194</v>
      </c>
      <c r="F683" s="171" t="s">
        <v>1119</v>
      </c>
      <c r="AT683" s="123" t="s">
        <v>194</v>
      </c>
      <c r="AU683" s="123" t="s">
        <v>81</v>
      </c>
    </row>
    <row r="684" spans="3:65" s="106" customFormat="1" ht="27" customHeight="1">
      <c r="D684" s="173" t="s">
        <v>235</v>
      </c>
      <c r="F684" s="189" t="s">
        <v>1137</v>
      </c>
      <c r="AT684" s="123" t="s">
        <v>235</v>
      </c>
      <c r="AU684" s="123" t="s">
        <v>81</v>
      </c>
    </row>
    <row r="685" spans="3:65" s="172" customFormat="1" ht="13.05" customHeight="1">
      <c r="D685" s="173" t="s">
        <v>207</v>
      </c>
      <c r="E685" s="174"/>
      <c r="F685" s="175" t="s">
        <v>1138</v>
      </c>
      <c r="H685" s="174"/>
      <c r="AT685" s="176" t="s">
        <v>207</v>
      </c>
      <c r="AU685" s="176" t="s">
        <v>81</v>
      </c>
      <c r="AV685" s="43" t="s">
        <v>79</v>
      </c>
      <c r="AW685" s="43" t="s">
        <v>32</v>
      </c>
      <c r="AX685" s="43" t="s">
        <v>71</v>
      </c>
      <c r="AY685" s="176" t="s">
        <v>173</v>
      </c>
    </row>
    <row r="686" spans="3:65" s="177" customFormat="1" ht="13.05" customHeight="1">
      <c r="D686" s="173" t="s">
        <v>207</v>
      </c>
      <c r="E686" s="178"/>
      <c r="F686" s="179" t="s">
        <v>1139</v>
      </c>
      <c r="H686" s="180">
        <v>10.199999999999999</v>
      </c>
      <c r="AT686" s="181" t="s">
        <v>207</v>
      </c>
      <c r="AU686" s="181" t="s">
        <v>81</v>
      </c>
      <c r="AV686" s="43" t="s">
        <v>81</v>
      </c>
      <c r="AW686" s="43" t="s">
        <v>32</v>
      </c>
      <c r="AX686" s="43" t="s">
        <v>71</v>
      </c>
      <c r="AY686" s="181" t="s">
        <v>173</v>
      </c>
    </row>
    <row r="687" spans="3:65" s="177" customFormat="1" ht="13.05" customHeight="1">
      <c r="D687" s="173" t="s">
        <v>207</v>
      </c>
      <c r="E687" s="178"/>
      <c r="F687" s="179" t="s">
        <v>1140</v>
      </c>
      <c r="H687" s="180">
        <v>21</v>
      </c>
      <c r="AT687" s="181" t="s">
        <v>207</v>
      </c>
      <c r="AU687" s="181" t="s">
        <v>81</v>
      </c>
      <c r="AV687" s="43" t="s">
        <v>81</v>
      </c>
      <c r="AW687" s="43" t="s">
        <v>32</v>
      </c>
      <c r="AX687" s="43" t="s">
        <v>71</v>
      </c>
      <c r="AY687" s="181" t="s">
        <v>173</v>
      </c>
    </row>
    <row r="688" spans="3:65" s="182" customFormat="1" ht="13.05" customHeight="1">
      <c r="D688" s="183" t="s">
        <v>207</v>
      </c>
      <c r="E688" s="184"/>
      <c r="F688" s="185" t="s">
        <v>210</v>
      </c>
      <c r="H688" s="186">
        <v>31.2</v>
      </c>
      <c r="AT688" s="187" t="s">
        <v>207</v>
      </c>
      <c r="AU688" s="187" t="s">
        <v>81</v>
      </c>
      <c r="AV688" s="43" t="s">
        <v>179</v>
      </c>
      <c r="AW688" s="43" t="s">
        <v>32</v>
      </c>
      <c r="AX688" s="43" t="s">
        <v>79</v>
      </c>
      <c r="AY688" s="187" t="s">
        <v>173</v>
      </c>
    </row>
    <row r="689" spans="3:65" s="106" customFormat="1" ht="37.799999999999997" customHeight="1">
      <c r="C689" s="154" t="s">
        <v>1141</v>
      </c>
      <c r="D689" s="154" t="s">
        <v>175</v>
      </c>
      <c r="E689" s="155" t="s">
        <v>1142</v>
      </c>
      <c r="F689" s="155" t="s">
        <v>1143</v>
      </c>
      <c r="G689" s="156" t="s">
        <v>378</v>
      </c>
      <c r="H689" s="157">
        <v>42</v>
      </c>
      <c r="I689" s="158"/>
      <c r="J689" s="159">
        <f>ROUND(I689*H689,2)</f>
        <v>0</v>
      </c>
      <c r="K689" s="167" t="s">
        <v>192</v>
      </c>
      <c r="M689" s="161"/>
      <c r="N689" s="162" t="s">
        <v>42</v>
      </c>
      <c r="P689" s="163">
        <f>O689*H689</f>
        <v>0</v>
      </c>
      <c r="Q689" s="163">
        <v>0</v>
      </c>
      <c r="R689" s="163">
        <f>Q689*H689</f>
        <v>0</v>
      </c>
      <c r="S689" s="163">
        <v>0</v>
      </c>
      <c r="T689" s="164">
        <f>S689*H689</f>
        <v>0</v>
      </c>
      <c r="AR689" s="165" t="s">
        <v>262</v>
      </c>
      <c r="AT689" s="165" t="s">
        <v>175</v>
      </c>
      <c r="AU689" s="165" t="s">
        <v>81</v>
      </c>
      <c r="AY689" s="123" t="s">
        <v>173</v>
      </c>
      <c r="BE689" s="166">
        <f>IF(N689="základní",J689,0)</f>
        <v>0</v>
      </c>
      <c r="BF689" s="166">
        <f>IF(N689="snížená",J689,0)</f>
        <v>0</v>
      </c>
      <c r="BG689" s="166">
        <f>IF(N689="zákl. přenesená",J689,0)</f>
        <v>0</v>
      </c>
      <c r="BH689" s="166">
        <f>IF(N689="sníž. přenesená",J689,0)</f>
        <v>0</v>
      </c>
      <c r="BI689" s="166">
        <f>IF(N689="nulová",J689,0)</f>
        <v>0</v>
      </c>
      <c r="BJ689" s="123" t="s">
        <v>79</v>
      </c>
      <c r="BK689" s="166">
        <f>ROUND(I689*H689,2)</f>
        <v>0</v>
      </c>
      <c r="BL689" s="123" t="s">
        <v>262</v>
      </c>
      <c r="BM689" s="165" t="s">
        <v>1144</v>
      </c>
    </row>
    <row r="690" spans="3:65" s="106" customFormat="1" ht="13.05" customHeight="1">
      <c r="D690" s="170" t="s">
        <v>194</v>
      </c>
      <c r="F690" s="171" t="s">
        <v>1145</v>
      </c>
      <c r="AT690" s="123" t="s">
        <v>194</v>
      </c>
      <c r="AU690" s="123" t="s">
        <v>81</v>
      </c>
    </row>
    <row r="691" spans="3:65" s="106" customFormat="1" ht="27" customHeight="1">
      <c r="D691" s="173" t="s">
        <v>235</v>
      </c>
      <c r="F691" s="189" t="s">
        <v>1146</v>
      </c>
      <c r="AT691" s="123" t="s">
        <v>235</v>
      </c>
      <c r="AU691" s="123" t="s">
        <v>81</v>
      </c>
    </row>
    <row r="692" spans="3:65" s="172" customFormat="1" ht="13.05" customHeight="1">
      <c r="D692" s="173" t="s">
        <v>207</v>
      </c>
      <c r="E692" s="174"/>
      <c r="F692" s="175" t="s">
        <v>1147</v>
      </c>
      <c r="H692" s="174"/>
      <c r="AT692" s="176" t="s">
        <v>207</v>
      </c>
      <c r="AU692" s="176" t="s">
        <v>81</v>
      </c>
      <c r="AV692" s="43" t="s">
        <v>79</v>
      </c>
      <c r="AW692" s="43" t="s">
        <v>32</v>
      </c>
      <c r="AX692" s="43" t="s">
        <v>71</v>
      </c>
      <c r="AY692" s="176" t="s">
        <v>173</v>
      </c>
    </row>
    <row r="693" spans="3:65" s="177" customFormat="1" ht="13.05" customHeight="1">
      <c r="D693" s="173" t="s">
        <v>207</v>
      </c>
      <c r="E693" s="178"/>
      <c r="F693" s="179" t="s">
        <v>1148</v>
      </c>
      <c r="H693" s="180">
        <v>42</v>
      </c>
      <c r="AT693" s="181" t="s">
        <v>207</v>
      </c>
      <c r="AU693" s="181" t="s">
        <v>81</v>
      </c>
      <c r="AV693" s="43" t="s">
        <v>81</v>
      </c>
      <c r="AW693" s="43" t="s">
        <v>32</v>
      </c>
      <c r="AX693" s="43" t="s">
        <v>71</v>
      </c>
      <c r="AY693" s="181" t="s">
        <v>173</v>
      </c>
    </row>
    <row r="694" spans="3:65" s="182" customFormat="1" ht="13.05" customHeight="1">
      <c r="D694" s="183" t="s">
        <v>207</v>
      </c>
      <c r="E694" s="184"/>
      <c r="F694" s="185" t="s">
        <v>210</v>
      </c>
      <c r="H694" s="186">
        <v>42</v>
      </c>
      <c r="AT694" s="187" t="s">
        <v>207</v>
      </c>
      <c r="AU694" s="187" t="s">
        <v>81</v>
      </c>
      <c r="AV694" s="43" t="s">
        <v>179</v>
      </c>
      <c r="AW694" s="43" t="s">
        <v>32</v>
      </c>
      <c r="AX694" s="43" t="s">
        <v>79</v>
      </c>
      <c r="AY694" s="187" t="s">
        <v>173</v>
      </c>
    </row>
    <row r="695" spans="3:65" s="106" customFormat="1" ht="37.799999999999997" customHeight="1">
      <c r="C695" s="154" t="s">
        <v>1149</v>
      </c>
      <c r="D695" s="154" t="s">
        <v>175</v>
      </c>
      <c r="E695" s="155" t="s">
        <v>1150</v>
      </c>
      <c r="F695" s="155" t="s">
        <v>1151</v>
      </c>
      <c r="G695" s="156" t="s">
        <v>378</v>
      </c>
      <c r="H695" s="157">
        <v>5.6</v>
      </c>
      <c r="I695" s="158"/>
      <c r="J695" s="159">
        <f>ROUND(I695*H695,2)</f>
        <v>0</v>
      </c>
      <c r="K695" s="167" t="s">
        <v>192</v>
      </c>
      <c r="M695" s="161"/>
      <c r="N695" s="162" t="s">
        <v>42</v>
      </c>
      <c r="P695" s="163">
        <f>O695*H695</f>
        <v>0</v>
      </c>
      <c r="Q695" s="163">
        <v>0</v>
      </c>
      <c r="R695" s="163">
        <f>Q695*H695</f>
        <v>0</v>
      </c>
      <c r="S695" s="163">
        <v>0</v>
      </c>
      <c r="T695" s="164">
        <f>S695*H695</f>
        <v>0</v>
      </c>
      <c r="AR695" s="165" t="s">
        <v>262</v>
      </c>
      <c r="AT695" s="165" t="s">
        <v>175</v>
      </c>
      <c r="AU695" s="165" t="s">
        <v>81</v>
      </c>
      <c r="AY695" s="123" t="s">
        <v>173</v>
      </c>
      <c r="BE695" s="166">
        <f>IF(N695="základní",J695,0)</f>
        <v>0</v>
      </c>
      <c r="BF695" s="166">
        <f>IF(N695="snížená",J695,0)</f>
        <v>0</v>
      </c>
      <c r="BG695" s="166">
        <f>IF(N695="zákl. přenesená",J695,0)</f>
        <v>0</v>
      </c>
      <c r="BH695" s="166">
        <f>IF(N695="sníž. přenesená",J695,0)</f>
        <v>0</v>
      </c>
      <c r="BI695" s="166">
        <f>IF(N695="nulová",J695,0)</f>
        <v>0</v>
      </c>
      <c r="BJ695" s="123" t="s">
        <v>79</v>
      </c>
      <c r="BK695" s="166">
        <f>ROUND(I695*H695,2)</f>
        <v>0</v>
      </c>
      <c r="BL695" s="123" t="s">
        <v>262</v>
      </c>
      <c r="BM695" s="165" t="s">
        <v>1152</v>
      </c>
    </row>
    <row r="696" spans="3:65" s="106" customFormat="1" ht="13.05" customHeight="1">
      <c r="D696" s="170" t="s">
        <v>194</v>
      </c>
      <c r="F696" s="171" t="s">
        <v>1153</v>
      </c>
      <c r="AT696" s="123" t="s">
        <v>194</v>
      </c>
      <c r="AU696" s="123" t="s">
        <v>81</v>
      </c>
    </row>
    <row r="697" spans="3:65" s="106" customFormat="1" ht="27" customHeight="1">
      <c r="D697" s="173" t="s">
        <v>235</v>
      </c>
      <c r="F697" s="189" t="s">
        <v>1154</v>
      </c>
      <c r="AT697" s="123" t="s">
        <v>235</v>
      </c>
      <c r="AU697" s="123" t="s">
        <v>81</v>
      </c>
    </row>
    <row r="698" spans="3:65" s="172" customFormat="1" ht="13.05" customHeight="1">
      <c r="D698" s="173" t="s">
        <v>207</v>
      </c>
      <c r="E698" s="174"/>
      <c r="F698" s="175" t="s">
        <v>1155</v>
      </c>
      <c r="H698" s="174"/>
      <c r="AT698" s="176" t="s">
        <v>207</v>
      </c>
      <c r="AU698" s="176" t="s">
        <v>81</v>
      </c>
      <c r="AV698" s="43" t="s">
        <v>79</v>
      </c>
      <c r="AW698" s="43" t="s">
        <v>32</v>
      </c>
      <c r="AX698" s="43" t="s">
        <v>71</v>
      </c>
      <c r="AY698" s="176" t="s">
        <v>173</v>
      </c>
    </row>
    <row r="699" spans="3:65" s="177" customFormat="1" ht="13.05" customHeight="1">
      <c r="D699" s="173" t="s">
        <v>207</v>
      </c>
      <c r="E699" s="178"/>
      <c r="F699" s="179" t="s">
        <v>1156</v>
      </c>
      <c r="H699" s="180">
        <v>4</v>
      </c>
      <c r="AT699" s="181" t="s">
        <v>207</v>
      </c>
      <c r="AU699" s="181" t="s">
        <v>81</v>
      </c>
      <c r="AV699" s="43" t="s">
        <v>81</v>
      </c>
      <c r="AW699" s="43" t="s">
        <v>32</v>
      </c>
      <c r="AX699" s="43" t="s">
        <v>71</v>
      </c>
      <c r="AY699" s="181" t="s">
        <v>173</v>
      </c>
    </row>
    <row r="700" spans="3:65" s="172" customFormat="1" ht="13.05" customHeight="1">
      <c r="D700" s="173" t="s">
        <v>207</v>
      </c>
      <c r="E700" s="174"/>
      <c r="F700" s="175" t="s">
        <v>1157</v>
      </c>
      <c r="H700" s="174"/>
      <c r="AT700" s="176" t="s">
        <v>207</v>
      </c>
      <c r="AU700" s="176" t="s">
        <v>81</v>
      </c>
      <c r="AV700" s="43" t="s">
        <v>79</v>
      </c>
      <c r="AW700" s="43" t="s">
        <v>32</v>
      </c>
      <c r="AX700" s="43" t="s">
        <v>71</v>
      </c>
      <c r="AY700" s="176" t="s">
        <v>173</v>
      </c>
    </row>
    <row r="701" spans="3:65" s="177" customFormat="1" ht="13.05" customHeight="1">
      <c r="D701" s="173" t="s">
        <v>207</v>
      </c>
      <c r="E701" s="178"/>
      <c r="F701" s="179" t="s">
        <v>1158</v>
      </c>
      <c r="H701" s="180">
        <v>1.6</v>
      </c>
      <c r="AT701" s="181" t="s">
        <v>207</v>
      </c>
      <c r="AU701" s="181" t="s">
        <v>81</v>
      </c>
      <c r="AV701" s="43" t="s">
        <v>81</v>
      </c>
      <c r="AW701" s="43" t="s">
        <v>32</v>
      </c>
      <c r="AX701" s="43" t="s">
        <v>71</v>
      </c>
      <c r="AY701" s="181" t="s">
        <v>173</v>
      </c>
    </row>
    <row r="702" spans="3:65" s="182" customFormat="1" ht="13.05" customHeight="1">
      <c r="D702" s="183" t="s">
        <v>207</v>
      </c>
      <c r="E702" s="184"/>
      <c r="F702" s="185" t="s">
        <v>210</v>
      </c>
      <c r="H702" s="186">
        <v>5.6</v>
      </c>
      <c r="AT702" s="187" t="s">
        <v>207</v>
      </c>
      <c r="AU702" s="187" t="s">
        <v>81</v>
      </c>
      <c r="AV702" s="43" t="s">
        <v>179</v>
      </c>
      <c r="AW702" s="43" t="s">
        <v>32</v>
      </c>
      <c r="AX702" s="43" t="s">
        <v>79</v>
      </c>
      <c r="AY702" s="187" t="s">
        <v>173</v>
      </c>
    </row>
    <row r="703" spans="3:65" s="106" customFormat="1" ht="16.5" customHeight="1">
      <c r="C703" s="193" t="s">
        <v>1159</v>
      </c>
      <c r="D703" s="193" t="s">
        <v>317</v>
      </c>
      <c r="E703" s="194" t="s">
        <v>1160</v>
      </c>
      <c r="F703" s="194" t="s">
        <v>1161</v>
      </c>
      <c r="G703" s="195" t="s">
        <v>248</v>
      </c>
      <c r="H703" s="196">
        <v>5.7089999999999996</v>
      </c>
      <c r="I703" s="197"/>
      <c r="J703" s="198">
        <f>ROUND(I703*H703,2)</f>
        <v>0</v>
      </c>
      <c r="K703" s="199" t="s">
        <v>891</v>
      </c>
      <c r="L703" s="200"/>
      <c r="M703" s="201"/>
      <c r="N703" s="202" t="s">
        <v>42</v>
      </c>
      <c r="P703" s="163">
        <f>O703*H703</f>
        <v>0</v>
      </c>
      <c r="Q703" s="163">
        <v>0.55000000000000004</v>
      </c>
      <c r="R703" s="163">
        <f>Q703*H703</f>
        <v>3.1399500000000002</v>
      </c>
      <c r="S703" s="163">
        <v>0</v>
      </c>
      <c r="T703" s="164">
        <f>S703*H703</f>
        <v>0</v>
      </c>
      <c r="AR703" s="165" t="s">
        <v>364</v>
      </c>
      <c r="AT703" s="165" t="s">
        <v>317</v>
      </c>
      <c r="AU703" s="165" t="s">
        <v>81</v>
      </c>
      <c r="AY703" s="123" t="s">
        <v>173</v>
      </c>
      <c r="BE703" s="166">
        <f>IF(N703="základní",J703,0)</f>
        <v>0</v>
      </c>
      <c r="BF703" s="166">
        <f>IF(N703="snížená",J703,0)</f>
        <v>0</v>
      </c>
      <c r="BG703" s="166">
        <f>IF(N703="zákl. přenesená",J703,0)</f>
        <v>0</v>
      </c>
      <c r="BH703" s="166">
        <f>IF(N703="sníž. přenesená",J703,0)</f>
        <v>0</v>
      </c>
      <c r="BI703" s="166">
        <f>IF(N703="nulová",J703,0)</f>
        <v>0</v>
      </c>
      <c r="BJ703" s="123" t="s">
        <v>79</v>
      </c>
      <c r="BK703" s="166">
        <f>ROUND(I703*H703,2)</f>
        <v>0</v>
      </c>
      <c r="BL703" s="123" t="s">
        <v>262</v>
      </c>
      <c r="BM703" s="165" t="s">
        <v>1162</v>
      </c>
    </row>
    <row r="704" spans="3:65" s="177" customFormat="1" ht="13.05" customHeight="1">
      <c r="D704" s="203" t="s">
        <v>207</v>
      </c>
      <c r="E704" s="204"/>
      <c r="F704" s="205" t="s">
        <v>1163</v>
      </c>
      <c r="H704" s="206">
        <v>3.6360000000000001</v>
      </c>
      <c r="AT704" s="181" t="s">
        <v>207</v>
      </c>
      <c r="AU704" s="181" t="s">
        <v>81</v>
      </c>
      <c r="AV704" s="43" t="s">
        <v>81</v>
      </c>
      <c r="AW704" s="43" t="s">
        <v>32</v>
      </c>
      <c r="AX704" s="43" t="s">
        <v>71</v>
      </c>
      <c r="AY704" s="181" t="s">
        <v>173</v>
      </c>
    </row>
    <row r="705" spans="3:65" s="177" customFormat="1" ht="13.05" customHeight="1">
      <c r="D705" s="173" t="s">
        <v>207</v>
      </c>
      <c r="E705" s="178"/>
      <c r="F705" s="179" t="s">
        <v>1164</v>
      </c>
      <c r="H705" s="180">
        <v>0.61899999999999999</v>
      </c>
      <c r="AT705" s="181" t="s">
        <v>207</v>
      </c>
      <c r="AU705" s="181" t="s">
        <v>81</v>
      </c>
      <c r="AV705" s="43" t="s">
        <v>81</v>
      </c>
      <c r="AW705" s="43" t="s">
        <v>32</v>
      </c>
      <c r="AX705" s="43" t="s">
        <v>71</v>
      </c>
      <c r="AY705" s="181" t="s">
        <v>173</v>
      </c>
    </row>
    <row r="706" spans="3:65" s="177" customFormat="1" ht="13.05" customHeight="1">
      <c r="D706" s="173" t="s">
        <v>207</v>
      </c>
      <c r="E706" s="178"/>
      <c r="F706" s="179" t="s">
        <v>1165</v>
      </c>
      <c r="H706" s="180">
        <v>0.35899999999999999</v>
      </c>
      <c r="AT706" s="181" t="s">
        <v>207</v>
      </c>
      <c r="AU706" s="181" t="s">
        <v>81</v>
      </c>
      <c r="AV706" s="43" t="s">
        <v>81</v>
      </c>
      <c r="AW706" s="43" t="s">
        <v>32</v>
      </c>
      <c r="AX706" s="43" t="s">
        <v>71</v>
      </c>
      <c r="AY706" s="181" t="s">
        <v>173</v>
      </c>
    </row>
    <row r="707" spans="3:65" s="177" customFormat="1" ht="13.05" customHeight="1">
      <c r="D707" s="173" t="s">
        <v>207</v>
      </c>
      <c r="E707" s="178"/>
      <c r="F707" s="179" t="s">
        <v>1166</v>
      </c>
      <c r="H707" s="180">
        <v>0.96799999999999997</v>
      </c>
      <c r="AT707" s="181" t="s">
        <v>207</v>
      </c>
      <c r="AU707" s="181" t="s">
        <v>81</v>
      </c>
      <c r="AV707" s="43" t="s">
        <v>81</v>
      </c>
      <c r="AW707" s="43" t="s">
        <v>32</v>
      </c>
      <c r="AX707" s="43" t="s">
        <v>71</v>
      </c>
      <c r="AY707" s="181" t="s">
        <v>173</v>
      </c>
    </row>
    <row r="708" spans="3:65" s="177" customFormat="1" ht="13.05" customHeight="1">
      <c r="D708" s="173" t="s">
        <v>207</v>
      </c>
      <c r="E708" s="178"/>
      <c r="F708" s="179" t="s">
        <v>1167</v>
      </c>
      <c r="H708" s="180">
        <v>0.108</v>
      </c>
      <c r="AT708" s="181" t="s">
        <v>207</v>
      </c>
      <c r="AU708" s="181" t="s">
        <v>81</v>
      </c>
      <c r="AV708" s="43" t="s">
        <v>81</v>
      </c>
      <c r="AW708" s="43" t="s">
        <v>32</v>
      </c>
      <c r="AX708" s="43" t="s">
        <v>71</v>
      </c>
      <c r="AY708" s="181" t="s">
        <v>173</v>
      </c>
    </row>
    <row r="709" spans="3:65" s="177" customFormat="1" ht="13.05" customHeight="1">
      <c r="D709" s="173" t="s">
        <v>207</v>
      </c>
      <c r="E709" s="178"/>
      <c r="F709" s="179" t="s">
        <v>1168</v>
      </c>
      <c r="H709" s="180">
        <v>1.9E-2</v>
      </c>
      <c r="AT709" s="181" t="s">
        <v>207</v>
      </c>
      <c r="AU709" s="181" t="s">
        <v>81</v>
      </c>
      <c r="AV709" s="43" t="s">
        <v>81</v>
      </c>
      <c r="AW709" s="43" t="s">
        <v>32</v>
      </c>
      <c r="AX709" s="43" t="s">
        <v>71</v>
      </c>
      <c r="AY709" s="181" t="s">
        <v>173</v>
      </c>
    </row>
    <row r="710" spans="3:65" s="182" customFormat="1" ht="13.05" customHeight="1">
      <c r="D710" s="183" t="s">
        <v>207</v>
      </c>
      <c r="E710" s="184"/>
      <c r="F710" s="185" t="s">
        <v>210</v>
      </c>
      <c r="H710" s="186">
        <v>5.7089999999999996</v>
      </c>
      <c r="AT710" s="187" t="s">
        <v>207</v>
      </c>
      <c r="AU710" s="187" t="s">
        <v>81</v>
      </c>
      <c r="AV710" s="43" t="s">
        <v>179</v>
      </c>
      <c r="AW710" s="43" t="s">
        <v>32</v>
      </c>
      <c r="AX710" s="43" t="s">
        <v>79</v>
      </c>
      <c r="AY710" s="187" t="s">
        <v>173</v>
      </c>
    </row>
    <row r="711" spans="3:65" s="106" customFormat="1" ht="24.15" customHeight="1">
      <c r="C711" s="193" t="s">
        <v>1169</v>
      </c>
      <c r="D711" s="193" t="s">
        <v>317</v>
      </c>
      <c r="E711" s="194" t="s">
        <v>1170</v>
      </c>
      <c r="F711" s="194" t="s">
        <v>1171</v>
      </c>
      <c r="G711" s="195" t="s">
        <v>248</v>
      </c>
      <c r="H711" s="196">
        <v>7.3789999999999996</v>
      </c>
      <c r="I711" s="197"/>
      <c r="J711" s="198">
        <f>ROUND(I711*H711,2)</f>
        <v>0</v>
      </c>
      <c r="K711" s="199" t="s">
        <v>192</v>
      </c>
      <c r="L711" s="200"/>
      <c r="M711" s="201"/>
      <c r="N711" s="202" t="s">
        <v>42</v>
      </c>
      <c r="P711" s="163">
        <f>O711*H711</f>
        <v>0</v>
      </c>
      <c r="Q711" s="163">
        <v>0.44</v>
      </c>
      <c r="R711" s="163">
        <f>Q711*H711</f>
        <v>3.2467599999999996</v>
      </c>
      <c r="S711" s="163">
        <v>0</v>
      </c>
      <c r="T711" s="164">
        <f>S711*H711</f>
        <v>0</v>
      </c>
      <c r="AR711" s="165" t="s">
        <v>364</v>
      </c>
      <c r="AT711" s="165" t="s">
        <v>317</v>
      </c>
      <c r="AU711" s="165" t="s">
        <v>81</v>
      </c>
      <c r="AY711" s="123" t="s">
        <v>173</v>
      </c>
      <c r="BE711" s="166">
        <f>IF(N711="základní",J711,0)</f>
        <v>0</v>
      </c>
      <c r="BF711" s="166">
        <f>IF(N711="snížená",J711,0)</f>
        <v>0</v>
      </c>
      <c r="BG711" s="166">
        <f>IF(N711="zákl. přenesená",J711,0)</f>
        <v>0</v>
      </c>
      <c r="BH711" s="166">
        <f>IF(N711="sníž. přenesená",J711,0)</f>
        <v>0</v>
      </c>
      <c r="BI711" s="166">
        <f>IF(N711="nulová",J711,0)</f>
        <v>0</v>
      </c>
      <c r="BJ711" s="123" t="s">
        <v>79</v>
      </c>
      <c r="BK711" s="166">
        <f>ROUND(I711*H711,2)</f>
        <v>0</v>
      </c>
      <c r="BL711" s="123" t="s">
        <v>262</v>
      </c>
      <c r="BM711" s="165" t="s">
        <v>1172</v>
      </c>
    </row>
    <row r="712" spans="3:65" s="177" customFormat="1" ht="13.05" customHeight="1">
      <c r="D712" s="203" t="s">
        <v>207</v>
      </c>
      <c r="E712" s="204"/>
      <c r="F712" s="205" t="s">
        <v>1173</v>
      </c>
      <c r="H712" s="206">
        <v>6.3940000000000001</v>
      </c>
      <c r="AT712" s="181" t="s">
        <v>207</v>
      </c>
      <c r="AU712" s="181" t="s">
        <v>81</v>
      </c>
      <c r="AV712" s="43" t="s">
        <v>81</v>
      </c>
      <c r="AW712" s="43" t="s">
        <v>32</v>
      </c>
      <c r="AX712" s="43" t="s">
        <v>71</v>
      </c>
      <c r="AY712" s="181" t="s">
        <v>173</v>
      </c>
    </row>
    <row r="713" spans="3:65" s="177" customFormat="1" ht="13.05" customHeight="1">
      <c r="D713" s="173" t="s">
        <v>207</v>
      </c>
      <c r="E713" s="178"/>
      <c r="F713" s="179" t="s">
        <v>1174</v>
      </c>
      <c r="H713" s="180">
        <v>0.98499999999999999</v>
      </c>
      <c r="AT713" s="181" t="s">
        <v>207</v>
      </c>
      <c r="AU713" s="181" t="s">
        <v>81</v>
      </c>
      <c r="AV713" s="43" t="s">
        <v>81</v>
      </c>
      <c r="AW713" s="43" t="s">
        <v>32</v>
      </c>
      <c r="AX713" s="43" t="s">
        <v>71</v>
      </c>
      <c r="AY713" s="181" t="s">
        <v>173</v>
      </c>
    </row>
    <row r="714" spans="3:65" s="182" customFormat="1" ht="13.05" customHeight="1">
      <c r="D714" s="183" t="s">
        <v>207</v>
      </c>
      <c r="E714" s="184"/>
      <c r="F714" s="185" t="s">
        <v>210</v>
      </c>
      <c r="H714" s="186">
        <v>7.3789999999999996</v>
      </c>
      <c r="AT714" s="187" t="s">
        <v>207</v>
      </c>
      <c r="AU714" s="187" t="s">
        <v>81</v>
      </c>
      <c r="AV714" s="43" t="s">
        <v>179</v>
      </c>
      <c r="AW714" s="43" t="s">
        <v>32</v>
      </c>
      <c r="AX714" s="43" t="s">
        <v>79</v>
      </c>
      <c r="AY714" s="187" t="s">
        <v>173</v>
      </c>
    </row>
    <row r="715" spans="3:65" s="106" customFormat="1" ht="24.15" customHeight="1">
      <c r="C715" s="154" t="s">
        <v>1175</v>
      </c>
      <c r="D715" s="154" t="s">
        <v>175</v>
      </c>
      <c r="E715" s="155" t="s">
        <v>1176</v>
      </c>
      <c r="F715" s="155" t="s">
        <v>1177</v>
      </c>
      <c r="G715" s="156" t="s">
        <v>248</v>
      </c>
      <c r="H715" s="157">
        <v>13.087999999999999</v>
      </c>
      <c r="I715" s="158"/>
      <c r="J715" s="159">
        <f>ROUND(I715*H715,2)</f>
        <v>0</v>
      </c>
      <c r="K715" s="167" t="s">
        <v>192</v>
      </c>
      <c r="M715" s="161"/>
      <c r="N715" s="162" t="s">
        <v>42</v>
      </c>
      <c r="P715" s="163">
        <f>O715*H715</f>
        <v>0</v>
      </c>
      <c r="Q715" s="163">
        <v>1.192E-2</v>
      </c>
      <c r="R715" s="163">
        <f>Q715*H715</f>
        <v>0.15600896</v>
      </c>
      <c r="S715" s="163">
        <v>0</v>
      </c>
      <c r="T715" s="164">
        <f>S715*H715</f>
        <v>0</v>
      </c>
      <c r="AR715" s="165" t="s">
        <v>262</v>
      </c>
      <c r="AT715" s="165" t="s">
        <v>175</v>
      </c>
      <c r="AU715" s="165" t="s">
        <v>81</v>
      </c>
      <c r="AY715" s="123" t="s">
        <v>173</v>
      </c>
      <c r="BE715" s="166">
        <f>IF(N715="základní",J715,0)</f>
        <v>0</v>
      </c>
      <c r="BF715" s="166">
        <f>IF(N715="snížená",J715,0)</f>
        <v>0</v>
      </c>
      <c r="BG715" s="166">
        <f>IF(N715="zákl. přenesená",J715,0)</f>
        <v>0</v>
      </c>
      <c r="BH715" s="166">
        <f>IF(N715="sníž. přenesená",J715,0)</f>
        <v>0</v>
      </c>
      <c r="BI715" s="166">
        <f>IF(N715="nulová",J715,0)</f>
        <v>0</v>
      </c>
      <c r="BJ715" s="123" t="s">
        <v>79</v>
      </c>
      <c r="BK715" s="166">
        <f>ROUND(I715*H715,2)</f>
        <v>0</v>
      </c>
      <c r="BL715" s="123" t="s">
        <v>262</v>
      </c>
      <c r="BM715" s="165" t="s">
        <v>1178</v>
      </c>
    </row>
    <row r="716" spans="3:65" s="106" customFormat="1" ht="13.05" customHeight="1">
      <c r="D716" s="170" t="s">
        <v>194</v>
      </c>
      <c r="F716" s="171" t="s">
        <v>1179</v>
      </c>
      <c r="AT716" s="123" t="s">
        <v>194</v>
      </c>
      <c r="AU716" s="123" t="s">
        <v>81</v>
      </c>
    </row>
    <row r="717" spans="3:65" s="106" customFormat="1" ht="34.950000000000003" customHeight="1">
      <c r="D717" s="173" t="s">
        <v>235</v>
      </c>
      <c r="F717" s="189" t="s">
        <v>1180</v>
      </c>
      <c r="AT717" s="123" t="s">
        <v>235</v>
      </c>
      <c r="AU717" s="123" t="s">
        <v>81</v>
      </c>
    </row>
    <row r="718" spans="3:65" s="177" customFormat="1" ht="13.05" customHeight="1">
      <c r="D718" s="173" t="s">
        <v>207</v>
      </c>
      <c r="E718" s="178"/>
      <c r="F718" s="179" t="s">
        <v>1103</v>
      </c>
      <c r="H718" s="180">
        <v>13.087999999999999</v>
      </c>
      <c r="AT718" s="181" t="s">
        <v>207</v>
      </c>
      <c r="AU718" s="181" t="s">
        <v>81</v>
      </c>
      <c r="AV718" s="43" t="s">
        <v>81</v>
      </c>
      <c r="AW718" s="43" t="s">
        <v>32</v>
      </c>
      <c r="AX718" s="43" t="s">
        <v>71</v>
      </c>
      <c r="AY718" s="181" t="s">
        <v>173</v>
      </c>
    </row>
    <row r="719" spans="3:65" s="182" customFormat="1" ht="13.05" customHeight="1">
      <c r="D719" s="183" t="s">
        <v>207</v>
      </c>
      <c r="E719" s="184"/>
      <c r="F719" s="185" t="s">
        <v>210</v>
      </c>
      <c r="H719" s="186">
        <v>13.087999999999999</v>
      </c>
      <c r="AT719" s="187" t="s">
        <v>207</v>
      </c>
      <c r="AU719" s="187" t="s">
        <v>81</v>
      </c>
      <c r="AV719" s="43" t="s">
        <v>179</v>
      </c>
      <c r="AW719" s="43" t="s">
        <v>32</v>
      </c>
      <c r="AX719" s="43" t="s">
        <v>79</v>
      </c>
      <c r="AY719" s="187" t="s">
        <v>173</v>
      </c>
    </row>
    <row r="720" spans="3:65" s="106" customFormat="1" ht="24.15" customHeight="1">
      <c r="C720" s="154" t="s">
        <v>1181</v>
      </c>
      <c r="D720" s="154" t="s">
        <v>175</v>
      </c>
      <c r="E720" s="155" t="s">
        <v>1182</v>
      </c>
      <c r="F720" s="155" t="s">
        <v>1183</v>
      </c>
      <c r="G720" s="156" t="s">
        <v>416</v>
      </c>
      <c r="H720" s="157">
        <v>60</v>
      </c>
      <c r="I720" s="158"/>
      <c r="J720" s="159">
        <f>ROUND(I720*H720,2)</f>
        <v>0</v>
      </c>
      <c r="K720" s="167" t="s">
        <v>192</v>
      </c>
      <c r="M720" s="161"/>
      <c r="N720" s="162" t="s">
        <v>42</v>
      </c>
      <c r="P720" s="163">
        <f>O720*H720</f>
        <v>0</v>
      </c>
      <c r="Q720" s="163">
        <v>6.0000000000000002E-5</v>
      </c>
      <c r="R720" s="163">
        <f>Q720*H720</f>
        <v>3.5999999999999999E-3</v>
      </c>
      <c r="S720" s="163">
        <v>0</v>
      </c>
      <c r="T720" s="164">
        <f>S720*H720</f>
        <v>0</v>
      </c>
      <c r="AR720" s="165" t="s">
        <v>262</v>
      </c>
      <c r="AT720" s="165" t="s">
        <v>175</v>
      </c>
      <c r="AU720" s="165" t="s">
        <v>81</v>
      </c>
      <c r="AY720" s="123" t="s">
        <v>173</v>
      </c>
      <c r="BE720" s="166">
        <f>IF(N720="základní",J720,0)</f>
        <v>0</v>
      </c>
      <c r="BF720" s="166">
        <f>IF(N720="snížená",J720,0)</f>
        <v>0</v>
      </c>
      <c r="BG720" s="166">
        <f>IF(N720="zákl. přenesená",J720,0)</f>
        <v>0</v>
      </c>
      <c r="BH720" s="166">
        <f>IF(N720="sníž. přenesená",J720,0)</f>
        <v>0</v>
      </c>
      <c r="BI720" s="166">
        <f>IF(N720="nulová",J720,0)</f>
        <v>0</v>
      </c>
      <c r="BJ720" s="123" t="s">
        <v>79</v>
      </c>
      <c r="BK720" s="166">
        <f>ROUND(I720*H720,2)</f>
        <v>0</v>
      </c>
      <c r="BL720" s="123" t="s">
        <v>262</v>
      </c>
      <c r="BM720" s="165" t="s">
        <v>1184</v>
      </c>
    </row>
    <row r="721" spans="3:65" s="106" customFormat="1" ht="13.05" customHeight="1">
      <c r="D721" s="170" t="s">
        <v>194</v>
      </c>
      <c r="F721" s="171" t="s">
        <v>1185</v>
      </c>
      <c r="AT721" s="123" t="s">
        <v>194</v>
      </c>
      <c r="AU721" s="123" t="s">
        <v>81</v>
      </c>
    </row>
    <row r="722" spans="3:65" s="106" customFormat="1" ht="27" customHeight="1">
      <c r="D722" s="183" t="s">
        <v>235</v>
      </c>
      <c r="F722" s="188" t="s">
        <v>1186</v>
      </c>
      <c r="AT722" s="123" t="s">
        <v>235</v>
      </c>
      <c r="AU722" s="123" t="s">
        <v>81</v>
      </c>
    </row>
    <row r="723" spans="3:65" s="106" customFormat="1" ht="16.5" customHeight="1">
      <c r="C723" s="193" t="s">
        <v>1187</v>
      </c>
      <c r="D723" s="193" t="s">
        <v>317</v>
      </c>
      <c r="E723" s="194" t="s">
        <v>1188</v>
      </c>
      <c r="F723" s="194" t="s">
        <v>1189</v>
      </c>
      <c r="G723" s="195" t="s">
        <v>416</v>
      </c>
      <c r="H723" s="196">
        <v>66</v>
      </c>
      <c r="I723" s="197"/>
      <c r="J723" s="198">
        <f>ROUND(I723*H723,2)</f>
        <v>0</v>
      </c>
      <c r="K723" s="211"/>
      <c r="L723" s="200"/>
      <c r="M723" s="201"/>
      <c r="N723" s="202" t="s">
        <v>42</v>
      </c>
      <c r="P723" s="163">
        <f>O723*H723</f>
        <v>0</v>
      </c>
      <c r="Q723" s="163">
        <v>1.5970000000000002E-2</v>
      </c>
      <c r="R723" s="163">
        <f>Q723*H723</f>
        <v>1.0540200000000002</v>
      </c>
      <c r="S723" s="163">
        <v>0</v>
      </c>
      <c r="T723" s="164">
        <f>S723*H723</f>
        <v>0</v>
      </c>
      <c r="AR723" s="165" t="s">
        <v>364</v>
      </c>
      <c r="AT723" s="165" t="s">
        <v>317</v>
      </c>
      <c r="AU723" s="165" t="s">
        <v>81</v>
      </c>
      <c r="AY723" s="123" t="s">
        <v>173</v>
      </c>
      <c r="BE723" s="166">
        <f>IF(N723="základní",J723,0)</f>
        <v>0</v>
      </c>
      <c r="BF723" s="166">
        <f>IF(N723="snížená",J723,0)</f>
        <v>0</v>
      </c>
      <c r="BG723" s="166">
        <f>IF(N723="zákl. přenesená",J723,0)</f>
        <v>0</v>
      </c>
      <c r="BH723" s="166">
        <f>IF(N723="sníž. přenesená",J723,0)</f>
        <v>0</v>
      </c>
      <c r="BI723" s="166">
        <f>IF(N723="nulová",J723,0)</f>
        <v>0</v>
      </c>
      <c r="BJ723" s="123" t="s">
        <v>79</v>
      </c>
      <c r="BK723" s="166">
        <f>ROUND(I723*H723,2)</f>
        <v>0</v>
      </c>
      <c r="BL723" s="123" t="s">
        <v>262</v>
      </c>
      <c r="BM723" s="165" t="s">
        <v>1190</v>
      </c>
    </row>
    <row r="724" spans="3:65" s="177" customFormat="1" ht="13.05" customHeight="1">
      <c r="D724" s="203" t="s">
        <v>207</v>
      </c>
      <c r="E724" s="204"/>
      <c r="F724" s="205" t="s">
        <v>1191</v>
      </c>
      <c r="H724" s="206">
        <v>66</v>
      </c>
      <c r="AT724" s="181" t="s">
        <v>207</v>
      </c>
      <c r="AU724" s="181" t="s">
        <v>81</v>
      </c>
      <c r="AV724" s="43" t="s">
        <v>81</v>
      </c>
      <c r="AW724" s="43" t="s">
        <v>32</v>
      </c>
      <c r="AX724" s="43" t="s">
        <v>71</v>
      </c>
      <c r="AY724" s="181" t="s">
        <v>173</v>
      </c>
    </row>
    <row r="725" spans="3:65" s="182" customFormat="1" ht="13.05" customHeight="1">
      <c r="D725" s="183" t="s">
        <v>207</v>
      </c>
      <c r="E725" s="184"/>
      <c r="F725" s="185" t="s">
        <v>210</v>
      </c>
      <c r="H725" s="186">
        <v>66</v>
      </c>
      <c r="AT725" s="187" t="s">
        <v>207</v>
      </c>
      <c r="AU725" s="187" t="s">
        <v>81</v>
      </c>
      <c r="AV725" s="43" t="s">
        <v>179</v>
      </c>
      <c r="AW725" s="43" t="s">
        <v>32</v>
      </c>
      <c r="AX725" s="43" t="s">
        <v>79</v>
      </c>
      <c r="AY725" s="187" t="s">
        <v>173</v>
      </c>
    </row>
    <row r="726" spans="3:65" s="106" customFormat="1" ht="37.799999999999997" customHeight="1">
      <c r="C726" s="154" t="s">
        <v>1192</v>
      </c>
      <c r="D726" s="154" t="s">
        <v>175</v>
      </c>
      <c r="E726" s="155" t="s">
        <v>1193</v>
      </c>
      <c r="F726" s="155" t="s">
        <v>1194</v>
      </c>
      <c r="G726" s="156" t="s">
        <v>191</v>
      </c>
      <c r="H726" s="157">
        <v>22</v>
      </c>
      <c r="I726" s="158"/>
      <c r="J726" s="159">
        <f>ROUND(I726*H726,2)</f>
        <v>0</v>
      </c>
      <c r="K726" s="160"/>
      <c r="M726" s="161"/>
      <c r="N726" s="162" t="s">
        <v>42</v>
      </c>
      <c r="P726" s="163">
        <f>O726*H726</f>
        <v>0</v>
      </c>
      <c r="Q726" s="163">
        <v>0</v>
      </c>
      <c r="R726" s="163">
        <f>Q726*H726</f>
        <v>0</v>
      </c>
      <c r="S726" s="163">
        <v>0</v>
      </c>
      <c r="T726" s="164">
        <f>S726*H726</f>
        <v>0</v>
      </c>
      <c r="AR726" s="165" t="s">
        <v>262</v>
      </c>
      <c r="AT726" s="165" t="s">
        <v>175</v>
      </c>
      <c r="AU726" s="165" t="s">
        <v>81</v>
      </c>
      <c r="AY726" s="123" t="s">
        <v>173</v>
      </c>
      <c r="BE726" s="166">
        <f>IF(N726="základní",J726,0)</f>
        <v>0</v>
      </c>
      <c r="BF726" s="166">
        <f>IF(N726="snížená",J726,0)</f>
        <v>0</v>
      </c>
      <c r="BG726" s="166">
        <f>IF(N726="zákl. přenesená",J726,0)</f>
        <v>0</v>
      </c>
      <c r="BH726" s="166">
        <f>IF(N726="sníž. přenesená",J726,0)</f>
        <v>0</v>
      </c>
      <c r="BI726" s="166">
        <f>IF(N726="nulová",J726,0)</f>
        <v>0</v>
      </c>
      <c r="BJ726" s="123" t="s">
        <v>79</v>
      </c>
      <c r="BK726" s="166">
        <f>ROUND(I726*H726,2)</f>
        <v>0</v>
      </c>
      <c r="BL726" s="123" t="s">
        <v>262</v>
      </c>
      <c r="BM726" s="165" t="s">
        <v>1195</v>
      </c>
    </row>
    <row r="727" spans="3:65" s="106" customFormat="1" ht="55.5" customHeight="1">
      <c r="C727" s="154" t="s">
        <v>1196</v>
      </c>
      <c r="D727" s="154" t="s">
        <v>175</v>
      </c>
      <c r="E727" s="155" t="s">
        <v>1197</v>
      </c>
      <c r="F727" s="155" t="s">
        <v>1198</v>
      </c>
      <c r="G727" s="156" t="s">
        <v>378</v>
      </c>
      <c r="H727" s="157">
        <v>425.8</v>
      </c>
      <c r="I727" s="158"/>
      <c r="J727" s="159">
        <f>ROUND(I727*H727,2)</f>
        <v>0</v>
      </c>
      <c r="K727" s="167" t="s">
        <v>320</v>
      </c>
      <c r="M727" s="161"/>
      <c r="N727" s="162" t="s">
        <v>42</v>
      </c>
      <c r="P727" s="163">
        <f>O727*H727</f>
        <v>0</v>
      </c>
      <c r="Q727" s="163">
        <v>0</v>
      </c>
      <c r="R727" s="163">
        <f>Q727*H727</f>
        <v>0</v>
      </c>
      <c r="S727" s="163">
        <v>0</v>
      </c>
      <c r="T727" s="164">
        <f>S727*H727</f>
        <v>0</v>
      </c>
      <c r="AR727" s="165" t="s">
        <v>262</v>
      </c>
      <c r="AT727" s="165" t="s">
        <v>175</v>
      </c>
      <c r="AU727" s="165" t="s">
        <v>81</v>
      </c>
      <c r="AY727" s="123" t="s">
        <v>173</v>
      </c>
      <c r="BE727" s="166">
        <f>IF(N727="základní",J727,0)</f>
        <v>0</v>
      </c>
      <c r="BF727" s="166">
        <f>IF(N727="snížená",J727,0)</f>
        <v>0</v>
      </c>
      <c r="BG727" s="166">
        <f>IF(N727="zákl. přenesená",J727,0)</f>
        <v>0</v>
      </c>
      <c r="BH727" s="166">
        <f>IF(N727="sníž. přenesená",J727,0)</f>
        <v>0</v>
      </c>
      <c r="BI727" s="166">
        <f>IF(N727="nulová",J727,0)</f>
        <v>0</v>
      </c>
      <c r="BJ727" s="123" t="s">
        <v>79</v>
      </c>
      <c r="BK727" s="166">
        <f>ROUND(I727*H727,2)</f>
        <v>0</v>
      </c>
      <c r="BL727" s="123" t="s">
        <v>262</v>
      </c>
      <c r="BM727" s="165" t="s">
        <v>1199</v>
      </c>
    </row>
    <row r="728" spans="3:65" s="106" customFormat="1" ht="13.05" customHeight="1">
      <c r="D728" s="170" t="s">
        <v>194</v>
      </c>
      <c r="F728" s="171" t="s">
        <v>1200</v>
      </c>
      <c r="AT728" s="123" t="s">
        <v>194</v>
      </c>
      <c r="AU728" s="123" t="s">
        <v>81</v>
      </c>
    </row>
    <row r="729" spans="3:65" s="172" customFormat="1" ht="13.05" customHeight="1">
      <c r="D729" s="173" t="s">
        <v>207</v>
      </c>
      <c r="E729" s="174"/>
      <c r="F729" s="175" t="s">
        <v>1201</v>
      </c>
      <c r="H729" s="174"/>
      <c r="AT729" s="176" t="s">
        <v>207</v>
      </c>
      <c r="AU729" s="176" t="s">
        <v>81</v>
      </c>
      <c r="AV729" s="43" t="s">
        <v>79</v>
      </c>
      <c r="AW729" s="43" t="s">
        <v>32</v>
      </c>
      <c r="AX729" s="43" t="s">
        <v>71</v>
      </c>
      <c r="AY729" s="176" t="s">
        <v>173</v>
      </c>
    </row>
    <row r="730" spans="3:65" s="177" customFormat="1" ht="13.05" customHeight="1">
      <c r="D730" s="173" t="s">
        <v>207</v>
      </c>
      <c r="E730" s="178"/>
      <c r="F730" s="179" t="s">
        <v>1202</v>
      </c>
      <c r="H730" s="180">
        <v>162.96</v>
      </c>
      <c r="AT730" s="181" t="s">
        <v>207</v>
      </c>
      <c r="AU730" s="181" t="s">
        <v>81</v>
      </c>
      <c r="AV730" s="43" t="s">
        <v>81</v>
      </c>
      <c r="AW730" s="43" t="s">
        <v>32</v>
      </c>
      <c r="AX730" s="43" t="s">
        <v>71</v>
      </c>
      <c r="AY730" s="181" t="s">
        <v>173</v>
      </c>
    </row>
    <row r="731" spans="3:65" s="177" customFormat="1" ht="13.05" customHeight="1">
      <c r="D731" s="173" t="s">
        <v>207</v>
      </c>
      <c r="E731" s="178"/>
      <c r="F731" s="179" t="s">
        <v>1203</v>
      </c>
      <c r="H731" s="180">
        <v>82.6</v>
      </c>
      <c r="AT731" s="181" t="s">
        <v>207</v>
      </c>
      <c r="AU731" s="181" t="s">
        <v>81</v>
      </c>
      <c r="AV731" s="43" t="s">
        <v>81</v>
      </c>
      <c r="AW731" s="43" t="s">
        <v>32</v>
      </c>
      <c r="AX731" s="43" t="s">
        <v>71</v>
      </c>
      <c r="AY731" s="181" t="s">
        <v>173</v>
      </c>
    </row>
    <row r="732" spans="3:65" s="172" customFormat="1" ht="13.05" customHeight="1">
      <c r="D732" s="173" t="s">
        <v>207</v>
      </c>
      <c r="E732" s="174"/>
      <c r="F732" s="175" t="s">
        <v>1204</v>
      </c>
      <c r="H732" s="174"/>
      <c r="AT732" s="176" t="s">
        <v>207</v>
      </c>
      <c r="AU732" s="176" t="s">
        <v>81</v>
      </c>
      <c r="AV732" s="43" t="s">
        <v>79</v>
      </c>
      <c r="AW732" s="43" t="s">
        <v>32</v>
      </c>
      <c r="AX732" s="43" t="s">
        <v>71</v>
      </c>
      <c r="AY732" s="176" t="s">
        <v>173</v>
      </c>
    </row>
    <row r="733" spans="3:65" s="177" customFormat="1" ht="13.05" customHeight="1">
      <c r="D733" s="173" t="s">
        <v>207</v>
      </c>
      <c r="E733" s="178"/>
      <c r="F733" s="179" t="s">
        <v>1205</v>
      </c>
      <c r="H733" s="180">
        <v>180.24</v>
      </c>
      <c r="AT733" s="181" t="s">
        <v>207</v>
      </c>
      <c r="AU733" s="181" t="s">
        <v>81</v>
      </c>
      <c r="AV733" s="43" t="s">
        <v>81</v>
      </c>
      <c r="AW733" s="43" t="s">
        <v>32</v>
      </c>
      <c r="AX733" s="43" t="s">
        <v>71</v>
      </c>
      <c r="AY733" s="181" t="s">
        <v>173</v>
      </c>
    </row>
    <row r="734" spans="3:65" s="182" customFormat="1" ht="13.05" customHeight="1">
      <c r="D734" s="183" t="s">
        <v>207</v>
      </c>
      <c r="E734" s="184"/>
      <c r="F734" s="185" t="s">
        <v>210</v>
      </c>
      <c r="H734" s="186">
        <v>425.8</v>
      </c>
      <c r="AT734" s="187" t="s">
        <v>207</v>
      </c>
      <c r="AU734" s="187" t="s">
        <v>81</v>
      </c>
      <c r="AV734" s="43" t="s">
        <v>179</v>
      </c>
      <c r="AW734" s="43" t="s">
        <v>32</v>
      </c>
      <c r="AX734" s="43" t="s">
        <v>79</v>
      </c>
      <c r="AY734" s="187" t="s">
        <v>173</v>
      </c>
    </row>
    <row r="735" spans="3:65" s="106" customFormat="1" ht="21.75" customHeight="1">
      <c r="C735" s="193" t="s">
        <v>1206</v>
      </c>
      <c r="D735" s="193" t="s">
        <v>317</v>
      </c>
      <c r="E735" s="194" t="s">
        <v>1207</v>
      </c>
      <c r="F735" s="194" t="s">
        <v>1208</v>
      </c>
      <c r="G735" s="195" t="s">
        <v>248</v>
      </c>
      <c r="H735" s="196">
        <v>2.29</v>
      </c>
      <c r="I735" s="197"/>
      <c r="J735" s="198">
        <f>ROUND(I735*H735,2)</f>
        <v>0</v>
      </c>
      <c r="K735" s="199" t="s">
        <v>192</v>
      </c>
      <c r="L735" s="200"/>
      <c r="M735" s="201"/>
      <c r="N735" s="202" t="s">
        <v>42</v>
      </c>
      <c r="P735" s="163">
        <f>O735*H735</f>
        <v>0</v>
      </c>
      <c r="Q735" s="163">
        <v>0.55000000000000004</v>
      </c>
      <c r="R735" s="163">
        <f>Q735*H735</f>
        <v>1.2595000000000001</v>
      </c>
      <c r="S735" s="163">
        <v>0</v>
      </c>
      <c r="T735" s="164">
        <f>S735*H735</f>
        <v>0</v>
      </c>
      <c r="AR735" s="165" t="s">
        <v>364</v>
      </c>
      <c r="AT735" s="165" t="s">
        <v>317</v>
      </c>
      <c r="AU735" s="165" t="s">
        <v>81</v>
      </c>
      <c r="AY735" s="123" t="s">
        <v>173</v>
      </c>
      <c r="BE735" s="166">
        <f>IF(N735="základní",J735,0)</f>
        <v>0</v>
      </c>
      <c r="BF735" s="166">
        <f>IF(N735="snížená",J735,0)</f>
        <v>0</v>
      </c>
      <c r="BG735" s="166">
        <f>IF(N735="zákl. přenesená",J735,0)</f>
        <v>0</v>
      </c>
      <c r="BH735" s="166">
        <f>IF(N735="sníž. přenesená",J735,0)</f>
        <v>0</v>
      </c>
      <c r="BI735" s="166">
        <f>IF(N735="nulová",J735,0)</f>
        <v>0</v>
      </c>
      <c r="BJ735" s="123" t="s">
        <v>79</v>
      </c>
      <c r="BK735" s="166">
        <f>ROUND(I735*H735,2)</f>
        <v>0</v>
      </c>
      <c r="BL735" s="123" t="s">
        <v>262</v>
      </c>
      <c r="BM735" s="165" t="s">
        <v>1209</v>
      </c>
    </row>
    <row r="736" spans="3:65" s="172" customFormat="1" ht="13.05" customHeight="1">
      <c r="D736" s="203" t="s">
        <v>207</v>
      </c>
      <c r="E736" s="220"/>
      <c r="F736" s="221" t="s">
        <v>1210</v>
      </c>
      <c r="H736" s="220"/>
      <c r="AT736" s="176" t="s">
        <v>207</v>
      </c>
      <c r="AU736" s="176" t="s">
        <v>81</v>
      </c>
      <c r="AV736" s="43" t="s">
        <v>79</v>
      </c>
      <c r="AW736" s="43" t="s">
        <v>32</v>
      </c>
      <c r="AX736" s="43" t="s">
        <v>71</v>
      </c>
      <c r="AY736" s="176" t="s">
        <v>173</v>
      </c>
    </row>
    <row r="737" spans="3:65" s="177" customFormat="1" ht="22.95" customHeight="1">
      <c r="D737" s="173" t="s">
        <v>207</v>
      </c>
      <c r="E737" s="178"/>
      <c r="F737" s="179" t="s">
        <v>1211</v>
      </c>
      <c r="H737" s="180">
        <v>0.70399999999999996</v>
      </c>
      <c r="AT737" s="181" t="s">
        <v>207</v>
      </c>
      <c r="AU737" s="181" t="s">
        <v>81</v>
      </c>
      <c r="AV737" s="43" t="s">
        <v>81</v>
      </c>
      <c r="AW737" s="43" t="s">
        <v>32</v>
      </c>
      <c r="AX737" s="43" t="s">
        <v>71</v>
      </c>
      <c r="AY737" s="181" t="s">
        <v>173</v>
      </c>
    </row>
    <row r="738" spans="3:65" s="172" customFormat="1" ht="13.05" customHeight="1">
      <c r="D738" s="173" t="s">
        <v>207</v>
      </c>
      <c r="E738" s="174"/>
      <c r="F738" s="175" t="s">
        <v>1204</v>
      </c>
      <c r="H738" s="174"/>
      <c r="AT738" s="176" t="s">
        <v>207</v>
      </c>
      <c r="AU738" s="176" t="s">
        <v>81</v>
      </c>
      <c r="AV738" s="43" t="s">
        <v>79</v>
      </c>
      <c r="AW738" s="43" t="s">
        <v>32</v>
      </c>
      <c r="AX738" s="43" t="s">
        <v>71</v>
      </c>
      <c r="AY738" s="176" t="s">
        <v>173</v>
      </c>
    </row>
    <row r="739" spans="3:65" s="177" customFormat="1" ht="13.05" customHeight="1">
      <c r="D739" s="173" t="s">
        <v>207</v>
      </c>
      <c r="E739" s="178"/>
      <c r="F739" s="179" t="s">
        <v>1212</v>
      </c>
      <c r="H739" s="180">
        <v>1.5860000000000001</v>
      </c>
      <c r="AT739" s="181" t="s">
        <v>207</v>
      </c>
      <c r="AU739" s="181" t="s">
        <v>81</v>
      </c>
      <c r="AV739" s="43" t="s">
        <v>81</v>
      </c>
      <c r="AW739" s="43" t="s">
        <v>32</v>
      </c>
      <c r="AX739" s="43" t="s">
        <v>71</v>
      </c>
      <c r="AY739" s="181" t="s">
        <v>173</v>
      </c>
    </row>
    <row r="740" spans="3:65" s="182" customFormat="1" ht="13.05" customHeight="1">
      <c r="D740" s="183" t="s">
        <v>207</v>
      </c>
      <c r="E740" s="184"/>
      <c r="F740" s="185" t="s">
        <v>210</v>
      </c>
      <c r="H740" s="186">
        <v>2.29</v>
      </c>
      <c r="AT740" s="187" t="s">
        <v>207</v>
      </c>
      <c r="AU740" s="187" t="s">
        <v>81</v>
      </c>
      <c r="AV740" s="43" t="s">
        <v>179</v>
      </c>
      <c r="AW740" s="43" t="s">
        <v>32</v>
      </c>
      <c r="AX740" s="43" t="s">
        <v>79</v>
      </c>
      <c r="AY740" s="187" t="s">
        <v>173</v>
      </c>
    </row>
    <row r="741" spans="3:65" s="106" customFormat="1" ht="24.15" customHeight="1">
      <c r="C741" s="193" t="s">
        <v>1213</v>
      </c>
      <c r="D741" s="193" t="s">
        <v>317</v>
      </c>
      <c r="E741" s="194" t="s">
        <v>1214</v>
      </c>
      <c r="F741" s="194" t="s">
        <v>1215</v>
      </c>
      <c r="G741" s="195" t="s">
        <v>248</v>
      </c>
      <c r="H741" s="196">
        <v>2.181</v>
      </c>
      <c r="I741" s="197"/>
      <c r="J741" s="198">
        <f>ROUND(I741*H741,2)</f>
        <v>0</v>
      </c>
      <c r="K741" s="199" t="s">
        <v>192</v>
      </c>
      <c r="L741" s="200"/>
      <c r="M741" s="201"/>
      <c r="N741" s="202" t="s">
        <v>42</v>
      </c>
      <c r="P741" s="163">
        <f>O741*H741</f>
        <v>0</v>
      </c>
      <c r="Q741" s="163">
        <v>0.55000000000000004</v>
      </c>
      <c r="R741" s="163">
        <f>Q741*H741</f>
        <v>1.1995500000000001</v>
      </c>
      <c r="S741" s="163">
        <v>0</v>
      </c>
      <c r="T741" s="164">
        <f>S741*H741</f>
        <v>0</v>
      </c>
      <c r="AR741" s="165" t="s">
        <v>364</v>
      </c>
      <c r="AT741" s="165" t="s">
        <v>317</v>
      </c>
      <c r="AU741" s="165" t="s">
        <v>81</v>
      </c>
      <c r="AY741" s="123" t="s">
        <v>173</v>
      </c>
      <c r="BE741" s="166">
        <f>IF(N741="základní",J741,0)</f>
        <v>0</v>
      </c>
      <c r="BF741" s="166">
        <f>IF(N741="snížená",J741,0)</f>
        <v>0</v>
      </c>
      <c r="BG741" s="166">
        <f>IF(N741="zákl. přenesená",J741,0)</f>
        <v>0</v>
      </c>
      <c r="BH741" s="166">
        <f>IF(N741="sníž. přenesená",J741,0)</f>
        <v>0</v>
      </c>
      <c r="BI741" s="166">
        <f>IF(N741="nulová",J741,0)</f>
        <v>0</v>
      </c>
      <c r="BJ741" s="123" t="s">
        <v>79</v>
      </c>
      <c r="BK741" s="166">
        <f>ROUND(I741*H741,2)</f>
        <v>0</v>
      </c>
      <c r="BL741" s="123" t="s">
        <v>262</v>
      </c>
      <c r="BM741" s="165" t="s">
        <v>1216</v>
      </c>
    </row>
    <row r="742" spans="3:65" s="172" customFormat="1" ht="13.05" customHeight="1">
      <c r="D742" s="203" t="s">
        <v>207</v>
      </c>
      <c r="E742" s="220"/>
      <c r="F742" s="221" t="s">
        <v>1217</v>
      </c>
      <c r="H742" s="220"/>
      <c r="AT742" s="176" t="s">
        <v>207</v>
      </c>
      <c r="AU742" s="176" t="s">
        <v>81</v>
      </c>
      <c r="AV742" s="43" t="s">
        <v>79</v>
      </c>
      <c r="AW742" s="43" t="s">
        <v>32</v>
      </c>
      <c r="AX742" s="43" t="s">
        <v>71</v>
      </c>
      <c r="AY742" s="176" t="s">
        <v>173</v>
      </c>
    </row>
    <row r="743" spans="3:65" s="177" customFormat="1" ht="13.05" customHeight="1">
      <c r="D743" s="183" t="s">
        <v>207</v>
      </c>
      <c r="E743" s="191"/>
      <c r="F743" s="192" t="s">
        <v>1218</v>
      </c>
      <c r="H743" s="186">
        <v>2.181</v>
      </c>
      <c r="AT743" s="181" t="s">
        <v>207</v>
      </c>
      <c r="AU743" s="181" t="s">
        <v>81</v>
      </c>
      <c r="AV743" s="43" t="s">
        <v>81</v>
      </c>
      <c r="AW743" s="43" t="s">
        <v>32</v>
      </c>
      <c r="AX743" s="43" t="s">
        <v>79</v>
      </c>
      <c r="AY743" s="181" t="s">
        <v>173</v>
      </c>
    </row>
    <row r="744" spans="3:65" s="106" customFormat="1" ht="24.15" customHeight="1">
      <c r="C744" s="154" t="s">
        <v>1219</v>
      </c>
      <c r="D744" s="154" t="s">
        <v>175</v>
      </c>
      <c r="E744" s="155" t="s">
        <v>1220</v>
      </c>
      <c r="F744" s="155" t="s">
        <v>1221</v>
      </c>
      <c r="G744" s="156" t="s">
        <v>378</v>
      </c>
      <c r="H744" s="157">
        <v>247.06100000000001</v>
      </c>
      <c r="I744" s="158"/>
      <c r="J744" s="159">
        <f>ROUND(I744*H744,2)</f>
        <v>0</v>
      </c>
      <c r="K744" s="167" t="s">
        <v>192</v>
      </c>
      <c r="M744" s="161"/>
      <c r="N744" s="162" t="s">
        <v>42</v>
      </c>
      <c r="P744" s="163">
        <f>O744*H744</f>
        <v>0</v>
      </c>
      <c r="Q744" s="163">
        <v>3.0000000000000001E-5</v>
      </c>
      <c r="R744" s="163">
        <f>Q744*H744</f>
        <v>7.4118300000000003E-3</v>
      </c>
      <c r="S744" s="163">
        <v>0</v>
      </c>
      <c r="T744" s="164">
        <f>S744*H744</f>
        <v>0</v>
      </c>
      <c r="AR744" s="165" t="s">
        <v>262</v>
      </c>
      <c r="AT744" s="165" t="s">
        <v>175</v>
      </c>
      <c r="AU744" s="165" t="s">
        <v>81</v>
      </c>
      <c r="AY744" s="123" t="s">
        <v>173</v>
      </c>
      <c r="BE744" s="166">
        <f>IF(N744="základní",J744,0)</f>
        <v>0</v>
      </c>
      <c r="BF744" s="166">
        <f>IF(N744="snížená",J744,0)</f>
        <v>0</v>
      </c>
      <c r="BG744" s="166">
        <f>IF(N744="zákl. přenesená",J744,0)</f>
        <v>0</v>
      </c>
      <c r="BH744" s="166">
        <f>IF(N744="sníž. přenesená",J744,0)</f>
        <v>0</v>
      </c>
      <c r="BI744" s="166">
        <f>IF(N744="nulová",J744,0)</f>
        <v>0</v>
      </c>
      <c r="BJ744" s="123" t="s">
        <v>79</v>
      </c>
      <c r="BK744" s="166">
        <f>ROUND(I744*H744,2)</f>
        <v>0</v>
      </c>
      <c r="BL744" s="123" t="s">
        <v>262</v>
      </c>
      <c r="BM744" s="165" t="s">
        <v>1222</v>
      </c>
    </row>
    <row r="745" spans="3:65" s="106" customFormat="1" ht="13.05" customHeight="1">
      <c r="D745" s="170" t="s">
        <v>194</v>
      </c>
      <c r="F745" s="171" t="s">
        <v>1223</v>
      </c>
      <c r="AT745" s="123" t="s">
        <v>194</v>
      </c>
      <c r="AU745" s="123" t="s">
        <v>81</v>
      </c>
    </row>
    <row r="746" spans="3:65" s="106" customFormat="1" ht="27" customHeight="1">
      <c r="D746" s="173" t="s">
        <v>235</v>
      </c>
      <c r="F746" s="189" t="s">
        <v>1224</v>
      </c>
      <c r="AT746" s="123" t="s">
        <v>235</v>
      </c>
      <c r="AU746" s="123" t="s">
        <v>81</v>
      </c>
    </row>
    <row r="747" spans="3:65" s="172" customFormat="1" ht="13.05" customHeight="1">
      <c r="D747" s="173" t="s">
        <v>207</v>
      </c>
      <c r="E747" s="174"/>
      <c r="F747" s="175" t="s">
        <v>1225</v>
      </c>
      <c r="H747" s="174"/>
      <c r="AT747" s="176" t="s">
        <v>207</v>
      </c>
      <c r="AU747" s="176" t="s">
        <v>81</v>
      </c>
      <c r="AV747" s="43" t="s">
        <v>79</v>
      </c>
      <c r="AW747" s="43" t="s">
        <v>32</v>
      </c>
      <c r="AX747" s="43" t="s">
        <v>71</v>
      </c>
      <c r="AY747" s="176" t="s">
        <v>173</v>
      </c>
    </row>
    <row r="748" spans="3:65" s="177" customFormat="1" ht="13.05" customHeight="1">
      <c r="D748" s="173" t="s">
        <v>207</v>
      </c>
      <c r="E748" s="178"/>
      <c r="F748" s="179" t="s">
        <v>1226</v>
      </c>
      <c r="H748" s="180">
        <v>247.06100000000001</v>
      </c>
      <c r="AT748" s="181" t="s">
        <v>207</v>
      </c>
      <c r="AU748" s="181" t="s">
        <v>81</v>
      </c>
      <c r="AV748" s="43" t="s">
        <v>81</v>
      </c>
      <c r="AW748" s="43" t="s">
        <v>32</v>
      </c>
      <c r="AX748" s="43" t="s">
        <v>71</v>
      </c>
      <c r="AY748" s="181" t="s">
        <v>173</v>
      </c>
    </row>
    <row r="749" spans="3:65" s="182" customFormat="1" ht="13.05" customHeight="1">
      <c r="D749" s="183" t="s">
        <v>207</v>
      </c>
      <c r="E749" s="184"/>
      <c r="F749" s="185" t="s">
        <v>210</v>
      </c>
      <c r="H749" s="186">
        <v>247.06100000000001</v>
      </c>
      <c r="AT749" s="187" t="s">
        <v>207</v>
      </c>
      <c r="AU749" s="187" t="s">
        <v>81</v>
      </c>
      <c r="AV749" s="43" t="s">
        <v>179</v>
      </c>
      <c r="AW749" s="43" t="s">
        <v>32</v>
      </c>
      <c r="AX749" s="43" t="s">
        <v>79</v>
      </c>
      <c r="AY749" s="187" t="s">
        <v>173</v>
      </c>
    </row>
    <row r="750" spans="3:65" s="106" customFormat="1" ht="21.75" customHeight="1">
      <c r="C750" s="193" t="s">
        <v>1227</v>
      </c>
      <c r="D750" s="193" t="s">
        <v>317</v>
      </c>
      <c r="E750" s="194" t="s">
        <v>1207</v>
      </c>
      <c r="F750" s="194" t="s">
        <v>1208</v>
      </c>
      <c r="G750" s="195" t="s">
        <v>248</v>
      </c>
      <c r="H750" s="196">
        <v>2.4489999999999998</v>
      </c>
      <c r="I750" s="197"/>
      <c r="J750" s="198">
        <f>ROUND(I750*H750,2)</f>
        <v>0</v>
      </c>
      <c r="K750" s="199" t="s">
        <v>192</v>
      </c>
      <c r="L750" s="200"/>
      <c r="M750" s="201"/>
      <c r="N750" s="202" t="s">
        <v>42</v>
      </c>
      <c r="P750" s="163">
        <f>O750*H750</f>
        <v>0</v>
      </c>
      <c r="Q750" s="163">
        <v>0.55000000000000004</v>
      </c>
      <c r="R750" s="163">
        <f>Q750*H750</f>
        <v>1.3469500000000001</v>
      </c>
      <c r="S750" s="163">
        <v>0</v>
      </c>
      <c r="T750" s="164">
        <f>S750*H750</f>
        <v>0</v>
      </c>
      <c r="AR750" s="165" t="s">
        <v>364</v>
      </c>
      <c r="AT750" s="165" t="s">
        <v>317</v>
      </c>
      <c r="AU750" s="165" t="s">
        <v>81</v>
      </c>
      <c r="AY750" s="123" t="s">
        <v>173</v>
      </c>
      <c r="BE750" s="166">
        <f>IF(N750="základní",J750,0)</f>
        <v>0</v>
      </c>
      <c r="BF750" s="166">
        <f>IF(N750="snížená",J750,0)</f>
        <v>0</v>
      </c>
      <c r="BG750" s="166">
        <f>IF(N750="zákl. přenesená",J750,0)</f>
        <v>0</v>
      </c>
      <c r="BH750" s="166">
        <f>IF(N750="sníž. přenesená",J750,0)</f>
        <v>0</v>
      </c>
      <c r="BI750" s="166">
        <f>IF(N750="nulová",J750,0)</f>
        <v>0</v>
      </c>
      <c r="BJ750" s="123" t="s">
        <v>79</v>
      </c>
      <c r="BK750" s="166">
        <f>ROUND(I750*H750,2)</f>
        <v>0</v>
      </c>
      <c r="BL750" s="123" t="s">
        <v>262</v>
      </c>
      <c r="BM750" s="165" t="s">
        <v>1228</v>
      </c>
    </row>
    <row r="751" spans="3:65" s="177" customFormat="1" ht="13.05" customHeight="1">
      <c r="D751" s="203" t="s">
        <v>207</v>
      </c>
      <c r="E751" s="204"/>
      <c r="F751" s="205" t="s">
        <v>1229</v>
      </c>
      <c r="H751" s="206">
        <v>2.4489999999999998</v>
      </c>
      <c r="AT751" s="181" t="s">
        <v>207</v>
      </c>
      <c r="AU751" s="181" t="s">
        <v>81</v>
      </c>
      <c r="AV751" s="43" t="s">
        <v>81</v>
      </c>
      <c r="AW751" s="43" t="s">
        <v>32</v>
      </c>
      <c r="AX751" s="43" t="s">
        <v>71</v>
      </c>
      <c r="AY751" s="181" t="s">
        <v>173</v>
      </c>
    </row>
    <row r="752" spans="3:65" s="182" customFormat="1" ht="13.05" customHeight="1">
      <c r="D752" s="183" t="s">
        <v>207</v>
      </c>
      <c r="E752" s="184"/>
      <c r="F752" s="185" t="s">
        <v>210</v>
      </c>
      <c r="H752" s="186">
        <v>2.4489999999999998</v>
      </c>
      <c r="AT752" s="187" t="s">
        <v>207</v>
      </c>
      <c r="AU752" s="187" t="s">
        <v>81</v>
      </c>
      <c r="AV752" s="43" t="s">
        <v>179</v>
      </c>
      <c r="AW752" s="43" t="s">
        <v>32</v>
      </c>
      <c r="AX752" s="43" t="s">
        <v>79</v>
      </c>
      <c r="AY752" s="187" t="s">
        <v>173</v>
      </c>
    </row>
    <row r="753" spans="3:65" s="106" customFormat="1" ht="24.15" customHeight="1">
      <c r="C753" s="154" t="s">
        <v>1230</v>
      </c>
      <c r="D753" s="154" t="s">
        <v>175</v>
      </c>
      <c r="E753" s="155" t="s">
        <v>1231</v>
      </c>
      <c r="F753" s="155" t="s">
        <v>1232</v>
      </c>
      <c r="G753" s="156" t="s">
        <v>248</v>
      </c>
      <c r="H753" s="157">
        <v>6.92</v>
      </c>
      <c r="I753" s="158"/>
      <c r="J753" s="159">
        <f>ROUND(I753*H753,2)</f>
        <v>0</v>
      </c>
      <c r="K753" s="167" t="s">
        <v>192</v>
      </c>
      <c r="M753" s="161"/>
      <c r="N753" s="162" t="s">
        <v>42</v>
      </c>
      <c r="P753" s="163">
        <f>O753*H753</f>
        <v>0</v>
      </c>
      <c r="Q753" s="163">
        <v>2.248E-2</v>
      </c>
      <c r="R753" s="163">
        <f>Q753*H753</f>
        <v>0.15556159999999999</v>
      </c>
      <c r="S753" s="163">
        <v>0</v>
      </c>
      <c r="T753" s="164">
        <f>S753*H753</f>
        <v>0</v>
      </c>
      <c r="AR753" s="165" t="s">
        <v>262</v>
      </c>
      <c r="AT753" s="165" t="s">
        <v>175</v>
      </c>
      <c r="AU753" s="165" t="s">
        <v>81</v>
      </c>
      <c r="AY753" s="123" t="s">
        <v>173</v>
      </c>
      <c r="BE753" s="166">
        <f>IF(N753="základní",J753,0)</f>
        <v>0</v>
      </c>
      <c r="BF753" s="166">
        <f>IF(N753="snížená",J753,0)</f>
        <v>0</v>
      </c>
      <c r="BG753" s="166">
        <f>IF(N753="zákl. přenesená",J753,0)</f>
        <v>0</v>
      </c>
      <c r="BH753" s="166">
        <f>IF(N753="sníž. přenesená",J753,0)</f>
        <v>0</v>
      </c>
      <c r="BI753" s="166">
        <f>IF(N753="nulová",J753,0)</f>
        <v>0</v>
      </c>
      <c r="BJ753" s="123" t="s">
        <v>79</v>
      </c>
      <c r="BK753" s="166">
        <f>ROUND(I753*H753,2)</f>
        <v>0</v>
      </c>
      <c r="BL753" s="123" t="s">
        <v>262</v>
      </c>
      <c r="BM753" s="165" t="s">
        <v>1233</v>
      </c>
    </row>
    <row r="754" spans="3:65" s="106" customFormat="1" ht="13.05" customHeight="1">
      <c r="D754" s="170" t="s">
        <v>194</v>
      </c>
      <c r="F754" s="171" t="s">
        <v>1234</v>
      </c>
      <c r="AT754" s="123" t="s">
        <v>194</v>
      </c>
      <c r="AU754" s="123" t="s">
        <v>81</v>
      </c>
    </row>
    <row r="755" spans="3:65" s="177" customFormat="1" ht="13.05" customHeight="1">
      <c r="D755" s="183" t="s">
        <v>207</v>
      </c>
      <c r="E755" s="191"/>
      <c r="F755" s="192" t="s">
        <v>1235</v>
      </c>
      <c r="H755" s="186">
        <v>6.92</v>
      </c>
      <c r="AT755" s="181" t="s">
        <v>207</v>
      </c>
      <c r="AU755" s="181" t="s">
        <v>81</v>
      </c>
      <c r="AV755" s="43" t="s">
        <v>81</v>
      </c>
      <c r="AW755" s="43" t="s">
        <v>32</v>
      </c>
      <c r="AX755" s="43" t="s">
        <v>79</v>
      </c>
      <c r="AY755" s="181" t="s">
        <v>173</v>
      </c>
    </row>
    <row r="756" spans="3:65" s="106" customFormat="1" ht="37.799999999999997" customHeight="1">
      <c r="C756" s="154" t="s">
        <v>1236</v>
      </c>
      <c r="D756" s="154" t="s">
        <v>175</v>
      </c>
      <c r="E756" s="155" t="s">
        <v>1237</v>
      </c>
      <c r="F756" s="155" t="s">
        <v>1238</v>
      </c>
      <c r="G756" s="156" t="s">
        <v>199</v>
      </c>
      <c r="H756" s="157">
        <v>22.207000000000001</v>
      </c>
      <c r="I756" s="158"/>
      <c r="J756" s="159">
        <f>ROUND(I756*H756,2)</f>
        <v>0</v>
      </c>
      <c r="K756" s="167" t="s">
        <v>192</v>
      </c>
      <c r="M756" s="161"/>
      <c r="N756" s="162" t="s">
        <v>42</v>
      </c>
      <c r="P756" s="163">
        <f>O756*H756</f>
        <v>0</v>
      </c>
      <c r="Q756" s="163">
        <v>1.0019999999999999E-2</v>
      </c>
      <c r="R756" s="163">
        <f>Q756*H756</f>
        <v>0.22251414</v>
      </c>
      <c r="S756" s="163">
        <v>0</v>
      </c>
      <c r="T756" s="164">
        <f>S756*H756</f>
        <v>0</v>
      </c>
      <c r="AR756" s="165" t="s">
        <v>262</v>
      </c>
      <c r="AT756" s="165" t="s">
        <v>175</v>
      </c>
      <c r="AU756" s="165" t="s">
        <v>81</v>
      </c>
      <c r="AY756" s="123" t="s">
        <v>173</v>
      </c>
      <c r="BE756" s="166">
        <f>IF(N756="základní",J756,0)</f>
        <v>0</v>
      </c>
      <c r="BF756" s="166">
        <f>IF(N756="snížená",J756,0)</f>
        <v>0</v>
      </c>
      <c r="BG756" s="166">
        <f>IF(N756="zákl. přenesená",J756,0)</f>
        <v>0</v>
      </c>
      <c r="BH756" s="166">
        <f>IF(N756="sníž. přenesená",J756,0)</f>
        <v>0</v>
      </c>
      <c r="BI756" s="166">
        <f>IF(N756="nulová",J756,0)</f>
        <v>0</v>
      </c>
      <c r="BJ756" s="123" t="s">
        <v>79</v>
      </c>
      <c r="BK756" s="166">
        <f>ROUND(I756*H756,2)</f>
        <v>0</v>
      </c>
      <c r="BL756" s="123" t="s">
        <v>262</v>
      </c>
      <c r="BM756" s="165" t="s">
        <v>1239</v>
      </c>
    </row>
    <row r="757" spans="3:65" s="106" customFormat="1" ht="13.05" customHeight="1">
      <c r="D757" s="170" t="s">
        <v>194</v>
      </c>
      <c r="F757" s="171" t="s">
        <v>1240</v>
      </c>
      <c r="AT757" s="123" t="s">
        <v>194</v>
      </c>
      <c r="AU757" s="123" t="s">
        <v>81</v>
      </c>
    </row>
    <row r="758" spans="3:65" s="106" customFormat="1" ht="27" customHeight="1">
      <c r="D758" s="173" t="s">
        <v>235</v>
      </c>
      <c r="F758" s="189" t="s">
        <v>1241</v>
      </c>
      <c r="AT758" s="123" t="s">
        <v>235</v>
      </c>
      <c r="AU758" s="123" t="s">
        <v>81</v>
      </c>
    </row>
    <row r="759" spans="3:65" s="172" customFormat="1" ht="13.05" customHeight="1">
      <c r="D759" s="173" t="s">
        <v>207</v>
      </c>
      <c r="E759" s="174"/>
      <c r="F759" s="175" t="s">
        <v>1242</v>
      </c>
      <c r="H759" s="174"/>
      <c r="AT759" s="176" t="s">
        <v>207</v>
      </c>
      <c r="AU759" s="176" t="s">
        <v>81</v>
      </c>
      <c r="AV759" s="43" t="s">
        <v>79</v>
      </c>
      <c r="AW759" s="43" t="s">
        <v>32</v>
      </c>
      <c r="AX759" s="43" t="s">
        <v>71</v>
      </c>
      <c r="AY759" s="176" t="s">
        <v>173</v>
      </c>
    </row>
    <row r="760" spans="3:65" s="177" customFormat="1" ht="13.05" customHeight="1">
      <c r="D760" s="173" t="s">
        <v>207</v>
      </c>
      <c r="E760" s="178"/>
      <c r="F760" s="179" t="s">
        <v>1243</v>
      </c>
      <c r="H760" s="180">
        <v>22.207000000000001</v>
      </c>
      <c r="AT760" s="181" t="s">
        <v>207</v>
      </c>
      <c r="AU760" s="181" t="s">
        <v>81</v>
      </c>
      <c r="AV760" s="43" t="s">
        <v>81</v>
      </c>
      <c r="AW760" s="43" t="s">
        <v>32</v>
      </c>
      <c r="AX760" s="43" t="s">
        <v>71</v>
      </c>
      <c r="AY760" s="181" t="s">
        <v>173</v>
      </c>
    </row>
    <row r="761" spans="3:65" s="182" customFormat="1" ht="13.05" customHeight="1">
      <c r="D761" s="183" t="s">
        <v>207</v>
      </c>
      <c r="E761" s="184"/>
      <c r="F761" s="185" t="s">
        <v>210</v>
      </c>
      <c r="H761" s="186">
        <v>22.207000000000001</v>
      </c>
      <c r="AT761" s="187" t="s">
        <v>207</v>
      </c>
      <c r="AU761" s="187" t="s">
        <v>81</v>
      </c>
      <c r="AV761" s="43" t="s">
        <v>179</v>
      </c>
      <c r="AW761" s="43" t="s">
        <v>32</v>
      </c>
      <c r="AX761" s="43" t="s">
        <v>79</v>
      </c>
      <c r="AY761" s="187" t="s">
        <v>173</v>
      </c>
    </row>
    <row r="762" spans="3:65" s="106" customFormat="1" ht="37.799999999999997" customHeight="1">
      <c r="C762" s="154" t="s">
        <v>1244</v>
      </c>
      <c r="D762" s="154" t="s">
        <v>175</v>
      </c>
      <c r="E762" s="155" t="s">
        <v>1237</v>
      </c>
      <c r="F762" s="155" t="s">
        <v>1238</v>
      </c>
      <c r="G762" s="156" t="s">
        <v>199</v>
      </c>
      <c r="H762" s="157">
        <v>141.06</v>
      </c>
      <c r="I762" s="158"/>
      <c r="J762" s="159">
        <f>ROUND(I762*H762,2)</f>
        <v>0</v>
      </c>
      <c r="K762" s="167" t="s">
        <v>192</v>
      </c>
      <c r="M762" s="161"/>
      <c r="N762" s="162" t="s">
        <v>42</v>
      </c>
      <c r="P762" s="163">
        <f>O762*H762</f>
        <v>0</v>
      </c>
      <c r="Q762" s="163">
        <v>1.0019999999999999E-2</v>
      </c>
      <c r="R762" s="163">
        <f>Q762*H762</f>
        <v>1.4134211999999999</v>
      </c>
      <c r="S762" s="163">
        <v>0</v>
      </c>
      <c r="T762" s="164">
        <f>S762*H762</f>
        <v>0</v>
      </c>
      <c r="AR762" s="165" t="s">
        <v>262</v>
      </c>
      <c r="AT762" s="165" t="s">
        <v>175</v>
      </c>
      <c r="AU762" s="165" t="s">
        <v>81</v>
      </c>
      <c r="AY762" s="123" t="s">
        <v>173</v>
      </c>
      <c r="BE762" s="166">
        <f>IF(N762="základní",J762,0)</f>
        <v>0</v>
      </c>
      <c r="BF762" s="166">
        <f>IF(N762="snížená",J762,0)</f>
        <v>0</v>
      </c>
      <c r="BG762" s="166">
        <f>IF(N762="zákl. přenesená",J762,0)</f>
        <v>0</v>
      </c>
      <c r="BH762" s="166">
        <f>IF(N762="sníž. přenesená",J762,0)</f>
        <v>0</v>
      </c>
      <c r="BI762" s="166">
        <f>IF(N762="nulová",J762,0)</f>
        <v>0</v>
      </c>
      <c r="BJ762" s="123" t="s">
        <v>79</v>
      </c>
      <c r="BK762" s="166">
        <f>ROUND(I762*H762,2)</f>
        <v>0</v>
      </c>
      <c r="BL762" s="123" t="s">
        <v>262</v>
      </c>
      <c r="BM762" s="165" t="s">
        <v>1245</v>
      </c>
    </row>
    <row r="763" spans="3:65" s="106" customFormat="1" ht="13.05" customHeight="1">
      <c r="D763" s="170" t="s">
        <v>194</v>
      </c>
      <c r="F763" s="171" t="s">
        <v>1240</v>
      </c>
      <c r="AT763" s="123" t="s">
        <v>194</v>
      </c>
      <c r="AU763" s="123" t="s">
        <v>81</v>
      </c>
    </row>
    <row r="764" spans="3:65" s="106" customFormat="1" ht="27" customHeight="1">
      <c r="D764" s="173" t="s">
        <v>235</v>
      </c>
      <c r="F764" s="189" t="s">
        <v>1246</v>
      </c>
      <c r="AT764" s="123" t="s">
        <v>235</v>
      </c>
      <c r="AU764" s="123" t="s">
        <v>81</v>
      </c>
    </row>
    <row r="765" spans="3:65" s="172" customFormat="1" ht="13.05" customHeight="1">
      <c r="D765" s="173" t="s">
        <v>207</v>
      </c>
      <c r="E765" s="174"/>
      <c r="F765" s="175" t="s">
        <v>1247</v>
      </c>
      <c r="H765" s="174"/>
      <c r="AT765" s="176" t="s">
        <v>207</v>
      </c>
      <c r="AU765" s="176" t="s">
        <v>81</v>
      </c>
      <c r="AV765" s="43" t="s">
        <v>79</v>
      </c>
      <c r="AW765" s="43" t="s">
        <v>32</v>
      </c>
      <c r="AX765" s="43" t="s">
        <v>71</v>
      </c>
      <c r="AY765" s="176" t="s">
        <v>173</v>
      </c>
    </row>
    <row r="766" spans="3:65" s="177" customFormat="1" ht="13.05" customHeight="1">
      <c r="D766" s="173" t="s">
        <v>207</v>
      </c>
      <c r="E766" s="178"/>
      <c r="F766" s="179" t="s">
        <v>1248</v>
      </c>
      <c r="H766" s="180">
        <v>172.69</v>
      </c>
      <c r="AT766" s="181" t="s">
        <v>207</v>
      </c>
      <c r="AU766" s="181" t="s">
        <v>81</v>
      </c>
      <c r="AV766" s="43" t="s">
        <v>81</v>
      </c>
      <c r="AW766" s="43" t="s">
        <v>32</v>
      </c>
      <c r="AX766" s="43" t="s">
        <v>71</v>
      </c>
      <c r="AY766" s="181" t="s">
        <v>173</v>
      </c>
    </row>
    <row r="767" spans="3:65" s="177" customFormat="1" ht="13.05" customHeight="1">
      <c r="D767" s="173" t="s">
        <v>207</v>
      </c>
      <c r="E767" s="178"/>
      <c r="F767" s="179" t="s">
        <v>937</v>
      </c>
      <c r="H767" s="180">
        <v>-31.63</v>
      </c>
      <c r="AT767" s="181" t="s">
        <v>207</v>
      </c>
      <c r="AU767" s="181" t="s">
        <v>81</v>
      </c>
      <c r="AV767" s="43" t="s">
        <v>81</v>
      </c>
      <c r="AW767" s="43" t="s">
        <v>32</v>
      </c>
      <c r="AX767" s="43" t="s">
        <v>71</v>
      </c>
      <c r="AY767" s="181" t="s">
        <v>173</v>
      </c>
    </row>
    <row r="768" spans="3:65" s="182" customFormat="1" ht="13.05" customHeight="1">
      <c r="D768" s="183" t="s">
        <v>207</v>
      </c>
      <c r="E768" s="184"/>
      <c r="F768" s="185" t="s">
        <v>210</v>
      </c>
      <c r="H768" s="186">
        <v>141.06</v>
      </c>
      <c r="AT768" s="187" t="s">
        <v>207</v>
      </c>
      <c r="AU768" s="187" t="s">
        <v>81</v>
      </c>
      <c r="AV768" s="43" t="s">
        <v>179</v>
      </c>
      <c r="AW768" s="43" t="s">
        <v>32</v>
      </c>
      <c r="AX768" s="43" t="s">
        <v>79</v>
      </c>
      <c r="AY768" s="187" t="s">
        <v>173</v>
      </c>
    </row>
    <row r="769" spans="3:65" s="106" customFormat="1" ht="24.15" customHeight="1">
      <c r="C769" s="154" t="s">
        <v>1249</v>
      </c>
      <c r="D769" s="154" t="s">
        <v>175</v>
      </c>
      <c r="E769" s="155" t="s">
        <v>1250</v>
      </c>
      <c r="F769" s="155" t="s">
        <v>1251</v>
      </c>
      <c r="G769" s="156" t="s">
        <v>199</v>
      </c>
      <c r="H769" s="157">
        <v>172.24299999999999</v>
      </c>
      <c r="I769" s="158"/>
      <c r="J769" s="159">
        <f>ROUND(I769*H769,2)</f>
        <v>0</v>
      </c>
      <c r="K769" s="160"/>
      <c r="M769" s="161"/>
      <c r="N769" s="162" t="s">
        <v>42</v>
      </c>
      <c r="P769" s="163">
        <f>O769*H769</f>
        <v>0</v>
      </c>
      <c r="Q769" s="163">
        <v>1.0019999999999999E-2</v>
      </c>
      <c r="R769" s="163">
        <f>Q769*H769</f>
        <v>1.7258748599999998</v>
      </c>
      <c r="S769" s="163">
        <v>0</v>
      </c>
      <c r="T769" s="164">
        <f>S769*H769</f>
        <v>0</v>
      </c>
      <c r="AR769" s="165" t="s">
        <v>262</v>
      </c>
      <c r="AT769" s="165" t="s">
        <v>175</v>
      </c>
      <c r="AU769" s="165" t="s">
        <v>81</v>
      </c>
      <c r="AY769" s="123" t="s">
        <v>173</v>
      </c>
      <c r="BE769" s="166">
        <f>IF(N769="základní",J769,0)</f>
        <v>0</v>
      </c>
      <c r="BF769" s="166">
        <f>IF(N769="snížená",J769,0)</f>
        <v>0</v>
      </c>
      <c r="BG769" s="166">
        <f>IF(N769="zákl. přenesená",J769,0)</f>
        <v>0</v>
      </c>
      <c r="BH769" s="166">
        <f>IF(N769="sníž. přenesená",J769,0)</f>
        <v>0</v>
      </c>
      <c r="BI769" s="166">
        <f>IF(N769="nulová",J769,0)</f>
        <v>0</v>
      </c>
      <c r="BJ769" s="123" t="s">
        <v>79</v>
      </c>
      <c r="BK769" s="166">
        <f>ROUND(I769*H769,2)</f>
        <v>0</v>
      </c>
      <c r="BL769" s="123" t="s">
        <v>262</v>
      </c>
      <c r="BM769" s="165" t="s">
        <v>1252</v>
      </c>
    </row>
    <row r="770" spans="3:65" s="106" customFormat="1" ht="27" customHeight="1">
      <c r="D770" s="203" t="s">
        <v>235</v>
      </c>
      <c r="F770" s="214" t="s">
        <v>1253</v>
      </c>
      <c r="AT770" s="123" t="s">
        <v>235</v>
      </c>
      <c r="AU770" s="123" t="s">
        <v>81</v>
      </c>
    </row>
    <row r="771" spans="3:65" s="172" customFormat="1" ht="13.05" customHeight="1">
      <c r="D771" s="173" t="s">
        <v>207</v>
      </c>
      <c r="E771" s="174"/>
      <c r="F771" s="175" t="s">
        <v>1254</v>
      </c>
      <c r="H771" s="174"/>
      <c r="AT771" s="176" t="s">
        <v>207</v>
      </c>
      <c r="AU771" s="176" t="s">
        <v>81</v>
      </c>
      <c r="AV771" s="43" t="s">
        <v>79</v>
      </c>
      <c r="AW771" s="43" t="s">
        <v>32</v>
      </c>
      <c r="AX771" s="43" t="s">
        <v>71</v>
      </c>
      <c r="AY771" s="176" t="s">
        <v>173</v>
      </c>
    </row>
    <row r="772" spans="3:65" s="177" customFormat="1" ht="13.05" customHeight="1">
      <c r="D772" s="173" t="s">
        <v>207</v>
      </c>
      <c r="E772" s="178"/>
      <c r="F772" s="179" t="s">
        <v>1255</v>
      </c>
      <c r="H772" s="180">
        <v>203.87299999999999</v>
      </c>
      <c r="AT772" s="181" t="s">
        <v>207</v>
      </c>
      <c r="AU772" s="181" t="s">
        <v>81</v>
      </c>
      <c r="AV772" s="43" t="s">
        <v>81</v>
      </c>
      <c r="AW772" s="43" t="s">
        <v>32</v>
      </c>
      <c r="AX772" s="43" t="s">
        <v>71</v>
      </c>
      <c r="AY772" s="181" t="s">
        <v>173</v>
      </c>
    </row>
    <row r="773" spans="3:65" s="177" customFormat="1" ht="13.05" customHeight="1">
      <c r="D773" s="173" t="s">
        <v>207</v>
      </c>
      <c r="E773" s="178"/>
      <c r="F773" s="179" t="s">
        <v>937</v>
      </c>
      <c r="H773" s="180">
        <v>-31.63</v>
      </c>
      <c r="AT773" s="181" t="s">
        <v>207</v>
      </c>
      <c r="AU773" s="181" t="s">
        <v>81</v>
      </c>
      <c r="AV773" s="43" t="s">
        <v>81</v>
      </c>
      <c r="AW773" s="43" t="s">
        <v>32</v>
      </c>
      <c r="AX773" s="43" t="s">
        <v>71</v>
      </c>
      <c r="AY773" s="181" t="s">
        <v>173</v>
      </c>
    </row>
    <row r="774" spans="3:65" s="182" customFormat="1" ht="13.05" customHeight="1">
      <c r="D774" s="183" t="s">
        <v>207</v>
      </c>
      <c r="E774" s="184"/>
      <c r="F774" s="185" t="s">
        <v>210</v>
      </c>
      <c r="H774" s="186">
        <v>172.24299999999999</v>
      </c>
      <c r="AT774" s="187" t="s">
        <v>207</v>
      </c>
      <c r="AU774" s="187" t="s">
        <v>81</v>
      </c>
      <c r="AV774" s="43" t="s">
        <v>179</v>
      </c>
      <c r="AW774" s="43" t="s">
        <v>32</v>
      </c>
      <c r="AX774" s="43" t="s">
        <v>79</v>
      </c>
      <c r="AY774" s="187" t="s">
        <v>173</v>
      </c>
    </row>
    <row r="775" spans="3:65" s="106" customFormat="1" ht="24.15" customHeight="1">
      <c r="C775" s="154" t="s">
        <v>1256</v>
      </c>
      <c r="D775" s="154" t="s">
        <v>175</v>
      </c>
      <c r="E775" s="155" t="s">
        <v>1257</v>
      </c>
      <c r="F775" s="155" t="s">
        <v>1258</v>
      </c>
      <c r="G775" s="156" t="s">
        <v>199</v>
      </c>
      <c r="H775" s="157">
        <v>313.303</v>
      </c>
      <c r="I775" s="158"/>
      <c r="J775" s="159">
        <f>ROUND(I775*H775,2)</f>
        <v>0</v>
      </c>
      <c r="K775" s="167" t="s">
        <v>192</v>
      </c>
      <c r="M775" s="161"/>
      <c r="N775" s="162" t="s">
        <v>42</v>
      </c>
      <c r="P775" s="163">
        <f>O775*H775</f>
        <v>0</v>
      </c>
      <c r="Q775" s="163">
        <v>1.8000000000000001E-4</v>
      </c>
      <c r="R775" s="163">
        <f>Q775*H775</f>
        <v>5.639454E-2</v>
      </c>
      <c r="S775" s="163">
        <v>0</v>
      </c>
      <c r="T775" s="164">
        <f>S775*H775</f>
        <v>0</v>
      </c>
      <c r="AR775" s="165" t="s">
        <v>262</v>
      </c>
      <c r="AT775" s="165" t="s">
        <v>175</v>
      </c>
      <c r="AU775" s="165" t="s">
        <v>81</v>
      </c>
      <c r="AY775" s="123" t="s">
        <v>173</v>
      </c>
      <c r="BE775" s="166">
        <f>IF(N775="základní",J775,0)</f>
        <v>0</v>
      </c>
      <c r="BF775" s="166">
        <f>IF(N775="snížená",J775,0)</f>
        <v>0</v>
      </c>
      <c r="BG775" s="166">
        <f>IF(N775="zákl. přenesená",J775,0)</f>
        <v>0</v>
      </c>
      <c r="BH775" s="166">
        <f>IF(N775="sníž. přenesená",J775,0)</f>
        <v>0</v>
      </c>
      <c r="BI775" s="166">
        <f>IF(N775="nulová",J775,0)</f>
        <v>0</v>
      </c>
      <c r="BJ775" s="123" t="s">
        <v>79</v>
      </c>
      <c r="BK775" s="166">
        <f>ROUND(I775*H775,2)</f>
        <v>0</v>
      </c>
      <c r="BL775" s="123" t="s">
        <v>262</v>
      </c>
      <c r="BM775" s="165" t="s">
        <v>1259</v>
      </c>
    </row>
    <row r="776" spans="3:65" s="106" customFormat="1" ht="13.05" customHeight="1">
      <c r="D776" s="170" t="s">
        <v>194</v>
      </c>
      <c r="F776" s="171" t="s">
        <v>1260</v>
      </c>
      <c r="AT776" s="123" t="s">
        <v>194</v>
      </c>
      <c r="AU776" s="123" t="s">
        <v>81</v>
      </c>
    </row>
    <row r="777" spans="3:65" s="177" customFormat="1" ht="13.05" customHeight="1">
      <c r="D777" s="173" t="s">
        <v>207</v>
      </c>
      <c r="E777" s="178"/>
      <c r="F777" s="179" t="s">
        <v>1261</v>
      </c>
      <c r="H777" s="180">
        <v>313.303</v>
      </c>
      <c r="AT777" s="181" t="s">
        <v>207</v>
      </c>
      <c r="AU777" s="181" t="s">
        <v>81</v>
      </c>
      <c r="AV777" s="43" t="s">
        <v>81</v>
      </c>
      <c r="AW777" s="43" t="s">
        <v>32</v>
      </c>
      <c r="AX777" s="43" t="s">
        <v>71</v>
      </c>
      <c r="AY777" s="181" t="s">
        <v>173</v>
      </c>
    </row>
    <row r="778" spans="3:65" s="182" customFormat="1" ht="13.05" customHeight="1">
      <c r="D778" s="183" t="s">
        <v>207</v>
      </c>
      <c r="E778" s="184"/>
      <c r="F778" s="185" t="s">
        <v>210</v>
      </c>
      <c r="H778" s="186">
        <v>313.303</v>
      </c>
      <c r="AT778" s="187" t="s">
        <v>207</v>
      </c>
      <c r="AU778" s="187" t="s">
        <v>81</v>
      </c>
      <c r="AV778" s="43" t="s">
        <v>179</v>
      </c>
      <c r="AW778" s="43" t="s">
        <v>32</v>
      </c>
      <c r="AX778" s="43" t="s">
        <v>79</v>
      </c>
      <c r="AY778" s="187" t="s">
        <v>173</v>
      </c>
    </row>
    <row r="779" spans="3:65" s="106" customFormat="1" ht="44.25" customHeight="1">
      <c r="C779" s="154" t="s">
        <v>1262</v>
      </c>
      <c r="D779" s="154" t="s">
        <v>175</v>
      </c>
      <c r="E779" s="155" t="s">
        <v>1263</v>
      </c>
      <c r="F779" s="155" t="s">
        <v>1264</v>
      </c>
      <c r="G779" s="156" t="s">
        <v>862</v>
      </c>
      <c r="H779" s="215"/>
      <c r="I779" s="158"/>
      <c r="J779" s="159">
        <f>ROUND(I779*H779,2)</f>
        <v>0</v>
      </c>
      <c r="K779" s="167" t="s">
        <v>192</v>
      </c>
      <c r="M779" s="161"/>
      <c r="N779" s="162" t="s">
        <v>42</v>
      </c>
      <c r="P779" s="163">
        <f>O779*H779</f>
        <v>0</v>
      </c>
      <c r="Q779" s="163">
        <v>0</v>
      </c>
      <c r="R779" s="163">
        <f>Q779*H779</f>
        <v>0</v>
      </c>
      <c r="S779" s="163">
        <v>0</v>
      </c>
      <c r="T779" s="164">
        <f>S779*H779</f>
        <v>0</v>
      </c>
      <c r="AR779" s="165" t="s">
        <v>262</v>
      </c>
      <c r="AT779" s="165" t="s">
        <v>175</v>
      </c>
      <c r="AU779" s="165" t="s">
        <v>81</v>
      </c>
      <c r="AY779" s="123" t="s">
        <v>173</v>
      </c>
      <c r="BE779" s="166">
        <f>IF(N779="základní",J779,0)</f>
        <v>0</v>
      </c>
      <c r="BF779" s="166">
        <f>IF(N779="snížená",J779,0)</f>
        <v>0</v>
      </c>
      <c r="BG779" s="166">
        <f>IF(N779="zákl. přenesená",J779,0)</f>
        <v>0</v>
      </c>
      <c r="BH779" s="166">
        <f>IF(N779="sníž. přenesená",J779,0)</f>
        <v>0</v>
      </c>
      <c r="BI779" s="166">
        <f>IF(N779="nulová",J779,0)</f>
        <v>0</v>
      </c>
      <c r="BJ779" s="123" t="s">
        <v>79</v>
      </c>
      <c r="BK779" s="166">
        <f>ROUND(I779*H779,2)</f>
        <v>0</v>
      </c>
      <c r="BL779" s="123" t="s">
        <v>262</v>
      </c>
      <c r="BM779" s="165" t="s">
        <v>1265</v>
      </c>
    </row>
    <row r="780" spans="3:65" s="106" customFormat="1" ht="13.05" customHeight="1">
      <c r="D780" s="170" t="s">
        <v>194</v>
      </c>
      <c r="F780" s="171" t="s">
        <v>1266</v>
      </c>
      <c r="AT780" s="123" t="s">
        <v>194</v>
      </c>
      <c r="AU780" s="123" t="s">
        <v>81</v>
      </c>
    </row>
    <row r="781" spans="3:65" s="143" customFormat="1" ht="22.8" customHeight="1">
      <c r="D781" s="151" t="s">
        <v>70</v>
      </c>
      <c r="E781" s="152" t="s">
        <v>1267</v>
      </c>
      <c r="F781" s="152" t="s">
        <v>1268</v>
      </c>
      <c r="J781" s="153">
        <f>BK781</f>
        <v>0</v>
      </c>
      <c r="P781" s="147">
        <f>SUM(P782:P865)</f>
        <v>0</v>
      </c>
      <c r="R781" s="147">
        <f>SUM(R782:R865)</f>
        <v>6.2252069900000011</v>
      </c>
      <c r="T781" s="148">
        <f>SUM(T782:T865)</f>
        <v>0</v>
      </c>
      <c r="AR781" s="144" t="s">
        <v>81</v>
      </c>
      <c r="AT781" s="149" t="s">
        <v>70</v>
      </c>
      <c r="AU781" s="149" t="s">
        <v>79</v>
      </c>
      <c r="AY781" s="144" t="s">
        <v>173</v>
      </c>
      <c r="BK781" s="150">
        <f>SUM(BK782:BK865)</f>
        <v>0</v>
      </c>
    </row>
    <row r="782" spans="3:65" s="106" customFormat="1" ht="49.05" customHeight="1">
      <c r="C782" s="154" t="s">
        <v>1269</v>
      </c>
      <c r="D782" s="154" t="s">
        <v>175</v>
      </c>
      <c r="E782" s="155" t="s">
        <v>1270</v>
      </c>
      <c r="F782" s="155" t="s">
        <v>1271</v>
      </c>
      <c r="G782" s="156" t="s">
        <v>199</v>
      </c>
      <c r="H782" s="157">
        <v>120.05</v>
      </c>
      <c r="I782" s="158"/>
      <c r="J782" s="159">
        <f>ROUND(I782*H782,2)</f>
        <v>0</v>
      </c>
      <c r="K782" s="167" t="s">
        <v>192</v>
      </c>
      <c r="M782" s="161"/>
      <c r="N782" s="162" t="s">
        <v>42</v>
      </c>
      <c r="P782" s="163">
        <f>O782*H782</f>
        <v>0</v>
      </c>
      <c r="Q782" s="163">
        <v>1.379E-2</v>
      </c>
      <c r="R782" s="163">
        <f>Q782*H782</f>
        <v>1.6554895000000001</v>
      </c>
      <c r="S782" s="163">
        <v>0</v>
      </c>
      <c r="T782" s="164">
        <f>S782*H782</f>
        <v>0</v>
      </c>
      <c r="AR782" s="165" t="s">
        <v>262</v>
      </c>
      <c r="AT782" s="165" t="s">
        <v>175</v>
      </c>
      <c r="AU782" s="165" t="s">
        <v>81</v>
      </c>
      <c r="AY782" s="123" t="s">
        <v>173</v>
      </c>
      <c r="BE782" s="166">
        <f>IF(N782="základní",J782,0)</f>
        <v>0</v>
      </c>
      <c r="BF782" s="166">
        <f>IF(N782="snížená",J782,0)</f>
        <v>0</v>
      </c>
      <c r="BG782" s="166">
        <f>IF(N782="zákl. přenesená",J782,0)</f>
        <v>0</v>
      </c>
      <c r="BH782" s="166">
        <f>IF(N782="sníž. přenesená",J782,0)</f>
        <v>0</v>
      </c>
      <c r="BI782" s="166">
        <f>IF(N782="nulová",J782,0)</f>
        <v>0</v>
      </c>
      <c r="BJ782" s="123" t="s">
        <v>79</v>
      </c>
      <c r="BK782" s="166">
        <f>ROUND(I782*H782,2)</f>
        <v>0</v>
      </c>
      <c r="BL782" s="123" t="s">
        <v>262</v>
      </c>
      <c r="BM782" s="165" t="s">
        <v>1272</v>
      </c>
    </row>
    <row r="783" spans="3:65" s="106" customFormat="1" ht="13.05" customHeight="1">
      <c r="D783" s="170" t="s">
        <v>194</v>
      </c>
      <c r="F783" s="171" t="s">
        <v>1273</v>
      </c>
      <c r="AT783" s="123" t="s">
        <v>194</v>
      </c>
      <c r="AU783" s="123" t="s">
        <v>81</v>
      </c>
    </row>
    <row r="784" spans="3:65" s="177" customFormat="1" ht="13.05" customHeight="1">
      <c r="D784" s="173" t="s">
        <v>207</v>
      </c>
      <c r="E784" s="178"/>
      <c r="F784" s="179" t="s">
        <v>1274</v>
      </c>
      <c r="H784" s="180">
        <v>120.05</v>
      </c>
      <c r="AT784" s="181" t="s">
        <v>207</v>
      </c>
      <c r="AU784" s="181" t="s">
        <v>81</v>
      </c>
      <c r="AV784" s="43" t="s">
        <v>81</v>
      </c>
      <c r="AW784" s="43" t="s">
        <v>32</v>
      </c>
      <c r="AX784" s="43" t="s">
        <v>71</v>
      </c>
      <c r="AY784" s="181" t="s">
        <v>173</v>
      </c>
    </row>
    <row r="785" spans="3:65" s="182" customFormat="1" ht="13.05" customHeight="1">
      <c r="D785" s="183" t="s">
        <v>207</v>
      </c>
      <c r="E785" s="184"/>
      <c r="F785" s="185" t="s">
        <v>210</v>
      </c>
      <c r="H785" s="186">
        <v>120.05</v>
      </c>
      <c r="AT785" s="187" t="s">
        <v>207</v>
      </c>
      <c r="AU785" s="187" t="s">
        <v>81</v>
      </c>
      <c r="AV785" s="43" t="s">
        <v>179</v>
      </c>
      <c r="AW785" s="43" t="s">
        <v>32</v>
      </c>
      <c r="AX785" s="43" t="s">
        <v>79</v>
      </c>
      <c r="AY785" s="187" t="s">
        <v>173</v>
      </c>
    </row>
    <row r="786" spans="3:65" s="106" customFormat="1" ht="49.05" customHeight="1">
      <c r="C786" s="154" t="s">
        <v>1275</v>
      </c>
      <c r="D786" s="154" t="s">
        <v>175</v>
      </c>
      <c r="E786" s="155" t="s">
        <v>1276</v>
      </c>
      <c r="F786" s="155" t="s">
        <v>1277</v>
      </c>
      <c r="G786" s="156" t="s">
        <v>199</v>
      </c>
      <c r="H786" s="157">
        <v>16.7</v>
      </c>
      <c r="I786" s="158"/>
      <c r="J786" s="159">
        <f>ROUND(I786*H786,2)</f>
        <v>0</v>
      </c>
      <c r="K786" s="167" t="s">
        <v>192</v>
      </c>
      <c r="M786" s="161"/>
      <c r="N786" s="162" t="s">
        <v>42</v>
      </c>
      <c r="P786" s="163">
        <f>O786*H786</f>
        <v>0</v>
      </c>
      <c r="Q786" s="163">
        <v>1.609E-2</v>
      </c>
      <c r="R786" s="163">
        <f>Q786*H786</f>
        <v>0.26870299999999997</v>
      </c>
      <c r="S786" s="163">
        <v>0</v>
      </c>
      <c r="T786" s="164">
        <f>S786*H786</f>
        <v>0</v>
      </c>
      <c r="AR786" s="165" t="s">
        <v>262</v>
      </c>
      <c r="AT786" s="165" t="s">
        <v>175</v>
      </c>
      <c r="AU786" s="165" t="s">
        <v>81</v>
      </c>
      <c r="AY786" s="123" t="s">
        <v>173</v>
      </c>
      <c r="BE786" s="166">
        <f>IF(N786="základní",J786,0)</f>
        <v>0</v>
      </c>
      <c r="BF786" s="166">
        <f>IF(N786="snížená",J786,0)</f>
        <v>0</v>
      </c>
      <c r="BG786" s="166">
        <f>IF(N786="zákl. přenesená",J786,0)</f>
        <v>0</v>
      </c>
      <c r="BH786" s="166">
        <f>IF(N786="sníž. přenesená",J786,0)</f>
        <v>0</v>
      </c>
      <c r="BI786" s="166">
        <f>IF(N786="nulová",J786,0)</f>
        <v>0</v>
      </c>
      <c r="BJ786" s="123" t="s">
        <v>79</v>
      </c>
      <c r="BK786" s="166">
        <f>ROUND(I786*H786,2)</f>
        <v>0</v>
      </c>
      <c r="BL786" s="123" t="s">
        <v>262</v>
      </c>
      <c r="BM786" s="165" t="s">
        <v>1278</v>
      </c>
    </row>
    <row r="787" spans="3:65" s="106" customFormat="1" ht="13.05" customHeight="1">
      <c r="D787" s="170" t="s">
        <v>194</v>
      </c>
      <c r="F787" s="171" t="s">
        <v>1279</v>
      </c>
      <c r="AT787" s="123" t="s">
        <v>194</v>
      </c>
      <c r="AU787" s="123" t="s">
        <v>81</v>
      </c>
    </row>
    <row r="788" spans="3:65" s="177" customFormat="1" ht="13.05" customHeight="1">
      <c r="D788" s="173" t="s">
        <v>207</v>
      </c>
      <c r="E788" s="178"/>
      <c r="F788" s="179" t="s">
        <v>1280</v>
      </c>
      <c r="H788" s="180">
        <v>16.7</v>
      </c>
      <c r="AT788" s="181" t="s">
        <v>207</v>
      </c>
      <c r="AU788" s="181" t="s">
        <v>81</v>
      </c>
      <c r="AV788" s="43" t="s">
        <v>81</v>
      </c>
      <c r="AW788" s="43" t="s">
        <v>32</v>
      </c>
      <c r="AX788" s="43" t="s">
        <v>71</v>
      </c>
      <c r="AY788" s="181" t="s">
        <v>173</v>
      </c>
    </row>
    <row r="789" spans="3:65" s="182" customFormat="1" ht="13.05" customHeight="1">
      <c r="D789" s="183" t="s">
        <v>207</v>
      </c>
      <c r="E789" s="184"/>
      <c r="F789" s="185" t="s">
        <v>210</v>
      </c>
      <c r="H789" s="186">
        <v>16.7</v>
      </c>
      <c r="AT789" s="187" t="s">
        <v>207</v>
      </c>
      <c r="AU789" s="187" t="s">
        <v>81</v>
      </c>
      <c r="AV789" s="43" t="s">
        <v>179</v>
      </c>
      <c r="AW789" s="43" t="s">
        <v>32</v>
      </c>
      <c r="AX789" s="43" t="s">
        <v>79</v>
      </c>
      <c r="AY789" s="187" t="s">
        <v>173</v>
      </c>
    </row>
    <row r="790" spans="3:65" s="106" customFormat="1" ht="37.799999999999997" customHeight="1">
      <c r="C790" s="154" t="s">
        <v>1281</v>
      </c>
      <c r="D790" s="154" t="s">
        <v>175</v>
      </c>
      <c r="E790" s="155" t="s">
        <v>1282</v>
      </c>
      <c r="F790" s="155" t="s">
        <v>1283</v>
      </c>
      <c r="G790" s="156" t="s">
        <v>199</v>
      </c>
      <c r="H790" s="157">
        <v>136.75</v>
      </c>
      <c r="I790" s="158"/>
      <c r="J790" s="159">
        <f>ROUND(I790*H790,2)</f>
        <v>0</v>
      </c>
      <c r="K790" s="167" t="s">
        <v>192</v>
      </c>
      <c r="M790" s="161"/>
      <c r="N790" s="162" t="s">
        <v>42</v>
      </c>
      <c r="P790" s="163">
        <f>O790*H790</f>
        <v>0</v>
      </c>
      <c r="Q790" s="163">
        <v>1E-4</v>
      </c>
      <c r="R790" s="163">
        <f>Q790*H790</f>
        <v>1.3675000000000001E-2</v>
      </c>
      <c r="S790" s="163">
        <v>0</v>
      </c>
      <c r="T790" s="164">
        <f>S790*H790</f>
        <v>0</v>
      </c>
      <c r="AR790" s="165" t="s">
        <v>262</v>
      </c>
      <c r="AT790" s="165" t="s">
        <v>175</v>
      </c>
      <c r="AU790" s="165" t="s">
        <v>81</v>
      </c>
      <c r="AY790" s="123" t="s">
        <v>173</v>
      </c>
      <c r="BE790" s="166">
        <f>IF(N790="základní",J790,0)</f>
        <v>0</v>
      </c>
      <c r="BF790" s="166">
        <f>IF(N790="snížená",J790,0)</f>
        <v>0</v>
      </c>
      <c r="BG790" s="166">
        <f>IF(N790="zákl. přenesená",J790,0)</f>
        <v>0</v>
      </c>
      <c r="BH790" s="166">
        <f>IF(N790="sníž. přenesená",J790,0)</f>
        <v>0</v>
      </c>
      <c r="BI790" s="166">
        <f>IF(N790="nulová",J790,0)</f>
        <v>0</v>
      </c>
      <c r="BJ790" s="123" t="s">
        <v>79</v>
      </c>
      <c r="BK790" s="166">
        <f>ROUND(I790*H790,2)</f>
        <v>0</v>
      </c>
      <c r="BL790" s="123" t="s">
        <v>262</v>
      </c>
      <c r="BM790" s="165" t="s">
        <v>1284</v>
      </c>
    </row>
    <row r="791" spans="3:65" s="106" customFormat="1" ht="13.05" customHeight="1">
      <c r="D791" s="170" t="s">
        <v>194</v>
      </c>
      <c r="F791" s="171" t="s">
        <v>1285</v>
      </c>
      <c r="AT791" s="123" t="s">
        <v>194</v>
      </c>
      <c r="AU791" s="123" t="s">
        <v>81</v>
      </c>
    </row>
    <row r="792" spans="3:65" s="177" customFormat="1" ht="13.05" customHeight="1">
      <c r="D792" s="183" t="s">
        <v>207</v>
      </c>
      <c r="E792" s="191"/>
      <c r="F792" s="192" t="s">
        <v>1286</v>
      </c>
      <c r="H792" s="186">
        <v>136.75</v>
      </c>
      <c r="AT792" s="181" t="s">
        <v>207</v>
      </c>
      <c r="AU792" s="181" t="s">
        <v>81</v>
      </c>
      <c r="AV792" s="43" t="s">
        <v>81</v>
      </c>
      <c r="AW792" s="43" t="s">
        <v>32</v>
      </c>
      <c r="AX792" s="43" t="s">
        <v>79</v>
      </c>
      <c r="AY792" s="181" t="s">
        <v>173</v>
      </c>
    </row>
    <row r="793" spans="3:65" s="106" customFormat="1" ht="37.799999999999997" customHeight="1">
      <c r="C793" s="154" t="s">
        <v>1287</v>
      </c>
      <c r="D793" s="154" t="s">
        <v>175</v>
      </c>
      <c r="E793" s="155" t="s">
        <v>1288</v>
      </c>
      <c r="F793" s="155" t="s">
        <v>1289</v>
      </c>
      <c r="G793" s="156" t="s">
        <v>199</v>
      </c>
      <c r="H793" s="157">
        <v>136.75</v>
      </c>
      <c r="I793" s="158"/>
      <c r="J793" s="159">
        <f>ROUND(I793*H793,2)</f>
        <v>0</v>
      </c>
      <c r="K793" s="167" t="s">
        <v>192</v>
      </c>
      <c r="M793" s="161"/>
      <c r="N793" s="162" t="s">
        <v>42</v>
      </c>
      <c r="P793" s="163">
        <f>O793*H793</f>
        <v>0</v>
      </c>
      <c r="Q793" s="163">
        <v>0</v>
      </c>
      <c r="R793" s="163">
        <f>Q793*H793</f>
        <v>0</v>
      </c>
      <c r="S793" s="163">
        <v>0</v>
      </c>
      <c r="T793" s="164">
        <f>S793*H793</f>
        <v>0</v>
      </c>
      <c r="AR793" s="165" t="s">
        <v>262</v>
      </c>
      <c r="AT793" s="165" t="s">
        <v>175</v>
      </c>
      <c r="AU793" s="165" t="s">
        <v>81</v>
      </c>
      <c r="AY793" s="123" t="s">
        <v>173</v>
      </c>
      <c r="BE793" s="166">
        <f>IF(N793="základní",J793,0)</f>
        <v>0</v>
      </c>
      <c r="BF793" s="166">
        <f>IF(N793="snížená",J793,0)</f>
        <v>0</v>
      </c>
      <c r="BG793" s="166">
        <f>IF(N793="zákl. přenesená",J793,0)</f>
        <v>0</v>
      </c>
      <c r="BH793" s="166">
        <f>IF(N793="sníž. přenesená",J793,0)</f>
        <v>0</v>
      </c>
      <c r="BI793" s="166">
        <f>IF(N793="nulová",J793,0)</f>
        <v>0</v>
      </c>
      <c r="BJ793" s="123" t="s">
        <v>79</v>
      </c>
      <c r="BK793" s="166">
        <f>ROUND(I793*H793,2)</f>
        <v>0</v>
      </c>
      <c r="BL793" s="123" t="s">
        <v>262</v>
      </c>
      <c r="BM793" s="165" t="s">
        <v>1290</v>
      </c>
    </row>
    <row r="794" spans="3:65" s="106" customFormat="1" ht="13.05" customHeight="1">
      <c r="D794" s="168" t="s">
        <v>194</v>
      </c>
      <c r="F794" s="169" t="s">
        <v>1291</v>
      </c>
      <c r="AT794" s="123" t="s">
        <v>194</v>
      </c>
      <c r="AU794" s="123" t="s">
        <v>81</v>
      </c>
    </row>
    <row r="795" spans="3:65" s="106" customFormat="1" ht="24.15" customHeight="1">
      <c r="C795" s="193" t="s">
        <v>1292</v>
      </c>
      <c r="D795" s="193" t="s">
        <v>317</v>
      </c>
      <c r="E795" s="194" t="s">
        <v>1293</v>
      </c>
      <c r="F795" s="194" t="s">
        <v>1294</v>
      </c>
      <c r="G795" s="195" t="s">
        <v>199</v>
      </c>
      <c r="H795" s="196">
        <v>153.63900000000001</v>
      </c>
      <c r="I795" s="197"/>
      <c r="J795" s="198">
        <f>ROUND(I795*H795,2)</f>
        <v>0</v>
      </c>
      <c r="K795" s="199" t="s">
        <v>192</v>
      </c>
      <c r="L795" s="200"/>
      <c r="M795" s="201"/>
      <c r="N795" s="202" t="s">
        <v>42</v>
      </c>
      <c r="P795" s="163">
        <f>O795*H795</f>
        <v>0</v>
      </c>
      <c r="Q795" s="163">
        <v>1.6000000000000001E-4</v>
      </c>
      <c r="R795" s="163">
        <f>Q795*H795</f>
        <v>2.4582240000000005E-2</v>
      </c>
      <c r="S795" s="163">
        <v>0</v>
      </c>
      <c r="T795" s="164">
        <f>S795*H795</f>
        <v>0</v>
      </c>
      <c r="AR795" s="165" t="s">
        <v>364</v>
      </c>
      <c r="AT795" s="165" t="s">
        <v>317</v>
      </c>
      <c r="AU795" s="165" t="s">
        <v>81</v>
      </c>
      <c r="AY795" s="123" t="s">
        <v>173</v>
      </c>
      <c r="BE795" s="166">
        <f>IF(N795="základní",J795,0)</f>
        <v>0</v>
      </c>
      <c r="BF795" s="166">
        <f>IF(N795="snížená",J795,0)</f>
        <v>0</v>
      </c>
      <c r="BG795" s="166">
        <f>IF(N795="zákl. přenesená",J795,0)</f>
        <v>0</v>
      </c>
      <c r="BH795" s="166">
        <f>IF(N795="sníž. přenesená",J795,0)</f>
        <v>0</v>
      </c>
      <c r="BI795" s="166">
        <f>IF(N795="nulová",J795,0)</f>
        <v>0</v>
      </c>
      <c r="BJ795" s="123" t="s">
        <v>79</v>
      </c>
      <c r="BK795" s="166">
        <f>ROUND(I795*H795,2)</f>
        <v>0</v>
      </c>
      <c r="BL795" s="123" t="s">
        <v>262</v>
      </c>
      <c r="BM795" s="165" t="s">
        <v>1295</v>
      </c>
    </row>
    <row r="796" spans="3:65" s="177" customFormat="1" ht="13.05" customHeight="1">
      <c r="D796" s="203" t="s">
        <v>207</v>
      </c>
      <c r="E796" s="204"/>
      <c r="F796" s="205" t="s">
        <v>1296</v>
      </c>
      <c r="H796" s="206">
        <v>136.75</v>
      </c>
      <c r="AT796" s="181" t="s">
        <v>207</v>
      </c>
      <c r="AU796" s="181" t="s">
        <v>81</v>
      </c>
      <c r="AV796" s="43" t="s">
        <v>81</v>
      </c>
      <c r="AW796" s="43" t="s">
        <v>32</v>
      </c>
      <c r="AX796" s="43" t="s">
        <v>79</v>
      </c>
      <c r="AY796" s="181" t="s">
        <v>173</v>
      </c>
    </row>
    <row r="797" spans="3:65" s="177" customFormat="1" ht="13.05" customHeight="1">
      <c r="D797" s="183" t="s">
        <v>207</v>
      </c>
      <c r="F797" s="192" t="s">
        <v>1297</v>
      </c>
      <c r="H797" s="186">
        <v>153.63900000000001</v>
      </c>
      <c r="AT797" s="181" t="s">
        <v>207</v>
      </c>
      <c r="AU797" s="181" t="s">
        <v>81</v>
      </c>
      <c r="AV797" s="43" t="s">
        <v>81</v>
      </c>
      <c r="AW797" s="43" t="s">
        <v>4</v>
      </c>
      <c r="AX797" s="43" t="s">
        <v>79</v>
      </c>
      <c r="AY797" s="181" t="s">
        <v>173</v>
      </c>
    </row>
    <row r="798" spans="3:65" s="106" customFormat="1" ht="37.799999999999997" customHeight="1">
      <c r="C798" s="154" t="s">
        <v>1298</v>
      </c>
      <c r="D798" s="154" t="s">
        <v>175</v>
      </c>
      <c r="E798" s="155" t="s">
        <v>1299</v>
      </c>
      <c r="F798" s="155" t="s">
        <v>1300</v>
      </c>
      <c r="G798" s="156" t="s">
        <v>199</v>
      </c>
      <c r="H798" s="157">
        <v>136.75</v>
      </c>
      <c r="I798" s="158"/>
      <c r="J798" s="159">
        <f>ROUND(I798*H798,2)</f>
        <v>0</v>
      </c>
      <c r="K798" s="167" t="s">
        <v>192</v>
      </c>
      <c r="M798" s="161"/>
      <c r="N798" s="162" t="s">
        <v>42</v>
      </c>
      <c r="P798" s="163">
        <f>O798*H798</f>
        <v>0</v>
      </c>
      <c r="Q798" s="163">
        <v>0</v>
      </c>
      <c r="R798" s="163">
        <f>Q798*H798</f>
        <v>0</v>
      </c>
      <c r="S798" s="163">
        <v>0</v>
      </c>
      <c r="T798" s="164">
        <f>S798*H798</f>
        <v>0</v>
      </c>
      <c r="AR798" s="165" t="s">
        <v>262</v>
      </c>
      <c r="AT798" s="165" t="s">
        <v>175</v>
      </c>
      <c r="AU798" s="165" t="s">
        <v>81</v>
      </c>
      <c r="AY798" s="123" t="s">
        <v>173</v>
      </c>
      <c r="BE798" s="166">
        <f>IF(N798="základní",J798,0)</f>
        <v>0</v>
      </c>
      <c r="BF798" s="166">
        <f>IF(N798="snížená",J798,0)</f>
        <v>0</v>
      </c>
      <c r="BG798" s="166">
        <f>IF(N798="zákl. přenesená",J798,0)</f>
        <v>0</v>
      </c>
      <c r="BH798" s="166">
        <f>IF(N798="sníž. přenesená",J798,0)</f>
        <v>0</v>
      </c>
      <c r="BI798" s="166">
        <f>IF(N798="nulová",J798,0)</f>
        <v>0</v>
      </c>
      <c r="BJ798" s="123" t="s">
        <v>79</v>
      </c>
      <c r="BK798" s="166">
        <f>ROUND(I798*H798,2)</f>
        <v>0</v>
      </c>
      <c r="BL798" s="123" t="s">
        <v>262</v>
      </c>
      <c r="BM798" s="165" t="s">
        <v>1301</v>
      </c>
    </row>
    <row r="799" spans="3:65" s="106" customFormat="1" ht="13.05" customHeight="1">
      <c r="D799" s="168" t="s">
        <v>194</v>
      </c>
      <c r="F799" s="169" t="s">
        <v>1302</v>
      </c>
      <c r="AT799" s="123" t="s">
        <v>194</v>
      </c>
      <c r="AU799" s="123" t="s">
        <v>81</v>
      </c>
    </row>
    <row r="800" spans="3:65" s="106" customFormat="1" ht="24.15" customHeight="1">
      <c r="C800" s="193" t="s">
        <v>1303</v>
      </c>
      <c r="D800" s="193" t="s">
        <v>317</v>
      </c>
      <c r="E800" s="194" t="s">
        <v>1304</v>
      </c>
      <c r="F800" s="194" t="s">
        <v>1305</v>
      </c>
      <c r="G800" s="195" t="s">
        <v>199</v>
      </c>
      <c r="H800" s="196">
        <v>143.58799999999999</v>
      </c>
      <c r="I800" s="197"/>
      <c r="J800" s="198">
        <f>ROUND(I800*H800,2)</f>
        <v>0</v>
      </c>
      <c r="K800" s="199" t="s">
        <v>192</v>
      </c>
      <c r="L800" s="200"/>
      <c r="M800" s="201"/>
      <c r="N800" s="202" t="s">
        <v>42</v>
      </c>
      <c r="P800" s="163">
        <f>O800*H800</f>
        <v>0</v>
      </c>
      <c r="Q800" s="163">
        <v>1.6800000000000001E-3</v>
      </c>
      <c r="R800" s="163">
        <f>Q800*H800</f>
        <v>0.24122784</v>
      </c>
      <c r="S800" s="163">
        <v>0</v>
      </c>
      <c r="T800" s="164">
        <f>S800*H800</f>
        <v>0</v>
      </c>
      <c r="AR800" s="165" t="s">
        <v>364</v>
      </c>
      <c r="AT800" s="165" t="s">
        <v>317</v>
      </c>
      <c r="AU800" s="165" t="s">
        <v>81</v>
      </c>
      <c r="AY800" s="123" t="s">
        <v>173</v>
      </c>
      <c r="BE800" s="166">
        <f>IF(N800="základní",J800,0)</f>
        <v>0</v>
      </c>
      <c r="BF800" s="166">
        <f>IF(N800="snížená",J800,0)</f>
        <v>0</v>
      </c>
      <c r="BG800" s="166">
        <f>IF(N800="zákl. přenesená",J800,0)</f>
        <v>0</v>
      </c>
      <c r="BH800" s="166">
        <f>IF(N800="sníž. přenesená",J800,0)</f>
        <v>0</v>
      </c>
      <c r="BI800" s="166">
        <f>IF(N800="nulová",J800,0)</f>
        <v>0</v>
      </c>
      <c r="BJ800" s="123" t="s">
        <v>79</v>
      </c>
      <c r="BK800" s="166">
        <f>ROUND(I800*H800,2)</f>
        <v>0</v>
      </c>
      <c r="BL800" s="123" t="s">
        <v>262</v>
      </c>
      <c r="BM800" s="165" t="s">
        <v>1306</v>
      </c>
    </row>
    <row r="801" spans="3:65" s="177" customFormat="1" ht="13.05" customHeight="1">
      <c r="D801" s="203" t="s">
        <v>207</v>
      </c>
      <c r="E801" s="204"/>
      <c r="F801" s="205" t="s">
        <v>1296</v>
      </c>
      <c r="H801" s="206">
        <v>136.75</v>
      </c>
      <c r="AT801" s="181" t="s">
        <v>207</v>
      </c>
      <c r="AU801" s="181" t="s">
        <v>81</v>
      </c>
      <c r="AV801" s="43" t="s">
        <v>81</v>
      </c>
      <c r="AW801" s="43" t="s">
        <v>32</v>
      </c>
      <c r="AX801" s="43" t="s">
        <v>79</v>
      </c>
      <c r="AY801" s="181" t="s">
        <v>173</v>
      </c>
    </row>
    <row r="802" spans="3:65" s="177" customFormat="1" ht="13.05" customHeight="1">
      <c r="D802" s="183" t="s">
        <v>207</v>
      </c>
      <c r="F802" s="192" t="s">
        <v>1307</v>
      </c>
      <c r="H802" s="186">
        <v>143.58799999999999</v>
      </c>
      <c r="AT802" s="181" t="s">
        <v>207</v>
      </c>
      <c r="AU802" s="181" t="s">
        <v>81</v>
      </c>
      <c r="AV802" s="43" t="s">
        <v>81</v>
      </c>
      <c r="AW802" s="43" t="s">
        <v>4</v>
      </c>
      <c r="AX802" s="43" t="s">
        <v>79</v>
      </c>
      <c r="AY802" s="181" t="s">
        <v>173</v>
      </c>
    </row>
    <row r="803" spans="3:65" s="106" customFormat="1" ht="33" customHeight="1">
      <c r="C803" s="154" t="s">
        <v>1308</v>
      </c>
      <c r="D803" s="154" t="s">
        <v>175</v>
      </c>
      <c r="E803" s="155" t="s">
        <v>1309</v>
      </c>
      <c r="F803" s="155" t="s">
        <v>1310</v>
      </c>
      <c r="G803" s="156" t="s">
        <v>199</v>
      </c>
      <c r="H803" s="157">
        <v>19.652999999999999</v>
      </c>
      <c r="I803" s="158"/>
      <c r="J803" s="159">
        <f>ROUND(I803*H803,2)</f>
        <v>0</v>
      </c>
      <c r="K803" s="167" t="s">
        <v>192</v>
      </c>
      <c r="M803" s="161"/>
      <c r="N803" s="162" t="s">
        <v>42</v>
      </c>
      <c r="P803" s="163">
        <f>O803*H803</f>
        <v>0</v>
      </c>
      <c r="Q803" s="163">
        <v>4.2000000000000002E-4</v>
      </c>
      <c r="R803" s="163">
        <f>Q803*H803</f>
        <v>8.2542599999999994E-3</v>
      </c>
      <c r="S803" s="163">
        <v>0</v>
      </c>
      <c r="T803" s="164">
        <f>S803*H803</f>
        <v>0</v>
      </c>
      <c r="AR803" s="165" t="s">
        <v>262</v>
      </c>
      <c r="AT803" s="165" t="s">
        <v>175</v>
      </c>
      <c r="AU803" s="165" t="s">
        <v>81</v>
      </c>
      <c r="AY803" s="123" t="s">
        <v>173</v>
      </c>
      <c r="BE803" s="166">
        <f>IF(N803="základní",J803,0)</f>
        <v>0</v>
      </c>
      <c r="BF803" s="166">
        <f>IF(N803="snížená",J803,0)</f>
        <v>0</v>
      </c>
      <c r="BG803" s="166">
        <f>IF(N803="zákl. přenesená",J803,0)</f>
        <v>0</v>
      </c>
      <c r="BH803" s="166">
        <f>IF(N803="sníž. přenesená",J803,0)</f>
        <v>0</v>
      </c>
      <c r="BI803" s="166">
        <f>IF(N803="nulová",J803,0)</f>
        <v>0</v>
      </c>
      <c r="BJ803" s="123" t="s">
        <v>79</v>
      </c>
      <c r="BK803" s="166">
        <f>ROUND(I803*H803,2)</f>
        <v>0</v>
      </c>
      <c r="BL803" s="123" t="s">
        <v>262</v>
      </c>
      <c r="BM803" s="165" t="s">
        <v>1311</v>
      </c>
    </row>
    <row r="804" spans="3:65" s="106" customFormat="1" ht="13.05" customHeight="1">
      <c r="D804" s="170" t="s">
        <v>194</v>
      </c>
      <c r="F804" s="171" t="s">
        <v>1312</v>
      </c>
      <c r="AT804" s="123" t="s">
        <v>194</v>
      </c>
      <c r="AU804" s="123" t="s">
        <v>81</v>
      </c>
    </row>
    <row r="805" spans="3:65" s="172" customFormat="1" ht="13.05" customHeight="1">
      <c r="D805" s="173" t="s">
        <v>207</v>
      </c>
      <c r="E805" s="174"/>
      <c r="F805" s="175" t="s">
        <v>1313</v>
      </c>
      <c r="H805" s="174"/>
      <c r="AT805" s="176" t="s">
        <v>207</v>
      </c>
      <c r="AU805" s="176" t="s">
        <v>81</v>
      </c>
      <c r="AV805" s="43" t="s">
        <v>79</v>
      </c>
      <c r="AW805" s="43" t="s">
        <v>32</v>
      </c>
      <c r="AX805" s="43" t="s">
        <v>71</v>
      </c>
      <c r="AY805" s="176" t="s">
        <v>173</v>
      </c>
    </row>
    <row r="806" spans="3:65" s="177" customFormat="1" ht="13.05" customHeight="1">
      <c r="D806" s="183" t="s">
        <v>207</v>
      </c>
      <c r="E806" s="191"/>
      <c r="F806" s="192" t="s">
        <v>1314</v>
      </c>
      <c r="H806" s="186">
        <v>19.652999999999999</v>
      </c>
      <c r="AT806" s="181" t="s">
        <v>207</v>
      </c>
      <c r="AU806" s="181" t="s">
        <v>81</v>
      </c>
      <c r="AV806" s="43" t="s">
        <v>81</v>
      </c>
      <c r="AW806" s="43" t="s">
        <v>32</v>
      </c>
      <c r="AX806" s="43" t="s">
        <v>79</v>
      </c>
      <c r="AY806" s="181" t="s">
        <v>173</v>
      </c>
    </row>
    <row r="807" spans="3:65" s="106" customFormat="1" ht="16.5" customHeight="1">
      <c r="C807" s="193" t="s">
        <v>1315</v>
      </c>
      <c r="D807" s="193" t="s">
        <v>317</v>
      </c>
      <c r="E807" s="194" t="s">
        <v>1316</v>
      </c>
      <c r="F807" s="194" t="s">
        <v>1317</v>
      </c>
      <c r="G807" s="195" t="s">
        <v>199</v>
      </c>
      <c r="H807" s="196">
        <v>20.635999999999999</v>
      </c>
      <c r="I807" s="197"/>
      <c r="J807" s="198">
        <f>ROUND(I807*H807,2)</f>
        <v>0</v>
      </c>
      <c r="K807" s="199" t="s">
        <v>320</v>
      </c>
      <c r="L807" s="200"/>
      <c r="M807" s="201"/>
      <c r="N807" s="202" t="s">
        <v>42</v>
      </c>
      <c r="P807" s="163">
        <f>O807*H807</f>
        <v>0</v>
      </c>
      <c r="Q807" s="163">
        <v>8.9999999999999993E-3</v>
      </c>
      <c r="R807" s="163">
        <f>Q807*H807</f>
        <v>0.18572399999999997</v>
      </c>
      <c r="S807" s="163">
        <v>0</v>
      </c>
      <c r="T807" s="164">
        <f>S807*H807</f>
        <v>0</v>
      </c>
      <c r="AR807" s="165" t="s">
        <v>364</v>
      </c>
      <c r="AT807" s="165" t="s">
        <v>317</v>
      </c>
      <c r="AU807" s="165" t="s">
        <v>81</v>
      </c>
      <c r="AY807" s="123" t="s">
        <v>173</v>
      </c>
      <c r="BE807" s="166">
        <f>IF(N807="základní",J807,0)</f>
        <v>0</v>
      </c>
      <c r="BF807" s="166">
        <f>IF(N807="snížená",J807,0)</f>
        <v>0</v>
      </c>
      <c r="BG807" s="166">
        <f>IF(N807="zákl. přenesená",J807,0)</f>
        <v>0</v>
      </c>
      <c r="BH807" s="166">
        <f>IF(N807="sníž. přenesená",J807,0)</f>
        <v>0</v>
      </c>
      <c r="BI807" s="166">
        <f>IF(N807="nulová",J807,0)</f>
        <v>0</v>
      </c>
      <c r="BJ807" s="123" t="s">
        <v>79</v>
      </c>
      <c r="BK807" s="166">
        <f>ROUND(I807*H807,2)</f>
        <v>0</v>
      </c>
      <c r="BL807" s="123" t="s">
        <v>262</v>
      </c>
      <c r="BM807" s="165" t="s">
        <v>1318</v>
      </c>
    </row>
    <row r="808" spans="3:65" s="177" customFormat="1" ht="13.05" customHeight="1">
      <c r="D808" s="203" t="s">
        <v>207</v>
      </c>
      <c r="E808" s="204"/>
      <c r="F808" s="205" t="s">
        <v>1319</v>
      </c>
      <c r="H808" s="206">
        <v>19.652999999999999</v>
      </c>
      <c r="AT808" s="181" t="s">
        <v>207</v>
      </c>
      <c r="AU808" s="181" t="s">
        <v>81</v>
      </c>
      <c r="AV808" s="43" t="s">
        <v>81</v>
      </c>
      <c r="AW808" s="43" t="s">
        <v>32</v>
      </c>
      <c r="AX808" s="43" t="s">
        <v>79</v>
      </c>
      <c r="AY808" s="181" t="s">
        <v>173</v>
      </c>
    </row>
    <row r="809" spans="3:65" s="177" customFormat="1" ht="13.05" customHeight="1">
      <c r="D809" s="183" t="s">
        <v>207</v>
      </c>
      <c r="F809" s="192" t="s">
        <v>1320</v>
      </c>
      <c r="H809" s="186">
        <v>20.635999999999999</v>
      </c>
      <c r="AT809" s="181" t="s">
        <v>207</v>
      </c>
      <c r="AU809" s="181" t="s">
        <v>81</v>
      </c>
      <c r="AV809" s="43" t="s">
        <v>81</v>
      </c>
      <c r="AW809" s="43" t="s">
        <v>4</v>
      </c>
      <c r="AX809" s="43" t="s">
        <v>79</v>
      </c>
      <c r="AY809" s="181" t="s">
        <v>173</v>
      </c>
    </row>
    <row r="810" spans="3:65" s="106" customFormat="1" ht="55.5" customHeight="1">
      <c r="C810" s="154" t="s">
        <v>1321</v>
      </c>
      <c r="D810" s="154" t="s">
        <v>175</v>
      </c>
      <c r="E810" s="155" t="s">
        <v>1322</v>
      </c>
      <c r="F810" s="155" t="s">
        <v>1323</v>
      </c>
      <c r="G810" s="156" t="s">
        <v>199</v>
      </c>
      <c r="H810" s="157">
        <v>125.64100000000001</v>
      </c>
      <c r="I810" s="158"/>
      <c r="J810" s="159">
        <f>ROUND(I810*H810,2)</f>
        <v>0</v>
      </c>
      <c r="K810" s="167" t="s">
        <v>192</v>
      </c>
      <c r="M810" s="161"/>
      <c r="N810" s="162" t="s">
        <v>42</v>
      </c>
      <c r="P810" s="163">
        <f>O810*H810</f>
        <v>0</v>
      </c>
      <c r="Q810" s="163">
        <v>1.257E-2</v>
      </c>
      <c r="R810" s="163">
        <f>Q810*H810</f>
        <v>1.57930737</v>
      </c>
      <c r="S810" s="163">
        <v>0</v>
      </c>
      <c r="T810" s="164">
        <f>S810*H810</f>
        <v>0</v>
      </c>
      <c r="AR810" s="165" t="s">
        <v>262</v>
      </c>
      <c r="AT810" s="165" t="s">
        <v>175</v>
      </c>
      <c r="AU810" s="165" t="s">
        <v>81</v>
      </c>
      <c r="AY810" s="123" t="s">
        <v>173</v>
      </c>
      <c r="BE810" s="166">
        <f>IF(N810="základní",J810,0)</f>
        <v>0</v>
      </c>
      <c r="BF810" s="166">
        <f>IF(N810="snížená",J810,0)</f>
        <v>0</v>
      </c>
      <c r="BG810" s="166">
        <f>IF(N810="zákl. přenesená",J810,0)</f>
        <v>0</v>
      </c>
      <c r="BH810" s="166">
        <f>IF(N810="sníž. přenesená",J810,0)</f>
        <v>0</v>
      </c>
      <c r="BI810" s="166">
        <f>IF(N810="nulová",J810,0)</f>
        <v>0</v>
      </c>
      <c r="BJ810" s="123" t="s">
        <v>79</v>
      </c>
      <c r="BK810" s="166">
        <f>ROUND(I810*H810,2)</f>
        <v>0</v>
      </c>
      <c r="BL810" s="123" t="s">
        <v>262</v>
      </c>
      <c r="BM810" s="165" t="s">
        <v>1324</v>
      </c>
    </row>
    <row r="811" spans="3:65" s="106" customFormat="1" ht="13.05" customHeight="1">
      <c r="D811" s="170" t="s">
        <v>194</v>
      </c>
      <c r="F811" s="171" t="s">
        <v>1325</v>
      </c>
      <c r="AT811" s="123" t="s">
        <v>194</v>
      </c>
      <c r="AU811" s="123" t="s">
        <v>81</v>
      </c>
    </row>
    <row r="812" spans="3:65" s="172" customFormat="1" ht="13.05" customHeight="1">
      <c r="D812" s="173" t="s">
        <v>207</v>
      </c>
      <c r="E812" s="174"/>
      <c r="F812" s="175" t="s">
        <v>1326</v>
      </c>
      <c r="H812" s="174"/>
      <c r="AT812" s="176" t="s">
        <v>207</v>
      </c>
      <c r="AU812" s="176" t="s">
        <v>81</v>
      </c>
      <c r="AV812" s="43" t="s">
        <v>79</v>
      </c>
      <c r="AW812" s="43" t="s">
        <v>32</v>
      </c>
      <c r="AX812" s="43" t="s">
        <v>71</v>
      </c>
      <c r="AY812" s="176" t="s">
        <v>173</v>
      </c>
    </row>
    <row r="813" spans="3:65" s="177" customFormat="1" ht="13.05" customHeight="1">
      <c r="D813" s="173" t="s">
        <v>207</v>
      </c>
      <c r="E813" s="178"/>
      <c r="F813" s="179" t="s">
        <v>1327</v>
      </c>
      <c r="H813" s="180">
        <v>157.27099999999999</v>
      </c>
      <c r="AT813" s="181" t="s">
        <v>207</v>
      </c>
      <c r="AU813" s="181" t="s">
        <v>81</v>
      </c>
      <c r="AV813" s="43" t="s">
        <v>81</v>
      </c>
      <c r="AW813" s="43" t="s">
        <v>32</v>
      </c>
      <c r="AX813" s="43" t="s">
        <v>71</v>
      </c>
      <c r="AY813" s="181" t="s">
        <v>173</v>
      </c>
    </row>
    <row r="814" spans="3:65" s="177" customFormat="1" ht="13.05" customHeight="1">
      <c r="D814" s="173" t="s">
        <v>207</v>
      </c>
      <c r="E814" s="178"/>
      <c r="F814" s="179" t="s">
        <v>1328</v>
      </c>
      <c r="H814" s="180">
        <v>-31.63</v>
      </c>
      <c r="AT814" s="181" t="s">
        <v>207</v>
      </c>
      <c r="AU814" s="181" t="s">
        <v>81</v>
      </c>
      <c r="AV814" s="43" t="s">
        <v>81</v>
      </c>
      <c r="AW814" s="43" t="s">
        <v>32</v>
      </c>
      <c r="AX814" s="43" t="s">
        <v>71</v>
      </c>
      <c r="AY814" s="181" t="s">
        <v>173</v>
      </c>
    </row>
    <row r="815" spans="3:65" s="182" customFormat="1" ht="13.05" customHeight="1">
      <c r="D815" s="183" t="s">
        <v>207</v>
      </c>
      <c r="E815" s="184"/>
      <c r="F815" s="185" t="s">
        <v>210</v>
      </c>
      <c r="H815" s="186">
        <v>125.64100000000001</v>
      </c>
      <c r="AT815" s="187" t="s">
        <v>207</v>
      </c>
      <c r="AU815" s="187" t="s">
        <v>81</v>
      </c>
      <c r="AV815" s="43" t="s">
        <v>179</v>
      </c>
      <c r="AW815" s="43" t="s">
        <v>32</v>
      </c>
      <c r="AX815" s="43" t="s">
        <v>79</v>
      </c>
      <c r="AY815" s="187" t="s">
        <v>173</v>
      </c>
    </row>
    <row r="816" spans="3:65" s="106" customFormat="1" ht="55.5" customHeight="1">
      <c r="C816" s="154" t="s">
        <v>1329</v>
      </c>
      <c r="D816" s="154" t="s">
        <v>175</v>
      </c>
      <c r="E816" s="155" t="s">
        <v>1330</v>
      </c>
      <c r="F816" s="155" t="s">
        <v>1331</v>
      </c>
      <c r="G816" s="156" t="s">
        <v>199</v>
      </c>
      <c r="H816" s="157">
        <v>17.989999999999998</v>
      </c>
      <c r="I816" s="158"/>
      <c r="J816" s="159">
        <f>ROUND(I816*H816,2)</f>
        <v>0</v>
      </c>
      <c r="K816" s="167" t="s">
        <v>192</v>
      </c>
      <c r="M816" s="161"/>
      <c r="N816" s="162" t="s">
        <v>42</v>
      </c>
      <c r="P816" s="163">
        <f>O816*H816</f>
        <v>0</v>
      </c>
      <c r="Q816" s="163">
        <v>1.2880000000000001E-2</v>
      </c>
      <c r="R816" s="163">
        <f>Q816*H816</f>
        <v>0.23171120000000001</v>
      </c>
      <c r="S816" s="163">
        <v>0</v>
      </c>
      <c r="T816" s="164">
        <f>S816*H816</f>
        <v>0</v>
      </c>
      <c r="AR816" s="165" t="s">
        <v>262</v>
      </c>
      <c r="AT816" s="165" t="s">
        <v>175</v>
      </c>
      <c r="AU816" s="165" t="s">
        <v>81</v>
      </c>
      <c r="AY816" s="123" t="s">
        <v>173</v>
      </c>
      <c r="BE816" s="166">
        <f>IF(N816="základní",J816,0)</f>
        <v>0</v>
      </c>
      <c r="BF816" s="166">
        <f>IF(N816="snížená",J816,0)</f>
        <v>0</v>
      </c>
      <c r="BG816" s="166">
        <f>IF(N816="zákl. přenesená",J816,0)</f>
        <v>0</v>
      </c>
      <c r="BH816" s="166">
        <f>IF(N816="sníž. přenesená",J816,0)</f>
        <v>0</v>
      </c>
      <c r="BI816" s="166">
        <f>IF(N816="nulová",J816,0)</f>
        <v>0</v>
      </c>
      <c r="BJ816" s="123" t="s">
        <v>79</v>
      </c>
      <c r="BK816" s="166">
        <f>ROUND(I816*H816,2)</f>
        <v>0</v>
      </c>
      <c r="BL816" s="123" t="s">
        <v>262</v>
      </c>
      <c r="BM816" s="165" t="s">
        <v>1332</v>
      </c>
    </row>
    <row r="817" spans="3:65" s="106" customFormat="1" ht="13.05" customHeight="1">
      <c r="D817" s="170" t="s">
        <v>194</v>
      </c>
      <c r="F817" s="171" t="s">
        <v>1333</v>
      </c>
      <c r="AT817" s="123" t="s">
        <v>194</v>
      </c>
      <c r="AU817" s="123" t="s">
        <v>81</v>
      </c>
    </row>
    <row r="818" spans="3:65" s="172" customFormat="1" ht="13.05" customHeight="1">
      <c r="D818" s="173" t="s">
        <v>207</v>
      </c>
      <c r="E818" s="174"/>
      <c r="F818" s="175" t="s">
        <v>1334</v>
      </c>
      <c r="H818" s="174"/>
      <c r="AT818" s="176" t="s">
        <v>207</v>
      </c>
      <c r="AU818" s="176" t="s">
        <v>81</v>
      </c>
      <c r="AV818" s="43" t="s">
        <v>79</v>
      </c>
      <c r="AW818" s="43" t="s">
        <v>32</v>
      </c>
      <c r="AX818" s="43" t="s">
        <v>71</v>
      </c>
      <c r="AY818" s="176" t="s">
        <v>173</v>
      </c>
    </row>
    <row r="819" spans="3:65" s="177" customFormat="1" ht="13.05" customHeight="1">
      <c r="D819" s="183" t="s">
        <v>207</v>
      </c>
      <c r="E819" s="191"/>
      <c r="F819" s="192" t="s">
        <v>1335</v>
      </c>
      <c r="H819" s="186">
        <v>17.989999999999998</v>
      </c>
      <c r="AT819" s="181" t="s">
        <v>207</v>
      </c>
      <c r="AU819" s="181" t="s">
        <v>81</v>
      </c>
      <c r="AV819" s="43" t="s">
        <v>81</v>
      </c>
      <c r="AW819" s="43" t="s">
        <v>32</v>
      </c>
      <c r="AX819" s="43" t="s">
        <v>79</v>
      </c>
      <c r="AY819" s="181" t="s">
        <v>173</v>
      </c>
    </row>
    <row r="820" spans="3:65" s="106" customFormat="1" ht="24.15" customHeight="1">
      <c r="C820" s="154" t="s">
        <v>1336</v>
      </c>
      <c r="D820" s="154" t="s">
        <v>175</v>
      </c>
      <c r="E820" s="155" t="s">
        <v>1337</v>
      </c>
      <c r="F820" s="155" t="s">
        <v>1338</v>
      </c>
      <c r="G820" s="156" t="s">
        <v>378</v>
      </c>
      <c r="H820" s="157">
        <v>61.18</v>
      </c>
      <c r="I820" s="158"/>
      <c r="J820" s="159">
        <f>ROUND(I820*H820,2)</f>
        <v>0</v>
      </c>
      <c r="K820" s="167" t="s">
        <v>192</v>
      </c>
      <c r="M820" s="161"/>
      <c r="N820" s="162" t="s">
        <v>42</v>
      </c>
      <c r="P820" s="163">
        <f>O820*H820</f>
        <v>0</v>
      </c>
      <c r="Q820" s="163">
        <v>2.7799999999999999E-3</v>
      </c>
      <c r="R820" s="163">
        <f>Q820*H820</f>
        <v>0.17008039999999999</v>
      </c>
      <c r="S820" s="163">
        <v>0</v>
      </c>
      <c r="T820" s="164">
        <f>S820*H820</f>
        <v>0</v>
      </c>
      <c r="AR820" s="165" t="s">
        <v>262</v>
      </c>
      <c r="AT820" s="165" t="s">
        <v>175</v>
      </c>
      <c r="AU820" s="165" t="s">
        <v>81</v>
      </c>
      <c r="AY820" s="123" t="s">
        <v>173</v>
      </c>
      <c r="BE820" s="166">
        <f>IF(N820="základní",J820,0)</f>
        <v>0</v>
      </c>
      <c r="BF820" s="166">
        <f>IF(N820="snížená",J820,0)</f>
        <v>0</v>
      </c>
      <c r="BG820" s="166">
        <f>IF(N820="zákl. přenesená",J820,0)</f>
        <v>0</v>
      </c>
      <c r="BH820" s="166">
        <f>IF(N820="sníž. přenesená",J820,0)</f>
        <v>0</v>
      </c>
      <c r="BI820" s="166">
        <f>IF(N820="nulová",J820,0)</f>
        <v>0</v>
      </c>
      <c r="BJ820" s="123" t="s">
        <v>79</v>
      </c>
      <c r="BK820" s="166">
        <f>ROUND(I820*H820,2)</f>
        <v>0</v>
      </c>
      <c r="BL820" s="123" t="s">
        <v>262</v>
      </c>
      <c r="BM820" s="165" t="s">
        <v>1339</v>
      </c>
    </row>
    <row r="821" spans="3:65" s="106" customFormat="1" ht="13.05" customHeight="1">
      <c r="D821" s="170" t="s">
        <v>194</v>
      </c>
      <c r="F821" s="171" t="s">
        <v>1340</v>
      </c>
      <c r="AT821" s="123" t="s">
        <v>194</v>
      </c>
      <c r="AU821" s="123" t="s">
        <v>81</v>
      </c>
    </row>
    <row r="822" spans="3:65" s="177" customFormat="1" ht="22.95" customHeight="1">
      <c r="D822" s="173" t="s">
        <v>207</v>
      </c>
      <c r="E822" s="178"/>
      <c r="F822" s="179" t="s">
        <v>1341</v>
      </c>
      <c r="H822" s="180">
        <v>61.18</v>
      </c>
      <c r="AT822" s="181" t="s">
        <v>207</v>
      </c>
      <c r="AU822" s="181" t="s">
        <v>81</v>
      </c>
      <c r="AV822" s="43" t="s">
        <v>81</v>
      </c>
      <c r="AW822" s="43" t="s">
        <v>32</v>
      </c>
      <c r="AX822" s="43" t="s">
        <v>71</v>
      </c>
      <c r="AY822" s="181" t="s">
        <v>173</v>
      </c>
    </row>
    <row r="823" spans="3:65" s="182" customFormat="1" ht="13.05" customHeight="1">
      <c r="D823" s="183" t="s">
        <v>207</v>
      </c>
      <c r="E823" s="184"/>
      <c r="F823" s="185" t="s">
        <v>210</v>
      </c>
      <c r="H823" s="186">
        <v>61.18</v>
      </c>
      <c r="AT823" s="187" t="s">
        <v>207</v>
      </c>
      <c r="AU823" s="187" t="s">
        <v>81</v>
      </c>
      <c r="AV823" s="43" t="s">
        <v>179</v>
      </c>
      <c r="AW823" s="43" t="s">
        <v>32</v>
      </c>
      <c r="AX823" s="43" t="s">
        <v>79</v>
      </c>
      <c r="AY823" s="187" t="s">
        <v>173</v>
      </c>
    </row>
    <row r="824" spans="3:65" s="106" customFormat="1" ht="44.25" customHeight="1">
      <c r="C824" s="154" t="s">
        <v>1342</v>
      </c>
      <c r="D824" s="154" t="s">
        <v>175</v>
      </c>
      <c r="E824" s="155" t="s">
        <v>1343</v>
      </c>
      <c r="F824" s="155" t="s">
        <v>1344</v>
      </c>
      <c r="G824" s="156" t="s">
        <v>199</v>
      </c>
      <c r="H824" s="157">
        <v>175.52</v>
      </c>
      <c r="I824" s="158"/>
      <c r="J824" s="159">
        <f>ROUND(I824*H824,2)</f>
        <v>0</v>
      </c>
      <c r="K824" s="167" t="s">
        <v>192</v>
      </c>
      <c r="M824" s="161"/>
      <c r="N824" s="162" t="s">
        <v>42</v>
      </c>
      <c r="P824" s="163">
        <f>O824*H824</f>
        <v>0</v>
      </c>
      <c r="Q824" s="163">
        <v>1E-4</v>
      </c>
      <c r="R824" s="163">
        <f>Q824*H824</f>
        <v>1.7552000000000002E-2</v>
      </c>
      <c r="S824" s="163">
        <v>0</v>
      </c>
      <c r="T824" s="164">
        <f>S824*H824</f>
        <v>0</v>
      </c>
      <c r="AR824" s="165" t="s">
        <v>262</v>
      </c>
      <c r="AT824" s="165" t="s">
        <v>175</v>
      </c>
      <c r="AU824" s="165" t="s">
        <v>81</v>
      </c>
      <c r="AY824" s="123" t="s">
        <v>173</v>
      </c>
      <c r="BE824" s="166">
        <f>IF(N824="základní",J824,0)</f>
        <v>0</v>
      </c>
      <c r="BF824" s="166">
        <f>IF(N824="snížená",J824,0)</f>
        <v>0</v>
      </c>
      <c r="BG824" s="166">
        <f>IF(N824="zákl. přenesená",J824,0)</f>
        <v>0</v>
      </c>
      <c r="BH824" s="166">
        <f>IF(N824="sníž. přenesená",J824,0)</f>
        <v>0</v>
      </c>
      <c r="BI824" s="166">
        <f>IF(N824="nulová",J824,0)</f>
        <v>0</v>
      </c>
      <c r="BJ824" s="123" t="s">
        <v>79</v>
      </c>
      <c r="BK824" s="166">
        <f>ROUND(I824*H824,2)</f>
        <v>0</v>
      </c>
      <c r="BL824" s="123" t="s">
        <v>262</v>
      </c>
      <c r="BM824" s="165" t="s">
        <v>1345</v>
      </c>
    </row>
    <row r="825" spans="3:65" s="106" customFormat="1" ht="13.05" customHeight="1">
      <c r="D825" s="170" t="s">
        <v>194</v>
      </c>
      <c r="F825" s="171" t="s">
        <v>1346</v>
      </c>
      <c r="AT825" s="123" t="s">
        <v>194</v>
      </c>
      <c r="AU825" s="123" t="s">
        <v>81</v>
      </c>
    </row>
    <row r="826" spans="3:65" s="177" customFormat="1" ht="13.05" customHeight="1">
      <c r="D826" s="183" t="s">
        <v>207</v>
      </c>
      <c r="E826" s="191"/>
      <c r="F826" s="192" t="s">
        <v>1347</v>
      </c>
      <c r="H826" s="186">
        <v>175.52</v>
      </c>
      <c r="AT826" s="181" t="s">
        <v>207</v>
      </c>
      <c r="AU826" s="181" t="s">
        <v>81</v>
      </c>
      <c r="AV826" s="43" t="s">
        <v>81</v>
      </c>
      <c r="AW826" s="43" t="s">
        <v>32</v>
      </c>
      <c r="AX826" s="43" t="s">
        <v>79</v>
      </c>
      <c r="AY826" s="181" t="s">
        <v>173</v>
      </c>
    </row>
    <row r="827" spans="3:65" s="106" customFormat="1" ht="55.5" customHeight="1">
      <c r="C827" s="154" t="s">
        <v>1348</v>
      </c>
      <c r="D827" s="154" t="s">
        <v>175</v>
      </c>
      <c r="E827" s="155" t="s">
        <v>1349</v>
      </c>
      <c r="F827" s="155" t="s">
        <v>1350</v>
      </c>
      <c r="G827" s="156" t="s">
        <v>199</v>
      </c>
      <c r="H827" s="157">
        <v>31.731999999999999</v>
      </c>
      <c r="I827" s="158"/>
      <c r="J827" s="159">
        <f>ROUND(I827*H827,2)</f>
        <v>0</v>
      </c>
      <c r="K827" s="167" t="s">
        <v>192</v>
      </c>
      <c r="M827" s="161"/>
      <c r="N827" s="162" t="s">
        <v>42</v>
      </c>
      <c r="P827" s="163">
        <f>O827*H827</f>
        <v>0</v>
      </c>
      <c r="Q827" s="163">
        <v>2.5510000000000001E-2</v>
      </c>
      <c r="R827" s="163">
        <f>Q827*H827</f>
        <v>0.80948332000000001</v>
      </c>
      <c r="S827" s="163">
        <v>0</v>
      </c>
      <c r="T827" s="164">
        <f>S827*H827</f>
        <v>0</v>
      </c>
      <c r="AR827" s="165" t="s">
        <v>262</v>
      </c>
      <c r="AT827" s="165" t="s">
        <v>175</v>
      </c>
      <c r="AU827" s="165" t="s">
        <v>81</v>
      </c>
      <c r="AY827" s="123" t="s">
        <v>173</v>
      </c>
      <c r="BE827" s="166">
        <f>IF(N827="základní",J827,0)</f>
        <v>0</v>
      </c>
      <c r="BF827" s="166">
        <f>IF(N827="snížená",J827,0)</f>
        <v>0</v>
      </c>
      <c r="BG827" s="166">
        <f>IF(N827="zákl. přenesená",J827,0)</f>
        <v>0</v>
      </c>
      <c r="BH827" s="166">
        <f>IF(N827="sníž. přenesená",J827,0)</f>
        <v>0</v>
      </c>
      <c r="BI827" s="166">
        <f>IF(N827="nulová",J827,0)</f>
        <v>0</v>
      </c>
      <c r="BJ827" s="123" t="s">
        <v>79</v>
      </c>
      <c r="BK827" s="166">
        <f>ROUND(I827*H827,2)</f>
        <v>0</v>
      </c>
      <c r="BL827" s="123" t="s">
        <v>262</v>
      </c>
      <c r="BM827" s="165" t="s">
        <v>1351</v>
      </c>
    </row>
    <row r="828" spans="3:65" s="106" customFormat="1" ht="13.05" customHeight="1">
      <c r="D828" s="170" t="s">
        <v>194</v>
      </c>
      <c r="F828" s="171" t="s">
        <v>1352</v>
      </c>
      <c r="AT828" s="123" t="s">
        <v>194</v>
      </c>
      <c r="AU828" s="123" t="s">
        <v>81</v>
      </c>
    </row>
    <row r="829" spans="3:65" s="172" customFormat="1" ht="13.05" customHeight="1">
      <c r="D829" s="173" t="s">
        <v>207</v>
      </c>
      <c r="E829" s="174"/>
      <c r="F829" s="175" t="s">
        <v>1353</v>
      </c>
      <c r="H829" s="174"/>
      <c r="AT829" s="176" t="s">
        <v>207</v>
      </c>
      <c r="AU829" s="176" t="s">
        <v>81</v>
      </c>
      <c r="AV829" s="43" t="s">
        <v>79</v>
      </c>
      <c r="AW829" s="43" t="s">
        <v>32</v>
      </c>
      <c r="AX829" s="43" t="s">
        <v>71</v>
      </c>
      <c r="AY829" s="176" t="s">
        <v>173</v>
      </c>
    </row>
    <row r="830" spans="3:65" s="177" customFormat="1" ht="13.05" customHeight="1">
      <c r="D830" s="173" t="s">
        <v>207</v>
      </c>
      <c r="E830" s="178"/>
      <c r="F830" s="179" t="s">
        <v>1354</v>
      </c>
      <c r="H830" s="180">
        <v>31.731999999999999</v>
      </c>
      <c r="AT830" s="181" t="s">
        <v>207</v>
      </c>
      <c r="AU830" s="181" t="s">
        <v>81</v>
      </c>
      <c r="AV830" s="43" t="s">
        <v>81</v>
      </c>
      <c r="AW830" s="43" t="s">
        <v>32</v>
      </c>
      <c r="AX830" s="43" t="s">
        <v>71</v>
      </c>
      <c r="AY830" s="181" t="s">
        <v>173</v>
      </c>
    </row>
    <row r="831" spans="3:65" s="182" customFormat="1" ht="13.05" customHeight="1">
      <c r="D831" s="183" t="s">
        <v>207</v>
      </c>
      <c r="E831" s="184"/>
      <c r="F831" s="185" t="s">
        <v>210</v>
      </c>
      <c r="H831" s="186">
        <v>31.731999999999999</v>
      </c>
      <c r="AT831" s="187" t="s">
        <v>207</v>
      </c>
      <c r="AU831" s="187" t="s">
        <v>81</v>
      </c>
      <c r="AV831" s="43" t="s">
        <v>179</v>
      </c>
      <c r="AW831" s="43" t="s">
        <v>32</v>
      </c>
      <c r="AX831" s="43" t="s">
        <v>79</v>
      </c>
      <c r="AY831" s="187" t="s">
        <v>173</v>
      </c>
    </row>
    <row r="832" spans="3:65" s="106" customFormat="1" ht="62.7" customHeight="1">
      <c r="C832" s="154" t="s">
        <v>1355</v>
      </c>
      <c r="D832" s="154" t="s">
        <v>175</v>
      </c>
      <c r="E832" s="155" t="s">
        <v>1356</v>
      </c>
      <c r="F832" s="155" t="s">
        <v>1357</v>
      </c>
      <c r="G832" s="156" t="s">
        <v>199</v>
      </c>
      <c r="H832" s="157">
        <v>17.213999999999999</v>
      </c>
      <c r="I832" s="158"/>
      <c r="J832" s="159">
        <f>ROUND(I832*H832,2)</f>
        <v>0</v>
      </c>
      <c r="K832" s="167" t="s">
        <v>192</v>
      </c>
      <c r="M832" s="161"/>
      <c r="N832" s="162" t="s">
        <v>42</v>
      </c>
      <c r="P832" s="163">
        <f>O832*H832</f>
        <v>0</v>
      </c>
      <c r="Q832" s="163">
        <v>2.614E-2</v>
      </c>
      <c r="R832" s="163">
        <f>Q832*H832</f>
        <v>0.44997395999999995</v>
      </c>
      <c r="S832" s="163">
        <v>0</v>
      </c>
      <c r="T832" s="164">
        <f>S832*H832</f>
        <v>0</v>
      </c>
      <c r="AR832" s="165" t="s">
        <v>262</v>
      </c>
      <c r="AT832" s="165" t="s">
        <v>175</v>
      </c>
      <c r="AU832" s="165" t="s">
        <v>81</v>
      </c>
      <c r="AY832" s="123" t="s">
        <v>173</v>
      </c>
      <c r="BE832" s="166">
        <f>IF(N832="základní",J832,0)</f>
        <v>0</v>
      </c>
      <c r="BF832" s="166">
        <f>IF(N832="snížená",J832,0)</f>
        <v>0</v>
      </c>
      <c r="BG832" s="166">
        <f>IF(N832="zákl. přenesená",J832,0)</f>
        <v>0</v>
      </c>
      <c r="BH832" s="166">
        <f>IF(N832="sníž. přenesená",J832,0)</f>
        <v>0</v>
      </c>
      <c r="BI832" s="166">
        <f>IF(N832="nulová",J832,0)</f>
        <v>0</v>
      </c>
      <c r="BJ832" s="123" t="s">
        <v>79</v>
      </c>
      <c r="BK832" s="166">
        <f>ROUND(I832*H832,2)</f>
        <v>0</v>
      </c>
      <c r="BL832" s="123" t="s">
        <v>262</v>
      </c>
      <c r="BM832" s="165" t="s">
        <v>1358</v>
      </c>
    </row>
    <row r="833" spans="3:65" s="106" customFormat="1" ht="13.05" customHeight="1">
      <c r="D833" s="170" t="s">
        <v>194</v>
      </c>
      <c r="F833" s="171" t="s">
        <v>1359</v>
      </c>
      <c r="AT833" s="123" t="s">
        <v>194</v>
      </c>
      <c r="AU833" s="123" t="s">
        <v>81</v>
      </c>
    </row>
    <row r="834" spans="3:65" s="172" customFormat="1" ht="13.05" customHeight="1">
      <c r="D834" s="173" t="s">
        <v>207</v>
      </c>
      <c r="E834" s="174"/>
      <c r="F834" s="175" t="s">
        <v>1353</v>
      </c>
      <c r="H834" s="174"/>
      <c r="AT834" s="176" t="s">
        <v>207</v>
      </c>
      <c r="AU834" s="176" t="s">
        <v>81</v>
      </c>
      <c r="AV834" s="43" t="s">
        <v>79</v>
      </c>
      <c r="AW834" s="43" t="s">
        <v>32</v>
      </c>
      <c r="AX834" s="43" t="s">
        <v>71</v>
      </c>
      <c r="AY834" s="176" t="s">
        <v>173</v>
      </c>
    </row>
    <row r="835" spans="3:65" s="177" customFormat="1" ht="13.05" customHeight="1">
      <c r="D835" s="183" t="s">
        <v>207</v>
      </c>
      <c r="E835" s="191"/>
      <c r="F835" s="192" t="s">
        <v>1360</v>
      </c>
      <c r="H835" s="186">
        <v>17.213999999999999</v>
      </c>
      <c r="AT835" s="181" t="s">
        <v>207</v>
      </c>
      <c r="AU835" s="181" t="s">
        <v>81</v>
      </c>
      <c r="AV835" s="43" t="s">
        <v>81</v>
      </c>
      <c r="AW835" s="43" t="s">
        <v>32</v>
      </c>
      <c r="AX835" s="43" t="s">
        <v>79</v>
      </c>
      <c r="AY835" s="181" t="s">
        <v>173</v>
      </c>
    </row>
    <row r="836" spans="3:65" s="106" customFormat="1" ht="62.7" customHeight="1">
      <c r="C836" s="154" t="s">
        <v>1361</v>
      </c>
      <c r="D836" s="154" t="s">
        <v>175</v>
      </c>
      <c r="E836" s="155" t="s">
        <v>1356</v>
      </c>
      <c r="F836" s="155" t="s">
        <v>1357</v>
      </c>
      <c r="G836" s="156" t="s">
        <v>199</v>
      </c>
      <c r="H836" s="157">
        <v>6.7450000000000001</v>
      </c>
      <c r="I836" s="158"/>
      <c r="J836" s="159">
        <f>ROUND(I836*H836,2)</f>
        <v>0</v>
      </c>
      <c r="K836" s="167" t="s">
        <v>192</v>
      </c>
      <c r="M836" s="161"/>
      <c r="N836" s="162" t="s">
        <v>42</v>
      </c>
      <c r="P836" s="163">
        <f>O836*H836</f>
        <v>0</v>
      </c>
      <c r="Q836" s="163">
        <v>2.614E-2</v>
      </c>
      <c r="R836" s="163">
        <f>Q836*H836</f>
        <v>0.17631430000000001</v>
      </c>
      <c r="S836" s="163">
        <v>0</v>
      </c>
      <c r="T836" s="164">
        <f>S836*H836</f>
        <v>0</v>
      </c>
      <c r="AR836" s="165" t="s">
        <v>262</v>
      </c>
      <c r="AT836" s="165" t="s">
        <v>175</v>
      </c>
      <c r="AU836" s="165" t="s">
        <v>81</v>
      </c>
      <c r="AY836" s="123" t="s">
        <v>173</v>
      </c>
      <c r="BE836" s="166">
        <f>IF(N836="základní",J836,0)</f>
        <v>0</v>
      </c>
      <c r="BF836" s="166">
        <f>IF(N836="snížená",J836,0)</f>
        <v>0</v>
      </c>
      <c r="BG836" s="166">
        <f>IF(N836="zákl. přenesená",J836,0)</f>
        <v>0</v>
      </c>
      <c r="BH836" s="166">
        <f>IF(N836="sníž. přenesená",J836,0)</f>
        <v>0</v>
      </c>
      <c r="BI836" s="166">
        <f>IF(N836="nulová",J836,0)</f>
        <v>0</v>
      </c>
      <c r="BJ836" s="123" t="s">
        <v>79</v>
      </c>
      <c r="BK836" s="166">
        <f>ROUND(I836*H836,2)</f>
        <v>0</v>
      </c>
      <c r="BL836" s="123" t="s">
        <v>262</v>
      </c>
      <c r="BM836" s="165" t="s">
        <v>1362</v>
      </c>
    </row>
    <row r="837" spans="3:65" s="106" customFormat="1" ht="13.05" customHeight="1">
      <c r="D837" s="170" t="s">
        <v>194</v>
      </c>
      <c r="F837" s="171" t="s">
        <v>1359</v>
      </c>
      <c r="AT837" s="123" t="s">
        <v>194</v>
      </c>
      <c r="AU837" s="123" t="s">
        <v>81</v>
      </c>
    </row>
    <row r="838" spans="3:65" s="172" customFormat="1" ht="13.05" customHeight="1">
      <c r="D838" s="173" t="s">
        <v>207</v>
      </c>
      <c r="E838" s="174"/>
      <c r="F838" s="175" t="s">
        <v>1363</v>
      </c>
      <c r="H838" s="174"/>
      <c r="AT838" s="176" t="s">
        <v>207</v>
      </c>
      <c r="AU838" s="176" t="s">
        <v>81</v>
      </c>
      <c r="AV838" s="43" t="s">
        <v>79</v>
      </c>
      <c r="AW838" s="43" t="s">
        <v>32</v>
      </c>
      <c r="AX838" s="43" t="s">
        <v>71</v>
      </c>
      <c r="AY838" s="176" t="s">
        <v>173</v>
      </c>
    </row>
    <row r="839" spans="3:65" s="177" customFormat="1" ht="13.05" customHeight="1">
      <c r="D839" s="183" t="s">
        <v>207</v>
      </c>
      <c r="E839" s="191"/>
      <c r="F839" s="192" t="s">
        <v>1364</v>
      </c>
      <c r="H839" s="186">
        <v>6.7450000000000001</v>
      </c>
      <c r="AT839" s="181" t="s">
        <v>207</v>
      </c>
      <c r="AU839" s="181" t="s">
        <v>81</v>
      </c>
      <c r="AV839" s="43" t="s">
        <v>81</v>
      </c>
      <c r="AW839" s="43" t="s">
        <v>32</v>
      </c>
      <c r="AX839" s="43" t="s">
        <v>79</v>
      </c>
      <c r="AY839" s="181" t="s">
        <v>173</v>
      </c>
    </row>
    <row r="840" spans="3:65" s="106" customFormat="1" ht="24.15" customHeight="1">
      <c r="C840" s="154" t="s">
        <v>1365</v>
      </c>
      <c r="D840" s="154" t="s">
        <v>175</v>
      </c>
      <c r="E840" s="155" t="s">
        <v>1366</v>
      </c>
      <c r="F840" s="155" t="s">
        <v>1367</v>
      </c>
      <c r="G840" s="156" t="s">
        <v>199</v>
      </c>
      <c r="H840" s="157">
        <v>6.7450000000000001</v>
      </c>
      <c r="I840" s="158"/>
      <c r="J840" s="159">
        <f>ROUND(I840*H840,2)</f>
        <v>0</v>
      </c>
      <c r="K840" s="167" t="s">
        <v>192</v>
      </c>
      <c r="M840" s="161"/>
      <c r="N840" s="162" t="s">
        <v>42</v>
      </c>
      <c r="P840" s="163">
        <f>O840*H840</f>
        <v>0</v>
      </c>
      <c r="Q840" s="163">
        <v>5.4000000000000001E-4</v>
      </c>
      <c r="R840" s="163">
        <f>Q840*H840</f>
        <v>3.6423000000000002E-3</v>
      </c>
      <c r="S840" s="163">
        <v>0</v>
      </c>
      <c r="T840" s="164">
        <f>S840*H840</f>
        <v>0</v>
      </c>
      <c r="AR840" s="165" t="s">
        <v>262</v>
      </c>
      <c r="AT840" s="165" t="s">
        <v>175</v>
      </c>
      <c r="AU840" s="165" t="s">
        <v>81</v>
      </c>
      <c r="AY840" s="123" t="s">
        <v>173</v>
      </c>
      <c r="BE840" s="166">
        <f>IF(N840="základní",J840,0)</f>
        <v>0</v>
      </c>
      <c r="BF840" s="166">
        <f>IF(N840="snížená",J840,0)</f>
        <v>0</v>
      </c>
      <c r="BG840" s="166">
        <f>IF(N840="zákl. přenesená",J840,0)</f>
        <v>0</v>
      </c>
      <c r="BH840" s="166">
        <f>IF(N840="sníž. přenesená",J840,0)</f>
        <v>0</v>
      </c>
      <c r="BI840" s="166">
        <f>IF(N840="nulová",J840,0)</f>
        <v>0</v>
      </c>
      <c r="BJ840" s="123" t="s">
        <v>79</v>
      </c>
      <c r="BK840" s="166">
        <f>ROUND(I840*H840,2)</f>
        <v>0</v>
      </c>
      <c r="BL840" s="123" t="s">
        <v>262</v>
      </c>
      <c r="BM840" s="165" t="s">
        <v>1368</v>
      </c>
    </row>
    <row r="841" spans="3:65" s="106" customFormat="1" ht="13.05" customHeight="1">
      <c r="D841" s="170" t="s">
        <v>194</v>
      </c>
      <c r="F841" s="171" t="s">
        <v>1369</v>
      </c>
      <c r="AT841" s="123" t="s">
        <v>194</v>
      </c>
      <c r="AU841" s="123" t="s">
        <v>81</v>
      </c>
    </row>
    <row r="842" spans="3:65" s="172" customFormat="1" ht="13.05" customHeight="1">
      <c r="D842" s="173" t="s">
        <v>207</v>
      </c>
      <c r="E842" s="174"/>
      <c r="F842" s="175" t="s">
        <v>1370</v>
      </c>
      <c r="H842" s="174"/>
      <c r="AT842" s="176" t="s">
        <v>207</v>
      </c>
      <c r="AU842" s="176" t="s">
        <v>81</v>
      </c>
      <c r="AV842" s="43" t="s">
        <v>79</v>
      </c>
      <c r="AW842" s="43" t="s">
        <v>32</v>
      </c>
      <c r="AX842" s="43" t="s">
        <v>71</v>
      </c>
      <c r="AY842" s="176" t="s">
        <v>173</v>
      </c>
    </row>
    <row r="843" spans="3:65" s="177" customFormat="1" ht="13.05" customHeight="1">
      <c r="D843" s="183" t="s">
        <v>207</v>
      </c>
      <c r="E843" s="191"/>
      <c r="F843" s="192" t="s">
        <v>1371</v>
      </c>
      <c r="H843" s="186">
        <v>6.7450000000000001</v>
      </c>
      <c r="AT843" s="181" t="s">
        <v>207</v>
      </c>
      <c r="AU843" s="181" t="s">
        <v>81</v>
      </c>
      <c r="AV843" s="43" t="s">
        <v>81</v>
      </c>
      <c r="AW843" s="43" t="s">
        <v>32</v>
      </c>
      <c r="AX843" s="43" t="s">
        <v>79</v>
      </c>
      <c r="AY843" s="181" t="s">
        <v>173</v>
      </c>
    </row>
    <row r="844" spans="3:65" s="106" customFormat="1" ht="16.5" customHeight="1">
      <c r="C844" s="193" t="s">
        <v>1372</v>
      </c>
      <c r="D844" s="193" t="s">
        <v>317</v>
      </c>
      <c r="E844" s="194" t="s">
        <v>1373</v>
      </c>
      <c r="F844" s="194" t="s">
        <v>1374</v>
      </c>
      <c r="G844" s="195" t="s">
        <v>378</v>
      </c>
      <c r="H844" s="196">
        <v>5.6660000000000004</v>
      </c>
      <c r="I844" s="197"/>
      <c r="J844" s="198">
        <f>ROUND(I844*H844,2)</f>
        <v>0</v>
      </c>
      <c r="K844" s="199" t="s">
        <v>192</v>
      </c>
      <c r="L844" s="200"/>
      <c r="M844" s="201"/>
      <c r="N844" s="202" t="s">
        <v>42</v>
      </c>
      <c r="P844" s="163">
        <f>O844*H844</f>
        <v>0</v>
      </c>
      <c r="Q844" s="163">
        <v>5.5000000000000003E-4</v>
      </c>
      <c r="R844" s="163">
        <f>Q844*H844</f>
        <v>3.1163000000000002E-3</v>
      </c>
      <c r="S844" s="163">
        <v>0</v>
      </c>
      <c r="T844" s="164">
        <f>S844*H844</f>
        <v>0</v>
      </c>
      <c r="AR844" s="165" t="s">
        <v>364</v>
      </c>
      <c r="AT844" s="165" t="s">
        <v>317</v>
      </c>
      <c r="AU844" s="165" t="s">
        <v>81</v>
      </c>
      <c r="AY844" s="123" t="s">
        <v>173</v>
      </c>
      <c r="BE844" s="166">
        <f>IF(N844="základní",J844,0)</f>
        <v>0</v>
      </c>
      <c r="BF844" s="166">
        <f>IF(N844="snížená",J844,0)</f>
        <v>0</v>
      </c>
      <c r="BG844" s="166">
        <f>IF(N844="zákl. přenesená",J844,0)</f>
        <v>0</v>
      </c>
      <c r="BH844" s="166">
        <f>IF(N844="sníž. přenesená",J844,0)</f>
        <v>0</v>
      </c>
      <c r="BI844" s="166">
        <f>IF(N844="nulová",J844,0)</f>
        <v>0</v>
      </c>
      <c r="BJ844" s="123" t="s">
        <v>79</v>
      </c>
      <c r="BK844" s="166">
        <f>ROUND(I844*H844,2)</f>
        <v>0</v>
      </c>
      <c r="BL844" s="123" t="s">
        <v>262</v>
      </c>
      <c r="BM844" s="165" t="s">
        <v>1375</v>
      </c>
    </row>
    <row r="845" spans="3:65" s="177" customFormat="1" ht="13.05" customHeight="1">
      <c r="D845" s="207" t="s">
        <v>207</v>
      </c>
      <c r="E845" s="208"/>
      <c r="F845" s="209" t="s">
        <v>1376</v>
      </c>
      <c r="H845" s="210">
        <v>5.6660000000000004</v>
      </c>
      <c r="AT845" s="181" t="s">
        <v>207</v>
      </c>
      <c r="AU845" s="181" t="s">
        <v>81</v>
      </c>
      <c r="AV845" s="43" t="s">
        <v>81</v>
      </c>
      <c r="AW845" s="43" t="s">
        <v>32</v>
      </c>
      <c r="AX845" s="43" t="s">
        <v>79</v>
      </c>
      <c r="AY845" s="181" t="s">
        <v>173</v>
      </c>
    </row>
    <row r="846" spans="3:65" s="106" customFormat="1" ht="16.5" customHeight="1">
      <c r="C846" s="193" t="s">
        <v>1377</v>
      </c>
      <c r="D846" s="193" t="s">
        <v>317</v>
      </c>
      <c r="E846" s="194" t="s">
        <v>1378</v>
      </c>
      <c r="F846" s="194" t="s">
        <v>1379</v>
      </c>
      <c r="G846" s="195" t="s">
        <v>378</v>
      </c>
      <c r="H846" s="196">
        <v>13.49</v>
      </c>
      <c r="I846" s="197"/>
      <c r="J846" s="198">
        <f>ROUND(I846*H846,2)</f>
        <v>0</v>
      </c>
      <c r="K846" s="199" t="s">
        <v>192</v>
      </c>
      <c r="L846" s="200"/>
      <c r="M846" s="201"/>
      <c r="N846" s="202" t="s">
        <v>42</v>
      </c>
      <c r="P846" s="163">
        <f>O846*H846</f>
        <v>0</v>
      </c>
      <c r="Q846" s="163">
        <v>7.2000000000000005E-4</v>
      </c>
      <c r="R846" s="163">
        <f>Q846*H846</f>
        <v>9.7128000000000006E-3</v>
      </c>
      <c r="S846" s="163">
        <v>0</v>
      </c>
      <c r="T846" s="164">
        <f>S846*H846</f>
        <v>0</v>
      </c>
      <c r="AR846" s="165" t="s">
        <v>364</v>
      </c>
      <c r="AT846" s="165" t="s">
        <v>317</v>
      </c>
      <c r="AU846" s="165" t="s">
        <v>81</v>
      </c>
      <c r="AY846" s="123" t="s">
        <v>173</v>
      </c>
      <c r="BE846" s="166">
        <f>IF(N846="základní",J846,0)</f>
        <v>0</v>
      </c>
      <c r="BF846" s="166">
        <f>IF(N846="snížená",J846,0)</f>
        <v>0</v>
      </c>
      <c r="BG846" s="166">
        <f>IF(N846="zákl. přenesená",J846,0)</f>
        <v>0</v>
      </c>
      <c r="BH846" s="166">
        <f>IF(N846="sníž. přenesená",J846,0)</f>
        <v>0</v>
      </c>
      <c r="BI846" s="166">
        <f>IF(N846="nulová",J846,0)</f>
        <v>0</v>
      </c>
      <c r="BJ846" s="123" t="s">
        <v>79</v>
      </c>
      <c r="BK846" s="166">
        <f>ROUND(I846*H846,2)</f>
        <v>0</v>
      </c>
      <c r="BL846" s="123" t="s">
        <v>262</v>
      </c>
      <c r="BM846" s="165" t="s">
        <v>1380</v>
      </c>
    </row>
    <row r="847" spans="3:65" s="177" customFormat="1" ht="13.05" customHeight="1">
      <c r="D847" s="207" t="s">
        <v>207</v>
      </c>
      <c r="E847" s="208"/>
      <c r="F847" s="209" t="s">
        <v>1381</v>
      </c>
      <c r="H847" s="210">
        <v>13.49</v>
      </c>
      <c r="AT847" s="181" t="s">
        <v>207</v>
      </c>
      <c r="AU847" s="181" t="s">
        <v>81</v>
      </c>
      <c r="AV847" s="43" t="s">
        <v>81</v>
      </c>
      <c r="AW847" s="43" t="s">
        <v>32</v>
      </c>
      <c r="AX847" s="43" t="s">
        <v>79</v>
      </c>
      <c r="AY847" s="181" t="s">
        <v>173</v>
      </c>
    </row>
    <row r="848" spans="3:65" s="106" customFormat="1" ht="62.7" customHeight="1">
      <c r="C848" s="154" t="s">
        <v>1382</v>
      </c>
      <c r="D848" s="154" t="s">
        <v>175</v>
      </c>
      <c r="E848" s="155" t="s">
        <v>1383</v>
      </c>
      <c r="F848" s="155" t="s">
        <v>1384</v>
      </c>
      <c r="G848" s="156" t="s">
        <v>199</v>
      </c>
      <c r="H848" s="157">
        <v>6.7450000000000001</v>
      </c>
      <c r="I848" s="158"/>
      <c r="J848" s="159">
        <f>ROUND(I848*H848,2)</f>
        <v>0</v>
      </c>
      <c r="K848" s="167" t="s">
        <v>192</v>
      </c>
      <c r="M848" s="161"/>
      <c r="N848" s="162" t="s">
        <v>42</v>
      </c>
      <c r="P848" s="163">
        <f>O848*H848</f>
        <v>0</v>
      </c>
      <c r="Q848" s="163">
        <v>5.0160000000000003E-2</v>
      </c>
      <c r="R848" s="163">
        <f>Q848*H848</f>
        <v>0.33832920000000005</v>
      </c>
      <c r="S848" s="163">
        <v>0</v>
      </c>
      <c r="T848" s="164">
        <f>S848*H848</f>
        <v>0</v>
      </c>
      <c r="AR848" s="165" t="s">
        <v>262</v>
      </c>
      <c r="AT848" s="165" t="s">
        <v>175</v>
      </c>
      <c r="AU848" s="165" t="s">
        <v>81</v>
      </c>
      <c r="AY848" s="123" t="s">
        <v>173</v>
      </c>
      <c r="BE848" s="166">
        <f>IF(N848="základní",J848,0)</f>
        <v>0</v>
      </c>
      <c r="BF848" s="166">
        <f>IF(N848="snížená",J848,0)</f>
        <v>0</v>
      </c>
      <c r="BG848" s="166">
        <f>IF(N848="zákl. přenesená",J848,0)</f>
        <v>0</v>
      </c>
      <c r="BH848" s="166">
        <f>IF(N848="sníž. přenesená",J848,0)</f>
        <v>0</v>
      </c>
      <c r="BI848" s="166">
        <f>IF(N848="nulová",J848,0)</f>
        <v>0</v>
      </c>
      <c r="BJ848" s="123" t="s">
        <v>79</v>
      </c>
      <c r="BK848" s="166">
        <f>ROUND(I848*H848,2)</f>
        <v>0</v>
      </c>
      <c r="BL848" s="123" t="s">
        <v>262</v>
      </c>
      <c r="BM848" s="165" t="s">
        <v>1385</v>
      </c>
    </row>
    <row r="849" spans="3:65" s="106" customFormat="1" ht="13.05" customHeight="1">
      <c r="D849" s="170" t="s">
        <v>194</v>
      </c>
      <c r="F849" s="171" t="s">
        <v>1386</v>
      </c>
      <c r="AT849" s="123" t="s">
        <v>194</v>
      </c>
      <c r="AU849" s="123" t="s">
        <v>81</v>
      </c>
    </row>
    <row r="850" spans="3:65" s="172" customFormat="1" ht="13.05" customHeight="1">
      <c r="D850" s="173" t="s">
        <v>207</v>
      </c>
      <c r="E850" s="174"/>
      <c r="F850" s="175" t="s">
        <v>1387</v>
      </c>
      <c r="H850" s="174"/>
      <c r="AT850" s="176" t="s">
        <v>207</v>
      </c>
      <c r="AU850" s="176" t="s">
        <v>81</v>
      </c>
      <c r="AV850" s="43" t="s">
        <v>79</v>
      </c>
      <c r="AW850" s="43" t="s">
        <v>32</v>
      </c>
      <c r="AX850" s="43" t="s">
        <v>71</v>
      </c>
      <c r="AY850" s="176" t="s">
        <v>173</v>
      </c>
    </row>
    <row r="851" spans="3:65" s="177" customFormat="1" ht="13.05" customHeight="1">
      <c r="D851" s="183" t="s">
        <v>207</v>
      </c>
      <c r="E851" s="191"/>
      <c r="F851" s="192" t="s">
        <v>1364</v>
      </c>
      <c r="H851" s="186">
        <v>6.7450000000000001</v>
      </c>
      <c r="AT851" s="181" t="s">
        <v>207</v>
      </c>
      <c r="AU851" s="181" t="s">
        <v>81</v>
      </c>
      <c r="AV851" s="43" t="s">
        <v>81</v>
      </c>
      <c r="AW851" s="43" t="s">
        <v>32</v>
      </c>
      <c r="AX851" s="43" t="s">
        <v>79</v>
      </c>
      <c r="AY851" s="181" t="s">
        <v>173</v>
      </c>
    </row>
    <row r="852" spans="3:65" s="106" customFormat="1" ht="24.15" customHeight="1">
      <c r="C852" s="193" t="s">
        <v>1388</v>
      </c>
      <c r="D852" s="193" t="s">
        <v>317</v>
      </c>
      <c r="E852" s="194" t="s">
        <v>1389</v>
      </c>
      <c r="F852" s="194" t="s">
        <v>1390</v>
      </c>
      <c r="G852" s="195" t="s">
        <v>199</v>
      </c>
      <c r="H852" s="196">
        <v>-63.685000000000002</v>
      </c>
      <c r="I852" s="197"/>
      <c r="J852" s="198">
        <f>ROUND(I852*H852,2)</f>
        <v>0</v>
      </c>
      <c r="K852" s="199" t="s">
        <v>320</v>
      </c>
      <c r="L852" s="200"/>
      <c r="M852" s="201"/>
      <c r="N852" s="202" t="s">
        <v>42</v>
      </c>
      <c r="P852" s="163">
        <f>O852*H852</f>
        <v>0</v>
      </c>
      <c r="Q852" s="163">
        <v>3.0000000000000001E-3</v>
      </c>
      <c r="R852" s="163">
        <f>Q852*H852</f>
        <v>-0.191055</v>
      </c>
      <c r="S852" s="163">
        <v>0</v>
      </c>
      <c r="T852" s="164">
        <f>S852*H852</f>
        <v>0</v>
      </c>
      <c r="AR852" s="165" t="s">
        <v>364</v>
      </c>
      <c r="AT852" s="165" t="s">
        <v>317</v>
      </c>
      <c r="AU852" s="165" t="s">
        <v>81</v>
      </c>
      <c r="AY852" s="123" t="s">
        <v>173</v>
      </c>
      <c r="BE852" s="166">
        <f>IF(N852="základní",J852,0)</f>
        <v>0</v>
      </c>
      <c r="BF852" s="166">
        <f>IF(N852="snížená",J852,0)</f>
        <v>0</v>
      </c>
      <c r="BG852" s="166">
        <f>IF(N852="zákl. přenesená",J852,0)</f>
        <v>0</v>
      </c>
      <c r="BH852" s="166">
        <f>IF(N852="sníž. přenesená",J852,0)</f>
        <v>0</v>
      </c>
      <c r="BI852" s="166">
        <f>IF(N852="nulová",J852,0)</f>
        <v>0</v>
      </c>
      <c r="BJ852" s="123" t="s">
        <v>79</v>
      </c>
      <c r="BK852" s="166">
        <f>ROUND(I852*H852,2)</f>
        <v>0</v>
      </c>
      <c r="BL852" s="123" t="s">
        <v>262</v>
      </c>
      <c r="BM852" s="165" t="s">
        <v>1391</v>
      </c>
    </row>
    <row r="853" spans="3:65" s="172" customFormat="1" ht="13.05" customHeight="1">
      <c r="D853" s="203" t="s">
        <v>207</v>
      </c>
      <c r="E853" s="220"/>
      <c r="F853" s="221" t="s">
        <v>1392</v>
      </c>
      <c r="H853" s="220"/>
      <c r="AT853" s="176" t="s">
        <v>207</v>
      </c>
      <c r="AU853" s="176" t="s">
        <v>81</v>
      </c>
      <c r="AV853" s="43" t="s">
        <v>79</v>
      </c>
      <c r="AW853" s="43" t="s">
        <v>32</v>
      </c>
      <c r="AX853" s="43" t="s">
        <v>71</v>
      </c>
      <c r="AY853" s="176" t="s">
        <v>173</v>
      </c>
    </row>
    <row r="854" spans="3:65" s="177" customFormat="1" ht="13.05" customHeight="1">
      <c r="D854" s="183" t="s">
        <v>207</v>
      </c>
      <c r="E854" s="191"/>
      <c r="F854" s="192" t="s">
        <v>1393</v>
      </c>
      <c r="H854" s="186">
        <v>-63.685000000000002</v>
      </c>
      <c r="AT854" s="181" t="s">
        <v>207</v>
      </c>
      <c r="AU854" s="181" t="s">
        <v>81</v>
      </c>
      <c r="AV854" s="43" t="s">
        <v>81</v>
      </c>
      <c r="AW854" s="43" t="s">
        <v>32</v>
      </c>
      <c r="AX854" s="43" t="s">
        <v>79</v>
      </c>
      <c r="AY854" s="181" t="s">
        <v>173</v>
      </c>
    </row>
    <row r="855" spans="3:65" s="106" customFormat="1" ht="24.15" customHeight="1">
      <c r="C855" s="193" t="s">
        <v>1394</v>
      </c>
      <c r="D855" s="193" t="s">
        <v>317</v>
      </c>
      <c r="E855" s="194" t="s">
        <v>1395</v>
      </c>
      <c r="F855" s="194" t="s">
        <v>1396</v>
      </c>
      <c r="G855" s="195" t="s">
        <v>199</v>
      </c>
      <c r="H855" s="196">
        <v>63.685000000000002</v>
      </c>
      <c r="I855" s="197"/>
      <c r="J855" s="198">
        <f>ROUND(I855*H855,2)</f>
        <v>0</v>
      </c>
      <c r="K855" s="199" t="s">
        <v>320</v>
      </c>
      <c r="L855" s="200"/>
      <c r="M855" s="201"/>
      <c r="N855" s="202" t="s">
        <v>42</v>
      </c>
      <c r="P855" s="163">
        <f>O855*H855</f>
        <v>0</v>
      </c>
      <c r="Q855" s="163">
        <v>3.0000000000000001E-3</v>
      </c>
      <c r="R855" s="163">
        <f>Q855*H855</f>
        <v>0.191055</v>
      </c>
      <c r="S855" s="163">
        <v>0</v>
      </c>
      <c r="T855" s="164">
        <f>S855*H855</f>
        <v>0</v>
      </c>
      <c r="AR855" s="165" t="s">
        <v>364</v>
      </c>
      <c r="AT855" s="165" t="s">
        <v>317</v>
      </c>
      <c r="AU855" s="165" t="s">
        <v>81</v>
      </c>
      <c r="AY855" s="123" t="s">
        <v>173</v>
      </c>
      <c r="BE855" s="166">
        <f>IF(N855="základní",J855,0)</f>
        <v>0</v>
      </c>
      <c r="BF855" s="166">
        <f>IF(N855="snížená",J855,0)</f>
        <v>0</v>
      </c>
      <c r="BG855" s="166">
        <f>IF(N855="zákl. přenesená",J855,0)</f>
        <v>0</v>
      </c>
      <c r="BH855" s="166">
        <f>IF(N855="sníž. přenesená",J855,0)</f>
        <v>0</v>
      </c>
      <c r="BI855" s="166">
        <f>IF(N855="nulová",J855,0)</f>
        <v>0</v>
      </c>
      <c r="BJ855" s="123" t="s">
        <v>79</v>
      </c>
      <c r="BK855" s="166">
        <f>ROUND(I855*H855,2)</f>
        <v>0</v>
      </c>
      <c r="BL855" s="123" t="s">
        <v>262</v>
      </c>
      <c r="BM855" s="165" t="s">
        <v>1397</v>
      </c>
    </row>
    <row r="856" spans="3:65" s="172" customFormat="1" ht="13.05" customHeight="1">
      <c r="D856" s="203" t="s">
        <v>207</v>
      </c>
      <c r="E856" s="220"/>
      <c r="F856" s="221" t="s">
        <v>1398</v>
      </c>
      <c r="H856" s="220"/>
      <c r="AT856" s="176" t="s">
        <v>207</v>
      </c>
      <c r="AU856" s="176" t="s">
        <v>81</v>
      </c>
      <c r="AV856" s="43" t="s">
        <v>79</v>
      </c>
      <c r="AW856" s="43" t="s">
        <v>32</v>
      </c>
      <c r="AX856" s="43" t="s">
        <v>71</v>
      </c>
      <c r="AY856" s="176" t="s">
        <v>173</v>
      </c>
    </row>
    <row r="857" spans="3:65" s="177" customFormat="1" ht="13.05" customHeight="1">
      <c r="D857" s="183" t="s">
        <v>207</v>
      </c>
      <c r="E857" s="191"/>
      <c r="F857" s="192" t="s">
        <v>1399</v>
      </c>
      <c r="H857" s="186">
        <v>63.685000000000002</v>
      </c>
      <c r="AT857" s="181" t="s">
        <v>207</v>
      </c>
      <c r="AU857" s="181" t="s">
        <v>81</v>
      </c>
      <c r="AV857" s="43" t="s">
        <v>81</v>
      </c>
      <c r="AW857" s="43" t="s">
        <v>32</v>
      </c>
      <c r="AX857" s="43" t="s">
        <v>79</v>
      </c>
      <c r="AY857" s="181" t="s">
        <v>173</v>
      </c>
    </row>
    <row r="858" spans="3:65" s="106" customFormat="1" ht="44.25" customHeight="1">
      <c r="C858" s="154" t="s">
        <v>1400</v>
      </c>
      <c r="D858" s="154" t="s">
        <v>175</v>
      </c>
      <c r="E858" s="155" t="s">
        <v>1401</v>
      </c>
      <c r="F858" s="155" t="s">
        <v>1402</v>
      </c>
      <c r="G858" s="156" t="s">
        <v>199</v>
      </c>
      <c r="H858" s="157">
        <v>62.436</v>
      </c>
      <c r="I858" s="158"/>
      <c r="J858" s="159">
        <f>ROUND(I858*H858,2)</f>
        <v>0</v>
      </c>
      <c r="K858" s="167" t="s">
        <v>192</v>
      </c>
      <c r="M858" s="161"/>
      <c r="N858" s="162" t="s">
        <v>42</v>
      </c>
      <c r="P858" s="163">
        <f>O858*H858</f>
        <v>0</v>
      </c>
      <c r="Q858" s="163">
        <v>2.0000000000000001E-4</v>
      </c>
      <c r="R858" s="163">
        <f>Q858*H858</f>
        <v>1.24872E-2</v>
      </c>
      <c r="S858" s="163">
        <v>0</v>
      </c>
      <c r="T858" s="164">
        <f>S858*H858</f>
        <v>0</v>
      </c>
      <c r="AR858" s="165" t="s">
        <v>262</v>
      </c>
      <c r="AT858" s="165" t="s">
        <v>175</v>
      </c>
      <c r="AU858" s="165" t="s">
        <v>81</v>
      </c>
      <c r="AY858" s="123" t="s">
        <v>173</v>
      </c>
      <c r="BE858" s="166">
        <f>IF(N858="základní",J858,0)</f>
        <v>0</v>
      </c>
      <c r="BF858" s="166">
        <f>IF(N858="snížená",J858,0)</f>
        <v>0</v>
      </c>
      <c r="BG858" s="166">
        <f>IF(N858="zákl. přenesená",J858,0)</f>
        <v>0</v>
      </c>
      <c r="BH858" s="166">
        <f>IF(N858="sníž. přenesená",J858,0)</f>
        <v>0</v>
      </c>
      <c r="BI858" s="166">
        <f>IF(N858="nulová",J858,0)</f>
        <v>0</v>
      </c>
      <c r="BJ858" s="123" t="s">
        <v>79</v>
      </c>
      <c r="BK858" s="166">
        <f>ROUND(I858*H858,2)</f>
        <v>0</v>
      </c>
      <c r="BL858" s="123" t="s">
        <v>262</v>
      </c>
      <c r="BM858" s="165" t="s">
        <v>1403</v>
      </c>
    </row>
    <row r="859" spans="3:65" s="106" customFormat="1" ht="13.05" customHeight="1">
      <c r="D859" s="170" t="s">
        <v>194</v>
      </c>
      <c r="F859" s="171" t="s">
        <v>1404</v>
      </c>
      <c r="AT859" s="123" t="s">
        <v>194</v>
      </c>
      <c r="AU859" s="123" t="s">
        <v>81</v>
      </c>
    </row>
    <row r="860" spans="3:65" s="177" customFormat="1" ht="13.05" customHeight="1">
      <c r="D860" s="183" t="s">
        <v>207</v>
      </c>
      <c r="E860" s="191"/>
      <c r="F860" s="192" t="s">
        <v>1405</v>
      </c>
      <c r="H860" s="186">
        <v>62.436</v>
      </c>
      <c r="AT860" s="181" t="s">
        <v>207</v>
      </c>
      <c r="AU860" s="181" t="s">
        <v>81</v>
      </c>
      <c r="AV860" s="43" t="s">
        <v>81</v>
      </c>
      <c r="AW860" s="43" t="s">
        <v>32</v>
      </c>
      <c r="AX860" s="43" t="s">
        <v>79</v>
      </c>
      <c r="AY860" s="181" t="s">
        <v>173</v>
      </c>
    </row>
    <row r="861" spans="3:65" s="106" customFormat="1" ht="44.25" customHeight="1">
      <c r="C861" s="154" t="s">
        <v>1406</v>
      </c>
      <c r="D861" s="154" t="s">
        <v>175</v>
      </c>
      <c r="E861" s="155" t="s">
        <v>1407</v>
      </c>
      <c r="F861" s="155" t="s">
        <v>1408</v>
      </c>
      <c r="G861" s="156" t="s">
        <v>378</v>
      </c>
      <c r="H861" s="157">
        <v>71.78</v>
      </c>
      <c r="I861" s="158"/>
      <c r="J861" s="159">
        <f>ROUND(I861*H861,2)</f>
        <v>0</v>
      </c>
      <c r="K861" s="167" t="s">
        <v>192</v>
      </c>
      <c r="M861" s="161"/>
      <c r="N861" s="162" t="s">
        <v>42</v>
      </c>
      <c r="P861" s="163">
        <f>O861*H861</f>
        <v>0</v>
      </c>
      <c r="Q861" s="163">
        <v>3.6000000000000002E-4</v>
      </c>
      <c r="R861" s="163">
        <f>Q861*H861</f>
        <v>2.5840800000000001E-2</v>
      </c>
      <c r="S861" s="163">
        <v>0</v>
      </c>
      <c r="T861" s="164">
        <f>S861*H861</f>
        <v>0</v>
      </c>
      <c r="AR861" s="165" t="s">
        <v>262</v>
      </c>
      <c r="AT861" s="165" t="s">
        <v>175</v>
      </c>
      <c r="AU861" s="165" t="s">
        <v>81</v>
      </c>
      <c r="AY861" s="123" t="s">
        <v>173</v>
      </c>
      <c r="BE861" s="166">
        <f>IF(N861="základní",J861,0)</f>
        <v>0</v>
      </c>
      <c r="BF861" s="166">
        <f>IF(N861="snížená",J861,0)</f>
        <v>0</v>
      </c>
      <c r="BG861" s="166">
        <f>IF(N861="zákl. přenesená",J861,0)</f>
        <v>0</v>
      </c>
      <c r="BH861" s="166">
        <f>IF(N861="sníž. přenesená",J861,0)</f>
        <v>0</v>
      </c>
      <c r="BI861" s="166">
        <f>IF(N861="nulová",J861,0)</f>
        <v>0</v>
      </c>
      <c r="BJ861" s="123" t="s">
        <v>79</v>
      </c>
      <c r="BK861" s="166">
        <f>ROUND(I861*H861,2)</f>
        <v>0</v>
      </c>
      <c r="BL861" s="123" t="s">
        <v>262</v>
      </c>
      <c r="BM861" s="165" t="s">
        <v>1409</v>
      </c>
    </row>
    <row r="862" spans="3:65" s="106" customFormat="1" ht="13.05" customHeight="1">
      <c r="D862" s="170" t="s">
        <v>194</v>
      </c>
      <c r="F862" s="171" t="s">
        <v>1410</v>
      </c>
      <c r="AT862" s="123" t="s">
        <v>194</v>
      </c>
      <c r="AU862" s="123" t="s">
        <v>81</v>
      </c>
    </row>
    <row r="863" spans="3:65" s="177" customFormat="1" ht="22.95" customHeight="1">
      <c r="D863" s="183" t="s">
        <v>207</v>
      </c>
      <c r="E863" s="191"/>
      <c r="F863" s="192" t="s">
        <v>1411</v>
      </c>
      <c r="H863" s="186">
        <v>71.78</v>
      </c>
      <c r="AT863" s="181" t="s">
        <v>207</v>
      </c>
      <c r="AU863" s="181" t="s">
        <v>81</v>
      </c>
      <c r="AV863" s="43" t="s">
        <v>81</v>
      </c>
      <c r="AW863" s="43" t="s">
        <v>32</v>
      </c>
      <c r="AX863" s="43" t="s">
        <v>79</v>
      </c>
      <c r="AY863" s="181" t="s">
        <v>173</v>
      </c>
    </row>
    <row r="864" spans="3:65" s="106" customFormat="1" ht="66.75" customHeight="1">
      <c r="C864" s="154" t="s">
        <v>1412</v>
      </c>
      <c r="D864" s="154" t="s">
        <v>175</v>
      </c>
      <c r="E864" s="155" t="s">
        <v>1413</v>
      </c>
      <c r="F864" s="155" t="s">
        <v>1414</v>
      </c>
      <c r="G864" s="156" t="s">
        <v>862</v>
      </c>
      <c r="H864" s="215"/>
      <c r="I864" s="158"/>
      <c r="J864" s="159">
        <f>ROUND(I864*H864,2)</f>
        <v>0</v>
      </c>
      <c r="K864" s="167" t="s">
        <v>192</v>
      </c>
      <c r="M864" s="161"/>
      <c r="N864" s="162" t="s">
        <v>42</v>
      </c>
      <c r="P864" s="163">
        <f>O864*H864</f>
        <v>0</v>
      </c>
      <c r="Q864" s="163">
        <v>0</v>
      </c>
      <c r="R864" s="163">
        <f>Q864*H864</f>
        <v>0</v>
      </c>
      <c r="S864" s="163">
        <v>0</v>
      </c>
      <c r="T864" s="164">
        <f>S864*H864</f>
        <v>0</v>
      </c>
      <c r="AR864" s="165" t="s">
        <v>262</v>
      </c>
      <c r="AT864" s="165" t="s">
        <v>175</v>
      </c>
      <c r="AU864" s="165" t="s">
        <v>81</v>
      </c>
      <c r="AY864" s="123" t="s">
        <v>173</v>
      </c>
      <c r="BE864" s="166">
        <f>IF(N864="základní",J864,0)</f>
        <v>0</v>
      </c>
      <c r="BF864" s="166">
        <f>IF(N864="snížená",J864,0)</f>
        <v>0</v>
      </c>
      <c r="BG864" s="166">
        <f>IF(N864="zákl. přenesená",J864,0)</f>
        <v>0</v>
      </c>
      <c r="BH864" s="166">
        <f>IF(N864="sníž. přenesená",J864,0)</f>
        <v>0</v>
      </c>
      <c r="BI864" s="166">
        <f>IF(N864="nulová",J864,0)</f>
        <v>0</v>
      </c>
      <c r="BJ864" s="123" t="s">
        <v>79</v>
      </c>
      <c r="BK864" s="166">
        <f>ROUND(I864*H864,2)</f>
        <v>0</v>
      </c>
      <c r="BL864" s="123" t="s">
        <v>262</v>
      </c>
      <c r="BM864" s="165" t="s">
        <v>1415</v>
      </c>
    </row>
    <row r="865" spans="3:65" s="106" customFormat="1" ht="13.05" customHeight="1">
      <c r="D865" s="170" t="s">
        <v>194</v>
      </c>
      <c r="F865" s="171" t="s">
        <v>1416</v>
      </c>
      <c r="AT865" s="123" t="s">
        <v>194</v>
      </c>
      <c r="AU865" s="123" t="s">
        <v>81</v>
      </c>
    </row>
    <row r="866" spans="3:65" s="143" customFormat="1" ht="22.8" customHeight="1">
      <c r="D866" s="151" t="s">
        <v>70</v>
      </c>
      <c r="E866" s="152" t="s">
        <v>1417</v>
      </c>
      <c r="F866" s="152" t="s">
        <v>1418</v>
      </c>
      <c r="J866" s="153">
        <f>BK866</f>
        <v>0</v>
      </c>
      <c r="P866" s="147">
        <f>SUM(P867:P891)</f>
        <v>0</v>
      </c>
      <c r="R866" s="147">
        <f>SUM(R867:R891)</f>
        <v>0.42944879999999991</v>
      </c>
      <c r="T866" s="148">
        <f>SUM(T867:T891)</f>
        <v>0</v>
      </c>
      <c r="AR866" s="144" t="s">
        <v>81</v>
      </c>
      <c r="AT866" s="149" t="s">
        <v>70</v>
      </c>
      <c r="AU866" s="149" t="s">
        <v>79</v>
      </c>
      <c r="AY866" s="144" t="s">
        <v>173</v>
      </c>
      <c r="BK866" s="150">
        <f>SUM(BK867:BK891)</f>
        <v>0</v>
      </c>
    </row>
    <row r="867" spans="3:65" s="106" customFormat="1" ht="24.15" customHeight="1">
      <c r="C867" s="154" t="s">
        <v>1419</v>
      </c>
      <c r="D867" s="154" t="s">
        <v>175</v>
      </c>
      <c r="E867" s="155" t="s">
        <v>1420</v>
      </c>
      <c r="F867" s="155" t="s">
        <v>1421</v>
      </c>
      <c r="G867" s="156" t="s">
        <v>378</v>
      </c>
      <c r="H867" s="157">
        <v>60.64</v>
      </c>
      <c r="I867" s="158"/>
      <c r="J867" s="159">
        <f>ROUND(I867*H867,2)</f>
        <v>0</v>
      </c>
      <c r="K867" s="167" t="s">
        <v>192</v>
      </c>
      <c r="M867" s="161"/>
      <c r="N867" s="162" t="s">
        <v>42</v>
      </c>
      <c r="P867" s="163">
        <f>O867*H867</f>
        <v>0</v>
      </c>
      <c r="Q867" s="163">
        <v>1.7600000000000001E-3</v>
      </c>
      <c r="R867" s="163">
        <f>Q867*H867</f>
        <v>0.1067264</v>
      </c>
      <c r="S867" s="163">
        <v>0</v>
      </c>
      <c r="T867" s="164">
        <f>S867*H867</f>
        <v>0</v>
      </c>
      <c r="AR867" s="165" t="s">
        <v>262</v>
      </c>
      <c r="AT867" s="165" t="s">
        <v>175</v>
      </c>
      <c r="AU867" s="165" t="s">
        <v>81</v>
      </c>
      <c r="AY867" s="123" t="s">
        <v>173</v>
      </c>
      <c r="BE867" s="166">
        <f>IF(N867="základní",J867,0)</f>
        <v>0</v>
      </c>
      <c r="BF867" s="166">
        <f>IF(N867="snížená",J867,0)</f>
        <v>0</v>
      </c>
      <c r="BG867" s="166">
        <f>IF(N867="zákl. přenesená",J867,0)</f>
        <v>0</v>
      </c>
      <c r="BH867" s="166">
        <f>IF(N867="sníž. přenesená",J867,0)</f>
        <v>0</v>
      </c>
      <c r="BI867" s="166">
        <f>IF(N867="nulová",J867,0)</f>
        <v>0</v>
      </c>
      <c r="BJ867" s="123" t="s">
        <v>79</v>
      </c>
      <c r="BK867" s="166">
        <f>ROUND(I867*H867,2)</f>
        <v>0</v>
      </c>
      <c r="BL867" s="123" t="s">
        <v>262</v>
      </c>
      <c r="BM867" s="165" t="s">
        <v>1422</v>
      </c>
    </row>
    <row r="868" spans="3:65" s="106" customFormat="1" ht="13.05" customHeight="1">
      <c r="D868" s="170" t="s">
        <v>194</v>
      </c>
      <c r="F868" s="171" t="s">
        <v>1423</v>
      </c>
      <c r="AT868" s="123" t="s">
        <v>194</v>
      </c>
      <c r="AU868" s="123" t="s">
        <v>81</v>
      </c>
    </row>
    <row r="869" spans="3:65" s="177" customFormat="1" ht="13.05" customHeight="1">
      <c r="D869" s="173" t="s">
        <v>207</v>
      </c>
      <c r="E869" s="178"/>
      <c r="F869" s="179" t="s">
        <v>1424</v>
      </c>
      <c r="H869" s="180">
        <v>60.64</v>
      </c>
      <c r="AT869" s="181" t="s">
        <v>207</v>
      </c>
      <c r="AU869" s="181" t="s">
        <v>81</v>
      </c>
      <c r="AV869" s="43" t="s">
        <v>81</v>
      </c>
      <c r="AW869" s="43" t="s">
        <v>32</v>
      </c>
      <c r="AX869" s="43" t="s">
        <v>71</v>
      </c>
      <c r="AY869" s="181" t="s">
        <v>173</v>
      </c>
    </row>
    <row r="870" spans="3:65" s="182" customFormat="1" ht="13.05" customHeight="1">
      <c r="D870" s="183" t="s">
        <v>207</v>
      </c>
      <c r="E870" s="184"/>
      <c r="F870" s="185" t="s">
        <v>210</v>
      </c>
      <c r="H870" s="186">
        <v>60.64</v>
      </c>
      <c r="AT870" s="187" t="s">
        <v>207</v>
      </c>
      <c r="AU870" s="187" t="s">
        <v>81</v>
      </c>
      <c r="AV870" s="43" t="s">
        <v>179</v>
      </c>
      <c r="AW870" s="43" t="s">
        <v>32</v>
      </c>
      <c r="AX870" s="43" t="s">
        <v>79</v>
      </c>
      <c r="AY870" s="187" t="s">
        <v>173</v>
      </c>
    </row>
    <row r="871" spans="3:65" s="106" customFormat="1" ht="33" customHeight="1">
      <c r="C871" s="154" t="s">
        <v>1425</v>
      </c>
      <c r="D871" s="154" t="s">
        <v>175</v>
      </c>
      <c r="E871" s="155" t="s">
        <v>1426</v>
      </c>
      <c r="F871" s="155" t="s">
        <v>1427</v>
      </c>
      <c r="G871" s="156" t="s">
        <v>378</v>
      </c>
      <c r="H871" s="157">
        <v>42.12</v>
      </c>
      <c r="I871" s="158"/>
      <c r="J871" s="159">
        <f>ROUND(I871*H871,2)</f>
        <v>0</v>
      </c>
      <c r="K871" s="167" t="s">
        <v>192</v>
      </c>
      <c r="M871" s="161"/>
      <c r="N871" s="162" t="s">
        <v>42</v>
      </c>
      <c r="P871" s="163">
        <f>O871*H871</f>
        <v>0</v>
      </c>
      <c r="Q871" s="163">
        <v>4.3299999999999996E-3</v>
      </c>
      <c r="R871" s="163">
        <f>Q871*H871</f>
        <v>0.18237959999999998</v>
      </c>
      <c r="S871" s="163">
        <v>0</v>
      </c>
      <c r="T871" s="164">
        <f>S871*H871</f>
        <v>0</v>
      </c>
      <c r="AR871" s="165" t="s">
        <v>262</v>
      </c>
      <c r="AT871" s="165" t="s">
        <v>175</v>
      </c>
      <c r="AU871" s="165" t="s">
        <v>81</v>
      </c>
      <c r="AY871" s="123" t="s">
        <v>173</v>
      </c>
      <c r="BE871" s="166">
        <f>IF(N871="základní",J871,0)</f>
        <v>0</v>
      </c>
      <c r="BF871" s="166">
        <f>IF(N871="snížená",J871,0)</f>
        <v>0</v>
      </c>
      <c r="BG871" s="166">
        <f>IF(N871="zákl. přenesená",J871,0)</f>
        <v>0</v>
      </c>
      <c r="BH871" s="166">
        <f>IF(N871="sníž. přenesená",J871,0)</f>
        <v>0</v>
      </c>
      <c r="BI871" s="166">
        <f>IF(N871="nulová",J871,0)</f>
        <v>0</v>
      </c>
      <c r="BJ871" s="123" t="s">
        <v>79</v>
      </c>
      <c r="BK871" s="166">
        <f>ROUND(I871*H871,2)</f>
        <v>0</v>
      </c>
      <c r="BL871" s="123" t="s">
        <v>262</v>
      </c>
      <c r="BM871" s="165" t="s">
        <v>1428</v>
      </c>
    </row>
    <row r="872" spans="3:65" s="106" customFormat="1" ht="13.05" customHeight="1">
      <c r="D872" s="170" t="s">
        <v>194</v>
      </c>
      <c r="F872" s="171" t="s">
        <v>1429</v>
      </c>
      <c r="AT872" s="123" t="s">
        <v>194</v>
      </c>
      <c r="AU872" s="123" t="s">
        <v>81</v>
      </c>
    </row>
    <row r="873" spans="3:65" s="177" customFormat="1" ht="13.05" customHeight="1">
      <c r="D873" s="173" t="s">
        <v>207</v>
      </c>
      <c r="E873" s="178"/>
      <c r="F873" s="179" t="s">
        <v>1430</v>
      </c>
      <c r="H873" s="180">
        <v>42.12</v>
      </c>
      <c r="AT873" s="181" t="s">
        <v>207</v>
      </c>
      <c r="AU873" s="181" t="s">
        <v>81</v>
      </c>
      <c r="AV873" s="43" t="s">
        <v>81</v>
      </c>
      <c r="AW873" s="43" t="s">
        <v>32</v>
      </c>
      <c r="AX873" s="43" t="s">
        <v>71</v>
      </c>
      <c r="AY873" s="181" t="s">
        <v>173</v>
      </c>
    </row>
    <row r="874" spans="3:65" s="182" customFormat="1" ht="13.05" customHeight="1">
      <c r="D874" s="183" t="s">
        <v>207</v>
      </c>
      <c r="E874" s="184"/>
      <c r="F874" s="185" t="s">
        <v>210</v>
      </c>
      <c r="H874" s="186">
        <v>42.12</v>
      </c>
      <c r="AT874" s="187" t="s">
        <v>207</v>
      </c>
      <c r="AU874" s="187" t="s">
        <v>81</v>
      </c>
      <c r="AV874" s="43" t="s">
        <v>179</v>
      </c>
      <c r="AW874" s="43" t="s">
        <v>32</v>
      </c>
      <c r="AX874" s="43" t="s">
        <v>79</v>
      </c>
      <c r="AY874" s="187" t="s">
        <v>173</v>
      </c>
    </row>
    <row r="875" spans="3:65" s="106" customFormat="1" ht="37.799999999999997" customHeight="1">
      <c r="C875" s="154" t="s">
        <v>1431</v>
      </c>
      <c r="D875" s="154" t="s">
        <v>175</v>
      </c>
      <c r="E875" s="155" t="s">
        <v>1432</v>
      </c>
      <c r="F875" s="155" t="s">
        <v>1433</v>
      </c>
      <c r="G875" s="156" t="s">
        <v>378</v>
      </c>
      <c r="H875" s="157">
        <v>18.52</v>
      </c>
      <c r="I875" s="158"/>
      <c r="J875" s="159">
        <f>ROUND(I875*H875,2)</f>
        <v>0</v>
      </c>
      <c r="K875" s="167" t="s">
        <v>192</v>
      </c>
      <c r="M875" s="161"/>
      <c r="N875" s="162" t="s">
        <v>42</v>
      </c>
      <c r="P875" s="163">
        <f>O875*H875</f>
        <v>0</v>
      </c>
      <c r="Q875" s="163">
        <v>3.0599999999999998E-3</v>
      </c>
      <c r="R875" s="163">
        <f>Q875*H875</f>
        <v>5.6671199999999998E-2</v>
      </c>
      <c r="S875" s="163">
        <v>0</v>
      </c>
      <c r="T875" s="164">
        <f>S875*H875</f>
        <v>0</v>
      </c>
      <c r="AR875" s="165" t="s">
        <v>262</v>
      </c>
      <c r="AT875" s="165" t="s">
        <v>175</v>
      </c>
      <c r="AU875" s="165" t="s">
        <v>81</v>
      </c>
      <c r="AY875" s="123" t="s">
        <v>173</v>
      </c>
      <c r="BE875" s="166">
        <f>IF(N875="základní",J875,0)</f>
        <v>0</v>
      </c>
      <c r="BF875" s="166">
        <f>IF(N875="snížená",J875,0)</f>
        <v>0</v>
      </c>
      <c r="BG875" s="166">
        <f>IF(N875="zákl. přenesená",J875,0)</f>
        <v>0</v>
      </c>
      <c r="BH875" s="166">
        <f>IF(N875="sníž. přenesená",J875,0)</f>
        <v>0</v>
      </c>
      <c r="BI875" s="166">
        <f>IF(N875="nulová",J875,0)</f>
        <v>0</v>
      </c>
      <c r="BJ875" s="123" t="s">
        <v>79</v>
      </c>
      <c r="BK875" s="166">
        <f>ROUND(I875*H875,2)</f>
        <v>0</v>
      </c>
      <c r="BL875" s="123" t="s">
        <v>262</v>
      </c>
      <c r="BM875" s="165" t="s">
        <v>1434</v>
      </c>
    </row>
    <row r="876" spans="3:65" s="106" customFormat="1" ht="13.05" customHeight="1">
      <c r="D876" s="170" t="s">
        <v>194</v>
      </c>
      <c r="F876" s="171" t="s">
        <v>1435</v>
      </c>
      <c r="AT876" s="123" t="s">
        <v>194</v>
      </c>
      <c r="AU876" s="123" t="s">
        <v>81</v>
      </c>
    </row>
    <row r="877" spans="3:65" s="177" customFormat="1" ht="13.05" customHeight="1">
      <c r="D877" s="173" t="s">
        <v>207</v>
      </c>
      <c r="E877" s="178"/>
      <c r="F877" s="179" t="s">
        <v>1436</v>
      </c>
      <c r="H877" s="180">
        <v>18.52</v>
      </c>
      <c r="AT877" s="181" t="s">
        <v>207</v>
      </c>
      <c r="AU877" s="181" t="s">
        <v>81</v>
      </c>
      <c r="AV877" s="43" t="s">
        <v>81</v>
      </c>
      <c r="AW877" s="43" t="s">
        <v>32</v>
      </c>
      <c r="AX877" s="43" t="s">
        <v>71</v>
      </c>
      <c r="AY877" s="181" t="s">
        <v>173</v>
      </c>
    </row>
    <row r="878" spans="3:65" s="182" customFormat="1" ht="13.05" customHeight="1">
      <c r="D878" s="183" t="s">
        <v>207</v>
      </c>
      <c r="E878" s="184"/>
      <c r="F878" s="185" t="s">
        <v>210</v>
      </c>
      <c r="H878" s="186">
        <v>18.52</v>
      </c>
      <c r="AT878" s="187" t="s">
        <v>207</v>
      </c>
      <c r="AU878" s="187" t="s">
        <v>81</v>
      </c>
      <c r="AV878" s="43" t="s">
        <v>179</v>
      </c>
      <c r="AW878" s="43" t="s">
        <v>32</v>
      </c>
      <c r="AX878" s="43" t="s">
        <v>79</v>
      </c>
      <c r="AY878" s="187" t="s">
        <v>173</v>
      </c>
    </row>
    <row r="879" spans="3:65" s="106" customFormat="1" ht="37.799999999999997" customHeight="1">
      <c r="C879" s="154" t="s">
        <v>1437</v>
      </c>
      <c r="D879" s="154" t="s">
        <v>175</v>
      </c>
      <c r="E879" s="155" t="s">
        <v>1438</v>
      </c>
      <c r="F879" s="155" t="s">
        <v>1439</v>
      </c>
      <c r="G879" s="156" t="s">
        <v>378</v>
      </c>
      <c r="H879" s="157">
        <v>14.8</v>
      </c>
      <c r="I879" s="158"/>
      <c r="J879" s="159">
        <f>ROUND(I879*H879,2)</f>
        <v>0</v>
      </c>
      <c r="K879" s="167" t="s">
        <v>192</v>
      </c>
      <c r="M879" s="161"/>
      <c r="N879" s="162" t="s">
        <v>42</v>
      </c>
      <c r="P879" s="163">
        <f>O879*H879</f>
        <v>0</v>
      </c>
      <c r="Q879" s="163">
        <v>2.9499999999999999E-3</v>
      </c>
      <c r="R879" s="163">
        <f>Q879*H879</f>
        <v>4.3660000000000004E-2</v>
      </c>
      <c r="S879" s="163">
        <v>0</v>
      </c>
      <c r="T879" s="164">
        <f>S879*H879</f>
        <v>0</v>
      </c>
      <c r="AR879" s="165" t="s">
        <v>262</v>
      </c>
      <c r="AT879" s="165" t="s">
        <v>175</v>
      </c>
      <c r="AU879" s="165" t="s">
        <v>81</v>
      </c>
      <c r="AY879" s="123" t="s">
        <v>173</v>
      </c>
      <c r="BE879" s="166">
        <f>IF(N879="základní",J879,0)</f>
        <v>0</v>
      </c>
      <c r="BF879" s="166">
        <f>IF(N879="snížená",J879,0)</f>
        <v>0</v>
      </c>
      <c r="BG879" s="166">
        <f>IF(N879="zákl. přenesená",J879,0)</f>
        <v>0</v>
      </c>
      <c r="BH879" s="166">
        <f>IF(N879="sníž. přenesená",J879,0)</f>
        <v>0</v>
      </c>
      <c r="BI879" s="166">
        <f>IF(N879="nulová",J879,0)</f>
        <v>0</v>
      </c>
      <c r="BJ879" s="123" t="s">
        <v>79</v>
      </c>
      <c r="BK879" s="166">
        <f>ROUND(I879*H879,2)</f>
        <v>0</v>
      </c>
      <c r="BL879" s="123" t="s">
        <v>262</v>
      </c>
      <c r="BM879" s="165" t="s">
        <v>1440</v>
      </c>
    </row>
    <row r="880" spans="3:65" s="106" customFormat="1" ht="13.05" customHeight="1">
      <c r="D880" s="170" t="s">
        <v>194</v>
      </c>
      <c r="F880" s="171" t="s">
        <v>1441</v>
      </c>
      <c r="AT880" s="123" t="s">
        <v>194</v>
      </c>
      <c r="AU880" s="123" t="s">
        <v>81</v>
      </c>
    </row>
    <row r="881" spans="3:65" s="177" customFormat="1" ht="13.05" customHeight="1">
      <c r="D881" s="173" t="s">
        <v>207</v>
      </c>
      <c r="E881" s="178"/>
      <c r="F881" s="179" t="s">
        <v>1442</v>
      </c>
      <c r="H881" s="180">
        <v>14.8</v>
      </c>
      <c r="AT881" s="181" t="s">
        <v>207</v>
      </c>
      <c r="AU881" s="181" t="s">
        <v>81</v>
      </c>
      <c r="AV881" s="43" t="s">
        <v>81</v>
      </c>
      <c r="AW881" s="43" t="s">
        <v>32</v>
      </c>
      <c r="AX881" s="43" t="s">
        <v>71</v>
      </c>
      <c r="AY881" s="181" t="s">
        <v>173</v>
      </c>
    </row>
    <row r="882" spans="3:65" s="182" customFormat="1" ht="13.05" customHeight="1">
      <c r="D882" s="183" t="s">
        <v>207</v>
      </c>
      <c r="E882" s="184"/>
      <c r="F882" s="185" t="s">
        <v>210</v>
      </c>
      <c r="H882" s="186">
        <v>14.8</v>
      </c>
      <c r="AT882" s="187" t="s">
        <v>207</v>
      </c>
      <c r="AU882" s="187" t="s">
        <v>81</v>
      </c>
      <c r="AV882" s="43" t="s">
        <v>179</v>
      </c>
      <c r="AW882" s="43" t="s">
        <v>32</v>
      </c>
      <c r="AX882" s="43" t="s">
        <v>79</v>
      </c>
      <c r="AY882" s="187" t="s">
        <v>173</v>
      </c>
    </row>
    <row r="883" spans="3:65" s="106" customFormat="1" ht="33" customHeight="1">
      <c r="C883" s="154" t="s">
        <v>1443</v>
      </c>
      <c r="D883" s="154" t="s">
        <v>175</v>
      </c>
      <c r="E883" s="155" t="s">
        <v>1444</v>
      </c>
      <c r="F883" s="155" t="s">
        <v>1445</v>
      </c>
      <c r="G883" s="156" t="s">
        <v>378</v>
      </c>
      <c r="H883" s="157">
        <v>18.52</v>
      </c>
      <c r="I883" s="158"/>
      <c r="J883" s="159">
        <f>ROUND(I883*H883,2)</f>
        <v>0</v>
      </c>
      <c r="K883" s="167" t="s">
        <v>192</v>
      </c>
      <c r="M883" s="161"/>
      <c r="N883" s="162" t="s">
        <v>42</v>
      </c>
      <c r="P883" s="163">
        <f>O883*H883</f>
        <v>0</v>
      </c>
      <c r="Q883" s="163">
        <v>1.6299999999999999E-3</v>
      </c>
      <c r="R883" s="163">
        <f>Q883*H883</f>
        <v>3.0187599999999998E-2</v>
      </c>
      <c r="S883" s="163">
        <v>0</v>
      </c>
      <c r="T883" s="164">
        <f>S883*H883</f>
        <v>0</v>
      </c>
      <c r="AR883" s="165" t="s">
        <v>262</v>
      </c>
      <c r="AT883" s="165" t="s">
        <v>175</v>
      </c>
      <c r="AU883" s="165" t="s">
        <v>81</v>
      </c>
      <c r="AY883" s="123" t="s">
        <v>173</v>
      </c>
      <c r="BE883" s="166">
        <f>IF(N883="základní",J883,0)</f>
        <v>0</v>
      </c>
      <c r="BF883" s="166">
        <f>IF(N883="snížená",J883,0)</f>
        <v>0</v>
      </c>
      <c r="BG883" s="166">
        <f>IF(N883="zákl. přenesená",J883,0)</f>
        <v>0</v>
      </c>
      <c r="BH883" s="166">
        <f>IF(N883="sníž. přenesená",J883,0)</f>
        <v>0</v>
      </c>
      <c r="BI883" s="166">
        <f>IF(N883="nulová",J883,0)</f>
        <v>0</v>
      </c>
      <c r="BJ883" s="123" t="s">
        <v>79</v>
      </c>
      <c r="BK883" s="166">
        <f>ROUND(I883*H883,2)</f>
        <v>0</v>
      </c>
      <c r="BL883" s="123" t="s">
        <v>262</v>
      </c>
      <c r="BM883" s="165" t="s">
        <v>1446</v>
      </c>
    </row>
    <row r="884" spans="3:65" s="106" customFormat="1" ht="13.05" customHeight="1">
      <c r="D884" s="168" t="s">
        <v>194</v>
      </c>
      <c r="F884" s="169" t="s">
        <v>1447</v>
      </c>
      <c r="AT884" s="123" t="s">
        <v>194</v>
      </c>
      <c r="AU884" s="123" t="s">
        <v>81</v>
      </c>
    </row>
    <row r="885" spans="3:65" s="106" customFormat="1" ht="33" customHeight="1">
      <c r="C885" s="154" t="s">
        <v>1448</v>
      </c>
      <c r="D885" s="154" t="s">
        <v>175</v>
      </c>
      <c r="E885" s="155" t="s">
        <v>1449</v>
      </c>
      <c r="F885" s="155" t="s">
        <v>1450</v>
      </c>
      <c r="G885" s="156" t="s">
        <v>378</v>
      </c>
      <c r="H885" s="157">
        <v>8.4</v>
      </c>
      <c r="I885" s="158"/>
      <c r="J885" s="159">
        <f>ROUND(I885*H885,2)</f>
        <v>0</v>
      </c>
      <c r="K885" s="160"/>
      <c r="M885" s="161"/>
      <c r="N885" s="162" t="s">
        <v>42</v>
      </c>
      <c r="P885" s="163">
        <f>O885*H885</f>
        <v>0</v>
      </c>
      <c r="Q885" s="163">
        <v>1.1100000000000001E-3</v>
      </c>
      <c r="R885" s="163">
        <f>Q885*H885</f>
        <v>9.3240000000000007E-3</v>
      </c>
      <c r="S885" s="163">
        <v>0</v>
      </c>
      <c r="T885" s="164">
        <f>S885*H885</f>
        <v>0</v>
      </c>
      <c r="AR885" s="165" t="s">
        <v>262</v>
      </c>
      <c r="AT885" s="165" t="s">
        <v>175</v>
      </c>
      <c r="AU885" s="165" t="s">
        <v>81</v>
      </c>
      <c r="AY885" s="123" t="s">
        <v>173</v>
      </c>
      <c r="BE885" s="166">
        <f>IF(N885="základní",J885,0)</f>
        <v>0</v>
      </c>
      <c r="BF885" s="166">
        <f>IF(N885="snížená",J885,0)</f>
        <v>0</v>
      </c>
      <c r="BG885" s="166">
        <f>IF(N885="zákl. přenesená",J885,0)</f>
        <v>0</v>
      </c>
      <c r="BH885" s="166">
        <f>IF(N885="sníž. přenesená",J885,0)</f>
        <v>0</v>
      </c>
      <c r="BI885" s="166">
        <f>IF(N885="nulová",J885,0)</f>
        <v>0</v>
      </c>
      <c r="BJ885" s="123" t="s">
        <v>79</v>
      </c>
      <c r="BK885" s="166">
        <f>ROUND(I885*H885,2)</f>
        <v>0</v>
      </c>
      <c r="BL885" s="123" t="s">
        <v>262</v>
      </c>
      <c r="BM885" s="165" t="s">
        <v>1451</v>
      </c>
    </row>
    <row r="886" spans="3:65" s="177" customFormat="1" ht="13.05" customHeight="1">
      <c r="D886" s="203" t="s">
        <v>207</v>
      </c>
      <c r="E886" s="204"/>
      <c r="F886" s="205" t="s">
        <v>1452</v>
      </c>
      <c r="H886" s="206">
        <v>8.4</v>
      </c>
      <c r="AT886" s="181" t="s">
        <v>207</v>
      </c>
      <c r="AU886" s="181" t="s">
        <v>81</v>
      </c>
      <c r="AV886" s="43" t="s">
        <v>81</v>
      </c>
      <c r="AW886" s="43" t="s">
        <v>32</v>
      </c>
      <c r="AX886" s="43" t="s">
        <v>71</v>
      </c>
      <c r="AY886" s="181" t="s">
        <v>173</v>
      </c>
    </row>
    <row r="887" spans="3:65" s="182" customFormat="1" ht="13.05" customHeight="1">
      <c r="D887" s="183" t="s">
        <v>207</v>
      </c>
      <c r="E887" s="184"/>
      <c r="F887" s="185" t="s">
        <v>210</v>
      </c>
      <c r="H887" s="186">
        <v>8.4</v>
      </c>
      <c r="AT887" s="187" t="s">
        <v>207</v>
      </c>
      <c r="AU887" s="187" t="s">
        <v>81</v>
      </c>
      <c r="AV887" s="43" t="s">
        <v>179</v>
      </c>
      <c r="AW887" s="43" t="s">
        <v>32</v>
      </c>
      <c r="AX887" s="43" t="s">
        <v>79</v>
      </c>
      <c r="AY887" s="187" t="s">
        <v>173</v>
      </c>
    </row>
    <row r="888" spans="3:65" s="106" customFormat="1" ht="37.799999999999997" customHeight="1">
      <c r="C888" s="154" t="s">
        <v>1453</v>
      </c>
      <c r="D888" s="154" t="s">
        <v>175</v>
      </c>
      <c r="E888" s="155" t="s">
        <v>1454</v>
      </c>
      <c r="F888" s="155" t="s">
        <v>1455</v>
      </c>
      <c r="G888" s="156" t="s">
        <v>191</v>
      </c>
      <c r="H888" s="157">
        <v>2</v>
      </c>
      <c r="I888" s="158"/>
      <c r="J888" s="159">
        <f>ROUND(I888*H888,2)</f>
        <v>0</v>
      </c>
      <c r="K888" s="167" t="s">
        <v>192</v>
      </c>
      <c r="M888" s="161"/>
      <c r="N888" s="162" t="s">
        <v>42</v>
      </c>
      <c r="P888" s="163">
        <f>O888*H888</f>
        <v>0</v>
      </c>
      <c r="Q888" s="163">
        <v>2.5000000000000001E-4</v>
      </c>
      <c r="R888" s="163">
        <f>Q888*H888</f>
        <v>5.0000000000000001E-4</v>
      </c>
      <c r="S888" s="163">
        <v>0</v>
      </c>
      <c r="T888" s="164">
        <f>S888*H888</f>
        <v>0</v>
      </c>
      <c r="AR888" s="165" t="s">
        <v>262</v>
      </c>
      <c r="AT888" s="165" t="s">
        <v>175</v>
      </c>
      <c r="AU888" s="165" t="s">
        <v>81</v>
      </c>
      <c r="AY888" s="123" t="s">
        <v>173</v>
      </c>
      <c r="BE888" s="166">
        <f>IF(N888="základní",J888,0)</f>
        <v>0</v>
      </c>
      <c r="BF888" s="166">
        <f>IF(N888="snížená",J888,0)</f>
        <v>0</v>
      </c>
      <c r="BG888" s="166">
        <f>IF(N888="zákl. přenesená",J888,0)</f>
        <v>0</v>
      </c>
      <c r="BH888" s="166">
        <f>IF(N888="sníž. přenesená",J888,0)</f>
        <v>0</v>
      </c>
      <c r="BI888" s="166">
        <f>IF(N888="nulová",J888,0)</f>
        <v>0</v>
      </c>
      <c r="BJ888" s="123" t="s">
        <v>79</v>
      </c>
      <c r="BK888" s="166">
        <f>ROUND(I888*H888,2)</f>
        <v>0</v>
      </c>
      <c r="BL888" s="123" t="s">
        <v>262</v>
      </c>
      <c r="BM888" s="165" t="s">
        <v>1456</v>
      </c>
    </row>
    <row r="889" spans="3:65" s="106" customFormat="1" ht="13.05" customHeight="1">
      <c r="D889" s="168" t="s">
        <v>194</v>
      </c>
      <c r="F889" s="169" t="s">
        <v>1457</v>
      </c>
      <c r="AT889" s="123" t="s">
        <v>194</v>
      </c>
      <c r="AU889" s="123" t="s">
        <v>81</v>
      </c>
    </row>
    <row r="890" spans="3:65" s="106" customFormat="1" ht="49.05" customHeight="1">
      <c r="C890" s="154" t="s">
        <v>1458</v>
      </c>
      <c r="D890" s="154" t="s">
        <v>175</v>
      </c>
      <c r="E890" s="155" t="s">
        <v>1459</v>
      </c>
      <c r="F890" s="155" t="s">
        <v>1460</v>
      </c>
      <c r="G890" s="156" t="s">
        <v>862</v>
      </c>
      <c r="H890" s="215"/>
      <c r="I890" s="158"/>
      <c r="J890" s="159">
        <f>ROUND(I890*H890,2)</f>
        <v>0</v>
      </c>
      <c r="K890" s="167" t="s">
        <v>192</v>
      </c>
      <c r="M890" s="161"/>
      <c r="N890" s="162" t="s">
        <v>42</v>
      </c>
      <c r="P890" s="163">
        <f>O890*H890</f>
        <v>0</v>
      </c>
      <c r="Q890" s="163">
        <v>0</v>
      </c>
      <c r="R890" s="163">
        <f>Q890*H890</f>
        <v>0</v>
      </c>
      <c r="S890" s="163">
        <v>0</v>
      </c>
      <c r="T890" s="164">
        <f>S890*H890</f>
        <v>0</v>
      </c>
      <c r="AR890" s="165" t="s">
        <v>262</v>
      </c>
      <c r="AT890" s="165" t="s">
        <v>175</v>
      </c>
      <c r="AU890" s="165" t="s">
        <v>81</v>
      </c>
      <c r="AY890" s="123" t="s">
        <v>173</v>
      </c>
      <c r="BE890" s="166">
        <f>IF(N890="základní",J890,0)</f>
        <v>0</v>
      </c>
      <c r="BF890" s="166">
        <f>IF(N890="snížená",J890,0)</f>
        <v>0</v>
      </c>
      <c r="BG890" s="166">
        <f>IF(N890="zákl. přenesená",J890,0)</f>
        <v>0</v>
      </c>
      <c r="BH890" s="166">
        <f>IF(N890="sníž. přenesená",J890,0)</f>
        <v>0</v>
      </c>
      <c r="BI890" s="166">
        <f>IF(N890="nulová",J890,0)</f>
        <v>0</v>
      </c>
      <c r="BJ890" s="123" t="s">
        <v>79</v>
      </c>
      <c r="BK890" s="166">
        <f>ROUND(I890*H890,2)</f>
        <v>0</v>
      </c>
      <c r="BL890" s="123" t="s">
        <v>262</v>
      </c>
      <c r="BM890" s="165" t="s">
        <v>1461</v>
      </c>
    </row>
    <row r="891" spans="3:65" s="106" customFormat="1" ht="13.05" customHeight="1">
      <c r="D891" s="170" t="s">
        <v>194</v>
      </c>
      <c r="F891" s="171" t="s">
        <v>1462</v>
      </c>
      <c r="AT891" s="123" t="s">
        <v>194</v>
      </c>
      <c r="AU891" s="123" t="s">
        <v>81</v>
      </c>
    </row>
    <row r="892" spans="3:65" s="143" customFormat="1" ht="22.8" customHeight="1">
      <c r="D892" s="151" t="s">
        <v>70</v>
      </c>
      <c r="E892" s="152" t="s">
        <v>1463</v>
      </c>
      <c r="F892" s="152" t="s">
        <v>1464</v>
      </c>
      <c r="J892" s="153">
        <f>BK892</f>
        <v>0</v>
      </c>
      <c r="P892" s="147">
        <f>SUM(P893:P968)</f>
        <v>0</v>
      </c>
      <c r="R892" s="147">
        <f>SUM(R893:R968)</f>
        <v>5.5975030194736846</v>
      </c>
      <c r="T892" s="148">
        <f>SUM(T893:T968)</f>
        <v>0</v>
      </c>
      <c r="AR892" s="144" t="s">
        <v>81</v>
      </c>
      <c r="AT892" s="149" t="s">
        <v>70</v>
      </c>
      <c r="AU892" s="149" t="s">
        <v>79</v>
      </c>
      <c r="AY892" s="144" t="s">
        <v>173</v>
      </c>
      <c r="BK892" s="150">
        <f>SUM(BK893:BK968)</f>
        <v>0</v>
      </c>
    </row>
    <row r="893" spans="3:65" s="106" customFormat="1" ht="33" customHeight="1">
      <c r="C893" s="154" t="s">
        <v>1465</v>
      </c>
      <c r="D893" s="154" t="s">
        <v>175</v>
      </c>
      <c r="E893" s="155" t="s">
        <v>1466</v>
      </c>
      <c r="F893" s="155" t="s">
        <v>1467</v>
      </c>
      <c r="G893" s="156" t="s">
        <v>199</v>
      </c>
      <c r="H893" s="157">
        <v>168.85900000000001</v>
      </c>
      <c r="I893" s="158"/>
      <c r="J893" s="159">
        <f>ROUND(I893*H893,2)</f>
        <v>0</v>
      </c>
      <c r="K893" s="167" t="s">
        <v>192</v>
      </c>
      <c r="M893" s="161"/>
      <c r="N893" s="162" t="s">
        <v>42</v>
      </c>
      <c r="P893" s="163">
        <f>O893*H893</f>
        <v>0</v>
      </c>
      <c r="Q893" s="163">
        <v>0</v>
      </c>
      <c r="R893" s="163">
        <f>Q893*H893</f>
        <v>0</v>
      </c>
      <c r="S893" s="163">
        <v>0</v>
      </c>
      <c r="T893" s="164">
        <f>S893*H893</f>
        <v>0</v>
      </c>
      <c r="AR893" s="165" t="s">
        <v>262</v>
      </c>
      <c r="AT893" s="165" t="s">
        <v>175</v>
      </c>
      <c r="AU893" s="165" t="s">
        <v>81</v>
      </c>
      <c r="AY893" s="123" t="s">
        <v>173</v>
      </c>
      <c r="BE893" s="166">
        <f>IF(N893="základní",J893,0)</f>
        <v>0</v>
      </c>
      <c r="BF893" s="166">
        <f>IF(N893="snížená",J893,0)</f>
        <v>0</v>
      </c>
      <c r="BG893" s="166">
        <f>IF(N893="zákl. přenesená",J893,0)</f>
        <v>0</v>
      </c>
      <c r="BH893" s="166">
        <f>IF(N893="sníž. přenesená",J893,0)</f>
        <v>0</v>
      </c>
      <c r="BI893" s="166">
        <f>IF(N893="nulová",J893,0)</f>
        <v>0</v>
      </c>
      <c r="BJ893" s="123" t="s">
        <v>79</v>
      </c>
      <c r="BK893" s="166">
        <f>ROUND(I893*H893,2)</f>
        <v>0</v>
      </c>
      <c r="BL893" s="123" t="s">
        <v>262</v>
      </c>
      <c r="BM893" s="165" t="s">
        <v>1468</v>
      </c>
    </row>
    <row r="894" spans="3:65" s="106" customFormat="1" ht="13.05" customHeight="1">
      <c r="D894" s="170" t="s">
        <v>194</v>
      </c>
      <c r="F894" s="171" t="s">
        <v>1469</v>
      </c>
      <c r="AT894" s="123" t="s">
        <v>194</v>
      </c>
      <c r="AU894" s="123" t="s">
        <v>81</v>
      </c>
    </row>
    <row r="895" spans="3:65" s="172" customFormat="1" ht="13.05" customHeight="1">
      <c r="D895" s="173" t="s">
        <v>207</v>
      </c>
      <c r="E895" s="174"/>
      <c r="F895" s="175" t="s">
        <v>958</v>
      </c>
      <c r="H895" s="174"/>
      <c r="AT895" s="176" t="s">
        <v>207</v>
      </c>
      <c r="AU895" s="176" t="s">
        <v>81</v>
      </c>
      <c r="AV895" s="43" t="s">
        <v>79</v>
      </c>
      <c r="AW895" s="43" t="s">
        <v>32</v>
      </c>
      <c r="AX895" s="43" t="s">
        <v>71</v>
      </c>
      <c r="AY895" s="176" t="s">
        <v>173</v>
      </c>
    </row>
    <row r="896" spans="3:65" s="177" customFormat="1" ht="13.05" customHeight="1">
      <c r="D896" s="173" t="s">
        <v>207</v>
      </c>
      <c r="E896" s="178"/>
      <c r="F896" s="179" t="s">
        <v>959</v>
      </c>
      <c r="H896" s="180">
        <v>200.489</v>
      </c>
      <c r="AT896" s="181" t="s">
        <v>207</v>
      </c>
      <c r="AU896" s="181" t="s">
        <v>81</v>
      </c>
      <c r="AV896" s="43" t="s">
        <v>81</v>
      </c>
      <c r="AW896" s="43" t="s">
        <v>32</v>
      </c>
      <c r="AX896" s="43" t="s">
        <v>71</v>
      </c>
      <c r="AY896" s="181" t="s">
        <v>173</v>
      </c>
    </row>
    <row r="897" spans="3:65" s="177" customFormat="1" ht="13.05" customHeight="1">
      <c r="D897" s="173" t="s">
        <v>207</v>
      </c>
      <c r="E897" s="178"/>
      <c r="F897" s="179" t="s">
        <v>937</v>
      </c>
      <c r="H897" s="180">
        <v>-31.63</v>
      </c>
      <c r="AT897" s="181" t="s">
        <v>207</v>
      </c>
      <c r="AU897" s="181" t="s">
        <v>81</v>
      </c>
      <c r="AV897" s="43" t="s">
        <v>81</v>
      </c>
      <c r="AW897" s="43" t="s">
        <v>32</v>
      </c>
      <c r="AX897" s="43" t="s">
        <v>71</v>
      </c>
      <c r="AY897" s="181" t="s">
        <v>173</v>
      </c>
    </row>
    <row r="898" spans="3:65" s="182" customFormat="1" ht="13.05" customHeight="1">
      <c r="D898" s="183" t="s">
        <v>207</v>
      </c>
      <c r="E898" s="184"/>
      <c r="F898" s="185" t="s">
        <v>210</v>
      </c>
      <c r="H898" s="186">
        <v>168.85900000000001</v>
      </c>
      <c r="AT898" s="187" t="s">
        <v>207</v>
      </c>
      <c r="AU898" s="187" t="s">
        <v>81</v>
      </c>
      <c r="AV898" s="43" t="s">
        <v>179</v>
      </c>
      <c r="AW898" s="43" t="s">
        <v>32</v>
      </c>
      <c r="AX898" s="43" t="s">
        <v>79</v>
      </c>
      <c r="AY898" s="187" t="s">
        <v>173</v>
      </c>
    </row>
    <row r="899" spans="3:65" s="106" customFormat="1" ht="24.15" customHeight="1">
      <c r="C899" s="193" t="s">
        <v>1470</v>
      </c>
      <c r="D899" s="193" t="s">
        <v>317</v>
      </c>
      <c r="E899" s="194" t="s">
        <v>1471</v>
      </c>
      <c r="F899" s="194" t="s">
        <v>1472</v>
      </c>
      <c r="G899" s="195" t="s">
        <v>199</v>
      </c>
      <c r="H899" s="196">
        <v>185.745</v>
      </c>
      <c r="I899" s="197"/>
      <c r="J899" s="198">
        <f>ROUND(I899*H899,2)</f>
        <v>0</v>
      </c>
      <c r="K899" s="199" t="s">
        <v>192</v>
      </c>
      <c r="L899" s="200"/>
      <c r="M899" s="201"/>
      <c r="N899" s="202" t="s">
        <v>42</v>
      </c>
      <c r="P899" s="163">
        <f>O899*H899</f>
        <v>0</v>
      </c>
      <c r="Q899" s="163">
        <v>9.3100000000000006E-3</v>
      </c>
      <c r="R899" s="163">
        <f>Q899*H899</f>
        <v>1.7292859500000002</v>
      </c>
      <c r="S899" s="163">
        <v>0</v>
      </c>
      <c r="T899" s="164">
        <f>S899*H899</f>
        <v>0</v>
      </c>
      <c r="AR899" s="165" t="s">
        <v>364</v>
      </c>
      <c r="AT899" s="165" t="s">
        <v>317</v>
      </c>
      <c r="AU899" s="165" t="s">
        <v>81</v>
      </c>
      <c r="AY899" s="123" t="s">
        <v>173</v>
      </c>
      <c r="BE899" s="166">
        <f>IF(N899="základní",J899,0)</f>
        <v>0</v>
      </c>
      <c r="BF899" s="166">
        <f>IF(N899="snížená",J899,0)</f>
        <v>0</v>
      </c>
      <c r="BG899" s="166">
        <f>IF(N899="zákl. přenesená",J899,0)</f>
        <v>0</v>
      </c>
      <c r="BH899" s="166">
        <f>IF(N899="sníž. přenesená",J899,0)</f>
        <v>0</v>
      </c>
      <c r="BI899" s="166">
        <f>IF(N899="nulová",J899,0)</f>
        <v>0</v>
      </c>
      <c r="BJ899" s="123" t="s">
        <v>79</v>
      </c>
      <c r="BK899" s="166">
        <f>ROUND(I899*H899,2)</f>
        <v>0</v>
      </c>
      <c r="BL899" s="123" t="s">
        <v>262</v>
      </c>
      <c r="BM899" s="165" t="s">
        <v>1473</v>
      </c>
    </row>
    <row r="900" spans="3:65" s="177" customFormat="1" ht="13.05" customHeight="1">
      <c r="D900" s="203" t="s">
        <v>207</v>
      </c>
      <c r="E900" s="204"/>
      <c r="F900" s="205" t="s">
        <v>964</v>
      </c>
      <c r="H900" s="206">
        <v>168.85900000000001</v>
      </c>
      <c r="AT900" s="181" t="s">
        <v>207</v>
      </c>
      <c r="AU900" s="181" t="s">
        <v>81</v>
      </c>
      <c r="AV900" s="43" t="s">
        <v>81</v>
      </c>
      <c r="AW900" s="43" t="s">
        <v>32</v>
      </c>
      <c r="AX900" s="43" t="s">
        <v>79</v>
      </c>
      <c r="AY900" s="181" t="s">
        <v>173</v>
      </c>
    </row>
    <row r="901" spans="3:65" s="177" customFormat="1" ht="13.05" customHeight="1">
      <c r="D901" s="183" t="s">
        <v>207</v>
      </c>
      <c r="F901" s="192" t="s">
        <v>1474</v>
      </c>
      <c r="H901" s="186">
        <v>185.745</v>
      </c>
      <c r="AT901" s="181" t="s">
        <v>207</v>
      </c>
      <c r="AU901" s="181" t="s">
        <v>81</v>
      </c>
      <c r="AV901" s="43" t="s">
        <v>81</v>
      </c>
      <c r="AW901" s="43" t="s">
        <v>4</v>
      </c>
      <c r="AX901" s="43" t="s">
        <v>79</v>
      </c>
      <c r="AY901" s="181" t="s">
        <v>173</v>
      </c>
    </row>
    <row r="902" spans="3:65" s="106" customFormat="1" ht="24.15" customHeight="1">
      <c r="C902" s="154" t="s">
        <v>1475</v>
      </c>
      <c r="D902" s="154" t="s">
        <v>175</v>
      </c>
      <c r="E902" s="155" t="s">
        <v>1476</v>
      </c>
      <c r="F902" s="155" t="s">
        <v>1477</v>
      </c>
      <c r="G902" s="156" t="s">
        <v>378</v>
      </c>
      <c r="H902" s="157">
        <v>652.12</v>
      </c>
      <c r="I902" s="158"/>
      <c r="J902" s="159">
        <f>ROUND(I902*H902,2)</f>
        <v>0</v>
      </c>
      <c r="K902" s="167" t="s">
        <v>192</v>
      </c>
      <c r="M902" s="161"/>
      <c r="N902" s="162" t="s">
        <v>42</v>
      </c>
      <c r="P902" s="163">
        <f>O902*H902</f>
        <v>0</v>
      </c>
      <c r="Q902" s="163">
        <v>1.2999999999999999E-4</v>
      </c>
      <c r="R902" s="163">
        <f>Q902*H902</f>
        <v>8.4775599999999993E-2</v>
      </c>
      <c r="S902" s="163">
        <v>0</v>
      </c>
      <c r="T902" s="164">
        <f>S902*H902</f>
        <v>0</v>
      </c>
      <c r="AR902" s="165" t="s">
        <v>262</v>
      </c>
      <c r="AT902" s="165" t="s">
        <v>175</v>
      </c>
      <c r="AU902" s="165" t="s">
        <v>81</v>
      </c>
      <c r="AY902" s="123" t="s">
        <v>173</v>
      </c>
      <c r="BE902" s="166">
        <f>IF(N902="základní",J902,0)</f>
        <v>0</v>
      </c>
      <c r="BF902" s="166">
        <f>IF(N902="snížená",J902,0)</f>
        <v>0</v>
      </c>
      <c r="BG902" s="166">
        <f>IF(N902="zákl. přenesená",J902,0)</f>
        <v>0</v>
      </c>
      <c r="BH902" s="166">
        <f>IF(N902="sníž. přenesená",J902,0)</f>
        <v>0</v>
      </c>
      <c r="BI902" s="166">
        <f>IF(N902="nulová",J902,0)</f>
        <v>0</v>
      </c>
      <c r="BJ902" s="123" t="s">
        <v>79</v>
      </c>
      <c r="BK902" s="166">
        <f>ROUND(I902*H902,2)</f>
        <v>0</v>
      </c>
      <c r="BL902" s="123" t="s">
        <v>262</v>
      </c>
      <c r="BM902" s="165" t="s">
        <v>1478</v>
      </c>
    </row>
    <row r="903" spans="3:65" s="106" customFormat="1" ht="13.05" customHeight="1">
      <c r="D903" s="170" t="s">
        <v>194</v>
      </c>
      <c r="F903" s="171" t="s">
        <v>1479</v>
      </c>
      <c r="AT903" s="123" t="s">
        <v>194</v>
      </c>
      <c r="AU903" s="123" t="s">
        <v>81</v>
      </c>
    </row>
    <row r="904" spans="3:65" s="172" customFormat="1" ht="13.05" customHeight="1">
      <c r="D904" s="173" t="s">
        <v>207</v>
      </c>
      <c r="E904" s="174"/>
      <c r="F904" s="175" t="s">
        <v>1480</v>
      </c>
      <c r="H904" s="174"/>
      <c r="AT904" s="176" t="s">
        <v>207</v>
      </c>
      <c r="AU904" s="176" t="s">
        <v>81</v>
      </c>
      <c r="AV904" s="43" t="s">
        <v>79</v>
      </c>
      <c r="AW904" s="43" t="s">
        <v>32</v>
      </c>
      <c r="AX904" s="43" t="s">
        <v>71</v>
      </c>
      <c r="AY904" s="176" t="s">
        <v>173</v>
      </c>
    </row>
    <row r="905" spans="3:65" s="172" customFormat="1" ht="13.05" customHeight="1">
      <c r="D905" s="173" t="s">
        <v>207</v>
      </c>
      <c r="E905" s="174"/>
      <c r="F905" s="175" t="s">
        <v>1481</v>
      </c>
      <c r="H905" s="174"/>
      <c r="AT905" s="176" t="s">
        <v>207</v>
      </c>
      <c r="AU905" s="176" t="s">
        <v>81</v>
      </c>
      <c r="AV905" s="43" t="s">
        <v>79</v>
      </c>
      <c r="AW905" s="43" t="s">
        <v>32</v>
      </c>
      <c r="AX905" s="43" t="s">
        <v>71</v>
      </c>
      <c r="AY905" s="176" t="s">
        <v>173</v>
      </c>
    </row>
    <row r="906" spans="3:65" s="177" customFormat="1" ht="33" customHeight="1">
      <c r="D906" s="173" t="s">
        <v>207</v>
      </c>
      <c r="E906" s="178"/>
      <c r="F906" s="179" t="s">
        <v>1482</v>
      </c>
      <c r="H906" s="180">
        <v>253.52</v>
      </c>
      <c r="AT906" s="181" t="s">
        <v>207</v>
      </c>
      <c r="AU906" s="181" t="s">
        <v>81</v>
      </c>
      <c r="AV906" s="43" t="s">
        <v>81</v>
      </c>
      <c r="AW906" s="43" t="s">
        <v>32</v>
      </c>
      <c r="AX906" s="43" t="s">
        <v>71</v>
      </c>
      <c r="AY906" s="181" t="s">
        <v>173</v>
      </c>
    </row>
    <row r="907" spans="3:65" s="177" customFormat="1" ht="13.05" customHeight="1">
      <c r="D907" s="173" t="s">
        <v>207</v>
      </c>
      <c r="E907" s="178"/>
      <c r="F907" s="179" t="s">
        <v>1483</v>
      </c>
      <c r="H907" s="180">
        <v>92.8</v>
      </c>
      <c r="AT907" s="181" t="s">
        <v>207</v>
      </c>
      <c r="AU907" s="181" t="s">
        <v>81</v>
      </c>
      <c r="AV907" s="43" t="s">
        <v>81</v>
      </c>
      <c r="AW907" s="43" t="s">
        <v>32</v>
      </c>
      <c r="AX907" s="43" t="s">
        <v>71</v>
      </c>
      <c r="AY907" s="181" t="s">
        <v>173</v>
      </c>
    </row>
    <row r="908" spans="3:65" s="172" customFormat="1" ht="13.05" customHeight="1">
      <c r="D908" s="173" t="s">
        <v>207</v>
      </c>
      <c r="E908" s="174"/>
      <c r="F908" s="175" t="s">
        <v>1484</v>
      </c>
      <c r="H908" s="174"/>
      <c r="AT908" s="176" t="s">
        <v>207</v>
      </c>
      <c r="AU908" s="176" t="s">
        <v>81</v>
      </c>
      <c r="AV908" s="43" t="s">
        <v>79</v>
      </c>
      <c r="AW908" s="43" t="s">
        <v>32</v>
      </c>
      <c r="AX908" s="43" t="s">
        <v>71</v>
      </c>
      <c r="AY908" s="176" t="s">
        <v>173</v>
      </c>
    </row>
    <row r="909" spans="3:65" s="177" customFormat="1" ht="13.05" customHeight="1">
      <c r="D909" s="173" t="s">
        <v>207</v>
      </c>
      <c r="E909" s="178"/>
      <c r="F909" s="179" t="s">
        <v>1485</v>
      </c>
      <c r="H909" s="180">
        <v>133.9</v>
      </c>
      <c r="AT909" s="181" t="s">
        <v>207</v>
      </c>
      <c r="AU909" s="181" t="s">
        <v>81</v>
      </c>
      <c r="AV909" s="43" t="s">
        <v>81</v>
      </c>
      <c r="AW909" s="43" t="s">
        <v>32</v>
      </c>
      <c r="AX909" s="43" t="s">
        <v>71</v>
      </c>
      <c r="AY909" s="181" t="s">
        <v>173</v>
      </c>
    </row>
    <row r="910" spans="3:65" s="177" customFormat="1" ht="13.05" customHeight="1">
      <c r="D910" s="173" t="s">
        <v>207</v>
      </c>
      <c r="E910" s="178"/>
      <c r="F910" s="179" t="s">
        <v>1486</v>
      </c>
      <c r="H910" s="180">
        <v>171.9</v>
      </c>
      <c r="AT910" s="181" t="s">
        <v>207</v>
      </c>
      <c r="AU910" s="181" t="s">
        <v>81</v>
      </c>
      <c r="AV910" s="43" t="s">
        <v>81</v>
      </c>
      <c r="AW910" s="43" t="s">
        <v>32</v>
      </c>
      <c r="AX910" s="43" t="s">
        <v>71</v>
      </c>
      <c r="AY910" s="181" t="s">
        <v>173</v>
      </c>
    </row>
    <row r="911" spans="3:65" s="182" customFormat="1" ht="13.05" customHeight="1">
      <c r="D911" s="183" t="s">
        <v>207</v>
      </c>
      <c r="E911" s="184"/>
      <c r="F911" s="185" t="s">
        <v>210</v>
      </c>
      <c r="H911" s="186">
        <v>652.12</v>
      </c>
      <c r="AT911" s="187" t="s">
        <v>207</v>
      </c>
      <c r="AU911" s="187" t="s">
        <v>81</v>
      </c>
      <c r="AV911" s="43" t="s">
        <v>179</v>
      </c>
      <c r="AW911" s="43" t="s">
        <v>32</v>
      </c>
      <c r="AX911" s="43" t="s">
        <v>79</v>
      </c>
      <c r="AY911" s="187" t="s">
        <v>173</v>
      </c>
    </row>
    <row r="912" spans="3:65" s="106" customFormat="1" ht="21.75" customHeight="1">
      <c r="C912" s="193" t="s">
        <v>1487</v>
      </c>
      <c r="D912" s="193" t="s">
        <v>317</v>
      </c>
      <c r="E912" s="194" t="s">
        <v>1207</v>
      </c>
      <c r="F912" s="194" t="s">
        <v>1208</v>
      </c>
      <c r="G912" s="195" t="s">
        <v>248</v>
      </c>
      <c r="H912" s="196">
        <v>3</v>
      </c>
      <c r="I912" s="197"/>
      <c r="J912" s="198">
        <f>ROUND(I912*H912,2)</f>
        <v>0</v>
      </c>
      <c r="K912" s="199" t="s">
        <v>192</v>
      </c>
      <c r="L912" s="200"/>
      <c r="M912" s="201"/>
      <c r="N912" s="202" t="s">
        <v>42</v>
      </c>
      <c r="P912" s="163">
        <f>O912*H912</f>
        <v>0</v>
      </c>
      <c r="Q912" s="163">
        <v>0.55000000000000004</v>
      </c>
      <c r="R912" s="163">
        <f>Q912*H912</f>
        <v>1.6500000000000001</v>
      </c>
      <c r="S912" s="163">
        <v>0</v>
      </c>
      <c r="T912" s="164">
        <f>S912*H912</f>
        <v>0</v>
      </c>
      <c r="AR912" s="165" t="s">
        <v>364</v>
      </c>
      <c r="AT912" s="165" t="s">
        <v>317</v>
      </c>
      <c r="AU912" s="165" t="s">
        <v>81</v>
      </c>
      <c r="AY912" s="123" t="s">
        <v>173</v>
      </c>
      <c r="BE912" s="166">
        <f>IF(N912="základní",J912,0)</f>
        <v>0</v>
      </c>
      <c r="BF912" s="166">
        <f>IF(N912="snížená",J912,0)</f>
        <v>0</v>
      </c>
      <c r="BG912" s="166">
        <f>IF(N912="zákl. přenesená",J912,0)</f>
        <v>0</v>
      </c>
      <c r="BH912" s="166">
        <f>IF(N912="sníž. přenesená",J912,0)</f>
        <v>0</v>
      </c>
      <c r="BI912" s="166">
        <f>IF(N912="nulová",J912,0)</f>
        <v>0</v>
      </c>
      <c r="BJ912" s="123" t="s">
        <v>79</v>
      </c>
      <c r="BK912" s="166">
        <f>ROUND(I912*H912,2)</f>
        <v>0</v>
      </c>
      <c r="BL912" s="123" t="s">
        <v>262</v>
      </c>
      <c r="BM912" s="165" t="s">
        <v>1488</v>
      </c>
    </row>
    <row r="913" spans="3:65" s="177" customFormat="1" ht="13.05" customHeight="1">
      <c r="D913" s="207" t="s">
        <v>207</v>
      </c>
      <c r="E913" s="208"/>
      <c r="F913" s="209" t="s">
        <v>1489</v>
      </c>
      <c r="H913" s="210">
        <v>3</v>
      </c>
      <c r="AT913" s="181" t="s">
        <v>207</v>
      </c>
      <c r="AU913" s="181" t="s">
        <v>81</v>
      </c>
      <c r="AV913" s="43" t="s">
        <v>81</v>
      </c>
      <c r="AW913" s="43" t="s">
        <v>32</v>
      </c>
      <c r="AX913" s="43" t="s">
        <v>79</v>
      </c>
      <c r="AY913" s="181" t="s">
        <v>173</v>
      </c>
    </row>
    <row r="914" spans="3:65" s="106" customFormat="1" ht="24.15" customHeight="1">
      <c r="C914" s="154" t="s">
        <v>1490</v>
      </c>
      <c r="D914" s="154" t="s">
        <v>175</v>
      </c>
      <c r="E914" s="155" t="s">
        <v>1491</v>
      </c>
      <c r="F914" s="155" t="s">
        <v>1492</v>
      </c>
      <c r="G914" s="156" t="s">
        <v>199</v>
      </c>
      <c r="H914" s="157">
        <v>168.85900000000001</v>
      </c>
      <c r="I914" s="158"/>
      <c r="J914" s="159">
        <f>ROUND(I914*H914,2)</f>
        <v>0</v>
      </c>
      <c r="K914" s="167" t="s">
        <v>192</v>
      </c>
      <c r="M914" s="161"/>
      <c r="N914" s="162" t="s">
        <v>42</v>
      </c>
      <c r="P914" s="163">
        <f>O914*H914</f>
        <v>0</v>
      </c>
      <c r="Q914" s="163">
        <v>0</v>
      </c>
      <c r="R914" s="163">
        <f>Q914*H914</f>
        <v>0</v>
      </c>
      <c r="S914" s="163">
        <v>0</v>
      </c>
      <c r="T914" s="164">
        <f>S914*H914</f>
        <v>0</v>
      </c>
      <c r="AR914" s="165" t="s">
        <v>262</v>
      </c>
      <c r="AT914" s="165" t="s">
        <v>175</v>
      </c>
      <c r="AU914" s="165" t="s">
        <v>81</v>
      </c>
      <c r="AY914" s="123" t="s">
        <v>173</v>
      </c>
      <c r="BE914" s="166">
        <f>IF(N914="základní",J914,0)</f>
        <v>0</v>
      </c>
      <c r="BF914" s="166">
        <f>IF(N914="snížená",J914,0)</f>
        <v>0</v>
      </c>
      <c r="BG914" s="166">
        <f>IF(N914="zákl. přenesená",J914,0)</f>
        <v>0</v>
      </c>
      <c r="BH914" s="166">
        <f>IF(N914="sníž. přenesená",J914,0)</f>
        <v>0</v>
      </c>
      <c r="BI914" s="166">
        <f>IF(N914="nulová",J914,0)</f>
        <v>0</v>
      </c>
      <c r="BJ914" s="123" t="s">
        <v>79</v>
      </c>
      <c r="BK914" s="166">
        <f>ROUND(I914*H914,2)</f>
        <v>0</v>
      </c>
      <c r="BL914" s="123" t="s">
        <v>262</v>
      </c>
      <c r="BM914" s="165" t="s">
        <v>1493</v>
      </c>
    </row>
    <row r="915" spans="3:65" s="106" customFormat="1" ht="13.05" customHeight="1">
      <c r="D915" s="168" t="s">
        <v>194</v>
      </c>
      <c r="F915" s="169" t="s">
        <v>1494</v>
      </c>
      <c r="AT915" s="123" t="s">
        <v>194</v>
      </c>
      <c r="AU915" s="123" t="s">
        <v>81</v>
      </c>
    </row>
    <row r="916" spans="3:65" s="106" customFormat="1" ht="24.15" customHeight="1">
      <c r="C916" s="193" t="s">
        <v>1495</v>
      </c>
      <c r="D916" s="193" t="s">
        <v>317</v>
      </c>
      <c r="E916" s="194" t="s">
        <v>1496</v>
      </c>
      <c r="F916" s="194" t="s">
        <v>1497</v>
      </c>
      <c r="G916" s="195" t="s">
        <v>199</v>
      </c>
      <c r="H916" s="196">
        <v>187.602</v>
      </c>
      <c r="I916" s="197"/>
      <c r="J916" s="198">
        <f>ROUND(I916*H916,2)</f>
        <v>0</v>
      </c>
      <c r="K916" s="199" t="s">
        <v>192</v>
      </c>
      <c r="L916" s="200"/>
      <c r="M916" s="201"/>
      <c r="N916" s="202" t="s">
        <v>42</v>
      </c>
      <c r="P916" s="163">
        <f>O916*H916</f>
        <v>0</v>
      </c>
      <c r="Q916" s="163">
        <v>2.7999999999999998E-4</v>
      </c>
      <c r="R916" s="163">
        <f>Q916*H916</f>
        <v>5.2528559999999995E-2</v>
      </c>
      <c r="S916" s="163">
        <v>0</v>
      </c>
      <c r="T916" s="164">
        <f>S916*H916</f>
        <v>0</v>
      </c>
      <c r="AR916" s="165" t="s">
        <v>364</v>
      </c>
      <c r="AT916" s="165" t="s">
        <v>317</v>
      </c>
      <c r="AU916" s="165" t="s">
        <v>81</v>
      </c>
      <c r="AY916" s="123" t="s">
        <v>173</v>
      </c>
      <c r="BE916" s="166">
        <f>IF(N916="základní",J916,0)</f>
        <v>0</v>
      </c>
      <c r="BF916" s="166">
        <f>IF(N916="snížená",J916,0)</f>
        <v>0</v>
      </c>
      <c r="BG916" s="166">
        <f>IF(N916="zákl. přenesená",J916,0)</f>
        <v>0</v>
      </c>
      <c r="BH916" s="166">
        <f>IF(N916="sníž. přenesená",J916,0)</f>
        <v>0</v>
      </c>
      <c r="BI916" s="166">
        <f>IF(N916="nulová",J916,0)</f>
        <v>0</v>
      </c>
      <c r="BJ916" s="123" t="s">
        <v>79</v>
      </c>
      <c r="BK916" s="166">
        <f>ROUND(I916*H916,2)</f>
        <v>0</v>
      </c>
      <c r="BL916" s="123" t="s">
        <v>262</v>
      </c>
      <c r="BM916" s="165" t="s">
        <v>1498</v>
      </c>
    </row>
    <row r="917" spans="3:65" s="177" customFormat="1" ht="13.05" customHeight="1">
      <c r="D917" s="203" t="s">
        <v>207</v>
      </c>
      <c r="E917" s="204"/>
      <c r="F917" s="205" t="s">
        <v>964</v>
      </c>
      <c r="H917" s="206">
        <v>168.85900000000001</v>
      </c>
      <c r="AT917" s="181" t="s">
        <v>207</v>
      </c>
      <c r="AU917" s="181" t="s">
        <v>81</v>
      </c>
      <c r="AV917" s="43" t="s">
        <v>81</v>
      </c>
      <c r="AW917" s="43" t="s">
        <v>32</v>
      </c>
      <c r="AX917" s="43" t="s">
        <v>79</v>
      </c>
      <c r="AY917" s="181" t="s">
        <v>173</v>
      </c>
    </row>
    <row r="918" spans="3:65" s="177" customFormat="1" ht="13.05" customHeight="1">
      <c r="D918" s="183" t="s">
        <v>207</v>
      </c>
      <c r="F918" s="192" t="s">
        <v>1499</v>
      </c>
      <c r="H918" s="186">
        <v>187.602</v>
      </c>
      <c r="AT918" s="181" t="s">
        <v>207</v>
      </c>
      <c r="AU918" s="181" t="s">
        <v>81</v>
      </c>
      <c r="AV918" s="43" t="s">
        <v>81</v>
      </c>
      <c r="AW918" s="43" t="s">
        <v>4</v>
      </c>
      <c r="AX918" s="43" t="s">
        <v>79</v>
      </c>
      <c r="AY918" s="181" t="s">
        <v>173</v>
      </c>
    </row>
    <row r="919" spans="3:65" s="106" customFormat="1" ht="24.15" customHeight="1">
      <c r="C919" s="154" t="s">
        <v>1500</v>
      </c>
      <c r="D919" s="154" t="s">
        <v>175</v>
      </c>
      <c r="E919" s="155" t="s">
        <v>1501</v>
      </c>
      <c r="F919" s="155" t="s">
        <v>1502</v>
      </c>
      <c r="G919" s="156" t="s">
        <v>199</v>
      </c>
      <c r="H919" s="157">
        <v>12.236000000000001</v>
      </c>
      <c r="I919" s="158"/>
      <c r="J919" s="159">
        <f>ROUND(I919*H919,2)</f>
        <v>0</v>
      </c>
      <c r="K919" s="167" t="s">
        <v>192</v>
      </c>
      <c r="M919" s="161"/>
      <c r="N919" s="162" t="s">
        <v>42</v>
      </c>
      <c r="P919" s="163">
        <f>O919*H919</f>
        <v>0</v>
      </c>
      <c r="Q919" s="163">
        <v>1.2999999999999999E-4</v>
      </c>
      <c r="R919" s="163">
        <f>Q919*H919</f>
        <v>1.5906799999999999E-3</v>
      </c>
      <c r="S919" s="163">
        <v>0</v>
      </c>
      <c r="T919" s="164">
        <f>S919*H919</f>
        <v>0</v>
      </c>
      <c r="AR919" s="165" t="s">
        <v>262</v>
      </c>
      <c r="AT919" s="165" t="s">
        <v>175</v>
      </c>
      <c r="AU919" s="165" t="s">
        <v>81</v>
      </c>
      <c r="AY919" s="123" t="s">
        <v>173</v>
      </c>
      <c r="BE919" s="166">
        <f>IF(N919="základní",J919,0)</f>
        <v>0</v>
      </c>
      <c r="BF919" s="166">
        <f>IF(N919="snížená",J919,0)</f>
        <v>0</v>
      </c>
      <c r="BG919" s="166">
        <f>IF(N919="zákl. přenesená",J919,0)</f>
        <v>0</v>
      </c>
      <c r="BH919" s="166">
        <f>IF(N919="sníž. přenesená",J919,0)</f>
        <v>0</v>
      </c>
      <c r="BI919" s="166">
        <f>IF(N919="nulová",J919,0)</f>
        <v>0</v>
      </c>
      <c r="BJ919" s="123" t="s">
        <v>79</v>
      </c>
      <c r="BK919" s="166">
        <f>ROUND(I919*H919,2)</f>
        <v>0</v>
      </c>
      <c r="BL919" s="123" t="s">
        <v>262</v>
      </c>
      <c r="BM919" s="165" t="s">
        <v>1503</v>
      </c>
    </row>
    <row r="920" spans="3:65" s="106" customFormat="1" ht="13.05" customHeight="1">
      <c r="D920" s="170" t="s">
        <v>194</v>
      </c>
      <c r="F920" s="171" t="s">
        <v>1504</v>
      </c>
      <c r="AT920" s="123" t="s">
        <v>194</v>
      </c>
      <c r="AU920" s="123" t="s">
        <v>81</v>
      </c>
    </row>
    <row r="921" spans="3:65" s="177" customFormat="1" ht="22.95" customHeight="1">
      <c r="D921" s="183" t="s">
        <v>207</v>
      </c>
      <c r="E921" s="191"/>
      <c r="F921" s="192" t="s">
        <v>1505</v>
      </c>
      <c r="H921" s="186">
        <v>12.236000000000001</v>
      </c>
      <c r="AT921" s="181" t="s">
        <v>207</v>
      </c>
      <c r="AU921" s="181" t="s">
        <v>81</v>
      </c>
      <c r="AV921" s="43" t="s">
        <v>81</v>
      </c>
      <c r="AW921" s="43" t="s">
        <v>32</v>
      </c>
      <c r="AX921" s="43" t="s">
        <v>79</v>
      </c>
      <c r="AY921" s="181" t="s">
        <v>173</v>
      </c>
    </row>
    <row r="922" spans="3:65" s="106" customFormat="1" ht="24.15" customHeight="1">
      <c r="C922" s="193" t="s">
        <v>1506</v>
      </c>
      <c r="D922" s="193" t="s">
        <v>317</v>
      </c>
      <c r="E922" s="194" t="s">
        <v>1507</v>
      </c>
      <c r="F922" s="194" t="s">
        <v>1508</v>
      </c>
      <c r="G922" s="195" t="s">
        <v>199</v>
      </c>
      <c r="H922" s="196">
        <v>14.071</v>
      </c>
      <c r="I922" s="197"/>
      <c r="J922" s="198">
        <f>ROUND(I922*H922,2)</f>
        <v>0</v>
      </c>
      <c r="K922" s="199" t="s">
        <v>192</v>
      </c>
      <c r="L922" s="200"/>
      <c r="M922" s="201"/>
      <c r="N922" s="202" t="s">
        <v>42</v>
      </c>
      <c r="P922" s="163">
        <f>O922*H922</f>
        <v>0</v>
      </c>
      <c r="Q922" s="163">
        <v>9.4999999999999998E-3</v>
      </c>
      <c r="R922" s="163">
        <f>Q922*H922</f>
        <v>0.1336745</v>
      </c>
      <c r="S922" s="163">
        <v>0</v>
      </c>
      <c r="T922" s="164">
        <f>S922*H922</f>
        <v>0</v>
      </c>
      <c r="AR922" s="165" t="s">
        <v>364</v>
      </c>
      <c r="AT922" s="165" t="s">
        <v>317</v>
      </c>
      <c r="AU922" s="165" t="s">
        <v>81</v>
      </c>
      <c r="AY922" s="123" t="s">
        <v>173</v>
      </c>
      <c r="BE922" s="166">
        <f>IF(N922="základní",J922,0)</f>
        <v>0</v>
      </c>
      <c r="BF922" s="166">
        <f>IF(N922="snížená",J922,0)</f>
        <v>0</v>
      </c>
      <c r="BG922" s="166">
        <f>IF(N922="zákl. přenesená",J922,0)</f>
        <v>0</v>
      </c>
      <c r="BH922" s="166">
        <f>IF(N922="sníž. přenesená",J922,0)</f>
        <v>0</v>
      </c>
      <c r="BI922" s="166">
        <f>IF(N922="nulová",J922,0)</f>
        <v>0</v>
      </c>
      <c r="BJ922" s="123" t="s">
        <v>79</v>
      </c>
      <c r="BK922" s="166">
        <f>ROUND(I922*H922,2)</f>
        <v>0</v>
      </c>
      <c r="BL922" s="123" t="s">
        <v>262</v>
      </c>
      <c r="BM922" s="165" t="s">
        <v>1509</v>
      </c>
    </row>
    <row r="923" spans="3:65" s="177" customFormat="1" ht="13.05" customHeight="1">
      <c r="D923" s="203" t="s">
        <v>207</v>
      </c>
      <c r="E923" s="204"/>
      <c r="F923" s="205" t="s">
        <v>1510</v>
      </c>
      <c r="H923" s="206">
        <v>12.236000000000001</v>
      </c>
      <c r="AT923" s="181" t="s">
        <v>207</v>
      </c>
      <c r="AU923" s="181" t="s">
        <v>81</v>
      </c>
      <c r="AV923" s="43" t="s">
        <v>81</v>
      </c>
      <c r="AW923" s="43" t="s">
        <v>32</v>
      </c>
      <c r="AX923" s="43" t="s">
        <v>79</v>
      </c>
      <c r="AY923" s="181" t="s">
        <v>173</v>
      </c>
    </row>
    <row r="924" spans="3:65" s="177" customFormat="1" ht="13.05" customHeight="1">
      <c r="D924" s="183" t="s">
        <v>207</v>
      </c>
      <c r="F924" s="192" t="s">
        <v>1511</v>
      </c>
      <c r="H924" s="186">
        <v>14.071</v>
      </c>
      <c r="AT924" s="181" t="s">
        <v>207</v>
      </c>
      <c r="AU924" s="181" t="s">
        <v>81</v>
      </c>
      <c r="AV924" s="43" t="s">
        <v>81</v>
      </c>
      <c r="AW924" s="43" t="s">
        <v>4</v>
      </c>
      <c r="AX924" s="43" t="s">
        <v>79</v>
      </c>
      <c r="AY924" s="181" t="s">
        <v>173</v>
      </c>
    </row>
    <row r="925" spans="3:65" s="106" customFormat="1" ht="33" customHeight="1">
      <c r="C925" s="154" t="s">
        <v>1512</v>
      </c>
      <c r="D925" s="154" t="s">
        <v>175</v>
      </c>
      <c r="E925" s="155" t="s">
        <v>1513</v>
      </c>
      <c r="F925" s="155" t="s">
        <v>1514</v>
      </c>
      <c r="G925" s="156" t="s">
        <v>199</v>
      </c>
      <c r="H925" s="157">
        <v>102.158</v>
      </c>
      <c r="I925" s="158"/>
      <c r="J925" s="159">
        <f>ROUND(I925*H925,2)</f>
        <v>0</v>
      </c>
      <c r="K925" s="167" t="s">
        <v>192</v>
      </c>
      <c r="M925" s="161"/>
      <c r="N925" s="162" t="s">
        <v>42</v>
      </c>
      <c r="P925" s="163">
        <f>O925*H925</f>
        <v>0</v>
      </c>
      <c r="Q925" s="163">
        <v>0</v>
      </c>
      <c r="R925" s="163">
        <f>Q925*H925</f>
        <v>0</v>
      </c>
      <c r="S925" s="163">
        <v>0</v>
      </c>
      <c r="T925" s="164">
        <f>S925*H925</f>
        <v>0</v>
      </c>
      <c r="AR925" s="165" t="s">
        <v>262</v>
      </c>
      <c r="AT925" s="165" t="s">
        <v>175</v>
      </c>
      <c r="AU925" s="165" t="s">
        <v>81</v>
      </c>
      <c r="AY925" s="123" t="s">
        <v>173</v>
      </c>
      <c r="BE925" s="166">
        <f>IF(N925="základní",J925,0)</f>
        <v>0</v>
      </c>
      <c r="BF925" s="166">
        <f>IF(N925="snížená",J925,0)</f>
        <v>0</v>
      </c>
      <c r="BG925" s="166">
        <f>IF(N925="zákl. přenesená",J925,0)</f>
        <v>0</v>
      </c>
      <c r="BH925" s="166">
        <f>IF(N925="sníž. přenesená",J925,0)</f>
        <v>0</v>
      </c>
      <c r="BI925" s="166">
        <f>IF(N925="nulová",J925,0)</f>
        <v>0</v>
      </c>
      <c r="BJ925" s="123" t="s">
        <v>79</v>
      </c>
      <c r="BK925" s="166">
        <f>ROUND(I925*H925,2)</f>
        <v>0</v>
      </c>
      <c r="BL925" s="123" t="s">
        <v>262</v>
      </c>
      <c r="BM925" s="165" t="s">
        <v>1515</v>
      </c>
    </row>
    <row r="926" spans="3:65" s="106" customFormat="1" ht="13.05" customHeight="1">
      <c r="D926" s="170" t="s">
        <v>194</v>
      </c>
      <c r="F926" s="171" t="s">
        <v>1516</v>
      </c>
      <c r="AT926" s="123" t="s">
        <v>194</v>
      </c>
      <c r="AU926" s="123" t="s">
        <v>81</v>
      </c>
    </row>
    <row r="927" spans="3:65" s="172" customFormat="1" ht="13.05" customHeight="1">
      <c r="D927" s="173" t="s">
        <v>207</v>
      </c>
      <c r="E927" s="174"/>
      <c r="F927" s="175" t="s">
        <v>1517</v>
      </c>
      <c r="H927" s="174"/>
      <c r="AT927" s="176" t="s">
        <v>207</v>
      </c>
      <c r="AU927" s="176" t="s">
        <v>81</v>
      </c>
      <c r="AV927" s="43" t="s">
        <v>79</v>
      </c>
      <c r="AW927" s="43" t="s">
        <v>32</v>
      </c>
      <c r="AX927" s="43" t="s">
        <v>71</v>
      </c>
      <c r="AY927" s="176" t="s">
        <v>173</v>
      </c>
    </row>
    <row r="928" spans="3:65" s="177" customFormat="1" ht="22.95" customHeight="1">
      <c r="D928" s="173" t="s">
        <v>207</v>
      </c>
      <c r="E928" s="178"/>
      <c r="F928" s="179" t="s">
        <v>1518</v>
      </c>
      <c r="H928" s="180">
        <v>102.158</v>
      </c>
      <c r="AT928" s="181" t="s">
        <v>207</v>
      </c>
      <c r="AU928" s="181" t="s">
        <v>81</v>
      </c>
      <c r="AV928" s="43" t="s">
        <v>81</v>
      </c>
      <c r="AW928" s="43" t="s">
        <v>32</v>
      </c>
      <c r="AX928" s="43" t="s">
        <v>71</v>
      </c>
      <c r="AY928" s="181" t="s">
        <v>173</v>
      </c>
    </row>
    <row r="929" spans="3:65" s="182" customFormat="1" ht="13.05" customHeight="1">
      <c r="D929" s="183" t="s">
        <v>207</v>
      </c>
      <c r="E929" s="184"/>
      <c r="F929" s="185" t="s">
        <v>210</v>
      </c>
      <c r="H929" s="186">
        <v>102.158</v>
      </c>
      <c r="AT929" s="187" t="s">
        <v>207</v>
      </c>
      <c r="AU929" s="187" t="s">
        <v>81</v>
      </c>
      <c r="AV929" s="43" t="s">
        <v>179</v>
      </c>
      <c r="AW929" s="43" t="s">
        <v>32</v>
      </c>
      <c r="AX929" s="43" t="s">
        <v>79</v>
      </c>
      <c r="AY929" s="187" t="s">
        <v>173</v>
      </c>
    </row>
    <row r="930" spans="3:65" s="106" customFormat="1" ht="24.15" customHeight="1">
      <c r="C930" s="193" t="s">
        <v>1519</v>
      </c>
      <c r="D930" s="193" t="s">
        <v>317</v>
      </c>
      <c r="E930" s="194" t="s">
        <v>1471</v>
      </c>
      <c r="F930" s="194" t="s">
        <v>1472</v>
      </c>
      <c r="G930" s="195" t="s">
        <v>199</v>
      </c>
      <c r="H930" s="196">
        <v>112.374</v>
      </c>
      <c r="I930" s="197"/>
      <c r="J930" s="198">
        <f>ROUND(I930*H930,2)</f>
        <v>0</v>
      </c>
      <c r="K930" s="199" t="s">
        <v>192</v>
      </c>
      <c r="L930" s="200"/>
      <c r="M930" s="201"/>
      <c r="N930" s="202" t="s">
        <v>42</v>
      </c>
      <c r="P930" s="163">
        <f>O930*H930</f>
        <v>0</v>
      </c>
      <c r="Q930" s="163">
        <v>9.3100000000000006E-3</v>
      </c>
      <c r="R930" s="163">
        <f>Q930*H930</f>
        <v>1.04620194</v>
      </c>
      <c r="S930" s="163">
        <v>0</v>
      </c>
      <c r="T930" s="164">
        <f>S930*H930</f>
        <v>0</v>
      </c>
      <c r="AR930" s="165" t="s">
        <v>364</v>
      </c>
      <c r="AT930" s="165" t="s">
        <v>317</v>
      </c>
      <c r="AU930" s="165" t="s">
        <v>81</v>
      </c>
      <c r="AY930" s="123" t="s">
        <v>173</v>
      </c>
      <c r="BE930" s="166">
        <f>IF(N930="základní",J930,0)</f>
        <v>0</v>
      </c>
      <c r="BF930" s="166">
        <f>IF(N930="snížená",J930,0)</f>
        <v>0</v>
      </c>
      <c r="BG930" s="166">
        <f>IF(N930="zákl. přenesená",J930,0)</f>
        <v>0</v>
      </c>
      <c r="BH930" s="166">
        <f>IF(N930="sníž. přenesená",J930,0)</f>
        <v>0</v>
      </c>
      <c r="BI930" s="166">
        <f>IF(N930="nulová",J930,0)</f>
        <v>0</v>
      </c>
      <c r="BJ930" s="123" t="s">
        <v>79</v>
      </c>
      <c r="BK930" s="166">
        <f>ROUND(I930*H930,2)</f>
        <v>0</v>
      </c>
      <c r="BL930" s="123" t="s">
        <v>262</v>
      </c>
      <c r="BM930" s="165" t="s">
        <v>1520</v>
      </c>
    </row>
    <row r="931" spans="3:65" s="177" customFormat="1" ht="13.05" customHeight="1">
      <c r="D931" s="203" t="s">
        <v>207</v>
      </c>
      <c r="E931" s="204"/>
      <c r="F931" s="205" t="s">
        <v>1521</v>
      </c>
      <c r="H931" s="206">
        <v>102.158</v>
      </c>
      <c r="AT931" s="181" t="s">
        <v>207</v>
      </c>
      <c r="AU931" s="181" t="s">
        <v>81</v>
      </c>
      <c r="AV931" s="43" t="s">
        <v>81</v>
      </c>
      <c r="AW931" s="43" t="s">
        <v>32</v>
      </c>
      <c r="AX931" s="43" t="s">
        <v>79</v>
      </c>
      <c r="AY931" s="181" t="s">
        <v>173</v>
      </c>
    </row>
    <row r="932" spans="3:65" s="177" customFormat="1" ht="13.05" customHeight="1">
      <c r="D932" s="183" t="s">
        <v>207</v>
      </c>
      <c r="F932" s="192" t="s">
        <v>1522</v>
      </c>
      <c r="H932" s="186">
        <v>112.374</v>
      </c>
      <c r="AT932" s="181" t="s">
        <v>207</v>
      </c>
      <c r="AU932" s="181" t="s">
        <v>81</v>
      </c>
      <c r="AV932" s="43" t="s">
        <v>81</v>
      </c>
      <c r="AW932" s="43" t="s">
        <v>4</v>
      </c>
      <c r="AX932" s="43" t="s">
        <v>79</v>
      </c>
      <c r="AY932" s="181" t="s">
        <v>173</v>
      </c>
    </row>
    <row r="933" spans="3:65" s="106" customFormat="1" ht="16.5" customHeight="1">
      <c r="C933" s="154" t="s">
        <v>1523</v>
      </c>
      <c r="D933" s="154" t="s">
        <v>175</v>
      </c>
      <c r="E933" s="155" t="s">
        <v>1524</v>
      </c>
      <c r="F933" s="155" t="s">
        <v>1525</v>
      </c>
      <c r="G933" s="156" t="s">
        <v>378</v>
      </c>
      <c r="H933" s="157">
        <v>408.63200000000001</v>
      </c>
      <c r="I933" s="158"/>
      <c r="J933" s="159">
        <f>ROUND(I933*H933,2)</f>
        <v>0</v>
      </c>
      <c r="K933" s="167" t="s">
        <v>192</v>
      </c>
      <c r="M933" s="161"/>
      <c r="N933" s="162" t="s">
        <v>42</v>
      </c>
      <c r="P933" s="163">
        <f>O933*H933</f>
        <v>0</v>
      </c>
      <c r="Q933" s="163">
        <v>0</v>
      </c>
      <c r="R933" s="163">
        <f>Q933*H933</f>
        <v>0</v>
      </c>
      <c r="S933" s="163">
        <v>0</v>
      </c>
      <c r="T933" s="164">
        <f>S933*H933</f>
        <v>0</v>
      </c>
      <c r="AR933" s="165" t="s">
        <v>262</v>
      </c>
      <c r="AT933" s="165" t="s">
        <v>175</v>
      </c>
      <c r="AU933" s="165" t="s">
        <v>81</v>
      </c>
      <c r="AY933" s="123" t="s">
        <v>173</v>
      </c>
      <c r="BE933" s="166">
        <f>IF(N933="základní",J933,0)</f>
        <v>0</v>
      </c>
      <c r="BF933" s="166">
        <f>IF(N933="snížená",J933,0)</f>
        <v>0</v>
      </c>
      <c r="BG933" s="166">
        <f>IF(N933="zákl. přenesená",J933,0)</f>
        <v>0</v>
      </c>
      <c r="BH933" s="166">
        <f>IF(N933="sníž. přenesená",J933,0)</f>
        <v>0</v>
      </c>
      <c r="BI933" s="166">
        <f>IF(N933="nulová",J933,0)</f>
        <v>0</v>
      </c>
      <c r="BJ933" s="123" t="s">
        <v>79</v>
      </c>
      <c r="BK933" s="166">
        <f>ROUND(I933*H933,2)</f>
        <v>0</v>
      </c>
      <c r="BL933" s="123" t="s">
        <v>262</v>
      </c>
      <c r="BM933" s="165" t="s">
        <v>1526</v>
      </c>
    </row>
    <row r="934" spans="3:65" s="106" customFormat="1" ht="13.05" customHeight="1">
      <c r="D934" s="170" t="s">
        <v>194</v>
      </c>
      <c r="F934" s="171" t="s">
        <v>1527</v>
      </c>
      <c r="AT934" s="123" t="s">
        <v>194</v>
      </c>
      <c r="AU934" s="123" t="s">
        <v>81</v>
      </c>
    </row>
    <row r="935" spans="3:65" s="177" customFormat="1" ht="13.05" customHeight="1">
      <c r="D935" s="183" t="s">
        <v>207</v>
      </c>
      <c r="E935" s="191"/>
      <c r="F935" s="192" t="s">
        <v>1528</v>
      </c>
      <c r="H935" s="186">
        <v>408.63200000000001</v>
      </c>
      <c r="AT935" s="181" t="s">
        <v>207</v>
      </c>
      <c r="AU935" s="181" t="s">
        <v>81</v>
      </c>
      <c r="AV935" s="43" t="s">
        <v>81</v>
      </c>
      <c r="AW935" s="43" t="s">
        <v>32</v>
      </c>
      <c r="AX935" s="43" t="s">
        <v>79</v>
      </c>
      <c r="AY935" s="181" t="s">
        <v>173</v>
      </c>
    </row>
    <row r="936" spans="3:65" s="106" customFormat="1" ht="16.5" customHeight="1">
      <c r="C936" s="193" t="s">
        <v>1529</v>
      </c>
      <c r="D936" s="193" t="s">
        <v>317</v>
      </c>
      <c r="E936" s="194" t="s">
        <v>1091</v>
      </c>
      <c r="F936" s="194" t="s">
        <v>1092</v>
      </c>
      <c r="G936" s="195" t="s">
        <v>248</v>
      </c>
      <c r="H936" s="196">
        <v>1.177</v>
      </c>
      <c r="I936" s="197"/>
      <c r="J936" s="198">
        <f>ROUND(I936*H936,2)</f>
        <v>0</v>
      </c>
      <c r="K936" s="199" t="s">
        <v>192</v>
      </c>
      <c r="L936" s="200"/>
      <c r="M936" s="201"/>
      <c r="N936" s="202" t="s">
        <v>42</v>
      </c>
      <c r="P936" s="163">
        <f>O936*H936</f>
        <v>0</v>
      </c>
      <c r="Q936" s="163">
        <v>0.55000000000000004</v>
      </c>
      <c r="R936" s="163">
        <f>Q936*H936</f>
        <v>0.64735000000000009</v>
      </c>
      <c r="S936" s="163">
        <v>0</v>
      </c>
      <c r="T936" s="164">
        <f>S936*H936</f>
        <v>0</v>
      </c>
      <c r="AR936" s="165" t="s">
        <v>364</v>
      </c>
      <c r="AT936" s="165" t="s">
        <v>317</v>
      </c>
      <c r="AU936" s="165" t="s">
        <v>81</v>
      </c>
      <c r="AY936" s="123" t="s">
        <v>173</v>
      </c>
      <c r="BE936" s="166">
        <f>IF(N936="základní",J936,0)</f>
        <v>0</v>
      </c>
      <c r="BF936" s="166">
        <f>IF(N936="snížená",J936,0)</f>
        <v>0</v>
      </c>
      <c r="BG936" s="166">
        <f>IF(N936="zákl. přenesená",J936,0)</f>
        <v>0</v>
      </c>
      <c r="BH936" s="166">
        <f>IF(N936="sníž. přenesená",J936,0)</f>
        <v>0</v>
      </c>
      <c r="BI936" s="166">
        <f>IF(N936="nulová",J936,0)</f>
        <v>0</v>
      </c>
      <c r="BJ936" s="123" t="s">
        <v>79</v>
      </c>
      <c r="BK936" s="166">
        <f>ROUND(I936*H936,2)</f>
        <v>0</v>
      </c>
      <c r="BL936" s="123" t="s">
        <v>262</v>
      </c>
      <c r="BM936" s="165" t="s">
        <v>1530</v>
      </c>
    </row>
    <row r="937" spans="3:65" s="177" customFormat="1" ht="13.05" customHeight="1">
      <c r="D937" s="207" t="s">
        <v>207</v>
      </c>
      <c r="E937" s="208"/>
      <c r="F937" s="209" t="s">
        <v>1531</v>
      </c>
      <c r="H937" s="210">
        <v>1.177</v>
      </c>
      <c r="AT937" s="181" t="s">
        <v>207</v>
      </c>
      <c r="AU937" s="181" t="s">
        <v>81</v>
      </c>
      <c r="AV937" s="43" t="s">
        <v>81</v>
      </c>
      <c r="AW937" s="43" t="s">
        <v>32</v>
      </c>
      <c r="AX937" s="43" t="s">
        <v>79</v>
      </c>
      <c r="AY937" s="181" t="s">
        <v>173</v>
      </c>
    </row>
    <row r="938" spans="3:65" s="106" customFormat="1" ht="24.15" customHeight="1">
      <c r="C938" s="154" t="s">
        <v>1532</v>
      </c>
      <c r="D938" s="154" t="s">
        <v>175</v>
      </c>
      <c r="E938" s="155" t="s">
        <v>1533</v>
      </c>
      <c r="F938" s="155" t="s">
        <v>1534</v>
      </c>
      <c r="G938" s="156" t="s">
        <v>191</v>
      </c>
      <c r="H938" s="157">
        <v>6</v>
      </c>
      <c r="I938" s="158"/>
      <c r="J938" s="159">
        <f>ROUND(I938*H938,2)</f>
        <v>0</v>
      </c>
      <c r="K938" s="160"/>
      <c r="M938" s="161"/>
      <c r="N938" s="162" t="s">
        <v>42</v>
      </c>
      <c r="P938" s="163">
        <f>O938*H938</f>
        <v>0</v>
      </c>
      <c r="Q938" s="163">
        <v>0</v>
      </c>
      <c r="R938" s="163">
        <f>Q938*H938</f>
        <v>0</v>
      </c>
      <c r="S938" s="163">
        <v>0</v>
      </c>
      <c r="T938" s="164">
        <f>S938*H938</f>
        <v>0</v>
      </c>
      <c r="AR938" s="165" t="s">
        <v>262</v>
      </c>
      <c r="AT938" s="165" t="s">
        <v>175</v>
      </c>
      <c r="AU938" s="165" t="s">
        <v>81</v>
      </c>
      <c r="AY938" s="123" t="s">
        <v>173</v>
      </c>
      <c r="BE938" s="166">
        <f>IF(N938="základní",J938,0)</f>
        <v>0</v>
      </c>
      <c r="BF938" s="166">
        <f>IF(N938="snížená",J938,0)</f>
        <v>0</v>
      </c>
      <c r="BG938" s="166">
        <f>IF(N938="zákl. přenesená",J938,0)</f>
        <v>0</v>
      </c>
      <c r="BH938" s="166">
        <f>IF(N938="sníž. přenesená",J938,0)</f>
        <v>0</v>
      </c>
      <c r="BI938" s="166">
        <f>IF(N938="nulová",J938,0)</f>
        <v>0</v>
      </c>
      <c r="BJ938" s="123" t="s">
        <v>79</v>
      </c>
      <c r="BK938" s="166">
        <f>ROUND(I938*H938,2)</f>
        <v>0</v>
      </c>
      <c r="BL938" s="123" t="s">
        <v>262</v>
      </c>
      <c r="BM938" s="165" t="s">
        <v>1535</v>
      </c>
    </row>
    <row r="939" spans="3:65" s="106" customFormat="1" ht="24.15" customHeight="1">
      <c r="C939" s="154" t="s">
        <v>1536</v>
      </c>
      <c r="D939" s="154" t="s">
        <v>175</v>
      </c>
      <c r="E939" s="155" t="s">
        <v>1537</v>
      </c>
      <c r="F939" s="155" t="s">
        <v>1538</v>
      </c>
      <c r="G939" s="156" t="s">
        <v>191</v>
      </c>
      <c r="H939" s="157">
        <v>2</v>
      </c>
      <c r="I939" s="158"/>
      <c r="J939" s="159">
        <f>ROUND(I939*H939,2)</f>
        <v>0</v>
      </c>
      <c r="K939" s="160"/>
      <c r="M939" s="161"/>
      <c r="N939" s="162" t="s">
        <v>42</v>
      </c>
      <c r="P939" s="163">
        <f>O939*H939</f>
        <v>0</v>
      </c>
      <c r="Q939" s="163">
        <v>0</v>
      </c>
      <c r="R939" s="163">
        <f>Q939*H939</f>
        <v>0</v>
      </c>
      <c r="S939" s="163">
        <v>0</v>
      </c>
      <c r="T939" s="164">
        <f>S939*H939</f>
        <v>0</v>
      </c>
      <c r="AR939" s="165" t="s">
        <v>262</v>
      </c>
      <c r="AT939" s="165" t="s">
        <v>175</v>
      </c>
      <c r="AU939" s="165" t="s">
        <v>81</v>
      </c>
      <c r="AY939" s="123" t="s">
        <v>173</v>
      </c>
      <c r="BE939" s="166">
        <f>IF(N939="základní",J939,0)</f>
        <v>0</v>
      </c>
      <c r="BF939" s="166">
        <f>IF(N939="snížená",J939,0)</f>
        <v>0</v>
      </c>
      <c r="BG939" s="166">
        <f>IF(N939="zákl. přenesená",J939,0)</f>
        <v>0</v>
      </c>
      <c r="BH939" s="166">
        <f>IF(N939="sníž. přenesená",J939,0)</f>
        <v>0</v>
      </c>
      <c r="BI939" s="166">
        <f>IF(N939="nulová",J939,0)</f>
        <v>0</v>
      </c>
      <c r="BJ939" s="123" t="s">
        <v>79</v>
      </c>
      <c r="BK939" s="166">
        <f>ROUND(I939*H939,2)</f>
        <v>0</v>
      </c>
      <c r="BL939" s="123" t="s">
        <v>262</v>
      </c>
      <c r="BM939" s="165" t="s">
        <v>1539</v>
      </c>
    </row>
    <row r="940" spans="3:65" s="106" customFormat="1" ht="24.15" customHeight="1">
      <c r="C940" s="154" t="s">
        <v>1540</v>
      </c>
      <c r="D940" s="154" t="s">
        <v>175</v>
      </c>
      <c r="E940" s="155" t="s">
        <v>1541</v>
      </c>
      <c r="F940" s="155" t="s">
        <v>1542</v>
      </c>
      <c r="G940" s="156" t="s">
        <v>191</v>
      </c>
      <c r="H940" s="157">
        <v>2</v>
      </c>
      <c r="I940" s="158"/>
      <c r="J940" s="159">
        <f>ROUND(I940*H940,2)</f>
        <v>0</v>
      </c>
      <c r="K940" s="160"/>
      <c r="M940" s="161"/>
      <c r="N940" s="162" t="s">
        <v>42</v>
      </c>
      <c r="P940" s="163">
        <f>O940*H940</f>
        <v>0</v>
      </c>
      <c r="Q940" s="163">
        <v>0</v>
      </c>
      <c r="R940" s="163">
        <f>Q940*H940</f>
        <v>0</v>
      </c>
      <c r="S940" s="163">
        <v>0</v>
      </c>
      <c r="T940" s="164">
        <f>S940*H940</f>
        <v>0</v>
      </c>
      <c r="AR940" s="165" t="s">
        <v>262</v>
      </c>
      <c r="AT940" s="165" t="s">
        <v>175</v>
      </c>
      <c r="AU940" s="165" t="s">
        <v>81</v>
      </c>
      <c r="AY940" s="123" t="s">
        <v>173</v>
      </c>
      <c r="BE940" s="166">
        <f>IF(N940="základní",J940,0)</f>
        <v>0</v>
      </c>
      <c r="BF940" s="166">
        <f>IF(N940="snížená",J940,0)</f>
        <v>0</v>
      </c>
      <c r="BG940" s="166">
        <f>IF(N940="zákl. přenesená",J940,0)</f>
        <v>0</v>
      </c>
      <c r="BH940" s="166">
        <f>IF(N940="sníž. přenesená",J940,0)</f>
        <v>0</v>
      </c>
      <c r="BI940" s="166">
        <f>IF(N940="nulová",J940,0)</f>
        <v>0</v>
      </c>
      <c r="BJ940" s="123" t="s">
        <v>79</v>
      </c>
      <c r="BK940" s="166">
        <f>ROUND(I940*H940,2)</f>
        <v>0</v>
      </c>
      <c r="BL940" s="123" t="s">
        <v>262</v>
      </c>
      <c r="BM940" s="165" t="s">
        <v>1543</v>
      </c>
    </row>
    <row r="941" spans="3:65" s="106" customFormat="1" ht="37.799999999999997" customHeight="1">
      <c r="C941" s="154" t="s">
        <v>1544</v>
      </c>
      <c r="D941" s="154" t="s">
        <v>175</v>
      </c>
      <c r="E941" s="155" t="s">
        <v>1545</v>
      </c>
      <c r="F941" s="155" t="s">
        <v>1546</v>
      </c>
      <c r="G941" s="156" t="s">
        <v>191</v>
      </c>
      <c r="H941" s="157">
        <v>1</v>
      </c>
      <c r="I941" s="158"/>
      <c r="J941" s="159">
        <f>ROUND(I941*H941,2)</f>
        <v>0</v>
      </c>
      <c r="K941" s="160"/>
      <c r="M941" s="161"/>
      <c r="N941" s="162" t="s">
        <v>42</v>
      </c>
      <c r="P941" s="163">
        <f>O941*H941</f>
        <v>0</v>
      </c>
      <c r="Q941" s="163">
        <v>0</v>
      </c>
      <c r="R941" s="163">
        <f>Q941*H941</f>
        <v>0</v>
      </c>
      <c r="S941" s="163">
        <v>0</v>
      </c>
      <c r="T941" s="164">
        <f>S941*H941</f>
        <v>0</v>
      </c>
      <c r="AR941" s="165" t="s">
        <v>262</v>
      </c>
      <c r="AT941" s="165" t="s">
        <v>175</v>
      </c>
      <c r="AU941" s="165" t="s">
        <v>81</v>
      </c>
      <c r="AY941" s="123" t="s">
        <v>173</v>
      </c>
      <c r="BE941" s="166">
        <f>IF(N941="základní",J941,0)</f>
        <v>0</v>
      </c>
      <c r="BF941" s="166">
        <f>IF(N941="snížená",J941,0)</f>
        <v>0</v>
      </c>
      <c r="BG941" s="166">
        <f>IF(N941="zákl. přenesená",J941,0)</f>
        <v>0</v>
      </c>
      <c r="BH941" s="166">
        <f>IF(N941="sníž. přenesená",J941,0)</f>
        <v>0</v>
      </c>
      <c r="BI941" s="166">
        <f>IF(N941="nulová",J941,0)</f>
        <v>0</v>
      </c>
      <c r="BJ941" s="123" t="s">
        <v>79</v>
      </c>
      <c r="BK941" s="166">
        <f>ROUND(I941*H941,2)</f>
        <v>0</v>
      </c>
      <c r="BL941" s="123" t="s">
        <v>262</v>
      </c>
      <c r="BM941" s="165" t="s">
        <v>1547</v>
      </c>
    </row>
    <row r="942" spans="3:65" s="106" customFormat="1" ht="21.75" customHeight="1">
      <c r="C942" s="154" t="s">
        <v>1548</v>
      </c>
      <c r="D942" s="154" t="s">
        <v>175</v>
      </c>
      <c r="E942" s="155" t="s">
        <v>1549</v>
      </c>
      <c r="F942" s="155" t="s">
        <v>1550</v>
      </c>
      <c r="G942" s="156" t="s">
        <v>191</v>
      </c>
      <c r="H942" s="157">
        <v>2</v>
      </c>
      <c r="I942" s="158"/>
      <c r="J942" s="159">
        <f>ROUND(I942*H942,2)</f>
        <v>0</v>
      </c>
      <c r="K942" s="160"/>
      <c r="M942" s="161"/>
      <c r="N942" s="162" t="s">
        <v>42</v>
      </c>
      <c r="P942" s="163">
        <f>O942*H942</f>
        <v>0</v>
      </c>
      <c r="Q942" s="163">
        <v>0</v>
      </c>
      <c r="R942" s="163">
        <f>Q942*H942</f>
        <v>0</v>
      </c>
      <c r="S942" s="163">
        <v>0</v>
      </c>
      <c r="T942" s="164">
        <f>S942*H942</f>
        <v>0</v>
      </c>
      <c r="AR942" s="165" t="s">
        <v>262</v>
      </c>
      <c r="AT942" s="165" t="s">
        <v>175</v>
      </c>
      <c r="AU942" s="165" t="s">
        <v>81</v>
      </c>
      <c r="AY942" s="123" t="s">
        <v>173</v>
      </c>
      <c r="BE942" s="166">
        <f>IF(N942="základní",J942,0)</f>
        <v>0</v>
      </c>
      <c r="BF942" s="166">
        <f>IF(N942="snížená",J942,0)</f>
        <v>0</v>
      </c>
      <c r="BG942" s="166">
        <f>IF(N942="zákl. přenesená",J942,0)</f>
        <v>0</v>
      </c>
      <c r="BH942" s="166">
        <f>IF(N942="sníž. přenesená",J942,0)</f>
        <v>0</v>
      </c>
      <c r="BI942" s="166">
        <f>IF(N942="nulová",J942,0)</f>
        <v>0</v>
      </c>
      <c r="BJ942" s="123" t="s">
        <v>79</v>
      </c>
      <c r="BK942" s="166">
        <f>ROUND(I942*H942,2)</f>
        <v>0</v>
      </c>
      <c r="BL942" s="123" t="s">
        <v>262</v>
      </c>
      <c r="BM942" s="165" t="s">
        <v>1551</v>
      </c>
    </row>
    <row r="943" spans="3:65" s="106" customFormat="1" ht="34.950000000000003" customHeight="1">
      <c r="D943" s="207" t="s">
        <v>235</v>
      </c>
      <c r="F943" s="222" t="s">
        <v>1552</v>
      </c>
      <c r="AT943" s="123" t="s">
        <v>235</v>
      </c>
      <c r="AU943" s="123" t="s">
        <v>81</v>
      </c>
    </row>
    <row r="944" spans="3:65" s="106" customFormat="1" ht="37.799999999999997" customHeight="1">
      <c r="C944" s="154" t="s">
        <v>1553</v>
      </c>
      <c r="D944" s="154" t="s">
        <v>175</v>
      </c>
      <c r="E944" s="155" t="s">
        <v>1554</v>
      </c>
      <c r="F944" s="155" t="s">
        <v>1555</v>
      </c>
      <c r="G944" s="156" t="s">
        <v>191</v>
      </c>
      <c r="H944" s="157">
        <v>7</v>
      </c>
      <c r="I944" s="158"/>
      <c r="J944" s="159">
        <f>ROUND(I944*H944,2)</f>
        <v>0</v>
      </c>
      <c r="K944" s="167" t="s">
        <v>192</v>
      </c>
      <c r="M944" s="161"/>
      <c r="N944" s="162" t="s">
        <v>42</v>
      </c>
      <c r="P944" s="163">
        <f>O944*H944</f>
        <v>0</v>
      </c>
      <c r="Q944" s="163">
        <v>0</v>
      </c>
      <c r="R944" s="163">
        <f>Q944*H944</f>
        <v>0</v>
      </c>
      <c r="S944" s="163">
        <v>0</v>
      </c>
      <c r="T944" s="164">
        <f>S944*H944</f>
        <v>0</v>
      </c>
      <c r="AR944" s="165" t="s">
        <v>262</v>
      </c>
      <c r="AT944" s="165" t="s">
        <v>175</v>
      </c>
      <c r="AU944" s="165" t="s">
        <v>81</v>
      </c>
      <c r="AY944" s="123" t="s">
        <v>173</v>
      </c>
      <c r="BE944" s="166">
        <f>IF(N944="základní",J944,0)</f>
        <v>0</v>
      </c>
      <c r="BF944" s="166">
        <f>IF(N944="snížená",J944,0)</f>
        <v>0</v>
      </c>
      <c r="BG944" s="166">
        <f>IF(N944="zákl. přenesená",J944,0)</f>
        <v>0</v>
      </c>
      <c r="BH944" s="166">
        <f>IF(N944="sníž. přenesená",J944,0)</f>
        <v>0</v>
      </c>
      <c r="BI944" s="166">
        <f>IF(N944="nulová",J944,0)</f>
        <v>0</v>
      </c>
      <c r="BJ944" s="123" t="s">
        <v>79</v>
      </c>
      <c r="BK944" s="166">
        <f>ROUND(I944*H944,2)</f>
        <v>0</v>
      </c>
      <c r="BL944" s="123" t="s">
        <v>262</v>
      </c>
      <c r="BM944" s="165" t="s">
        <v>1556</v>
      </c>
    </row>
    <row r="945" spans="3:65" s="106" customFormat="1" ht="13.05" customHeight="1">
      <c r="D945" s="170" t="s">
        <v>194</v>
      </c>
      <c r="F945" s="171" t="s">
        <v>1557</v>
      </c>
      <c r="AT945" s="123" t="s">
        <v>194</v>
      </c>
      <c r="AU945" s="123" t="s">
        <v>81</v>
      </c>
    </row>
    <row r="946" spans="3:65" s="177" customFormat="1" ht="13.05" customHeight="1">
      <c r="D946" s="173" t="s">
        <v>207</v>
      </c>
      <c r="E946" s="178"/>
      <c r="F946" s="179" t="s">
        <v>1558</v>
      </c>
      <c r="H946" s="180">
        <v>7</v>
      </c>
      <c r="AT946" s="181" t="s">
        <v>207</v>
      </c>
      <c r="AU946" s="181" t="s">
        <v>81</v>
      </c>
      <c r="AV946" s="43" t="s">
        <v>81</v>
      </c>
      <c r="AW946" s="43" t="s">
        <v>32</v>
      </c>
      <c r="AX946" s="43" t="s">
        <v>71</v>
      </c>
      <c r="AY946" s="181" t="s">
        <v>173</v>
      </c>
    </row>
    <row r="947" spans="3:65" s="182" customFormat="1" ht="13.05" customHeight="1">
      <c r="D947" s="183" t="s">
        <v>207</v>
      </c>
      <c r="E947" s="184"/>
      <c r="F947" s="185" t="s">
        <v>210</v>
      </c>
      <c r="H947" s="186">
        <v>7</v>
      </c>
      <c r="AT947" s="187" t="s">
        <v>207</v>
      </c>
      <c r="AU947" s="187" t="s">
        <v>81</v>
      </c>
      <c r="AV947" s="43" t="s">
        <v>179</v>
      </c>
      <c r="AW947" s="43" t="s">
        <v>32</v>
      </c>
      <c r="AX947" s="43" t="s">
        <v>79</v>
      </c>
      <c r="AY947" s="187" t="s">
        <v>173</v>
      </c>
    </row>
    <row r="948" spans="3:65" s="106" customFormat="1" ht="37.799999999999997" customHeight="1">
      <c r="C948" s="154" t="s">
        <v>1559</v>
      </c>
      <c r="D948" s="154" t="s">
        <v>175</v>
      </c>
      <c r="E948" s="155" t="s">
        <v>1560</v>
      </c>
      <c r="F948" s="155" t="s">
        <v>1561</v>
      </c>
      <c r="G948" s="156" t="s">
        <v>191</v>
      </c>
      <c r="H948" s="157">
        <v>2</v>
      </c>
      <c r="I948" s="158"/>
      <c r="J948" s="159">
        <f>ROUND(I948*H948,2)</f>
        <v>0</v>
      </c>
      <c r="K948" s="167" t="s">
        <v>192</v>
      </c>
      <c r="M948" s="161"/>
      <c r="N948" s="162" t="s">
        <v>42</v>
      </c>
      <c r="P948" s="163">
        <f>O948*H948</f>
        <v>0</v>
      </c>
      <c r="Q948" s="163">
        <v>0</v>
      </c>
      <c r="R948" s="163">
        <f>Q948*H948</f>
        <v>0</v>
      </c>
      <c r="S948" s="163">
        <v>0</v>
      </c>
      <c r="T948" s="164">
        <f>S948*H948</f>
        <v>0</v>
      </c>
      <c r="AR948" s="165" t="s">
        <v>262</v>
      </c>
      <c r="AT948" s="165" t="s">
        <v>175</v>
      </c>
      <c r="AU948" s="165" t="s">
        <v>81</v>
      </c>
      <c r="AY948" s="123" t="s">
        <v>173</v>
      </c>
      <c r="BE948" s="166">
        <f>IF(N948="základní",J948,0)</f>
        <v>0</v>
      </c>
      <c r="BF948" s="166">
        <f>IF(N948="snížená",J948,0)</f>
        <v>0</v>
      </c>
      <c r="BG948" s="166">
        <f>IF(N948="zákl. přenesená",J948,0)</f>
        <v>0</v>
      </c>
      <c r="BH948" s="166">
        <f>IF(N948="sníž. přenesená",J948,0)</f>
        <v>0</v>
      </c>
      <c r="BI948" s="166">
        <f>IF(N948="nulová",J948,0)</f>
        <v>0</v>
      </c>
      <c r="BJ948" s="123" t="s">
        <v>79</v>
      </c>
      <c r="BK948" s="166">
        <f>ROUND(I948*H948,2)</f>
        <v>0</v>
      </c>
      <c r="BL948" s="123" t="s">
        <v>262</v>
      </c>
      <c r="BM948" s="165" t="s">
        <v>1562</v>
      </c>
    </row>
    <row r="949" spans="3:65" s="106" customFormat="1" ht="13.05" customHeight="1">
      <c r="D949" s="168" t="s">
        <v>194</v>
      </c>
      <c r="F949" s="169" t="s">
        <v>1563</v>
      </c>
      <c r="AT949" s="123" t="s">
        <v>194</v>
      </c>
      <c r="AU949" s="123" t="s">
        <v>81</v>
      </c>
    </row>
    <row r="950" spans="3:65" s="106" customFormat="1" ht="21.75" customHeight="1">
      <c r="C950" s="193" t="s">
        <v>1564</v>
      </c>
      <c r="D950" s="193" t="s">
        <v>317</v>
      </c>
      <c r="E950" s="194" t="s">
        <v>1565</v>
      </c>
      <c r="F950" s="194" t="s">
        <v>1566</v>
      </c>
      <c r="G950" s="195" t="s">
        <v>191</v>
      </c>
      <c r="H950" s="196">
        <v>4</v>
      </c>
      <c r="I950" s="197"/>
      <c r="J950" s="198">
        <f>ROUND(I950*H950,2)</f>
        <v>0</v>
      </c>
      <c r="K950" s="211"/>
      <c r="L950" s="200"/>
      <c r="M950" s="201"/>
      <c r="N950" s="202" t="s">
        <v>42</v>
      </c>
      <c r="P950" s="163">
        <f>O950*H950</f>
        <v>0</v>
      </c>
      <c r="Q950" s="163">
        <v>6.0000000000000001E-3</v>
      </c>
      <c r="R950" s="163">
        <f>Q950*H950</f>
        <v>2.4E-2</v>
      </c>
      <c r="S950" s="163">
        <v>0</v>
      </c>
      <c r="T950" s="164">
        <f>S950*H950</f>
        <v>0</v>
      </c>
      <c r="AR950" s="165" t="s">
        <v>364</v>
      </c>
      <c r="AT950" s="165" t="s">
        <v>317</v>
      </c>
      <c r="AU950" s="165" t="s">
        <v>81</v>
      </c>
      <c r="AY950" s="123" t="s">
        <v>173</v>
      </c>
      <c r="BE950" s="166">
        <f>IF(N950="základní",J950,0)</f>
        <v>0</v>
      </c>
      <c r="BF950" s="166">
        <f>IF(N950="snížená",J950,0)</f>
        <v>0</v>
      </c>
      <c r="BG950" s="166">
        <f>IF(N950="zákl. přenesená",J950,0)</f>
        <v>0</v>
      </c>
      <c r="BH950" s="166">
        <f>IF(N950="sníž. přenesená",J950,0)</f>
        <v>0</v>
      </c>
      <c r="BI950" s="166">
        <f>IF(N950="nulová",J950,0)</f>
        <v>0</v>
      </c>
      <c r="BJ950" s="123" t="s">
        <v>79</v>
      </c>
      <c r="BK950" s="166">
        <f>ROUND(I950*H950,2)</f>
        <v>0</v>
      </c>
      <c r="BL950" s="123" t="s">
        <v>262</v>
      </c>
      <c r="BM950" s="165" t="s">
        <v>1567</v>
      </c>
    </row>
    <row r="951" spans="3:65" s="106" customFormat="1" ht="21.75" customHeight="1">
      <c r="C951" s="193" t="s">
        <v>1568</v>
      </c>
      <c r="D951" s="193" t="s">
        <v>317</v>
      </c>
      <c r="E951" s="194" t="s">
        <v>1569</v>
      </c>
      <c r="F951" s="194" t="s">
        <v>1570</v>
      </c>
      <c r="G951" s="195" t="s">
        <v>191</v>
      </c>
      <c r="H951" s="196">
        <v>1</v>
      </c>
      <c r="I951" s="197"/>
      <c r="J951" s="198">
        <f>ROUND(I951*H951,2)</f>
        <v>0</v>
      </c>
      <c r="K951" s="211"/>
      <c r="L951" s="200"/>
      <c r="M951" s="201"/>
      <c r="N951" s="202" t="s">
        <v>42</v>
      </c>
      <c r="P951" s="163">
        <f>O951*H951</f>
        <v>0</v>
      </c>
      <c r="Q951" s="163">
        <v>2.4E-2</v>
      </c>
      <c r="R951" s="163">
        <f>Q951*H951</f>
        <v>2.4E-2</v>
      </c>
      <c r="S951" s="163">
        <v>0</v>
      </c>
      <c r="T951" s="164">
        <f>S951*H951</f>
        <v>0</v>
      </c>
      <c r="AR951" s="165" t="s">
        <v>364</v>
      </c>
      <c r="AT951" s="165" t="s">
        <v>317</v>
      </c>
      <c r="AU951" s="165" t="s">
        <v>81</v>
      </c>
      <c r="AY951" s="123" t="s">
        <v>173</v>
      </c>
      <c r="BE951" s="166">
        <f>IF(N951="základní",J951,0)</f>
        <v>0</v>
      </c>
      <c r="BF951" s="166">
        <f>IF(N951="snížená",J951,0)</f>
        <v>0</v>
      </c>
      <c r="BG951" s="166">
        <f>IF(N951="zákl. přenesená",J951,0)</f>
        <v>0</v>
      </c>
      <c r="BH951" s="166">
        <f>IF(N951="sníž. přenesená",J951,0)</f>
        <v>0</v>
      </c>
      <c r="BI951" s="166">
        <f>IF(N951="nulová",J951,0)</f>
        <v>0</v>
      </c>
      <c r="BJ951" s="123" t="s">
        <v>79</v>
      </c>
      <c r="BK951" s="166">
        <f>ROUND(I951*H951,2)</f>
        <v>0</v>
      </c>
      <c r="BL951" s="123" t="s">
        <v>262</v>
      </c>
      <c r="BM951" s="165" t="s">
        <v>1571</v>
      </c>
    </row>
    <row r="952" spans="3:65" s="106" customFormat="1" ht="16.5" customHeight="1">
      <c r="C952" s="193" t="s">
        <v>1572</v>
      </c>
      <c r="D952" s="193" t="s">
        <v>317</v>
      </c>
      <c r="E952" s="194" t="s">
        <v>1573</v>
      </c>
      <c r="F952" s="194" t="s">
        <v>1574</v>
      </c>
      <c r="G952" s="195" t="s">
        <v>191</v>
      </c>
      <c r="H952" s="196">
        <v>3</v>
      </c>
      <c r="I952" s="197"/>
      <c r="J952" s="198">
        <f>ROUND(I952*H952,2)</f>
        <v>0</v>
      </c>
      <c r="K952" s="211"/>
      <c r="L952" s="200"/>
      <c r="M952" s="201"/>
      <c r="N952" s="202" t="s">
        <v>42</v>
      </c>
      <c r="P952" s="163">
        <f>O952*H952</f>
        <v>0</v>
      </c>
      <c r="Q952" s="163">
        <v>6.0000000000000001E-3</v>
      </c>
      <c r="R952" s="163">
        <f>Q952*H952</f>
        <v>1.8000000000000002E-2</v>
      </c>
      <c r="S952" s="163">
        <v>0</v>
      </c>
      <c r="T952" s="164">
        <f>S952*H952</f>
        <v>0</v>
      </c>
      <c r="AR952" s="165" t="s">
        <v>364</v>
      </c>
      <c r="AT952" s="165" t="s">
        <v>317</v>
      </c>
      <c r="AU952" s="165" t="s">
        <v>81</v>
      </c>
      <c r="AY952" s="123" t="s">
        <v>173</v>
      </c>
      <c r="BE952" s="166">
        <f>IF(N952="základní",J952,0)</f>
        <v>0</v>
      </c>
      <c r="BF952" s="166">
        <f>IF(N952="snížená",J952,0)</f>
        <v>0</v>
      </c>
      <c r="BG952" s="166">
        <f>IF(N952="zákl. přenesená",J952,0)</f>
        <v>0</v>
      </c>
      <c r="BH952" s="166">
        <f>IF(N952="sníž. přenesená",J952,0)</f>
        <v>0</v>
      </c>
      <c r="BI952" s="166">
        <f>IF(N952="nulová",J952,0)</f>
        <v>0</v>
      </c>
      <c r="BJ952" s="123" t="s">
        <v>79</v>
      </c>
      <c r="BK952" s="166">
        <f>ROUND(I952*H952,2)</f>
        <v>0</v>
      </c>
      <c r="BL952" s="123" t="s">
        <v>262</v>
      </c>
      <c r="BM952" s="165" t="s">
        <v>1575</v>
      </c>
    </row>
    <row r="953" spans="3:65" s="106" customFormat="1" ht="16.5" customHeight="1">
      <c r="C953" s="193" t="s">
        <v>1576</v>
      </c>
      <c r="D953" s="193" t="s">
        <v>317</v>
      </c>
      <c r="E953" s="194" t="s">
        <v>1577</v>
      </c>
      <c r="F953" s="194" t="s">
        <v>1578</v>
      </c>
      <c r="G953" s="195" t="s">
        <v>191</v>
      </c>
      <c r="H953" s="196">
        <v>1</v>
      </c>
      <c r="I953" s="197"/>
      <c r="J953" s="198">
        <f>ROUND(I953*H953,2)</f>
        <v>0</v>
      </c>
      <c r="K953" s="211"/>
      <c r="L953" s="200"/>
      <c r="M953" s="201"/>
      <c r="N953" s="202" t="s">
        <v>42</v>
      </c>
      <c r="P953" s="163">
        <f>O953*H953</f>
        <v>0</v>
      </c>
      <c r="Q953" s="163">
        <v>0</v>
      </c>
      <c r="R953" s="163">
        <f>Q953*H953</f>
        <v>0</v>
      </c>
      <c r="S953" s="163">
        <v>0</v>
      </c>
      <c r="T953" s="164">
        <f>S953*H953</f>
        <v>0</v>
      </c>
      <c r="AR953" s="165" t="s">
        <v>364</v>
      </c>
      <c r="AT953" s="165" t="s">
        <v>317</v>
      </c>
      <c r="AU953" s="165" t="s">
        <v>81</v>
      </c>
      <c r="AY953" s="123" t="s">
        <v>173</v>
      </c>
      <c r="BE953" s="166">
        <f>IF(N953="základní",J953,0)</f>
        <v>0</v>
      </c>
      <c r="BF953" s="166">
        <f>IF(N953="snížená",J953,0)</f>
        <v>0</v>
      </c>
      <c r="BG953" s="166">
        <f>IF(N953="zákl. přenesená",J953,0)</f>
        <v>0</v>
      </c>
      <c r="BH953" s="166">
        <f>IF(N953="sníž. přenesená",J953,0)</f>
        <v>0</v>
      </c>
      <c r="BI953" s="166">
        <f>IF(N953="nulová",J953,0)</f>
        <v>0</v>
      </c>
      <c r="BJ953" s="123" t="s">
        <v>79</v>
      </c>
      <c r="BK953" s="166">
        <f>ROUND(I953*H953,2)</f>
        <v>0</v>
      </c>
      <c r="BL953" s="123" t="s">
        <v>262</v>
      </c>
      <c r="BM953" s="165" t="s">
        <v>1579</v>
      </c>
    </row>
    <row r="954" spans="3:65" s="106" customFormat="1" ht="37.799999999999997" customHeight="1">
      <c r="C954" s="154" t="s">
        <v>1580</v>
      </c>
      <c r="D954" s="154" t="s">
        <v>175</v>
      </c>
      <c r="E954" s="155" t="s">
        <v>1581</v>
      </c>
      <c r="F954" s="155" t="s">
        <v>1582</v>
      </c>
      <c r="G954" s="156" t="s">
        <v>191</v>
      </c>
      <c r="H954" s="157">
        <v>6</v>
      </c>
      <c r="I954" s="158"/>
      <c r="J954" s="159">
        <f>ROUND(I954*H954,2)</f>
        <v>0</v>
      </c>
      <c r="K954" s="167" t="s">
        <v>192</v>
      </c>
      <c r="M954" s="161"/>
      <c r="N954" s="162" t="s">
        <v>42</v>
      </c>
      <c r="P954" s="163">
        <f>O954*H954</f>
        <v>0</v>
      </c>
      <c r="Q954" s="163">
        <v>4.4999999999999999E-4</v>
      </c>
      <c r="R954" s="163">
        <f>Q954*H954</f>
        <v>2.7000000000000001E-3</v>
      </c>
      <c r="S954" s="163">
        <v>0</v>
      </c>
      <c r="T954" s="164">
        <f>S954*H954</f>
        <v>0</v>
      </c>
      <c r="AR954" s="165" t="s">
        <v>262</v>
      </c>
      <c r="AT954" s="165" t="s">
        <v>175</v>
      </c>
      <c r="AU954" s="165" t="s">
        <v>81</v>
      </c>
      <c r="AY954" s="123" t="s">
        <v>173</v>
      </c>
      <c r="BE954" s="166">
        <f>IF(N954="základní",J954,0)</f>
        <v>0</v>
      </c>
      <c r="BF954" s="166">
        <f>IF(N954="snížená",J954,0)</f>
        <v>0</v>
      </c>
      <c r="BG954" s="166">
        <f>IF(N954="zákl. přenesená",J954,0)</f>
        <v>0</v>
      </c>
      <c r="BH954" s="166">
        <f>IF(N954="sníž. přenesená",J954,0)</f>
        <v>0</v>
      </c>
      <c r="BI954" s="166">
        <f>IF(N954="nulová",J954,0)</f>
        <v>0</v>
      </c>
      <c r="BJ954" s="123" t="s">
        <v>79</v>
      </c>
      <c r="BK954" s="166">
        <f>ROUND(I954*H954,2)</f>
        <v>0</v>
      </c>
      <c r="BL954" s="123" t="s">
        <v>262</v>
      </c>
      <c r="BM954" s="165" t="s">
        <v>1583</v>
      </c>
    </row>
    <row r="955" spans="3:65" s="106" customFormat="1" ht="13.05" customHeight="1">
      <c r="D955" s="168" t="s">
        <v>194</v>
      </c>
      <c r="F955" s="169" t="s">
        <v>1584</v>
      </c>
      <c r="AT955" s="123" t="s">
        <v>194</v>
      </c>
      <c r="AU955" s="123" t="s">
        <v>81</v>
      </c>
    </row>
    <row r="956" spans="3:65" s="106" customFormat="1" ht="37.799999999999997" customHeight="1">
      <c r="C956" s="154" t="s">
        <v>1585</v>
      </c>
      <c r="D956" s="154" t="s">
        <v>175</v>
      </c>
      <c r="E956" s="155" t="s">
        <v>1586</v>
      </c>
      <c r="F956" s="155" t="s">
        <v>1587</v>
      </c>
      <c r="G956" s="156" t="s">
        <v>191</v>
      </c>
      <c r="H956" s="157">
        <v>3</v>
      </c>
      <c r="I956" s="158"/>
      <c r="J956" s="159">
        <f>ROUND(I956*H956,2)</f>
        <v>0</v>
      </c>
      <c r="K956" s="167" t="s">
        <v>192</v>
      </c>
      <c r="M956" s="161"/>
      <c r="N956" s="162" t="s">
        <v>42</v>
      </c>
      <c r="P956" s="163">
        <f>O956*H956</f>
        <v>0</v>
      </c>
      <c r="Q956" s="163">
        <v>4.6000000000000001E-4</v>
      </c>
      <c r="R956" s="163">
        <f>Q956*H956</f>
        <v>1.3800000000000002E-3</v>
      </c>
      <c r="S956" s="163">
        <v>0</v>
      </c>
      <c r="T956" s="164">
        <f>S956*H956</f>
        <v>0</v>
      </c>
      <c r="AR956" s="165" t="s">
        <v>262</v>
      </c>
      <c r="AT956" s="165" t="s">
        <v>175</v>
      </c>
      <c r="AU956" s="165" t="s">
        <v>81</v>
      </c>
      <c r="AY956" s="123" t="s">
        <v>173</v>
      </c>
      <c r="BE956" s="166">
        <f>IF(N956="základní",J956,0)</f>
        <v>0</v>
      </c>
      <c r="BF956" s="166">
        <f>IF(N956="snížená",J956,0)</f>
        <v>0</v>
      </c>
      <c r="BG956" s="166">
        <f>IF(N956="zákl. přenesená",J956,0)</f>
        <v>0</v>
      </c>
      <c r="BH956" s="166">
        <f>IF(N956="sníž. přenesená",J956,0)</f>
        <v>0</v>
      </c>
      <c r="BI956" s="166">
        <f>IF(N956="nulová",J956,0)</f>
        <v>0</v>
      </c>
      <c r="BJ956" s="123" t="s">
        <v>79</v>
      </c>
      <c r="BK956" s="166">
        <f>ROUND(I956*H956,2)</f>
        <v>0</v>
      </c>
      <c r="BL956" s="123" t="s">
        <v>262</v>
      </c>
      <c r="BM956" s="165" t="s">
        <v>1588</v>
      </c>
    </row>
    <row r="957" spans="3:65" s="106" customFormat="1" ht="13.05" customHeight="1">
      <c r="D957" s="168" t="s">
        <v>194</v>
      </c>
      <c r="F957" s="169" t="s">
        <v>1589</v>
      </c>
      <c r="AT957" s="123" t="s">
        <v>194</v>
      </c>
      <c r="AU957" s="123" t="s">
        <v>81</v>
      </c>
    </row>
    <row r="958" spans="3:65" s="106" customFormat="1" ht="37.799999999999997" customHeight="1">
      <c r="C958" s="193" t="s">
        <v>1590</v>
      </c>
      <c r="D958" s="193" t="s">
        <v>317</v>
      </c>
      <c r="E958" s="194" t="s">
        <v>1591</v>
      </c>
      <c r="F958" s="194" t="s">
        <v>1592</v>
      </c>
      <c r="G958" s="195" t="s">
        <v>191</v>
      </c>
      <c r="H958" s="196">
        <v>6</v>
      </c>
      <c r="I958" s="197"/>
      <c r="J958" s="198">
        <f>ROUND(I958*H958,2)</f>
        <v>0</v>
      </c>
      <c r="K958" s="199" t="s">
        <v>192</v>
      </c>
      <c r="L958" s="200"/>
      <c r="M958" s="201"/>
      <c r="N958" s="202" t="s">
        <v>42</v>
      </c>
      <c r="P958" s="163">
        <f>O958*H958</f>
        <v>0</v>
      </c>
      <c r="Q958" s="163">
        <v>1.6E-2</v>
      </c>
      <c r="R958" s="163">
        <f>Q958*H958</f>
        <v>9.6000000000000002E-2</v>
      </c>
      <c r="S958" s="163">
        <v>0</v>
      </c>
      <c r="T958" s="164">
        <f>S958*H958</f>
        <v>0</v>
      </c>
      <c r="AR958" s="165" t="s">
        <v>364</v>
      </c>
      <c r="AT958" s="165" t="s">
        <v>317</v>
      </c>
      <c r="AU958" s="165" t="s">
        <v>81</v>
      </c>
      <c r="AY958" s="123" t="s">
        <v>173</v>
      </c>
      <c r="BE958" s="166">
        <f>IF(N958="základní",J958,0)</f>
        <v>0</v>
      </c>
      <c r="BF958" s="166">
        <f>IF(N958="snížená",J958,0)</f>
        <v>0</v>
      </c>
      <c r="BG958" s="166">
        <f>IF(N958="zákl. přenesená",J958,0)</f>
        <v>0</v>
      </c>
      <c r="BH958" s="166">
        <f>IF(N958="sníž. přenesená",J958,0)</f>
        <v>0</v>
      </c>
      <c r="BI958" s="166">
        <f>IF(N958="nulová",J958,0)</f>
        <v>0</v>
      </c>
      <c r="BJ958" s="123" t="s">
        <v>79</v>
      </c>
      <c r="BK958" s="166">
        <f>ROUND(I958*H958,2)</f>
        <v>0</v>
      </c>
      <c r="BL958" s="123" t="s">
        <v>262</v>
      </c>
      <c r="BM958" s="165" t="s">
        <v>1593</v>
      </c>
    </row>
    <row r="959" spans="3:65" s="106" customFormat="1" ht="37.799999999999997" customHeight="1">
      <c r="C959" s="193" t="s">
        <v>1594</v>
      </c>
      <c r="D959" s="193" t="s">
        <v>317</v>
      </c>
      <c r="E959" s="194" t="s">
        <v>1595</v>
      </c>
      <c r="F959" s="194" t="s">
        <v>1596</v>
      </c>
      <c r="G959" s="195" t="s">
        <v>191</v>
      </c>
      <c r="H959" s="196">
        <v>3</v>
      </c>
      <c r="I959" s="197"/>
      <c r="J959" s="198">
        <f>ROUND(I959*H959,2)</f>
        <v>0</v>
      </c>
      <c r="K959" s="199" t="s">
        <v>192</v>
      </c>
      <c r="L959" s="200"/>
      <c r="M959" s="201"/>
      <c r="N959" s="202" t="s">
        <v>42</v>
      </c>
      <c r="P959" s="163">
        <f>O959*H959</f>
        <v>0</v>
      </c>
      <c r="Q959" s="163">
        <v>2.5999999999999999E-2</v>
      </c>
      <c r="R959" s="163">
        <f>Q959*H959</f>
        <v>7.8E-2</v>
      </c>
      <c r="S959" s="163">
        <v>0</v>
      </c>
      <c r="T959" s="164">
        <f>S959*H959</f>
        <v>0</v>
      </c>
      <c r="AR959" s="165" t="s">
        <v>364</v>
      </c>
      <c r="AT959" s="165" t="s">
        <v>317</v>
      </c>
      <c r="AU959" s="165" t="s">
        <v>81</v>
      </c>
      <c r="AY959" s="123" t="s">
        <v>173</v>
      </c>
      <c r="BE959" s="166">
        <f>IF(N959="základní",J959,0)</f>
        <v>0</v>
      </c>
      <c r="BF959" s="166">
        <f>IF(N959="snížená",J959,0)</f>
        <v>0</v>
      </c>
      <c r="BG959" s="166">
        <f>IF(N959="zákl. přenesená",J959,0)</f>
        <v>0</v>
      </c>
      <c r="BH959" s="166">
        <f>IF(N959="sníž. přenesená",J959,0)</f>
        <v>0</v>
      </c>
      <c r="BI959" s="166">
        <f>IF(N959="nulová",J959,0)</f>
        <v>0</v>
      </c>
      <c r="BJ959" s="123" t="s">
        <v>79</v>
      </c>
      <c r="BK959" s="166">
        <f>ROUND(I959*H959,2)</f>
        <v>0</v>
      </c>
      <c r="BL959" s="123" t="s">
        <v>262</v>
      </c>
      <c r="BM959" s="165" t="s">
        <v>1597</v>
      </c>
    </row>
    <row r="960" spans="3:65" s="106" customFormat="1" ht="16.5" customHeight="1">
      <c r="C960" s="154" t="s">
        <v>1598</v>
      </c>
      <c r="D960" s="154" t="s">
        <v>175</v>
      </c>
      <c r="E960" s="155" t="s">
        <v>1599</v>
      </c>
      <c r="F960" s="155" t="s">
        <v>1600</v>
      </c>
      <c r="G960" s="156" t="s">
        <v>378</v>
      </c>
      <c r="H960" s="157">
        <v>14.8</v>
      </c>
      <c r="I960" s="158"/>
      <c r="J960" s="159">
        <f>ROUND(I960*H960,2)</f>
        <v>0</v>
      </c>
      <c r="K960" s="160"/>
      <c r="M960" s="161"/>
      <c r="N960" s="162" t="s">
        <v>42</v>
      </c>
      <c r="P960" s="163">
        <f>O960*H960</f>
        <v>0</v>
      </c>
      <c r="Q960" s="163">
        <v>0</v>
      </c>
      <c r="R960" s="163">
        <f>Q960*H960</f>
        <v>0</v>
      </c>
      <c r="S960" s="163">
        <v>0</v>
      </c>
      <c r="T960" s="164">
        <f>S960*H960</f>
        <v>0</v>
      </c>
      <c r="AR960" s="165" t="s">
        <v>262</v>
      </c>
      <c r="AT960" s="165" t="s">
        <v>175</v>
      </c>
      <c r="AU960" s="165" t="s">
        <v>81</v>
      </c>
      <c r="AY960" s="123" t="s">
        <v>173</v>
      </c>
      <c r="BE960" s="166">
        <f>IF(N960="základní",J960,0)</f>
        <v>0</v>
      </c>
      <c r="BF960" s="166">
        <f>IF(N960="snížená",J960,0)</f>
        <v>0</v>
      </c>
      <c r="BG960" s="166">
        <f>IF(N960="zákl. přenesená",J960,0)</f>
        <v>0</v>
      </c>
      <c r="BH960" s="166">
        <f>IF(N960="sníž. přenesená",J960,0)</f>
        <v>0</v>
      </c>
      <c r="BI960" s="166">
        <f>IF(N960="nulová",J960,0)</f>
        <v>0</v>
      </c>
      <c r="BJ960" s="123" t="s">
        <v>79</v>
      </c>
      <c r="BK960" s="166">
        <f>ROUND(I960*H960,2)</f>
        <v>0</v>
      </c>
      <c r="BL960" s="123" t="s">
        <v>262</v>
      </c>
      <c r="BM960" s="165" t="s">
        <v>1601</v>
      </c>
    </row>
    <row r="961" spans="3:65" s="177" customFormat="1" ht="13.05" customHeight="1">
      <c r="D961" s="203" t="s">
        <v>207</v>
      </c>
      <c r="E961" s="204"/>
      <c r="F961" s="205" t="s">
        <v>1442</v>
      </c>
      <c r="H961" s="206">
        <v>14.8</v>
      </c>
      <c r="AT961" s="181" t="s">
        <v>207</v>
      </c>
      <c r="AU961" s="181" t="s">
        <v>81</v>
      </c>
      <c r="AV961" s="43" t="s">
        <v>81</v>
      </c>
      <c r="AW961" s="43" t="s">
        <v>32</v>
      </c>
      <c r="AX961" s="43" t="s">
        <v>71</v>
      </c>
      <c r="AY961" s="181" t="s">
        <v>173</v>
      </c>
    </row>
    <row r="962" spans="3:65" s="182" customFormat="1" ht="13.05" customHeight="1">
      <c r="D962" s="183" t="s">
        <v>207</v>
      </c>
      <c r="E962" s="184"/>
      <c r="F962" s="185" t="s">
        <v>210</v>
      </c>
      <c r="H962" s="186">
        <v>14.8</v>
      </c>
      <c r="AT962" s="187" t="s">
        <v>207</v>
      </c>
      <c r="AU962" s="187" t="s">
        <v>81</v>
      </c>
      <c r="AV962" s="43" t="s">
        <v>179</v>
      </c>
      <c r="AW962" s="43" t="s">
        <v>32</v>
      </c>
      <c r="AX962" s="43" t="s">
        <v>79</v>
      </c>
      <c r="AY962" s="187" t="s">
        <v>173</v>
      </c>
    </row>
    <row r="963" spans="3:65" s="106" customFormat="1" ht="16.5" customHeight="1">
      <c r="C963" s="193" t="s">
        <v>1602</v>
      </c>
      <c r="D963" s="193" t="s">
        <v>317</v>
      </c>
      <c r="E963" s="194" t="s">
        <v>1603</v>
      </c>
      <c r="F963" s="194" t="s">
        <v>1604</v>
      </c>
      <c r="G963" s="195" t="s">
        <v>378</v>
      </c>
      <c r="H963" s="196">
        <v>14.8</v>
      </c>
      <c r="I963" s="197"/>
      <c r="J963" s="198">
        <f>ROUND(I963*H963,2)</f>
        <v>0</v>
      </c>
      <c r="K963" s="211"/>
      <c r="L963" s="200"/>
      <c r="M963" s="201"/>
      <c r="N963" s="202" t="s">
        <v>42</v>
      </c>
      <c r="P963" s="163">
        <f>O963*H963</f>
        <v>0</v>
      </c>
      <c r="Q963" s="163">
        <v>4.60526315789474E-4</v>
      </c>
      <c r="R963" s="163">
        <f>Q963*H963</f>
        <v>6.8157894736842152E-3</v>
      </c>
      <c r="S963" s="163">
        <v>0</v>
      </c>
      <c r="T963" s="164">
        <f>S963*H963</f>
        <v>0</v>
      </c>
      <c r="AR963" s="165" t="s">
        <v>364</v>
      </c>
      <c r="AT963" s="165" t="s">
        <v>317</v>
      </c>
      <c r="AU963" s="165" t="s">
        <v>81</v>
      </c>
      <c r="AY963" s="123" t="s">
        <v>173</v>
      </c>
      <c r="BE963" s="166">
        <f>IF(N963="základní",J963,0)</f>
        <v>0</v>
      </c>
      <c r="BF963" s="166">
        <f>IF(N963="snížená",J963,0)</f>
        <v>0</v>
      </c>
      <c r="BG963" s="166">
        <f>IF(N963="zákl. přenesená",J963,0)</f>
        <v>0</v>
      </c>
      <c r="BH963" s="166">
        <f>IF(N963="sníž. přenesená",J963,0)</f>
        <v>0</v>
      </c>
      <c r="BI963" s="166">
        <f>IF(N963="nulová",J963,0)</f>
        <v>0</v>
      </c>
      <c r="BJ963" s="123" t="s">
        <v>79</v>
      </c>
      <c r="BK963" s="166">
        <f>ROUND(I963*H963,2)</f>
        <v>0</v>
      </c>
      <c r="BL963" s="123" t="s">
        <v>262</v>
      </c>
      <c r="BM963" s="165" t="s">
        <v>1605</v>
      </c>
    </row>
    <row r="964" spans="3:65" s="106" customFormat="1" ht="24.15" customHeight="1">
      <c r="C964" s="193" t="s">
        <v>1606</v>
      </c>
      <c r="D964" s="193" t="s">
        <v>317</v>
      </c>
      <c r="E964" s="194" t="s">
        <v>1607</v>
      </c>
      <c r="F964" s="194" t="s">
        <v>1608</v>
      </c>
      <c r="G964" s="195" t="s">
        <v>191</v>
      </c>
      <c r="H964" s="196">
        <v>20</v>
      </c>
      <c r="I964" s="197"/>
      <c r="J964" s="198">
        <f>ROUND(I964*H964,2)</f>
        <v>0</v>
      </c>
      <c r="K964" s="199" t="s">
        <v>192</v>
      </c>
      <c r="L964" s="200"/>
      <c r="M964" s="201"/>
      <c r="N964" s="202" t="s">
        <v>42</v>
      </c>
      <c r="P964" s="163">
        <f>O964*H964</f>
        <v>0</v>
      </c>
      <c r="Q964" s="163">
        <v>6.0000000000000002E-5</v>
      </c>
      <c r="R964" s="163">
        <f>Q964*H964</f>
        <v>1.2000000000000001E-3</v>
      </c>
      <c r="S964" s="163">
        <v>0</v>
      </c>
      <c r="T964" s="164">
        <f>S964*H964</f>
        <v>0</v>
      </c>
      <c r="AR964" s="165" t="s">
        <v>364</v>
      </c>
      <c r="AT964" s="165" t="s">
        <v>317</v>
      </c>
      <c r="AU964" s="165" t="s">
        <v>81</v>
      </c>
      <c r="AY964" s="123" t="s">
        <v>173</v>
      </c>
      <c r="BE964" s="166">
        <f>IF(N964="základní",J964,0)</f>
        <v>0</v>
      </c>
      <c r="BF964" s="166">
        <f>IF(N964="snížená",J964,0)</f>
        <v>0</v>
      </c>
      <c r="BG964" s="166">
        <f>IF(N964="zákl. přenesená",J964,0)</f>
        <v>0</v>
      </c>
      <c r="BH964" s="166">
        <f>IF(N964="sníž. přenesená",J964,0)</f>
        <v>0</v>
      </c>
      <c r="BI964" s="166">
        <f>IF(N964="nulová",J964,0)</f>
        <v>0</v>
      </c>
      <c r="BJ964" s="123" t="s">
        <v>79</v>
      </c>
      <c r="BK964" s="166">
        <f>ROUND(I964*H964,2)</f>
        <v>0</v>
      </c>
      <c r="BL964" s="123" t="s">
        <v>262</v>
      </c>
      <c r="BM964" s="165" t="s">
        <v>1609</v>
      </c>
    </row>
    <row r="965" spans="3:65" s="177" customFormat="1" ht="13.05" customHeight="1">
      <c r="D965" s="203" t="s">
        <v>207</v>
      </c>
      <c r="E965" s="204"/>
      <c r="F965" s="205" t="s">
        <v>1610</v>
      </c>
      <c r="H965" s="206">
        <v>20</v>
      </c>
      <c r="AT965" s="181" t="s">
        <v>207</v>
      </c>
      <c r="AU965" s="181" t="s">
        <v>81</v>
      </c>
      <c r="AV965" s="43" t="s">
        <v>81</v>
      </c>
      <c r="AW965" s="43" t="s">
        <v>32</v>
      </c>
      <c r="AX965" s="43" t="s">
        <v>71</v>
      </c>
      <c r="AY965" s="181" t="s">
        <v>173</v>
      </c>
    </row>
    <row r="966" spans="3:65" s="182" customFormat="1" ht="13.05" customHeight="1">
      <c r="D966" s="183" t="s">
        <v>207</v>
      </c>
      <c r="E966" s="184"/>
      <c r="F966" s="185" t="s">
        <v>210</v>
      </c>
      <c r="H966" s="186">
        <v>20</v>
      </c>
      <c r="AT966" s="187" t="s">
        <v>207</v>
      </c>
      <c r="AU966" s="187" t="s">
        <v>81</v>
      </c>
      <c r="AV966" s="43" t="s">
        <v>179</v>
      </c>
      <c r="AW966" s="43" t="s">
        <v>32</v>
      </c>
      <c r="AX966" s="43" t="s">
        <v>79</v>
      </c>
      <c r="AY966" s="187" t="s">
        <v>173</v>
      </c>
    </row>
    <row r="967" spans="3:65" s="106" customFormat="1" ht="44.25" customHeight="1">
      <c r="C967" s="154" t="s">
        <v>1611</v>
      </c>
      <c r="D967" s="154" t="s">
        <v>175</v>
      </c>
      <c r="E967" s="155" t="s">
        <v>1612</v>
      </c>
      <c r="F967" s="155" t="s">
        <v>1613</v>
      </c>
      <c r="G967" s="156" t="s">
        <v>862</v>
      </c>
      <c r="H967" s="215"/>
      <c r="I967" s="158"/>
      <c r="J967" s="159">
        <f>ROUND(I967*H967,2)</f>
        <v>0</v>
      </c>
      <c r="K967" s="167" t="s">
        <v>192</v>
      </c>
      <c r="M967" s="161"/>
      <c r="N967" s="162" t="s">
        <v>42</v>
      </c>
      <c r="P967" s="163">
        <f>O967*H967</f>
        <v>0</v>
      </c>
      <c r="Q967" s="163">
        <v>0</v>
      </c>
      <c r="R967" s="163">
        <f>Q967*H967</f>
        <v>0</v>
      </c>
      <c r="S967" s="163">
        <v>0</v>
      </c>
      <c r="T967" s="164">
        <f>S967*H967</f>
        <v>0</v>
      </c>
      <c r="AR967" s="165" t="s">
        <v>262</v>
      </c>
      <c r="AT967" s="165" t="s">
        <v>175</v>
      </c>
      <c r="AU967" s="165" t="s">
        <v>81</v>
      </c>
      <c r="AY967" s="123" t="s">
        <v>173</v>
      </c>
      <c r="BE967" s="166">
        <f>IF(N967="základní",J967,0)</f>
        <v>0</v>
      </c>
      <c r="BF967" s="166">
        <f>IF(N967="snížená",J967,0)</f>
        <v>0</v>
      </c>
      <c r="BG967" s="166">
        <f>IF(N967="zákl. přenesená",J967,0)</f>
        <v>0</v>
      </c>
      <c r="BH967" s="166">
        <f>IF(N967="sníž. přenesená",J967,0)</f>
        <v>0</v>
      </c>
      <c r="BI967" s="166">
        <f>IF(N967="nulová",J967,0)</f>
        <v>0</v>
      </c>
      <c r="BJ967" s="123" t="s">
        <v>79</v>
      </c>
      <c r="BK967" s="166">
        <f>ROUND(I967*H967,2)</f>
        <v>0</v>
      </c>
      <c r="BL967" s="123" t="s">
        <v>262</v>
      </c>
      <c r="BM967" s="165" t="s">
        <v>1614</v>
      </c>
    </row>
    <row r="968" spans="3:65" s="106" customFormat="1" ht="13.05" customHeight="1">
      <c r="D968" s="170" t="s">
        <v>194</v>
      </c>
      <c r="F968" s="171" t="s">
        <v>1615</v>
      </c>
      <c r="AT968" s="123" t="s">
        <v>194</v>
      </c>
      <c r="AU968" s="123" t="s">
        <v>81</v>
      </c>
    </row>
    <row r="969" spans="3:65" s="143" customFormat="1" ht="22.8" customHeight="1">
      <c r="D969" s="151" t="s">
        <v>70</v>
      </c>
      <c r="E969" s="152" t="s">
        <v>1616</v>
      </c>
      <c r="F969" s="152" t="s">
        <v>1617</v>
      </c>
      <c r="J969" s="153">
        <f>BK969</f>
        <v>0</v>
      </c>
      <c r="P969" s="147">
        <f>SUM(P970:P983)</f>
        <v>0</v>
      </c>
      <c r="R969" s="147">
        <f>SUM(R970:R983)</f>
        <v>1.8374400000000003E-2</v>
      </c>
      <c r="T969" s="148">
        <f>SUM(T970:T983)</f>
        <v>0</v>
      </c>
      <c r="AR969" s="144" t="s">
        <v>81</v>
      </c>
      <c r="AT969" s="149" t="s">
        <v>70</v>
      </c>
      <c r="AU969" s="149" t="s">
        <v>79</v>
      </c>
      <c r="AY969" s="144" t="s">
        <v>173</v>
      </c>
      <c r="BK969" s="150">
        <f>SUM(BK970:BK983)</f>
        <v>0</v>
      </c>
    </row>
    <row r="970" spans="3:65" s="106" customFormat="1" ht="16.5" customHeight="1">
      <c r="C970" s="154" t="s">
        <v>1618</v>
      </c>
      <c r="D970" s="154" t="s">
        <v>175</v>
      </c>
      <c r="E970" s="155" t="s">
        <v>1619</v>
      </c>
      <c r="F970" s="155" t="s">
        <v>1620</v>
      </c>
      <c r="G970" s="156" t="s">
        <v>378</v>
      </c>
      <c r="H970" s="157">
        <v>5</v>
      </c>
      <c r="I970" s="158"/>
      <c r="J970" s="159">
        <f>ROUND(I970*H970,2)</f>
        <v>0</v>
      </c>
      <c r="K970" s="160"/>
      <c r="M970" s="161"/>
      <c r="N970" s="162" t="s">
        <v>42</v>
      </c>
      <c r="P970" s="163">
        <f>O970*H970</f>
        <v>0</v>
      </c>
      <c r="Q970" s="163">
        <v>0</v>
      </c>
      <c r="R970" s="163">
        <f>Q970*H970</f>
        <v>0</v>
      </c>
      <c r="S970" s="163">
        <v>0</v>
      </c>
      <c r="T970" s="164">
        <f>S970*H970</f>
        <v>0</v>
      </c>
      <c r="AR970" s="165" t="s">
        <v>262</v>
      </c>
      <c r="AT970" s="165" t="s">
        <v>175</v>
      </c>
      <c r="AU970" s="165" t="s">
        <v>81</v>
      </c>
      <c r="AY970" s="123" t="s">
        <v>173</v>
      </c>
      <c r="BE970" s="166">
        <f>IF(N970="základní",J970,0)</f>
        <v>0</v>
      </c>
      <c r="BF970" s="166">
        <f>IF(N970="snížená",J970,0)</f>
        <v>0</v>
      </c>
      <c r="BG970" s="166">
        <f>IF(N970="zákl. přenesená",J970,0)</f>
        <v>0</v>
      </c>
      <c r="BH970" s="166">
        <f>IF(N970="sníž. přenesená",J970,0)</f>
        <v>0</v>
      </c>
      <c r="BI970" s="166">
        <f>IF(N970="nulová",J970,0)</f>
        <v>0</v>
      </c>
      <c r="BJ970" s="123" t="s">
        <v>79</v>
      </c>
      <c r="BK970" s="166">
        <f>ROUND(I970*H970,2)</f>
        <v>0</v>
      </c>
      <c r="BL970" s="123" t="s">
        <v>262</v>
      </c>
      <c r="BM970" s="165" t="s">
        <v>1621</v>
      </c>
    </row>
    <row r="971" spans="3:65" s="106" customFormat="1" ht="24.15" customHeight="1">
      <c r="C971" s="154" t="s">
        <v>1622</v>
      </c>
      <c r="D971" s="154" t="s">
        <v>175</v>
      </c>
      <c r="E971" s="155" t="s">
        <v>1182</v>
      </c>
      <c r="F971" s="155" t="s">
        <v>1183</v>
      </c>
      <c r="G971" s="156" t="s">
        <v>416</v>
      </c>
      <c r="H971" s="157">
        <v>306.24</v>
      </c>
      <c r="I971" s="158"/>
      <c r="J971" s="159">
        <f>ROUND(I971*H971,2)</f>
        <v>0</v>
      </c>
      <c r="K971" s="167" t="s">
        <v>192</v>
      </c>
      <c r="M971" s="161"/>
      <c r="N971" s="162" t="s">
        <v>42</v>
      </c>
      <c r="P971" s="163">
        <f>O971*H971</f>
        <v>0</v>
      </c>
      <c r="Q971" s="163">
        <v>6.0000000000000002E-5</v>
      </c>
      <c r="R971" s="163">
        <f>Q971*H971</f>
        <v>1.8374400000000003E-2</v>
      </c>
      <c r="S971" s="163">
        <v>0</v>
      </c>
      <c r="T971" s="164">
        <f>S971*H971</f>
        <v>0</v>
      </c>
      <c r="AR971" s="165" t="s">
        <v>262</v>
      </c>
      <c r="AT971" s="165" t="s">
        <v>175</v>
      </c>
      <c r="AU971" s="165" t="s">
        <v>81</v>
      </c>
      <c r="AY971" s="123" t="s">
        <v>173</v>
      </c>
      <c r="BE971" s="166">
        <f>IF(N971="základní",J971,0)</f>
        <v>0</v>
      </c>
      <c r="BF971" s="166">
        <f>IF(N971="snížená",J971,0)</f>
        <v>0</v>
      </c>
      <c r="BG971" s="166">
        <f>IF(N971="zákl. přenesená",J971,0)</f>
        <v>0</v>
      </c>
      <c r="BH971" s="166">
        <f>IF(N971="sníž. přenesená",J971,0)</f>
        <v>0</v>
      </c>
      <c r="BI971" s="166">
        <f>IF(N971="nulová",J971,0)</f>
        <v>0</v>
      </c>
      <c r="BJ971" s="123" t="s">
        <v>79</v>
      </c>
      <c r="BK971" s="166">
        <f>ROUND(I971*H971,2)</f>
        <v>0</v>
      </c>
      <c r="BL971" s="123" t="s">
        <v>262</v>
      </c>
      <c r="BM971" s="165" t="s">
        <v>1623</v>
      </c>
    </row>
    <row r="972" spans="3:65" s="106" customFormat="1" ht="13.05" customHeight="1">
      <c r="D972" s="170" t="s">
        <v>194</v>
      </c>
      <c r="F972" s="171" t="s">
        <v>1185</v>
      </c>
      <c r="AT972" s="123" t="s">
        <v>194</v>
      </c>
      <c r="AU972" s="123" t="s">
        <v>81</v>
      </c>
    </row>
    <row r="973" spans="3:65" s="172" customFormat="1" ht="13.05" customHeight="1">
      <c r="D973" s="173" t="s">
        <v>207</v>
      </c>
      <c r="E973" s="174"/>
      <c r="F973" s="175" t="s">
        <v>1624</v>
      </c>
      <c r="H973" s="174"/>
      <c r="AT973" s="176" t="s">
        <v>207</v>
      </c>
      <c r="AU973" s="176" t="s">
        <v>81</v>
      </c>
      <c r="AV973" s="43" t="s">
        <v>79</v>
      </c>
      <c r="AW973" s="43" t="s">
        <v>32</v>
      </c>
      <c r="AX973" s="43" t="s">
        <v>71</v>
      </c>
      <c r="AY973" s="176" t="s">
        <v>173</v>
      </c>
    </row>
    <row r="974" spans="3:65" s="172" customFormat="1" ht="13.05" customHeight="1">
      <c r="D974" s="173" t="s">
        <v>207</v>
      </c>
      <c r="E974" s="174"/>
      <c r="F974" s="175" t="s">
        <v>1625</v>
      </c>
      <c r="H974" s="174"/>
      <c r="AT974" s="176" t="s">
        <v>207</v>
      </c>
      <c r="AU974" s="176" t="s">
        <v>81</v>
      </c>
      <c r="AV974" s="43" t="s">
        <v>79</v>
      </c>
      <c r="AW974" s="43" t="s">
        <v>32</v>
      </c>
      <c r="AX974" s="43" t="s">
        <v>71</v>
      </c>
      <c r="AY974" s="176" t="s">
        <v>173</v>
      </c>
    </row>
    <row r="975" spans="3:65" s="177" customFormat="1" ht="13.05" customHeight="1">
      <c r="D975" s="173" t="s">
        <v>207</v>
      </c>
      <c r="E975" s="178"/>
      <c r="F975" s="179" t="s">
        <v>1626</v>
      </c>
      <c r="H975" s="180">
        <v>47.04</v>
      </c>
      <c r="AT975" s="181" t="s">
        <v>207</v>
      </c>
      <c r="AU975" s="181" t="s">
        <v>81</v>
      </c>
      <c r="AV975" s="43" t="s">
        <v>81</v>
      </c>
      <c r="AW975" s="43" t="s">
        <v>32</v>
      </c>
      <c r="AX975" s="43" t="s">
        <v>71</v>
      </c>
      <c r="AY975" s="181" t="s">
        <v>173</v>
      </c>
    </row>
    <row r="976" spans="3:65" s="172" customFormat="1" ht="13.05" customHeight="1">
      <c r="D976" s="173" t="s">
        <v>207</v>
      </c>
      <c r="E976" s="174"/>
      <c r="F976" s="175" t="s">
        <v>1627</v>
      </c>
      <c r="H976" s="174"/>
      <c r="AT976" s="176" t="s">
        <v>207</v>
      </c>
      <c r="AU976" s="176" t="s">
        <v>81</v>
      </c>
      <c r="AV976" s="43" t="s">
        <v>79</v>
      </c>
      <c r="AW976" s="43" t="s">
        <v>32</v>
      </c>
      <c r="AX976" s="43" t="s">
        <v>71</v>
      </c>
      <c r="AY976" s="176" t="s">
        <v>173</v>
      </c>
    </row>
    <row r="977" spans="3:65" s="177" customFormat="1" ht="13.05" customHeight="1">
      <c r="D977" s="173" t="s">
        <v>207</v>
      </c>
      <c r="E977" s="178"/>
      <c r="F977" s="179" t="s">
        <v>1628</v>
      </c>
      <c r="H977" s="180">
        <v>259.2</v>
      </c>
      <c r="AT977" s="181" t="s">
        <v>207</v>
      </c>
      <c r="AU977" s="181" t="s">
        <v>81</v>
      </c>
      <c r="AV977" s="43" t="s">
        <v>81</v>
      </c>
      <c r="AW977" s="43" t="s">
        <v>32</v>
      </c>
      <c r="AX977" s="43" t="s">
        <v>71</v>
      </c>
      <c r="AY977" s="181" t="s">
        <v>173</v>
      </c>
    </row>
    <row r="978" spans="3:65" s="182" customFormat="1" ht="13.05" customHeight="1">
      <c r="D978" s="183" t="s">
        <v>207</v>
      </c>
      <c r="E978" s="184"/>
      <c r="F978" s="185" t="s">
        <v>210</v>
      </c>
      <c r="H978" s="186">
        <v>306.24</v>
      </c>
      <c r="AT978" s="187" t="s">
        <v>207</v>
      </c>
      <c r="AU978" s="187" t="s">
        <v>81</v>
      </c>
      <c r="AV978" s="43" t="s">
        <v>179</v>
      </c>
      <c r="AW978" s="43" t="s">
        <v>32</v>
      </c>
      <c r="AX978" s="43" t="s">
        <v>79</v>
      </c>
      <c r="AY978" s="187" t="s">
        <v>173</v>
      </c>
    </row>
    <row r="979" spans="3:65" s="106" customFormat="1" ht="37.799999999999997" customHeight="1">
      <c r="C979" s="193" t="s">
        <v>1629</v>
      </c>
      <c r="D979" s="193" t="s">
        <v>317</v>
      </c>
      <c r="E979" s="194" t="s">
        <v>1630</v>
      </c>
      <c r="F979" s="194" t="s">
        <v>1631</v>
      </c>
      <c r="G979" s="195" t="s">
        <v>416</v>
      </c>
      <c r="H979" s="196">
        <v>351.9</v>
      </c>
      <c r="I979" s="197"/>
      <c r="J979" s="198">
        <f>ROUND(I979*H979,2)</f>
        <v>0</v>
      </c>
      <c r="K979" s="211"/>
      <c r="L979" s="200"/>
      <c r="M979" s="201"/>
      <c r="N979" s="202" t="s">
        <v>42</v>
      </c>
      <c r="P979" s="163">
        <f>O979*H979</f>
        <v>0</v>
      </c>
      <c r="Q979" s="163">
        <v>0</v>
      </c>
      <c r="R979" s="163">
        <f>Q979*H979</f>
        <v>0</v>
      </c>
      <c r="S979" s="163">
        <v>0</v>
      </c>
      <c r="T979" s="164">
        <f>S979*H979</f>
        <v>0</v>
      </c>
      <c r="AR979" s="165" t="s">
        <v>364</v>
      </c>
      <c r="AT979" s="165" t="s">
        <v>317</v>
      </c>
      <c r="AU979" s="165" t="s">
        <v>81</v>
      </c>
      <c r="AY979" s="123" t="s">
        <v>173</v>
      </c>
      <c r="BE979" s="166">
        <f>IF(N979="základní",J979,0)</f>
        <v>0</v>
      </c>
      <c r="BF979" s="166">
        <f>IF(N979="snížená",J979,0)</f>
        <v>0</v>
      </c>
      <c r="BG979" s="166">
        <f>IF(N979="zákl. přenesená",J979,0)</f>
        <v>0</v>
      </c>
      <c r="BH979" s="166">
        <f>IF(N979="sníž. přenesená",J979,0)</f>
        <v>0</v>
      </c>
      <c r="BI979" s="166">
        <f>IF(N979="nulová",J979,0)</f>
        <v>0</v>
      </c>
      <c r="BJ979" s="123" t="s">
        <v>79</v>
      </c>
      <c r="BK979" s="166">
        <f>ROUND(I979*H979,2)</f>
        <v>0</v>
      </c>
      <c r="BL979" s="123" t="s">
        <v>262</v>
      </c>
      <c r="BM979" s="165" t="s">
        <v>1632</v>
      </c>
    </row>
    <row r="980" spans="3:65" s="177" customFormat="1" ht="13.05" customHeight="1">
      <c r="D980" s="203" t="s">
        <v>207</v>
      </c>
      <c r="E980" s="204"/>
      <c r="F980" s="205" t="s">
        <v>1633</v>
      </c>
      <c r="H980" s="206">
        <v>351.9</v>
      </c>
      <c r="AT980" s="181" t="s">
        <v>207</v>
      </c>
      <c r="AU980" s="181" t="s">
        <v>81</v>
      </c>
      <c r="AV980" s="43" t="s">
        <v>81</v>
      </c>
      <c r="AW980" s="43" t="s">
        <v>32</v>
      </c>
      <c r="AX980" s="43" t="s">
        <v>71</v>
      </c>
      <c r="AY980" s="181" t="s">
        <v>173</v>
      </c>
    </row>
    <row r="981" spans="3:65" s="182" customFormat="1" ht="13.05" customHeight="1">
      <c r="D981" s="183" t="s">
        <v>207</v>
      </c>
      <c r="E981" s="184"/>
      <c r="F981" s="185" t="s">
        <v>210</v>
      </c>
      <c r="H981" s="186">
        <v>351.9</v>
      </c>
      <c r="AT981" s="187" t="s">
        <v>207</v>
      </c>
      <c r="AU981" s="187" t="s">
        <v>81</v>
      </c>
      <c r="AV981" s="43" t="s">
        <v>179</v>
      </c>
      <c r="AW981" s="43" t="s">
        <v>32</v>
      </c>
      <c r="AX981" s="43" t="s">
        <v>79</v>
      </c>
      <c r="AY981" s="187" t="s">
        <v>173</v>
      </c>
    </row>
    <row r="982" spans="3:65" s="106" customFormat="1" ht="44.25" customHeight="1">
      <c r="C982" s="154" t="s">
        <v>1634</v>
      </c>
      <c r="D982" s="154" t="s">
        <v>175</v>
      </c>
      <c r="E982" s="155" t="s">
        <v>1635</v>
      </c>
      <c r="F982" s="155" t="s">
        <v>1636</v>
      </c>
      <c r="G982" s="156" t="s">
        <v>862</v>
      </c>
      <c r="H982" s="215"/>
      <c r="I982" s="158"/>
      <c r="J982" s="159">
        <f>ROUND(I982*H982,2)</f>
        <v>0</v>
      </c>
      <c r="K982" s="167" t="s">
        <v>192</v>
      </c>
      <c r="M982" s="161"/>
      <c r="N982" s="162" t="s">
        <v>42</v>
      </c>
      <c r="P982" s="163">
        <f>O982*H982</f>
        <v>0</v>
      </c>
      <c r="Q982" s="163">
        <v>0</v>
      </c>
      <c r="R982" s="163">
        <f>Q982*H982</f>
        <v>0</v>
      </c>
      <c r="S982" s="163">
        <v>0</v>
      </c>
      <c r="T982" s="164">
        <f>S982*H982</f>
        <v>0</v>
      </c>
      <c r="AR982" s="165" t="s">
        <v>262</v>
      </c>
      <c r="AT982" s="165" t="s">
        <v>175</v>
      </c>
      <c r="AU982" s="165" t="s">
        <v>81</v>
      </c>
      <c r="AY982" s="123" t="s">
        <v>173</v>
      </c>
      <c r="BE982" s="166">
        <f>IF(N982="základní",J982,0)</f>
        <v>0</v>
      </c>
      <c r="BF982" s="166">
        <f>IF(N982="snížená",J982,0)</f>
        <v>0</v>
      </c>
      <c r="BG982" s="166">
        <f>IF(N982="zákl. přenesená",J982,0)</f>
        <v>0</v>
      </c>
      <c r="BH982" s="166">
        <f>IF(N982="sníž. přenesená",J982,0)</f>
        <v>0</v>
      </c>
      <c r="BI982" s="166">
        <f>IF(N982="nulová",J982,0)</f>
        <v>0</v>
      </c>
      <c r="BJ982" s="123" t="s">
        <v>79</v>
      </c>
      <c r="BK982" s="166">
        <f>ROUND(I982*H982,2)</f>
        <v>0</v>
      </c>
      <c r="BL982" s="123" t="s">
        <v>262</v>
      </c>
      <c r="BM982" s="165" t="s">
        <v>1637</v>
      </c>
    </row>
    <row r="983" spans="3:65" s="106" customFormat="1" ht="13.05" customHeight="1">
      <c r="D983" s="170" t="s">
        <v>194</v>
      </c>
      <c r="F983" s="171" t="s">
        <v>1638</v>
      </c>
      <c r="AT983" s="123" t="s">
        <v>194</v>
      </c>
      <c r="AU983" s="123" t="s">
        <v>81</v>
      </c>
    </row>
    <row r="984" spans="3:65" s="143" customFormat="1" ht="22.8" customHeight="1">
      <c r="D984" s="151" t="s">
        <v>70</v>
      </c>
      <c r="E984" s="152" t="s">
        <v>1639</v>
      </c>
      <c r="F984" s="152" t="s">
        <v>1640</v>
      </c>
      <c r="J984" s="153">
        <f>BK984</f>
        <v>0</v>
      </c>
      <c r="P984" s="147">
        <f>SUM(P985:P1031)</f>
        <v>0</v>
      </c>
      <c r="R984" s="147">
        <f>SUM(R985:R1031)</f>
        <v>5.1207459657736107</v>
      </c>
      <c r="T984" s="148">
        <f>SUM(T985:T1031)</f>
        <v>0</v>
      </c>
      <c r="AR984" s="144" t="s">
        <v>81</v>
      </c>
      <c r="AT984" s="149" t="s">
        <v>70</v>
      </c>
      <c r="AU984" s="149" t="s">
        <v>79</v>
      </c>
      <c r="AY984" s="144" t="s">
        <v>173</v>
      </c>
      <c r="BK984" s="150">
        <f>SUM(BK985:BK1031)</f>
        <v>0</v>
      </c>
    </row>
    <row r="985" spans="3:65" s="106" customFormat="1" ht="24.15" customHeight="1">
      <c r="C985" s="154" t="s">
        <v>1641</v>
      </c>
      <c r="D985" s="154" t="s">
        <v>175</v>
      </c>
      <c r="E985" s="155" t="s">
        <v>1642</v>
      </c>
      <c r="F985" s="155" t="s">
        <v>1643</v>
      </c>
      <c r="G985" s="156" t="s">
        <v>199</v>
      </c>
      <c r="H985" s="157">
        <v>120.1</v>
      </c>
      <c r="I985" s="158"/>
      <c r="J985" s="159">
        <f>ROUND(I985*H985,2)</f>
        <v>0</v>
      </c>
      <c r="K985" s="167" t="s">
        <v>192</v>
      </c>
      <c r="M985" s="161"/>
      <c r="N985" s="162" t="s">
        <v>42</v>
      </c>
      <c r="P985" s="163">
        <f>O985*H985</f>
        <v>0</v>
      </c>
      <c r="Q985" s="163">
        <v>2.9999999999999997E-4</v>
      </c>
      <c r="R985" s="163">
        <f>Q985*H985</f>
        <v>3.6029999999999993E-2</v>
      </c>
      <c r="S985" s="163">
        <v>0</v>
      </c>
      <c r="T985" s="164">
        <f>S985*H985</f>
        <v>0</v>
      </c>
      <c r="AR985" s="165" t="s">
        <v>262</v>
      </c>
      <c r="AT985" s="165" t="s">
        <v>175</v>
      </c>
      <c r="AU985" s="165" t="s">
        <v>81</v>
      </c>
      <c r="AY985" s="123" t="s">
        <v>173</v>
      </c>
      <c r="BE985" s="166">
        <f>IF(N985="základní",J985,0)</f>
        <v>0</v>
      </c>
      <c r="BF985" s="166">
        <f>IF(N985="snížená",J985,0)</f>
        <v>0</v>
      </c>
      <c r="BG985" s="166">
        <f>IF(N985="zákl. přenesená",J985,0)</f>
        <v>0</v>
      </c>
      <c r="BH985" s="166">
        <f>IF(N985="sníž. přenesená",J985,0)</f>
        <v>0</v>
      </c>
      <c r="BI985" s="166">
        <f>IF(N985="nulová",J985,0)</f>
        <v>0</v>
      </c>
      <c r="BJ985" s="123" t="s">
        <v>79</v>
      </c>
      <c r="BK985" s="166">
        <f>ROUND(I985*H985,2)</f>
        <v>0</v>
      </c>
      <c r="BL985" s="123" t="s">
        <v>262</v>
      </c>
      <c r="BM985" s="165" t="s">
        <v>1644</v>
      </c>
    </row>
    <row r="986" spans="3:65" s="106" customFormat="1" ht="13.05" customHeight="1">
      <c r="D986" s="170" t="s">
        <v>194</v>
      </c>
      <c r="F986" s="171" t="s">
        <v>1645</v>
      </c>
      <c r="AT986" s="123" t="s">
        <v>194</v>
      </c>
      <c r="AU986" s="123" t="s">
        <v>81</v>
      </c>
    </row>
    <row r="987" spans="3:65" s="177" customFormat="1" ht="13.05" customHeight="1">
      <c r="D987" s="173" t="s">
        <v>207</v>
      </c>
      <c r="E987" s="178"/>
      <c r="F987" s="179" t="s">
        <v>1646</v>
      </c>
      <c r="H987" s="180">
        <v>120.1</v>
      </c>
      <c r="AT987" s="181" t="s">
        <v>207</v>
      </c>
      <c r="AU987" s="181" t="s">
        <v>81</v>
      </c>
      <c r="AV987" s="43" t="s">
        <v>81</v>
      </c>
      <c r="AW987" s="43" t="s">
        <v>32</v>
      </c>
      <c r="AX987" s="43" t="s">
        <v>71</v>
      </c>
      <c r="AY987" s="181" t="s">
        <v>173</v>
      </c>
    </row>
    <row r="988" spans="3:65" s="182" customFormat="1" ht="13.05" customHeight="1">
      <c r="D988" s="183" t="s">
        <v>207</v>
      </c>
      <c r="E988" s="184"/>
      <c r="F988" s="185" t="s">
        <v>210</v>
      </c>
      <c r="H988" s="186">
        <v>120.1</v>
      </c>
      <c r="AT988" s="187" t="s">
        <v>207</v>
      </c>
      <c r="AU988" s="187" t="s">
        <v>81</v>
      </c>
      <c r="AV988" s="43" t="s">
        <v>179</v>
      </c>
      <c r="AW988" s="43" t="s">
        <v>32</v>
      </c>
      <c r="AX988" s="43" t="s">
        <v>79</v>
      </c>
      <c r="AY988" s="187" t="s">
        <v>173</v>
      </c>
    </row>
    <row r="989" spans="3:65" s="106" customFormat="1" ht="37.799999999999997" customHeight="1">
      <c r="C989" s="154" t="s">
        <v>1647</v>
      </c>
      <c r="D989" s="154" t="s">
        <v>175</v>
      </c>
      <c r="E989" s="155" t="s">
        <v>1648</v>
      </c>
      <c r="F989" s="155" t="s">
        <v>1649</v>
      </c>
      <c r="G989" s="156" t="s">
        <v>199</v>
      </c>
      <c r="H989" s="157">
        <v>120.1</v>
      </c>
      <c r="I989" s="158"/>
      <c r="J989" s="159">
        <f>ROUND(I989*H989,2)</f>
        <v>0</v>
      </c>
      <c r="K989" s="167" t="s">
        <v>192</v>
      </c>
      <c r="M989" s="161"/>
      <c r="N989" s="162" t="s">
        <v>42</v>
      </c>
      <c r="P989" s="163">
        <f>O989*H989</f>
        <v>0</v>
      </c>
      <c r="Q989" s="163">
        <v>7.4999999999999997E-3</v>
      </c>
      <c r="R989" s="163">
        <f>Q989*H989</f>
        <v>0.90074999999999994</v>
      </c>
      <c r="S989" s="163">
        <v>0</v>
      </c>
      <c r="T989" s="164">
        <f>S989*H989</f>
        <v>0</v>
      </c>
      <c r="AR989" s="165" t="s">
        <v>262</v>
      </c>
      <c r="AT989" s="165" t="s">
        <v>175</v>
      </c>
      <c r="AU989" s="165" t="s">
        <v>81</v>
      </c>
      <c r="AY989" s="123" t="s">
        <v>173</v>
      </c>
      <c r="BE989" s="166">
        <f>IF(N989="základní",J989,0)</f>
        <v>0</v>
      </c>
      <c r="BF989" s="166">
        <f>IF(N989="snížená",J989,0)</f>
        <v>0</v>
      </c>
      <c r="BG989" s="166">
        <f>IF(N989="zákl. přenesená",J989,0)</f>
        <v>0</v>
      </c>
      <c r="BH989" s="166">
        <f>IF(N989="sníž. přenesená",J989,0)</f>
        <v>0</v>
      </c>
      <c r="BI989" s="166">
        <f>IF(N989="nulová",J989,0)</f>
        <v>0</v>
      </c>
      <c r="BJ989" s="123" t="s">
        <v>79</v>
      </c>
      <c r="BK989" s="166">
        <f>ROUND(I989*H989,2)</f>
        <v>0</v>
      </c>
      <c r="BL989" s="123" t="s">
        <v>262</v>
      </c>
      <c r="BM989" s="165" t="s">
        <v>1650</v>
      </c>
    </row>
    <row r="990" spans="3:65" s="106" customFormat="1" ht="13.05" customHeight="1">
      <c r="D990" s="168" t="s">
        <v>194</v>
      </c>
      <c r="F990" s="169" t="s">
        <v>1651</v>
      </c>
      <c r="AT990" s="123" t="s">
        <v>194</v>
      </c>
      <c r="AU990" s="123" t="s">
        <v>81</v>
      </c>
    </row>
    <row r="991" spans="3:65" s="106" customFormat="1" ht="37.799999999999997" customHeight="1">
      <c r="C991" s="154" t="s">
        <v>1652</v>
      </c>
      <c r="D991" s="154" t="s">
        <v>175</v>
      </c>
      <c r="E991" s="155" t="s">
        <v>1653</v>
      </c>
      <c r="F991" s="155" t="s">
        <v>1654</v>
      </c>
      <c r="G991" s="156" t="s">
        <v>378</v>
      </c>
      <c r="H991" s="157">
        <v>71.3</v>
      </c>
      <c r="I991" s="158"/>
      <c r="J991" s="159">
        <f>ROUND(I991*H991,2)</f>
        <v>0</v>
      </c>
      <c r="K991" s="167" t="s">
        <v>192</v>
      </c>
      <c r="M991" s="161"/>
      <c r="N991" s="162" t="s">
        <v>42</v>
      </c>
      <c r="P991" s="163">
        <f>O991*H991</f>
        <v>0</v>
      </c>
      <c r="Q991" s="163">
        <v>2.9999999999999997E-4</v>
      </c>
      <c r="R991" s="163">
        <f>Q991*H991</f>
        <v>2.1389999999999996E-2</v>
      </c>
      <c r="S991" s="163">
        <v>0</v>
      </c>
      <c r="T991" s="164">
        <f>S991*H991</f>
        <v>0</v>
      </c>
      <c r="AR991" s="165" t="s">
        <v>262</v>
      </c>
      <c r="AT991" s="165" t="s">
        <v>175</v>
      </c>
      <c r="AU991" s="165" t="s">
        <v>81</v>
      </c>
      <c r="AY991" s="123" t="s">
        <v>173</v>
      </c>
      <c r="BE991" s="166">
        <f>IF(N991="základní",J991,0)</f>
        <v>0</v>
      </c>
      <c r="BF991" s="166">
        <f>IF(N991="snížená",J991,0)</f>
        <v>0</v>
      </c>
      <c r="BG991" s="166">
        <f>IF(N991="zákl. přenesená",J991,0)</f>
        <v>0</v>
      </c>
      <c r="BH991" s="166">
        <f>IF(N991="sníž. přenesená",J991,0)</f>
        <v>0</v>
      </c>
      <c r="BI991" s="166">
        <f>IF(N991="nulová",J991,0)</f>
        <v>0</v>
      </c>
      <c r="BJ991" s="123" t="s">
        <v>79</v>
      </c>
      <c r="BK991" s="166">
        <f>ROUND(I991*H991,2)</f>
        <v>0</v>
      </c>
      <c r="BL991" s="123" t="s">
        <v>262</v>
      </c>
      <c r="BM991" s="165" t="s">
        <v>1655</v>
      </c>
    </row>
    <row r="992" spans="3:65" s="106" customFormat="1" ht="13.05" customHeight="1">
      <c r="D992" s="170" t="s">
        <v>194</v>
      </c>
      <c r="F992" s="171" t="s">
        <v>1656</v>
      </c>
      <c r="AT992" s="123" t="s">
        <v>194</v>
      </c>
      <c r="AU992" s="123" t="s">
        <v>81</v>
      </c>
    </row>
    <row r="993" spans="3:65" s="177" customFormat="1" ht="13.05" customHeight="1">
      <c r="D993" s="173" t="s">
        <v>207</v>
      </c>
      <c r="E993" s="178"/>
      <c r="F993" s="179" t="s">
        <v>1657</v>
      </c>
      <c r="H993" s="180">
        <v>71.3</v>
      </c>
      <c r="AT993" s="181" t="s">
        <v>207</v>
      </c>
      <c r="AU993" s="181" t="s">
        <v>81</v>
      </c>
      <c r="AV993" s="43" t="s">
        <v>81</v>
      </c>
      <c r="AW993" s="43" t="s">
        <v>32</v>
      </c>
      <c r="AX993" s="43" t="s">
        <v>71</v>
      </c>
      <c r="AY993" s="181" t="s">
        <v>173</v>
      </c>
    </row>
    <row r="994" spans="3:65" s="182" customFormat="1" ht="13.05" customHeight="1">
      <c r="D994" s="183" t="s">
        <v>207</v>
      </c>
      <c r="E994" s="184"/>
      <c r="F994" s="185" t="s">
        <v>210</v>
      </c>
      <c r="H994" s="186">
        <v>71.3</v>
      </c>
      <c r="AT994" s="187" t="s">
        <v>207</v>
      </c>
      <c r="AU994" s="187" t="s">
        <v>81</v>
      </c>
      <c r="AV994" s="43" t="s">
        <v>179</v>
      </c>
      <c r="AW994" s="43" t="s">
        <v>32</v>
      </c>
      <c r="AX994" s="43" t="s">
        <v>79</v>
      </c>
      <c r="AY994" s="187" t="s">
        <v>173</v>
      </c>
    </row>
    <row r="995" spans="3:65" s="106" customFormat="1" ht="24.15" customHeight="1">
      <c r="C995" s="193" t="s">
        <v>1658</v>
      </c>
      <c r="D995" s="193" t="s">
        <v>317</v>
      </c>
      <c r="E995" s="194" t="s">
        <v>1659</v>
      </c>
      <c r="F995" s="194" t="s">
        <v>1660</v>
      </c>
      <c r="G995" s="195" t="s">
        <v>199</v>
      </c>
      <c r="H995" s="196">
        <v>7.843</v>
      </c>
      <c r="I995" s="197"/>
      <c r="J995" s="198">
        <f>ROUND(I995*H995,2)</f>
        <v>0</v>
      </c>
      <c r="K995" s="211"/>
      <c r="L995" s="200"/>
      <c r="M995" s="201"/>
      <c r="N995" s="202" t="s">
        <v>42</v>
      </c>
      <c r="P995" s="163">
        <f>O995*H995</f>
        <v>0</v>
      </c>
      <c r="Q995" s="163">
        <v>2.1000000000000001E-2</v>
      </c>
      <c r="R995" s="163">
        <f>Q995*H995</f>
        <v>0.16470300000000002</v>
      </c>
      <c r="S995" s="163">
        <v>0</v>
      </c>
      <c r="T995" s="164">
        <f>S995*H995</f>
        <v>0</v>
      </c>
      <c r="AR995" s="165" t="s">
        <v>364</v>
      </c>
      <c r="AT995" s="165" t="s">
        <v>317</v>
      </c>
      <c r="AU995" s="165" t="s">
        <v>81</v>
      </c>
      <c r="AY995" s="123" t="s">
        <v>173</v>
      </c>
      <c r="BE995" s="166">
        <f>IF(N995="základní",J995,0)</f>
        <v>0</v>
      </c>
      <c r="BF995" s="166">
        <f>IF(N995="snížená",J995,0)</f>
        <v>0</v>
      </c>
      <c r="BG995" s="166">
        <f>IF(N995="zákl. přenesená",J995,0)</f>
        <v>0</v>
      </c>
      <c r="BH995" s="166">
        <f>IF(N995="sníž. přenesená",J995,0)</f>
        <v>0</v>
      </c>
      <c r="BI995" s="166">
        <f>IF(N995="nulová",J995,0)</f>
        <v>0</v>
      </c>
      <c r="BJ995" s="123" t="s">
        <v>79</v>
      </c>
      <c r="BK995" s="166">
        <f>ROUND(I995*H995,2)</f>
        <v>0</v>
      </c>
      <c r="BL995" s="123" t="s">
        <v>262</v>
      </c>
      <c r="BM995" s="165" t="s">
        <v>1661</v>
      </c>
    </row>
    <row r="996" spans="3:65" s="177" customFormat="1" ht="13.05" customHeight="1">
      <c r="D996" s="203" t="s">
        <v>207</v>
      </c>
      <c r="E996" s="204"/>
      <c r="F996" s="205" t="s">
        <v>1662</v>
      </c>
      <c r="H996" s="206">
        <v>7.843</v>
      </c>
      <c r="AT996" s="181" t="s">
        <v>207</v>
      </c>
      <c r="AU996" s="181" t="s">
        <v>81</v>
      </c>
      <c r="AV996" s="43" t="s">
        <v>81</v>
      </c>
      <c r="AW996" s="43" t="s">
        <v>32</v>
      </c>
      <c r="AX996" s="43" t="s">
        <v>71</v>
      </c>
      <c r="AY996" s="181" t="s">
        <v>173</v>
      </c>
    </row>
    <row r="997" spans="3:65" s="182" customFormat="1" ht="13.05" customHeight="1">
      <c r="D997" s="183" t="s">
        <v>207</v>
      </c>
      <c r="E997" s="184"/>
      <c r="F997" s="185" t="s">
        <v>210</v>
      </c>
      <c r="H997" s="186">
        <v>7.843</v>
      </c>
      <c r="AT997" s="187" t="s">
        <v>207</v>
      </c>
      <c r="AU997" s="187" t="s">
        <v>81</v>
      </c>
      <c r="AV997" s="43" t="s">
        <v>179</v>
      </c>
      <c r="AW997" s="43" t="s">
        <v>32</v>
      </c>
      <c r="AX997" s="43" t="s">
        <v>79</v>
      </c>
      <c r="AY997" s="187" t="s">
        <v>173</v>
      </c>
    </row>
    <row r="998" spans="3:65" s="106" customFormat="1" ht="37.799999999999997" customHeight="1">
      <c r="C998" s="154" t="s">
        <v>1663</v>
      </c>
      <c r="D998" s="154" t="s">
        <v>175</v>
      </c>
      <c r="E998" s="155" t="s">
        <v>1664</v>
      </c>
      <c r="F998" s="155" t="s">
        <v>1665</v>
      </c>
      <c r="G998" s="156" t="s">
        <v>199</v>
      </c>
      <c r="H998" s="157">
        <v>120.1</v>
      </c>
      <c r="I998" s="158"/>
      <c r="J998" s="159">
        <f>ROUND(I998*H998,2)</f>
        <v>0</v>
      </c>
      <c r="K998" s="167" t="s">
        <v>192</v>
      </c>
      <c r="M998" s="161"/>
      <c r="N998" s="162" t="s">
        <v>42</v>
      </c>
      <c r="P998" s="163">
        <f>O998*H998</f>
        <v>0</v>
      </c>
      <c r="Q998" s="163">
        <v>9.0299999999999998E-3</v>
      </c>
      <c r="R998" s="163">
        <f>Q998*H998</f>
        <v>1.084503</v>
      </c>
      <c r="S998" s="163">
        <v>0</v>
      </c>
      <c r="T998" s="164">
        <f>S998*H998</f>
        <v>0</v>
      </c>
      <c r="AR998" s="165" t="s">
        <v>262</v>
      </c>
      <c r="AT998" s="165" t="s">
        <v>175</v>
      </c>
      <c r="AU998" s="165" t="s">
        <v>81</v>
      </c>
      <c r="AY998" s="123" t="s">
        <v>173</v>
      </c>
      <c r="BE998" s="166">
        <f>IF(N998="základní",J998,0)</f>
        <v>0</v>
      </c>
      <c r="BF998" s="166">
        <f>IF(N998="snížená",J998,0)</f>
        <v>0</v>
      </c>
      <c r="BG998" s="166">
        <f>IF(N998="zákl. přenesená",J998,0)</f>
        <v>0</v>
      </c>
      <c r="BH998" s="166">
        <f>IF(N998="sníž. přenesená",J998,0)</f>
        <v>0</v>
      </c>
      <c r="BI998" s="166">
        <f>IF(N998="nulová",J998,0)</f>
        <v>0</v>
      </c>
      <c r="BJ998" s="123" t="s">
        <v>79</v>
      </c>
      <c r="BK998" s="166">
        <f>ROUND(I998*H998,2)</f>
        <v>0</v>
      </c>
      <c r="BL998" s="123" t="s">
        <v>262</v>
      </c>
      <c r="BM998" s="165" t="s">
        <v>1666</v>
      </c>
    </row>
    <row r="999" spans="3:65" s="106" customFormat="1" ht="13.05" customHeight="1">
      <c r="D999" s="168" t="s">
        <v>194</v>
      </c>
      <c r="F999" s="169" t="s">
        <v>1667</v>
      </c>
      <c r="AT999" s="123" t="s">
        <v>194</v>
      </c>
      <c r="AU999" s="123" t="s">
        <v>81</v>
      </c>
    </row>
    <row r="1000" spans="3:65" s="106" customFormat="1" ht="24.15" customHeight="1">
      <c r="C1000" s="193" t="s">
        <v>1668</v>
      </c>
      <c r="D1000" s="193" t="s">
        <v>317</v>
      </c>
      <c r="E1000" s="194" t="s">
        <v>1659</v>
      </c>
      <c r="F1000" s="194" t="s">
        <v>1660</v>
      </c>
      <c r="G1000" s="195" t="s">
        <v>199</v>
      </c>
      <c r="H1000" s="196">
        <v>132.11000000000001</v>
      </c>
      <c r="I1000" s="197"/>
      <c r="J1000" s="198">
        <f>ROUND(I1000*H1000,2)</f>
        <v>0</v>
      </c>
      <c r="K1000" s="211"/>
      <c r="L1000" s="200"/>
      <c r="M1000" s="201"/>
      <c r="N1000" s="202" t="s">
        <v>42</v>
      </c>
      <c r="P1000" s="163">
        <f>O1000*H1000</f>
        <v>0</v>
      </c>
      <c r="Q1000" s="163">
        <v>2.1000000000000001E-2</v>
      </c>
      <c r="R1000" s="163">
        <f>Q1000*H1000</f>
        <v>2.7743100000000003</v>
      </c>
      <c r="S1000" s="163">
        <v>0</v>
      </c>
      <c r="T1000" s="164">
        <f>S1000*H1000</f>
        <v>0</v>
      </c>
      <c r="AR1000" s="165" t="s">
        <v>364</v>
      </c>
      <c r="AT1000" s="165" t="s">
        <v>317</v>
      </c>
      <c r="AU1000" s="165" t="s">
        <v>81</v>
      </c>
      <c r="AY1000" s="123" t="s">
        <v>173</v>
      </c>
      <c r="BE1000" s="166">
        <f>IF(N1000="základní",J1000,0)</f>
        <v>0</v>
      </c>
      <c r="BF1000" s="166">
        <f>IF(N1000="snížená",J1000,0)</f>
        <v>0</v>
      </c>
      <c r="BG1000" s="166">
        <f>IF(N1000="zákl. přenesená",J1000,0)</f>
        <v>0</v>
      </c>
      <c r="BH1000" s="166">
        <f>IF(N1000="sníž. přenesená",J1000,0)</f>
        <v>0</v>
      </c>
      <c r="BI1000" s="166">
        <f>IF(N1000="nulová",J1000,0)</f>
        <v>0</v>
      </c>
      <c r="BJ1000" s="123" t="s">
        <v>79</v>
      </c>
      <c r="BK1000" s="166">
        <f>ROUND(I1000*H1000,2)</f>
        <v>0</v>
      </c>
      <c r="BL1000" s="123" t="s">
        <v>262</v>
      </c>
      <c r="BM1000" s="165" t="s">
        <v>1669</v>
      </c>
    </row>
    <row r="1001" spans="3:65" s="177" customFormat="1" ht="13.05" customHeight="1">
      <c r="D1001" s="203" t="s">
        <v>207</v>
      </c>
      <c r="E1001" s="204"/>
      <c r="F1001" s="205" t="s">
        <v>1670</v>
      </c>
      <c r="H1001" s="206">
        <v>132.11000000000001</v>
      </c>
      <c r="AT1001" s="181" t="s">
        <v>207</v>
      </c>
      <c r="AU1001" s="181" t="s">
        <v>81</v>
      </c>
      <c r="AV1001" s="43" t="s">
        <v>81</v>
      </c>
      <c r="AW1001" s="43" t="s">
        <v>32</v>
      </c>
      <c r="AX1001" s="43" t="s">
        <v>71</v>
      </c>
      <c r="AY1001" s="181" t="s">
        <v>173</v>
      </c>
    </row>
    <row r="1002" spans="3:65" s="182" customFormat="1" ht="13.05" customHeight="1">
      <c r="D1002" s="183" t="s">
        <v>207</v>
      </c>
      <c r="E1002" s="184"/>
      <c r="F1002" s="185" t="s">
        <v>210</v>
      </c>
      <c r="H1002" s="186">
        <v>132.11000000000001</v>
      </c>
      <c r="AT1002" s="187" t="s">
        <v>207</v>
      </c>
      <c r="AU1002" s="187" t="s">
        <v>81</v>
      </c>
      <c r="AV1002" s="43" t="s">
        <v>179</v>
      </c>
      <c r="AW1002" s="43" t="s">
        <v>32</v>
      </c>
      <c r="AX1002" s="43" t="s">
        <v>79</v>
      </c>
      <c r="AY1002" s="187" t="s">
        <v>173</v>
      </c>
    </row>
    <row r="1003" spans="3:65" s="106" customFormat="1" ht="37.799999999999997" customHeight="1">
      <c r="C1003" s="154" t="s">
        <v>1671</v>
      </c>
      <c r="D1003" s="154" t="s">
        <v>175</v>
      </c>
      <c r="E1003" s="155" t="s">
        <v>1672</v>
      </c>
      <c r="F1003" s="155" t="s">
        <v>1673</v>
      </c>
      <c r="G1003" s="156" t="s">
        <v>199</v>
      </c>
      <c r="H1003" s="157">
        <v>1.92</v>
      </c>
      <c r="I1003" s="158"/>
      <c r="J1003" s="159">
        <f>ROUND(I1003*H1003,2)</f>
        <v>0</v>
      </c>
      <c r="K1003" s="167" t="s">
        <v>192</v>
      </c>
      <c r="M1003" s="161"/>
      <c r="N1003" s="162" t="s">
        <v>42</v>
      </c>
      <c r="P1003" s="163">
        <f>O1003*H1003</f>
        <v>0</v>
      </c>
      <c r="Q1003" s="163">
        <v>7.5500000000000003E-3</v>
      </c>
      <c r="R1003" s="163">
        <f>Q1003*H1003</f>
        <v>1.4496E-2</v>
      </c>
      <c r="S1003" s="163">
        <v>0</v>
      </c>
      <c r="T1003" s="164">
        <f>S1003*H1003</f>
        <v>0</v>
      </c>
      <c r="AR1003" s="165" t="s">
        <v>262</v>
      </c>
      <c r="AT1003" s="165" t="s">
        <v>175</v>
      </c>
      <c r="AU1003" s="165" t="s">
        <v>81</v>
      </c>
      <c r="AY1003" s="123" t="s">
        <v>173</v>
      </c>
      <c r="BE1003" s="166">
        <f>IF(N1003="základní",J1003,0)</f>
        <v>0</v>
      </c>
      <c r="BF1003" s="166">
        <f>IF(N1003="snížená",J1003,0)</f>
        <v>0</v>
      </c>
      <c r="BG1003" s="166">
        <f>IF(N1003="zákl. přenesená",J1003,0)</f>
        <v>0</v>
      </c>
      <c r="BH1003" s="166">
        <f>IF(N1003="sníž. přenesená",J1003,0)</f>
        <v>0</v>
      </c>
      <c r="BI1003" s="166">
        <f>IF(N1003="nulová",J1003,0)</f>
        <v>0</v>
      </c>
      <c r="BJ1003" s="123" t="s">
        <v>79</v>
      </c>
      <c r="BK1003" s="166">
        <f>ROUND(I1003*H1003,2)</f>
        <v>0</v>
      </c>
      <c r="BL1003" s="123" t="s">
        <v>262</v>
      </c>
      <c r="BM1003" s="165" t="s">
        <v>1674</v>
      </c>
    </row>
    <row r="1004" spans="3:65" s="106" customFormat="1" ht="13.05" customHeight="1">
      <c r="D1004" s="170" t="s">
        <v>194</v>
      </c>
      <c r="F1004" s="171" t="s">
        <v>1675</v>
      </c>
      <c r="AT1004" s="123" t="s">
        <v>194</v>
      </c>
      <c r="AU1004" s="123" t="s">
        <v>81</v>
      </c>
    </row>
    <row r="1005" spans="3:65" s="172" customFormat="1" ht="13.05" customHeight="1">
      <c r="D1005" s="173" t="s">
        <v>207</v>
      </c>
      <c r="E1005" s="174"/>
      <c r="F1005" s="175" t="s">
        <v>1676</v>
      </c>
      <c r="H1005" s="174"/>
      <c r="AT1005" s="176" t="s">
        <v>207</v>
      </c>
      <c r="AU1005" s="176" t="s">
        <v>81</v>
      </c>
      <c r="AV1005" s="43" t="s">
        <v>79</v>
      </c>
      <c r="AW1005" s="43" t="s">
        <v>32</v>
      </c>
      <c r="AX1005" s="43" t="s">
        <v>71</v>
      </c>
      <c r="AY1005" s="176" t="s">
        <v>173</v>
      </c>
    </row>
    <row r="1006" spans="3:65" s="177" customFormat="1" ht="13.05" customHeight="1">
      <c r="D1006" s="173" t="s">
        <v>207</v>
      </c>
      <c r="E1006" s="178"/>
      <c r="F1006" s="179" t="s">
        <v>1677</v>
      </c>
      <c r="H1006" s="180">
        <v>1.92</v>
      </c>
      <c r="AT1006" s="181" t="s">
        <v>207</v>
      </c>
      <c r="AU1006" s="181" t="s">
        <v>81</v>
      </c>
      <c r="AV1006" s="43" t="s">
        <v>81</v>
      </c>
      <c r="AW1006" s="43" t="s">
        <v>32</v>
      </c>
      <c r="AX1006" s="43" t="s">
        <v>71</v>
      </c>
      <c r="AY1006" s="181" t="s">
        <v>173</v>
      </c>
    </row>
    <row r="1007" spans="3:65" s="182" customFormat="1" ht="13.05" customHeight="1">
      <c r="D1007" s="183" t="s">
        <v>207</v>
      </c>
      <c r="E1007" s="184"/>
      <c r="F1007" s="185" t="s">
        <v>210</v>
      </c>
      <c r="H1007" s="186">
        <v>1.92</v>
      </c>
      <c r="AT1007" s="187" t="s">
        <v>207</v>
      </c>
      <c r="AU1007" s="187" t="s">
        <v>81</v>
      </c>
      <c r="AV1007" s="43" t="s">
        <v>179</v>
      </c>
      <c r="AW1007" s="43" t="s">
        <v>32</v>
      </c>
      <c r="AX1007" s="43" t="s">
        <v>79</v>
      </c>
      <c r="AY1007" s="187" t="s">
        <v>173</v>
      </c>
    </row>
    <row r="1008" spans="3:65" s="106" customFormat="1" ht="37.799999999999997" customHeight="1">
      <c r="C1008" s="193" t="s">
        <v>1678</v>
      </c>
      <c r="D1008" s="193" t="s">
        <v>317</v>
      </c>
      <c r="E1008" s="194" t="s">
        <v>1679</v>
      </c>
      <c r="F1008" s="194" t="s">
        <v>1680</v>
      </c>
      <c r="G1008" s="195" t="s">
        <v>199</v>
      </c>
      <c r="H1008" s="196">
        <v>2.496</v>
      </c>
      <c r="I1008" s="197"/>
      <c r="J1008" s="198">
        <f>ROUND(I1008*H1008,2)</f>
        <v>0</v>
      </c>
      <c r="K1008" s="211"/>
      <c r="L1008" s="200"/>
      <c r="M1008" s="201"/>
      <c r="N1008" s="202" t="s">
        <v>42</v>
      </c>
      <c r="P1008" s="163">
        <f>O1008*H1008</f>
        <v>0</v>
      </c>
      <c r="Q1008" s="163">
        <v>1.9199999999999998E-2</v>
      </c>
      <c r="R1008" s="163">
        <f>Q1008*H1008</f>
        <v>4.7923199999999999E-2</v>
      </c>
      <c r="S1008" s="163">
        <v>0</v>
      </c>
      <c r="T1008" s="164">
        <f>S1008*H1008</f>
        <v>0</v>
      </c>
      <c r="AR1008" s="165" t="s">
        <v>364</v>
      </c>
      <c r="AT1008" s="165" t="s">
        <v>317</v>
      </c>
      <c r="AU1008" s="165" t="s">
        <v>81</v>
      </c>
      <c r="AY1008" s="123" t="s">
        <v>173</v>
      </c>
      <c r="BE1008" s="166">
        <f>IF(N1008="základní",J1008,0)</f>
        <v>0</v>
      </c>
      <c r="BF1008" s="166">
        <f>IF(N1008="snížená",J1008,0)</f>
        <v>0</v>
      </c>
      <c r="BG1008" s="166">
        <f>IF(N1008="zákl. přenesená",J1008,0)</f>
        <v>0</v>
      </c>
      <c r="BH1008" s="166">
        <f>IF(N1008="sníž. přenesená",J1008,0)</f>
        <v>0</v>
      </c>
      <c r="BI1008" s="166">
        <f>IF(N1008="nulová",J1008,0)</f>
        <v>0</v>
      </c>
      <c r="BJ1008" s="123" t="s">
        <v>79</v>
      </c>
      <c r="BK1008" s="166">
        <f>ROUND(I1008*H1008,2)</f>
        <v>0</v>
      </c>
      <c r="BL1008" s="123" t="s">
        <v>262</v>
      </c>
      <c r="BM1008" s="165" t="s">
        <v>1681</v>
      </c>
    </row>
    <row r="1009" spans="3:65" s="177" customFormat="1" ht="13.05" customHeight="1">
      <c r="D1009" s="203" t="s">
        <v>207</v>
      </c>
      <c r="E1009" s="204"/>
      <c r="F1009" s="205" t="s">
        <v>1682</v>
      </c>
      <c r="H1009" s="206">
        <v>2.496</v>
      </c>
      <c r="AT1009" s="181" t="s">
        <v>207</v>
      </c>
      <c r="AU1009" s="181" t="s">
        <v>81</v>
      </c>
      <c r="AV1009" s="43" t="s">
        <v>81</v>
      </c>
      <c r="AW1009" s="43" t="s">
        <v>32</v>
      </c>
      <c r="AX1009" s="43" t="s">
        <v>71</v>
      </c>
      <c r="AY1009" s="181" t="s">
        <v>173</v>
      </c>
    </row>
    <row r="1010" spans="3:65" s="182" customFormat="1" ht="13.05" customHeight="1">
      <c r="D1010" s="183" t="s">
        <v>207</v>
      </c>
      <c r="E1010" s="184"/>
      <c r="F1010" s="185" t="s">
        <v>210</v>
      </c>
      <c r="H1010" s="186">
        <v>2.496</v>
      </c>
      <c r="AT1010" s="187" t="s">
        <v>207</v>
      </c>
      <c r="AU1010" s="187" t="s">
        <v>81</v>
      </c>
      <c r="AV1010" s="43" t="s">
        <v>179</v>
      </c>
      <c r="AW1010" s="43" t="s">
        <v>32</v>
      </c>
      <c r="AX1010" s="43" t="s">
        <v>79</v>
      </c>
      <c r="AY1010" s="187" t="s">
        <v>173</v>
      </c>
    </row>
    <row r="1011" spans="3:65" s="106" customFormat="1" ht="33" customHeight="1">
      <c r="C1011" s="154" t="s">
        <v>1683</v>
      </c>
      <c r="D1011" s="154" t="s">
        <v>175</v>
      </c>
      <c r="E1011" s="155" t="s">
        <v>1684</v>
      </c>
      <c r="F1011" s="155" t="s">
        <v>1685</v>
      </c>
      <c r="G1011" s="156" t="s">
        <v>199</v>
      </c>
      <c r="H1011" s="157">
        <v>4.0199999999999996</v>
      </c>
      <c r="I1011" s="158"/>
      <c r="J1011" s="159">
        <f>ROUND(I1011*H1011,2)</f>
        <v>0</v>
      </c>
      <c r="K1011" s="167" t="s">
        <v>192</v>
      </c>
      <c r="M1011" s="161"/>
      <c r="N1011" s="162" t="s">
        <v>42</v>
      </c>
      <c r="P1011" s="163">
        <f>O1011*H1011</f>
        <v>0</v>
      </c>
      <c r="Q1011" s="163">
        <v>0</v>
      </c>
      <c r="R1011" s="163">
        <f>Q1011*H1011</f>
        <v>0</v>
      </c>
      <c r="S1011" s="163">
        <v>0</v>
      </c>
      <c r="T1011" s="164">
        <f>S1011*H1011</f>
        <v>0</v>
      </c>
      <c r="AR1011" s="165" t="s">
        <v>262</v>
      </c>
      <c r="AT1011" s="165" t="s">
        <v>175</v>
      </c>
      <c r="AU1011" s="165" t="s">
        <v>81</v>
      </c>
      <c r="AY1011" s="123" t="s">
        <v>173</v>
      </c>
      <c r="BE1011" s="166">
        <f>IF(N1011="základní",J1011,0)</f>
        <v>0</v>
      </c>
      <c r="BF1011" s="166">
        <f>IF(N1011="snížená",J1011,0)</f>
        <v>0</v>
      </c>
      <c r="BG1011" s="166">
        <f>IF(N1011="zákl. přenesená",J1011,0)</f>
        <v>0</v>
      </c>
      <c r="BH1011" s="166">
        <f>IF(N1011="sníž. přenesená",J1011,0)</f>
        <v>0</v>
      </c>
      <c r="BI1011" s="166">
        <f>IF(N1011="nulová",J1011,0)</f>
        <v>0</v>
      </c>
      <c r="BJ1011" s="123" t="s">
        <v>79</v>
      </c>
      <c r="BK1011" s="166">
        <f>ROUND(I1011*H1011,2)</f>
        <v>0</v>
      </c>
      <c r="BL1011" s="123" t="s">
        <v>262</v>
      </c>
      <c r="BM1011" s="165" t="s">
        <v>1686</v>
      </c>
    </row>
    <row r="1012" spans="3:65" s="106" customFormat="1" ht="13.05" customHeight="1">
      <c r="D1012" s="170" t="s">
        <v>194</v>
      </c>
      <c r="F1012" s="171" t="s">
        <v>1687</v>
      </c>
      <c r="AT1012" s="123" t="s">
        <v>194</v>
      </c>
      <c r="AU1012" s="123" t="s">
        <v>81</v>
      </c>
    </row>
    <row r="1013" spans="3:65" s="177" customFormat="1" ht="13.05" customHeight="1">
      <c r="D1013" s="173" t="s">
        <v>207</v>
      </c>
      <c r="E1013" s="178"/>
      <c r="F1013" s="179" t="s">
        <v>1688</v>
      </c>
      <c r="H1013" s="180">
        <v>4.0199999999999996</v>
      </c>
      <c r="AT1013" s="181" t="s">
        <v>207</v>
      </c>
      <c r="AU1013" s="181" t="s">
        <v>81</v>
      </c>
      <c r="AV1013" s="43" t="s">
        <v>81</v>
      </c>
      <c r="AW1013" s="43" t="s">
        <v>32</v>
      </c>
      <c r="AX1013" s="43" t="s">
        <v>71</v>
      </c>
      <c r="AY1013" s="181" t="s">
        <v>173</v>
      </c>
    </row>
    <row r="1014" spans="3:65" s="182" customFormat="1" ht="13.05" customHeight="1">
      <c r="D1014" s="183" t="s">
        <v>207</v>
      </c>
      <c r="E1014" s="184"/>
      <c r="F1014" s="185" t="s">
        <v>210</v>
      </c>
      <c r="H1014" s="186">
        <v>4.0199999999999996</v>
      </c>
      <c r="AT1014" s="187" t="s">
        <v>207</v>
      </c>
      <c r="AU1014" s="187" t="s">
        <v>81</v>
      </c>
      <c r="AV1014" s="43" t="s">
        <v>179</v>
      </c>
      <c r="AW1014" s="43" t="s">
        <v>32</v>
      </c>
      <c r="AX1014" s="43" t="s">
        <v>79</v>
      </c>
      <c r="AY1014" s="187" t="s">
        <v>173</v>
      </c>
    </row>
    <row r="1015" spans="3:65" s="106" customFormat="1" ht="37.799999999999997" customHeight="1">
      <c r="C1015" s="154" t="s">
        <v>1689</v>
      </c>
      <c r="D1015" s="154" t="s">
        <v>175</v>
      </c>
      <c r="E1015" s="155" t="s">
        <v>1690</v>
      </c>
      <c r="F1015" s="155" t="s">
        <v>1691</v>
      </c>
      <c r="G1015" s="156" t="s">
        <v>199</v>
      </c>
      <c r="H1015" s="157">
        <v>120.1</v>
      </c>
      <c r="I1015" s="158"/>
      <c r="J1015" s="159">
        <f>ROUND(I1015*H1015,2)</f>
        <v>0</v>
      </c>
      <c r="K1015" s="167" t="s">
        <v>891</v>
      </c>
      <c r="M1015" s="161"/>
      <c r="N1015" s="162" t="s">
        <v>42</v>
      </c>
      <c r="P1015" s="163">
        <f>O1015*H1015</f>
        <v>0</v>
      </c>
      <c r="Q1015" s="163">
        <v>0</v>
      </c>
      <c r="R1015" s="163">
        <f>Q1015*H1015</f>
        <v>0</v>
      </c>
      <c r="S1015" s="163">
        <v>0</v>
      </c>
      <c r="T1015" s="164">
        <f>S1015*H1015</f>
        <v>0</v>
      </c>
      <c r="AR1015" s="165" t="s">
        <v>262</v>
      </c>
      <c r="AT1015" s="165" t="s">
        <v>175</v>
      </c>
      <c r="AU1015" s="165" t="s">
        <v>81</v>
      </c>
      <c r="AY1015" s="123" t="s">
        <v>173</v>
      </c>
      <c r="BE1015" s="166">
        <f>IF(N1015="základní",J1015,0)</f>
        <v>0</v>
      </c>
      <c r="BF1015" s="166">
        <f>IF(N1015="snížená",J1015,0)</f>
        <v>0</v>
      </c>
      <c r="BG1015" s="166">
        <f>IF(N1015="zákl. přenesená",J1015,0)</f>
        <v>0</v>
      </c>
      <c r="BH1015" s="166">
        <f>IF(N1015="sníž. přenesená",J1015,0)</f>
        <v>0</v>
      </c>
      <c r="BI1015" s="166">
        <f>IF(N1015="nulová",J1015,0)</f>
        <v>0</v>
      </c>
      <c r="BJ1015" s="123" t="s">
        <v>79</v>
      </c>
      <c r="BK1015" s="166">
        <f>ROUND(I1015*H1015,2)</f>
        <v>0</v>
      </c>
      <c r="BL1015" s="123" t="s">
        <v>262</v>
      </c>
      <c r="BM1015" s="165" t="s">
        <v>1692</v>
      </c>
    </row>
    <row r="1016" spans="3:65" s="106" customFormat="1" ht="13.05" customHeight="1">
      <c r="D1016" s="168" t="s">
        <v>194</v>
      </c>
      <c r="F1016" s="169" t="s">
        <v>1693</v>
      </c>
      <c r="AT1016" s="123" t="s">
        <v>194</v>
      </c>
      <c r="AU1016" s="123" t="s">
        <v>81</v>
      </c>
    </row>
    <row r="1017" spans="3:65" s="106" customFormat="1" ht="33" customHeight="1">
      <c r="C1017" s="154" t="s">
        <v>1694</v>
      </c>
      <c r="D1017" s="154" t="s">
        <v>175</v>
      </c>
      <c r="E1017" s="155" t="s">
        <v>1695</v>
      </c>
      <c r="F1017" s="155" t="s">
        <v>1696</v>
      </c>
      <c r="G1017" s="156" t="s">
        <v>199</v>
      </c>
      <c r="H1017" s="157">
        <v>120.1</v>
      </c>
      <c r="I1017" s="158"/>
      <c r="J1017" s="159">
        <f>ROUND(I1017*H1017,2)</f>
        <v>0</v>
      </c>
      <c r="K1017" s="167" t="s">
        <v>891</v>
      </c>
      <c r="M1017" s="161"/>
      <c r="N1017" s="162" t="s">
        <v>42</v>
      </c>
      <c r="P1017" s="163">
        <f>O1017*H1017</f>
        <v>0</v>
      </c>
      <c r="Q1017" s="163">
        <v>0</v>
      </c>
      <c r="R1017" s="163">
        <f>Q1017*H1017</f>
        <v>0</v>
      </c>
      <c r="S1017" s="163">
        <v>0</v>
      </c>
      <c r="T1017" s="164">
        <f>S1017*H1017</f>
        <v>0</v>
      </c>
      <c r="AR1017" s="165" t="s">
        <v>262</v>
      </c>
      <c r="AT1017" s="165" t="s">
        <v>175</v>
      </c>
      <c r="AU1017" s="165" t="s">
        <v>81</v>
      </c>
      <c r="AY1017" s="123" t="s">
        <v>173</v>
      </c>
      <c r="BE1017" s="166">
        <f>IF(N1017="základní",J1017,0)</f>
        <v>0</v>
      </c>
      <c r="BF1017" s="166">
        <f>IF(N1017="snížená",J1017,0)</f>
        <v>0</v>
      </c>
      <c r="BG1017" s="166">
        <f>IF(N1017="zákl. přenesená",J1017,0)</f>
        <v>0</v>
      </c>
      <c r="BH1017" s="166">
        <f>IF(N1017="sníž. přenesená",J1017,0)</f>
        <v>0</v>
      </c>
      <c r="BI1017" s="166">
        <f>IF(N1017="nulová",J1017,0)</f>
        <v>0</v>
      </c>
      <c r="BJ1017" s="123" t="s">
        <v>79</v>
      </c>
      <c r="BK1017" s="166">
        <f>ROUND(I1017*H1017,2)</f>
        <v>0</v>
      </c>
      <c r="BL1017" s="123" t="s">
        <v>262</v>
      </c>
      <c r="BM1017" s="165" t="s">
        <v>1697</v>
      </c>
    </row>
    <row r="1018" spans="3:65" s="106" customFormat="1" ht="13.05" customHeight="1">
      <c r="D1018" s="168" t="s">
        <v>194</v>
      </c>
      <c r="F1018" s="169" t="s">
        <v>1698</v>
      </c>
      <c r="AT1018" s="123" t="s">
        <v>194</v>
      </c>
      <c r="AU1018" s="123" t="s">
        <v>81</v>
      </c>
    </row>
    <row r="1019" spans="3:65" s="106" customFormat="1" ht="16.5" customHeight="1">
      <c r="C1019" s="154" t="s">
        <v>1699</v>
      </c>
      <c r="D1019" s="154" t="s">
        <v>175</v>
      </c>
      <c r="E1019" s="155" t="s">
        <v>1700</v>
      </c>
      <c r="F1019" s="155" t="s">
        <v>1701</v>
      </c>
      <c r="G1019" s="156" t="s">
        <v>199</v>
      </c>
      <c r="H1019" s="157">
        <v>120.1</v>
      </c>
      <c r="I1019" s="158"/>
      <c r="J1019" s="159">
        <f>ROUND(I1019*H1019,2)</f>
        <v>0</v>
      </c>
      <c r="K1019" s="160"/>
      <c r="M1019" s="161"/>
      <c r="N1019" s="162" t="s">
        <v>42</v>
      </c>
      <c r="P1019" s="163">
        <f>O1019*H1019</f>
        <v>0</v>
      </c>
      <c r="Q1019" s="163">
        <v>2.5117213663764202E-7</v>
      </c>
      <c r="R1019" s="163">
        <f>Q1019*H1019</f>
        <v>3.0165773610180805E-5</v>
      </c>
      <c r="S1019" s="163">
        <v>0</v>
      </c>
      <c r="T1019" s="164">
        <f>S1019*H1019</f>
        <v>0</v>
      </c>
      <c r="AR1019" s="165" t="s">
        <v>262</v>
      </c>
      <c r="AT1019" s="165" t="s">
        <v>175</v>
      </c>
      <c r="AU1019" s="165" t="s">
        <v>81</v>
      </c>
      <c r="AY1019" s="123" t="s">
        <v>173</v>
      </c>
      <c r="BE1019" s="166">
        <f>IF(N1019="základní",J1019,0)</f>
        <v>0</v>
      </c>
      <c r="BF1019" s="166">
        <f>IF(N1019="snížená",J1019,0)</f>
        <v>0</v>
      </c>
      <c r="BG1019" s="166">
        <f>IF(N1019="zákl. přenesená",J1019,0)</f>
        <v>0</v>
      </c>
      <c r="BH1019" s="166">
        <f>IF(N1019="sníž. přenesená",J1019,0)</f>
        <v>0</v>
      </c>
      <c r="BI1019" s="166">
        <f>IF(N1019="nulová",J1019,0)</f>
        <v>0</v>
      </c>
      <c r="BJ1019" s="123" t="s">
        <v>79</v>
      </c>
      <c r="BK1019" s="166">
        <f>ROUND(I1019*H1019,2)</f>
        <v>0</v>
      </c>
      <c r="BL1019" s="123" t="s">
        <v>262</v>
      </c>
      <c r="BM1019" s="165" t="s">
        <v>1702</v>
      </c>
    </row>
    <row r="1020" spans="3:65" s="106" customFormat="1" ht="24.15" customHeight="1">
      <c r="C1020" s="154" t="s">
        <v>1703</v>
      </c>
      <c r="D1020" s="154" t="s">
        <v>175</v>
      </c>
      <c r="E1020" s="155" t="s">
        <v>1704</v>
      </c>
      <c r="F1020" s="155" t="s">
        <v>1705</v>
      </c>
      <c r="G1020" s="156" t="s">
        <v>199</v>
      </c>
      <c r="H1020" s="157">
        <v>12.714</v>
      </c>
      <c r="I1020" s="158"/>
      <c r="J1020" s="159">
        <f>ROUND(I1020*H1020,2)</f>
        <v>0</v>
      </c>
      <c r="K1020" s="167" t="s">
        <v>192</v>
      </c>
      <c r="M1020" s="161"/>
      <c r="N1020" s="162" t="s">
        <v>42</v>
      </c>
      <c r="P1020" s="163">
        <f>O1020*H1020</f>
        <v>0</v>
      </c>
      <c r="Q1020" s="163">
        <v>1.5E-3</v>
      </c>
      <c r="R1020" s="163">
        <f>Q1020*H1020</f>
        <v>1.9071000000000001E-2</v>
      </c>
      <c r="S1020" s="163">
        <v>0</v>
      </c>
      <c r="T1020" s="164">
        <f>S1020*H1020</f>
        <v>0</v>
      </c>
      <c r="AR1020" s="165" t="s">
        <v>262</v>
      </c>
      <c r="AT1020" s="165" t="s">
        <v>175</v>
      </c>
      <c r="AU1020" s="165" t="s">
        <v>81</v>
      </c>
      <c r="AY1020" s="123" t="s">
        <v>173</v>
      </c>
      <c r="BE1020" s="166">
        <f>IF(N1020="základní",J1020,0)</f>
        <v>0</v>
      </c>
      <c r="BF1020" s="166">
        <f>IF(N1020="snížená",J1020,0)</f>
        <v>0</v>
      </c>
      <c r="BG1020" s="166">
        <f>IF(N1020="zákl. přenesená",J1020,0)</f>
        <v>0</v>
      </c>
      <c r="BH1020" s="166">
        <f>IF(N1020="sníž. přenesená",J1020,0)</f>
        <v>0</v>
      </c>
      <c r="BI1020" s="166">
        <f>IF(N1020="nulová",J1020,0)</f>
        <v>0</v>
      </c>
      <c r="BJ1020" s="123" t="s">
        <v>79</v>
      </c>
      <c r="BK1020" s="166">
        <f>ROUND(I1020*H1020,2)</f>
        <v>0</v>
      </c>
      <c r="BL1020" s="123" t="s">
        <v>262</v>
      </c>
      <c r="BM1020" s="165" t="s">
        <v>1706</v>
      </c>
    </row>
    <row r="1021" spans="3:65" s="106" customFormat="1" ht="13.05" customHeight="1">
      <c r="D1021" s="170" t="s">
        <v>194</v>
      </c>
      <c r="F1021" s="171" t="s">
        <v>1707</v>
      </c>
      <c r="AT1021" s="123" t="s">
        <v>194</v>
      </c>
      <c r="AU1021" s="123" t="s">
        <v>81</v>
      </c>
    </row>
    <row r="1022" spans="3:65" s="177" customFormat="1" ht="13.05" customHeight="1">
      <c r="D1022" s="173" t="s">
        <v>207</v>
      </c>
      <c r="E1022" s="178"/>
      <c r="F1022" s="179" t="s">
        <v>1280</v>
      </c>
      <c r="H1022" s="180">
        <v>16.7</v>
      </c>
      <c r="AT1022" s="181" t="s">
        <v>207</v>
      </c>
      <c r="AU1022" s="181" t="s">
        <v>81</v>
      </c>
      <c r="AV1022" s="43" t="s">
        <v>81</v>
      </c>
      <c r="AW1022" s="43" t="s">
        <v>32</v>
      </c>
      <c r="AX1022" s="43" t="s">
        <v>71</v>
      </c>
      <c r="AY1022" s="181" t="s">
        <v>173</v>
      </c>
    </row>
    <row r="1023" spans="3:65" s="172" customFormat="1" ht="13.05" customHeight="1">
      <c r="D1023" s="173" t="s">
        <v>207</v>
      </c>
      <c r="E1023" s="174"/>
      <c r="F1023" s="175" t="s">
        <v>1708</v>
      </c>
      <c r="H1023" s="174"/>
      <c r="AT1023" s="176" t="s">
        <v>207</v>
      </c>
      <c r="AU1023" s="176" t="s">
        <v>81</v>
      </c>
      <c r="AV1023" s="43" t="s">
        <v>79</v>
      </c>
      <c r="AW1023" s="43" t="s">
        <v>32</v>
      </c>
      <c r="AX1023" s="43" t="s">
        <v>71</v>
      </c>
      <c r="AY1023" s="176" t="s">
        <v>173</v>
      </c>
    </row>
    <row r="1024" spans="3:65" s="177" customFormat="1" ht="13.05" customHeight="1">
      <c r="D1024" s="183" t="s">
        <v>207</v>
      </c>
      <c r="E1024" s="191"/>
      <c r="F1024" s="192" t="s">
        <v>1709</v>
      </c>
      <c r="H1024" s="186">
        <v>12.714</v>
      </c>
      <c r="AT1024" s="181" t="s">
        <v>207</v>
      </c>
      <c r="AU1024" s="181" t="s">
        <v>81</v>
      </c>
      <c r="AV1024" s="43" t="s">
        <v>81</v>
      </c>
      <c r="AW1024" s="43" t="s">
        <v>32</v>
      </c>
      <c r="AX1024" s="43" t="s">
        <v>79</v>
      </c>
      <c r="AY1024" s="181" t="s">
        <v>173</v>
      </c>
    </row>
    <row r="1025" spans="3:65" s="106" customFormat="1" ht="24.15" customHeight="1">
      <c r="C1025" s="154" t="s">
        <v>1710</v>
      </c>
      <c r="D1025" s="154" t="s">
        <v>175</v>
      </c>
      <c r="E1025" s="155" t="s">
        <v>1711</v>
      </c>
      <c r="F1025" s="155" t="s">
        <v>1712</v>
      </c>
      <c r="G1025" s="156" t="s">
        <v>191</v>
      </c>
      <c r="H1025" s="157">
        <v>28</v>
      </c>
      <c r="I1025" s="158"/>
      <c r="J1025" s="159">
        <f>ROUND(I1025*H1025,2)</f>
        <v>0</v>
      </c>
      <c r="K1025" s="167" t="s">
        <v>192</v>
      </c>
      <c r="M1025" s="161"/>
      <c r="N1025" s="162" t="s">
        <v>42</v>
      </c>
      <c r="P1025" s="163">
        <f>O1025*H1025</f>
        <v>0</v>
      </c>
      <c r="Q1025" s="163">
        <v>2.1000000000000001E-4</v>
      </c>
      <c r="R1025" s="163">
        <f>Q1025*H1025</f>
        <v>5.8799999999999998E-3</v>
      </c>
      <c r="S1025" s="163">
        <v>0</v>
      </c>
      <c r="T1025" s="164">
        <f>S1025*H1025</f>
        <v>0</v>
      </c>
      <c r="AR1025" s="165" t="s">
        <v>262</v>
      </c>
      <c r="AT1025" s="165" t="s">
        <v>175</v>
      </c>
      <c r="AU1025" s="165" t="s">
        <v>81</v>
      </c>
      <c r="AY1025" s="123" t="s">
        <v>173</v>
      </c>
      <c r="BE1025" s="166">
        <f>IF(N1025="základní",J1025,0)</f>
        <v>0</v>
      </c>
      <c r="BF1025" s="166">
        <f>IF(N1025="snížená",J1025,0)</f>
        <v>0</v>
      </c>
      <c r="BG1025" s="166">
        <f>IF(N1025="zákl. přenesená",J1025,0)</f>
        <v>0</v>
      </c>
      <c r="BH1025" s="166">
        <f>IF(N1025="sníž. přenesená",J1025,0)</f>
        <v>0</v>
      </c>
      <c r="BI1025" s="166">
        <f>IF(N1025="nulová",J1025,0)</f>
        <v>0</v>
      </c>
      <c r="BJ1025" s="123" t="s">
        <v>79</v>
      </c>
      <c r="BK1025" s="166">
        <f>ROUND(I1025*H1025,2)</f>
        <v>0</v>
      </c>
      <c r="BL1025" s="123" t="s">
        <v>262</v>
      </c>
      <c r="BM1025" s="165" t="s">
        <v>1713</v>
      </c>
    </row>
    <row r="1026" spans="3:65" s="106" customFormat="1" ht="13.05" customHeight="1">
      <c r="D1026" s="168" t="s">
        <v>194</v>
      </c>
      <c r="F1026" s="169" t="s">
        <v>1714</v>
      </c>
      <c r="AT1026" s="123" t="s">
        <v>194</v>
      </c>
      <c r="AU1026" s="123" t="s">
        <v>81</v>
      </c>
    </row>
    <row r="1027" spans="3:65" s="106" customFormat="1" ht="24.15" customHeight="1">
      <c r="C1027" s="154" t="s">
        <v>1715</v>
      </c>
      <c r="D1027" s="154" t="s">
        <v>175</v>
      </c>
      <c r="E1027" s="155" t="s">
        <v>1716</v>
      </c>
      <c r="F1027" s="155" t="s">
        <v>1717</v>
      </c>
      <c r="G1027" s="156" t="s">
        <v>378</v>
      </c>
      <c r="H1027" s="157">
        <v>36.380000000000003</v>
      </c>
      <c r="I1027" s="158"/>
      <c r="J1027" s="159">
        <f>ROUND(I1027*H1027,2)</f>
        <v>0</v>
      </c>
      <c r="K1027" s="167" t="s">
        <v>192</v>
      </c>
      <c r="M1027" s="161"/>
      <c r="N1027" s="162" t="s">
        <v>42</v>
      </c>
      <c r="P1027" s="163">
        <f>O1027*H1027</f>
        <v>0</v>
      </c>
      <c r="Q1027" s="163">
        <v>1.42E-3</v>
      </c>
      <c r="R1027" s="163">
        <f>Q1027*H1027</f>
        <v>5.1659600000000007E-2</v>
      </c>
      <c r="S1027" s="163">
        <v>0</v>
      </c>
      <c r="T1027" s="164">
        <f>S1027*H1027</f>
        <v>0</v>
      </c>
      <c r="AR1027" s="165" t="s">
        <v>262</v>
      </c>
      <c r="AT1027" s="165" t="s">
        <v>175</v>
      </c>
      <c r="AU1027" s="165" t="s">
        <v>81</v>
      </c>
      <c r="AY1027" s="123" t="s">
        <v>173</v>
      </c>
      <c r="BE1027" s="166">
        <f>IF(N1027="základní",J1027,0)</f>
        <v>0</v>
      </c>
      <c r="BF1027" s="166">
        <f>IF(N1027="snížená",J1027,0)</f>
        <v>0</v>
      </c>
      <c r="BG1027" s="166">
        <f>IF(N1027="zákl. přenesená",J1027,0)</f>
        <v>0</v>
      </c>
      <c r="BH1027" s="166">
        <f>IF(N1027="sníž. přenesená",J1027,0)</f>
        <v>0</v>
      </c>
      <c r="BI1027" s="166">
        <f>IF(N1027="nulová",J1027,0)</f>
        <v>0</v>
      </c>
      <c r="BJ1027" s="123" t="s">
        <v>79</v>
      </c>
      <c r="BK1027" s="166">
        <f>ROUND(I1027*H1027,2)</f>
        <v>0</v>
      </c>
      <c r="BL1027" s="123" t="s">
        <v>262</v>
      </c>
      <c r="BM1027" s="165" t="s">
        <v>1718</v>
      </c>
    </row>
    <row r="1028" spans="3:65" s="106" customFormat="1" ht="13.05" customHeight="1">
      <c r="D1028" s="170" t="s">
        <v>194</v>
      </c>
      <c r="F1028" s="171" t="s">
        <v>1719</v>
      </c>
      <c r="AT1028" s="123" t="s">
        <v>194</v>
      </c>
      <c r="AU1028" s="123" t="s">
        <v>81</v>
      </c>
    </row>
    <row r="1029" spans="3:65" s="177" customFormat="1" ht="13.05" customHeight="1">
      <c r="D1029" s="183" t="s">
        <v>207</v>
      </c>
      <c r="E1029" s="191"/>
      <c r="F1029" s="192" t="s">
        <v>1720</v>
      </c>
      <c r="H1029" s="186">
        <v>36.380000000000003</v>
      </c>
      <c r="AT1029" s="181" t="s">
        <v>207</v>
      </c>
      <c r="AU1029" s="181" t="s">
        <v>81</v>
      </c>
      <c r="AV1029" s="43" t="s">
        <v>81</v>
      </c>
      <c r="AW1029" s="43" t="s">
        <v>32</v>
      </c>
      <c r="AX1029" s="43" t="s">
        <v>79</v>
      </c>
      <c r="AY1029" s="181" t="s">
        <v>173</v>
      </c>
    </row>
    <row r="1030" spans="3:65" s="106" customFormat="1" ht="44.25" customHeight="1">
      <c r="C1030" s="154" t="s">
        <v>1721</v>
      </c>
      <c r="D1030" s="154" t="s">
        <v>175</v>
      </c>
      <c r="E1030" s="155" t="s">
        <v>1722</v>
      </c>
      <c r="F1030" s="155" t="s">
        <v>1723</v>
      </c>
      <c r="G1030" s="156" t="s">
        <v>862</v>
      </c>
      <c r="H1030" s="215"/>
      <c r="I1030" s="158"/>
      <c r="J1030" s="159">
        <f>ROUND(I1030*H1030,2)</f>
        <v>0</v>
      </c>
      <c r="K1030" s="167" t="s">
        <v>192</v>
      </c>
      <c r="M1030" s="161"/>
      <c r="N1030" s="162" t="s">
        <v>42</v>
      </c>
      <c r="P1030" s="163">
        <f>O1030*H1030</f>
        <v>0</v>
      </c>
      <c r="Q1030" s="163">
        <v>0</v>
      </c>
      <c r="R1030" s="163">
        <f>Q1030*H1030</f>
        <v>0</v>
      </c>
      <c r="S1030" s="163">
        <v>0</v>
      </c>
      <c r="T1030" s="164">
        <f>S1030*H1030</f>
        <v>0</v>
      </c>
      <c r="AR1030" s="165" t="s">
        <v>262</v>
      </c>
      <c r="AT1030" s="165" t="s">
        <v>175</v>
      </c>
      <c r="AU1030" s="165" t="s">
        <v>81</v>
      </c>
      <c r="AY1030" s="123" t="s">
        <v>173</v>
      </c>
      <c r="BE1030" s="166">
        <f>IF(N1030="základní",J1030,0)</f>
        <v>0</v>
      </c>
      <c r="BF1030" s="166">
        <f>IF(N1030="snížená",J1030,0)</f>
        <v>0</v>
      </c>
      <c r="BG1030" s="166">
        <f>IF(N1030="zákl. přenesená",J1030,0)</f>
        <v>0</v>
      </c>
      <c r="BH1030" s="166">
        <f>IF(N1030="sníž. přenesená",J1030,0)</f>
        <v>0</v>
      </c>
      <c r="BI1030" s="166">
        <f>IF(N1030="nulová",J1030,0)</f>
        <v>0</v>
      </c>
      <c r="BJ1030" s="123" t="s">
        <v>79</v>
      </c>
      <c r="BK1030" s="166">
        <f>ROUND(I1030*H1030,2)</f>
        <v>0</v>
      </c>
      <c r="BL1030" s="123" t="s">
        <v>262</v>
      </c>
      <c r="BM1030" s="165" t="s">
        <v>1724</v>
      </c>
    </row>
    <row r="1031" spans="3:65" s="106" customFormat="1" ht="13.05" customHeight="1">
      <c r="D1031" s="170" t="s">
        <v>194</v>
      </c>
      <c r="F1031" s="171" t="s">
        <v>1725</v>
      </c>
      <c r="AT1031" s="123" t="s">
        <v>194</v>
      </c>
      <c r="AU1031" s="123" t="s">
        <v>81</v>
      </c>
    </row>
    <row r="1032" spans="3:65" s="143" customFormat="1" ht="22.8" customHeight="1">
      <c r="D1032" s="151" t="s">
        <v>70</v>
      </c>
      <c r="E1032" s="152" t="s">
        <v>1726</v>
      </c>
      <c r="F1032" s="152" t="s">
        <v>1727</v>
      </c>
      <c r="J1032" s="153">
        <f>BK1032</f>
        <v>0</v>
      </c>
      <c r="P1032" s="147">
        <f>SUM(P1033:P1069)</f>
        <v>0</v>
      </c>
      <c r="R1032" s="147">
        <f>SUM(R1033:R1069)</f>
        <v>0.44288036338452269</v>
      </c>
      <c r="T1032" s="148">
        <f>SUM(T1033:T1069)</f>
        <v>0</v>
      </c>
      <c r="AR1032" s="144" t="s">
        <v>81</v>
      </c>
      <c r="AT1032" s="149" t="s">
        <v>70</v>
      </c>
      <c r="AU1032" s="149" t="s">
        <v>79</v>
      </c>
      <c r="AY1032" s="144" t="s">
        <v>173</v>
      </c>
      <c r="BK1032" s="150">
        <f>SUM(BK1033:BK1069)</f>
        <v>0</v>
      </c>
    </row>
    <row r="1033" spans="3:65" s="106" customFormat="1" ht="24.15" customHeight="1">
      <c r="C1033" s="154" t="s">
        <v>1728</v>
      </c>
      <c r="D1033" s="154" t="s">
        <v>175</v>
      </c>
      <c r="E1033" s="155" t="s">
        <v>1729</v>
      </c>
      <c r="F1033" s="155" t="s">
        <v>1730</v>
      </c>
      <c r="G1033" s="156" t="s">
        <v>199</v>
      </c>
      <c r="H1033" s="157">
        <v>66.141999999999996</v>
      </c>
      <c r="I1033" s="158"/>
      <c r="J1033" s="159">
        <f>ROUND(I1033*H1033,2)</f>
        <v>0</v>
      </c>
      <c r="K1033" s="167" t="s">
        <v>192</v>
      </c>
      <c r="M1033" s="161"/>
      <c r="N1033" s="162" t="s">
        <v>42</v>
      </c>
      <c r="P1033" s="163">
        <f>O1033*H1033</f>
        <v>0</v>
      </c>
      <c r="Q1033" s="163">
        <v>2.9999999999999997E-4</v>
      </c>
      <c r="R1033" s="163">
        <f>Q1033*H1033</f>
        <v>1.9842599999999998E-2</v>
      </c>
      <c r="S1033" s="163">
        <v>0</v>
      </c>
      <c r="T1033" s="164">
        <f>S1033*H1033</f>
        <v>0</v>
      </c>
      <c r="AR1033" s="165" t="s">
        <v>262</v>
      </c>
      <c r="AT1033" s="165" t="s">
        <v>175</v>
      </c>
      <c r="AU1033" s="165" t="s">
        <v>81</v>
      </c>
      <c r="AY1033" s="123" t="s">
        <v>173</v>
      </c>
      <c r="BE1033" s="166">
        <f>IF(N1033="základní",J1033,0)</f>
        <v>0</v>
      </c>
      <c r="BF1033" s="166">
        <f>IF(N1033="snížená",J1033,0)</f>
        <v>0</v>
      </c>
      <c r="BG1033" s="166">
        <f>IF(N1033="zákl. přenesená",J1033,0)</f>
        <v>0</v>
      </c>
      <c r="BH1033" s="166">
        <f>IF(N1033="sníž. přenesená",J1033,0)</f>
        <v>0</v>
      </c>
      <c r="BI1033" s="166">
        <f>IF(N1033="nulová",J1033,0)</f>
        <v>0</v>
      </c>
      <c r="BJ1033" s="123" t="s">
        <v>79</v>
      </c>
      <c r="BK1033" s="166">
        <f>ROUND(I1033*H1033,2)</f>
        <v>0</v>
      </c>
      <c r="BL1033" s="123" t="s">
        <v>262</v>
      </c>
      <c r="BM1033" s="165" t="s">
        <v>1731</v>
      </c>
    </row>
    <row r="1034" spans="3:65" s="106" customFormat="1" ht="13.05" customHeight="1">
      <c r="D1034" s="170" t="s">
        <v>194</v>
      </c>
      <c r="F1034" s="171" t="s">
        <v>1732</v>
      </c>
      <c r="AT1034" s="123" t="s">
        <v>194</v>
      </c>
      <c r="AU1034" s="123" t="s">
        <v>81</v>
      </c>
    </row>
    <row r="1035" spans="3:65" s="177" customFormat="1" ht="13.05" customHeight="1">
      <c r="D1035" s="173" t="s">
        <v>207</v>
      </c>
      <c r="E1035" s="178"/>
      <c r="F1035" s="179" t="s">
        <v>1733</v>
      </c>
      <c r="H1035" s="180">
        <v>21.09</v>
      </c>
      <c r="AT1035" s="181" t="s">
        <v>207</v>
      </c>
      <c r="AU1035" s="181" t="s">
        <v>81</v>
      </c>
      <c r="AV1035" s="43" t="s">
        <v>81</v>
      </c>
      <c r="AW1035" s="43" t="s">
        <v>32</v>
      </c>
      <c r="AX1035" s="43" t="s">
        <v>71</v>
      </c>
      <c r="AY1035" s="181" t="s">
        <v>173</v>
      </c>
    </row>
    <row r="1036" spans="3:65" s="177" customFormat="1" ht="13.05" customHeight="1">
      <c r="D1036" s="173" t="s">
        <v>207</v>
      </c>
      <c r="E1036" s="178"/>
      <c r="F1036" s="179" t="s">
        <v>1734</v>
      </c>
      <c r="H1036" s="180">
        <v>51.917999999999999</v>
      </c>
      <c r="AT1036" s="181" t="s">
        <v>207</v>
      </c>
      <c r="AU1036" s="181" t="s">
        <v>81</v>
      </c>
      <c r="AV1036" s="43" t="s">
        <v>81</v>
      </c>
      <c r="AW1036" s="43" t="s">
        <v>32</v>
      </c>
      <c r="AX1036" s="43" t="s">
        <v>71</v>
      </c>
      <c r="AY1036" s="181" t="s">
        <v>173</v>
      </c>
    </row>
    <row r="1037" spans="3:65" s="177" customFormat="1" ht="13.05" customHeight="1">
      <c r="D1037" s="173" t="s">
        <v>207</v>
      </c>
      <c r="E1037" s="178"/>
      <c r="F1037" s="179" t="s">
        <v>1735</v>
      </c>
      <c r="H1037" s="180">
        <v>-6.8659999999999997</v>
      </c>
      <c r="AT1037" s="181" t="s">
        <v>207</v>
      </c>
      <c r="AU1037" s="181" t="s">
        <v>81</v>
      </c>
      <c r="AV1037" s="43" t="s">
        <v>81</v>
      </c>
      <c r="AW1037" s="43" t="s">
        <v>32</v>
      </c>
      <c r="AX1037" s="43" t="s">
        <v>71</v>
      </c>
      <c r="AY1037" s="181" t="s">
        <v>173</v>
      </c>
    </row>
    <row r="1038" spans="3:65" s="182" customFormat="1" ht="13.05" customHeight="1">
      <c r="D1038" s="183" t="s">
        <v>207</v>
      </c>
      <c r="E1038" s="184"/>
      <c r="F1038" s="185" t="s">
        <v>210</v>
      </c>
      <c r="H1038" s="186">
        <v>66.141999999999996</v>
      </c>
      <c r="AT1038" s="187" t="s">
        <v>207</v>
      </c>
      <c r="AU1038" s="187" t="s">
        <v>81</v>
      </c>
      <c r="AV1038" s="43" t="s">
        <v>179</v>
      </c>
      <c r="AW1038" s="43" t="s">
        <v>32</v>
      </c>
      <c r="AX1038" s="43" t="s">
        <v>79</v>
      </c>
      <c r="AY1038" s="187" t="s">
        <v>173</v>
      </c>
    </row>
    <row r="1039" spans="3:65" s="106" customFormat="1" ht="37.799999999999997" customHeight="1">
      <c r="C1039" s="154" t="s">
        <v>1736</v>
      </c>
      <c r="D1039" s="154" t="s">
        <v>175</v>
      </c>
      <c r="E1039" s="155" t="s">
        <v>1737</v>
      </c>
      <c r="F1039" s="155" t="s">
        <v>1738</v>
      </c>
      <c r="G1039" s="156" t="s">
        <v>199</v>
      </c>
      <c r="H1039" s="157">
        <v>66.141999999999996</v>
      </c>
      <c r="I1039" s="158"/>
      <c r="J1039" s="159">
        <f>ROUND(I1039*H1039,2)</f>
        <v>0</v>
      </c>
      <c r="K1039" s="167" t="s">
        <v>192</v>
      </c>
      <c r="M1039" s="161"/>
      <c r="N1039" s="162" t="s">
        <v>42</v>
      </c>
      <c r="P1039" s="163">
        <f>O1039*H1039</f>
        <v>0</v>
      </c>
      <c r="Q1039" s="163">
        <v>6.0000000000000001E-3</v>
      </c>
      <c r="R1039" s="163">
        <f>Q1039*H1039</f>
        <v>0.39685199999999998</v>
      </c>
      <c r="S1039" s="163">
        <v>0</v>
      </c>
      <c r="T1039" s="164">
        <f>S1039*H1039</f>
        <v>0</v>
      </c>
      <c r="AR1039" s="165" t="s">
        <v>262</v>
      </c>
      <c r="AT1039" s="165" t="s">
        <v>175</v>
      </c>
      <c r="AU1039" s="165" t="s">
        <v>81</v>
      </c>
      <c r="AY1039" s="123" t="s">
        <v>173</v>
      </c>
      <c r="BE1039" s="166">
        <f>IF(N1039="základní",J1039,0)</f>
        <v>0</v>
      </c>
      <c r="BF1039" s="166">
        <f>IF(N1039="snížená",J1039,0)</f>
        <v>0</v>
      </c>
      <c r="BG1039" s="166">
        <f>IF(N1039="zákl. přenesená",J1039,0)</f>
        <v>0</v>
      </c>
      <c r="BH1039" s="166">
        <f>IF(N1039="sníž. přenesená",J1039,0)</f>
        <v>0</v>
      </c>
      <c r="BI1039" s="166">
        <f>IF(N1039="nulová",J1039,0)</f>
        <v>0</v>
      </c>
      <c r="BJ1039" s="123" t="s">
        <v>79</v>
      </c>
      <c r="BK1039" s="166">
        <f>ROUND(I1039*H1039,2)</f>
        <v>0</v>
      </c>
      <c r="BL1039" s="123" t="s">
        <v>262</v>
      </c>
      <c r="BM1039" s="165" t="s">
        <v>1739</v>
      </c>
    </row>
    <row r="1040" spans="3:65" s="106" customFormat="1" ht="13.05" customHeight="1">
      <c r="D1040" s="170" t="s">
        <v>194</v>
      </c>
      <c r="F1040" s="171" t="s">
        <v>1740</v>
      </c>
      <c r="AT1040" s="123" t="s">
        <v>194</v>
      </c>
      <c r="AU1040" s="123" t="s">
        <v>81</v>
      </c>
    </row>
    <row r="1041" spans="3:65" s="106" customFormat="1" ht="34.950000000000003" customHeight="1">
      <c r="D1041" s="183" t="s">
        <v>235</v>
      </c>
      <c r="F1041" s="188" t="s">
        <v>1741</v>
      </c>
      <c r="AT1041" s="123" t="s">
        <v>235</v>
      </c>
      <c r="AU1041" s="123" t="s">
        <v>81</v>
      </c>
    </row>
    <row r="1042" spans="3:65" s="106" customFormat="1" ht="33" customHeight="1">
      <c r="C1042" s="154" t="s">
        <v>1742</v>
      </c>
      <c r="D1042" s="154" t="s">
        <v>175</v>
      </c>
      <c r="E1042" s="155" t="s">
        <v>1743</v>
      </c>
      <c r="F1042" s="155" t="s">
        <v>1744</v>
      </c>
      <c r="G1042" s="156" t="s">
        <v>199</v>
      </c>
      <c r="H1042" s="157">
        <v>66.141999999999996</v>
      </c>
      <c r="I1042" s="158"/>
      <c r="J1042" s="159">
        <f>ROUND(I1042*H1042,2)</f>
        <v>0</v>
      </c>
      <c r="K1042" s="167" t="s">
        <v>891</v>
      </c>
      <c r="M1042" s="161"/>
      <c r="N1042" s="162" t="s">
        <v>42</v>
      </c>
      <c r="P1042" s="163">
        <f>O1042*H1042</f>
        <v>0</v>
      </c>
      <c r="Q1042" s="163">
        <v>0</v>
      </c>
      <c r="R1042" s="163">
        <f>Q1042*H1042</f>
        <v>0</v>
      </c>
      <c r="S1042" s="163">
        <v>0</v>
      </c>
      <c r="T1042" s="164">
        <f>S1042*H1042</f>
        <v>0</v>
      </c>
      <c r="AR1042" s="165" t="s">
        <v>262</v>
      </c>
      <c r="AT1042" s="165" t="s">
        <v>175</v>
      </c>
      <c r="AU1042" s="165" t="s">
        <v>81</v>
      </c>
      <c r="AY1042" s="123" t="s">
        <v>173</v>
      </c>
      <c r="BE1042" s="166">
        <f>IF(N1042="základní",J1042,0)</f>
        <v>0</v>
      </c>
      <c r="BF1042" s="166">
        <f>IF(N1042="snížená",J1042,0)</f>
        <v>0</v>
      </c>
      <c r="BG1042" s="166">
        <f>IF(N1042="zákl. přenesená",J1042,0)</f>
        <v>0</v>
      </c>
      <c r="BH1042" s="166">
        <f>IF(N1042="sníž. přenesená",J1042,0)</f>
        <v>0</v>
      </c>
      <c r="BI1042" s="166">
        <f>IF(N1042="nulová",J1042,0)</f>
        <v>0</v>
      </c>
      <c r="BJ1042" s="123" t="s">
        <v>79</v>
      </c>
      <c r="BK1042" s="166">
        <f>ROUND(I1042*H1042,2)</f>
        <v>0</v>
      </c>
      <c r="BL1042" s="123" t="s">
        <v>262</v>
      </c>
      <c r="BM1042" s="165" t="s">
        <v>1745</v>
      </c>
    </row>
    <row r="1043" spans="3:65" s="106" customFormat="1" ht="13.05" customHeight="1">
      <c r="D1043" s="168" t="s">
        <v>194</v>
      </c>
      <c r="F1043" s="169" t="s">
        <v>1746</v>
      </c>
      <c r="AT1043" s="123" t="s">
        <v>194</v>
      </c>
      <c r="AU1043" s="123" t="s">
        <v>81</v>
      </c>
    </row>
    <row r="1044" spans="3:65" s="106" customFormat="1" ht="33" customHeight="1">
      <c r="C1044" s="154" t="s">
        <v>1747</v>
      </c>
      <c r="D1044" s="154" t="s">
        <v>175</v>
      </c>
      <c r="E1044" s="155" t="s">
        <v>1748</v>
      </c>
      <c r="F1044" s="155" t="s">
        <v>1749</v>
      </c>
      <c r="G1044" s="156" t="s">
        <v>199</v>
      </c>
      <c r="H1044" s="157">
        <v>66.141999999999996</v>
      </c>
      <c r="I1044" s="158"/>
      <c r="J1044" s="159">
        <f>ROUND(I1044*H1044,2)</f>
        <v>0</v>
      </c>
      <c r="K1044" s="167" t="s">
        <v>891</v>
      </c>
      <c r="M1044" s="161"/>
      <c r="N1044" s="162" t="s">
        <v>42</v>
      </c>
      <c r="P1044" s="163">
        <f>O1044*H1044</f>
        <v>0</v>
      </c>
      <c r="Q1044" s="163">
        <v>0</v>
      </c>
      <c r="R1044" s="163">
        <f>Q1044*H1044</f>
        <v>0</v>
      </c>
      <c r="S1044" s="163">
        <v>0</v>
      </c>
      <c r="T1044" s="164">
        <f>S1044*H1044</f>
        <v>0</v>
      </c>
      <c r="AR1044" s="165" t="s">
        <v>262</v>
      </c>
      <c r="AT1044" s="165" t="s">
        <v>175</v>
      </c>
      <c r="AU1044" s="165" t="s">
        <v>81</v>
      </c>
      <c r="AY1044" s="123" t="s">
        <v>173</v>
      </c>
      <c r="BE1044" s="166">
        <f>IF(N1044="základní",J1044,0)</f>
        <v>0</v>
      </c>
      <c r="BF1044" s="166">
        <f>IF(N1044="snížená",J1044,0)</f>
        <v>0</v>
      </c>
      <c r="BG1044" s="166">
        <f>IF(N1044="zákl. přenesená",J1044,0)</f>
        <v>0</v>
      </c>
      <c r="BH1044" s="166">
        <f>IF(N1044="sníž. přenesená",J1044,0)</f>
        <v>0</v>
      </c>
      <c r="BI1044" s="166">
        <f>IF(N1044="nulová",J1044,0)</f>
        <v>0</v>
      </c>
      <c r="BJ1044" s="123" t="s">
        <v>79</v>
      </c>
      <c r="BK1044" s="166">
        <f>ROUND(I1044*H1044,2)</f>
        <v>0</v>
      </c>
      <c r="BL1044" s="123" t="s">
        <v>262</v>
      </c>
      <c r="BM1044" s="165" t="s">
        <v>1750</v>
      </c>
    </row>
    <row r="1045" spans="3:65" s="106" customFormat="1" ht="13.05" customHeight="1">
      <c r="D1045" s="168" t="s">
        <v>194</v>
      </c>
      <c r="F1045" s="169" t="s">
        <v>1751</v>
      </c>
      <c r="AT1045" s="123" t="s">
        <v>194</v>
      </c>
      <c r="AU1045" s="123" t="s">
        <v>81</v>
      </c>
    </row>
    <row r="1046" spans="3:65" s="106" customFormat="1" ht="16.5" customHeight="1">
      <c r="C1046" s="193" t="s">
        <v>1752</v>
      </c>
      <c r="D1046" s="193" t="s">
        <v>317</v>
      </c>
      <c r="E1046" s="194" t="s">
        <v>1753</v>
      </c>
      <c r="F1046" s="194" t="s">
        <v>1754</v>
      </c>
      <c r="G1046" s="195" t="s">
        <v>199</v>
      </c>
      <c r="H1046" s="196">
        <v>70.817999999999998</v>
      </c>
      <c r="I1046" s="197"/>
      <c r="J1046" s="198">
        <f>ROUND(I1046*H1046,2)</f>
        <v>0</v>
      </c>
      <c r="K1046" s="211"/>
      <c r="L1046" s="200"/>
      <c r="M1046" s="201"/>
      <c r="N1046" s="202" t="s">
        <v>42</v>
      </c>
      <c r="P1046" s="163">
        <f>O1046*H1046</f>
        <v>0</v>
      </c>
      <c r="Q1046" s="163">
        <v>1.7516734996409801E-4</v>
      </c>
      <c r="R1046" s="163">
        <f>Q1046*H1046</f>
        <v>1.2405001389757492E-2</v>
      </c>
      <c r="S1046" s="163">
        <v>0</v>
      </c>
      <c r="T1046" s="164">
        <f>S1046*H1046</f>
        <v>0</v>
      </c>
      <c r="AR1046" s="165" t="s">
        <v>364</v>
      </c>
      <c r="AT1046" s="165" t="s">
        <v>317</v>
      </c>
      <c r="AU1046" s="165" t="s">
        <v>81</v>
      </c>
      <c r="AY1046" s="123" t="s">
        <v>173</v>
      </c>
      <c r="BE1046" s="166">
        <f>IF(N1046="základní",J1046,0)</f>
        <v>0</v>
      </c>
      <c r="BF1046" s="166">
        <f>IF(N1046="snížená",J1046,0)</f>
        <v>0</v>
      </c>
      <c r="BG1046" s="166">
        <f>IF(N1046="zákl. přenesená",J1046,0)</f>
        <v>0</v>
      </c>
      <c r="BH1046" s="166">
        <f>IF(N1046="sníž. přenesená",J1046,0)</f>
        <v>0</v>
      </c>
      <c r="BI1046" s="166">
        <f>IF(N1046="nulová",J1046,0)</f>
        <v>0</v>
      </c>
      <c r="BJ1046" s="123" t="s">
        <v>79</v>
      </c>
      <c r="BK1046" s="166">
        <f>ROUND(I1046*H1046,2)</f>
        <v>0</v>
      </c>
      <c r="BL1046" s="123" t="s">
        <v>262</v>
      </c>
      <c r="BM1046" s="165" t="s">
        <v>1755</v>
      </c>
    </row>
    <row r="1047" spans="3:65" s="177" customFormat="1" ht="13.05" customHeight="1">
      <c r="D1047" s="203" t="s">
        <v>207</v>
      </c>
      <c r="E1047" s="204"/>
      <c r="F1047" s="205" t="s">
        <v>1756</v>
      </c>
      <c r="H1047" s="206">
        <v>70.817999999999998</v>
      </c>
      <c r="AT1047" s="181" t="s">
        <v>207</v>
      </c>
      <c r="AU1047" s="181" t="s">
        <v>81</v>
      </c>
      <c r="AV1047" s="43" t="s">
        <v>81</v>
      </c>
      <c r="AW1047" s="43" t="s">
        <v>32</v>
      </c>
      <c r="AX1047" s="43" t="s">
        <v>71</v>
      </c>
      <c r="AY1047" s="181" t="s">
        <v>173</v>
      </c>
    </row>
    <row r="1048" spans="3:65" s="182" customFormat="1" ht="13.05" customHeight="1">
      <c r="D1048" s="183" t="s">
        <v>207</v>
      </c>
      <c r="E1048" s="184"/>
      <c r="F1048" s="185" t="s">
        <v>210</v>
      </c>
      <c r="H1048" s="186">
        <v>70.817999999999998</v>
      </c>
      <c r="AT1048" s="187" t="s">
        <v>207</v>
      </c>
      <c r="AU1048" s="187" t="s">
        <v>81</v>
      </c>
      <c r="AV1048" s="43" t="s">
        <v>179</v>
      </c>
      <c r="AW1048" s="43" t="s">
        <v>32</v>
      </c>
      <c r="AX1048" s="43" t="s">
        <v>79</v>
      </c>
      <c r="AY1048" s="187" t="s">
        <v>173</v>
      </c>
    </row>
    <row r="1049" spans="3:65" s="106" customFormat="1" ht="33" customHeight="1">
      <c r="C1049" s="154" t="s">
        <v>1757</v>
      </c>
      <c r="D1049" s="154" t="s">
        <v>175</v>
      </c>
      <c r="E1049" s="155" t="s">
        <v>1758</v>
      </c>
      <c r="F1049" s="155" t="s">
        <v>1759</v>
      </c>
      <c r="G1049" s="156" t="s">
        <v>378</v>
      </c>
      <c r="H1049" s="157">
        <v>8.58</v>
      </c>
      <c r="I1049" s="158"/>
      <c r="J1049" s="159">
        <f>ROUND(I1049*H1049,2)</f>
        <v>0</v>
      </c>
      <c r="K1049" s="167" t="s">
        <v>192</v>
      </c>
      <c r="M1049" s="161"/>
      <c r="N1049" s="162" t="s">
        <v>42</v>
      </c>
      <c r="P1049" s="163">
        <f>O1049*H1049</f>
        <v>0</v>
      </c>
      <c r="Q1049" s="163">
        <v>2.0000000000000001E-4</v>
      </c>
      <c r="R1049" s="163">
        <f>Q1049*H1049</f>
        <v>1.7160000000000001E-3</v>
      </c>
      <c r="S1049" s="163">
        <v>0</v>
      </c>
      <c r="T1049" s="164">
        <f>S1049*H1049</f>
        <v>0</v>
      </c>
      <c r="AR1049" s="165" t="s">
        <v>262</v>
      </c>
      <c r="AT1049" s="165" t="s">
        <v>175</v>
      </c>
      <c r="AU1049" s="165" t="s">
        <v>81</v>
      </c>
      <c r="AY1049" s="123" t="s">
        <v>173</v>
      </c>
      <c r="BE1049" s="166">
        <f>IF(N1049="základní",J1049,0)</f>
        <v>0</v>
      </c>
      <c r="BF1049" s="166">
        <f>IF(N1049="snížená",J1049,0)</f>
        <v>0</v>
      </c>
      <c r="BG1049" s="166">
        <f>IF(N1049="zákl. přenesená",J1049,0)</f>
        <v>0</v>
      </c>
      <c r="BH1049" s="166">
        <f>IF(N1049="sníž. přenesená",J1049,0)</f>
        <v>0</v>
      </c>
      <c r="BI1049" s="166">
        <f>IF(N1049="nulová",J1049,0)</f>
        <v>0</v>
      </c>
      <c r="BJ1049" s="123" t="s">
        <v>79</v>
      </c>
      <c r="BK1049" s="166">
        <f>ROUND(I1049*H1049,2)</f>
        <v>0</v>
      </c>
      <c r="BL1049" s="123" t="s">
        <v>262</v>
      </c>
      <c r="BM1049" s="165" t="s">
        <v>1760</v>
      </c>
    </row>
    <row r="1050" spans="3:65" s="106" customFormat="1" ht="13.05" customHeight="1">
      <c r="D1050" s="170" t="s">
        <v>194</v>
      </c>
      <c r="F1050" s="171" t="s">
        <v>1761</v>
      </c>
      <c r="AT1050" s="123" t="s">
        <v>194</v>
      </c>
      <c r="AU1050" s="123" t="s">
        <v>81</v>
      </c>
    </row>
    <row r="1051" spans="3:65" s="177" customFormat="1" ht="13.05" customHeight="1">
      <c r="D1051" s="183" t="s">
        <v>207</v>
      </c>
      <c r="E1051" s="191"/>
      <c r="F1051" s="192" t="s">
        <v>1762</v>
      </c>
      <c r="H1051" s="186">
        <v>8.58</v>
      </c>
      <c r="AT1051" s="181" t="s">
        <v>207</v>
      </c>
      <c r="AU1051" s="181" t="s">
        <v>81</v>
      </c>
      <c r="AV1051" s="43" t="s">
        <v>81</v>
      </c>
      <c r="AW1051" s="43" t="s">
        <v>32</v>
      </c>
      <c r="AX1051" s="43" t="s">
        <v>79</v>
      </c>
      <c r="AY1051" s="181" t="s">
        <v>173</v>
      </c>
    </row>
    <row r="1052" spans="3:65" s="106" customFormat="1" ht="16.5" customHeight="1">
      <c r="C1052" s="193" t="s">
        <v>1763</v>
      </c>
      <c r="D1052" s="193" t="s">
        <v>317</v>
      </c>
      <c r="E1052" s="194" t="s">
        <v>1764</v>
      </c>
      <c r="F1052" s="194" t="s">
        <v>1765</v>
      </c>
      <c r="G1052" s="195" t="s">
        <v>378</v>
      </c>
      <c r="H1052" s="196">
        <v>9.91</v>
      </c>
      <c r="I1052" s="197"/>
      <c r="J1052" s="198">
        <f>ROUND(I1052*H1052,2)</f>
        <v>0</v>
      </c>
      <c r="K1052" s="199" t="s">
        <v>192</v>
      </c>
      <c r="L1052" s="200"/>
      <c r="M1052" s="201"/>
      <c r="N1052" s="202" t="s">
        <v>42</v>
      </c>
      <c r="P1052" s="163">
        <f>O1052*H1052</f>
        <v>0</v>
      </c>
      <c r="Q1052" s="163">
        <v>1.2E-4</v>
      </c>
      <c r="R1052" s="163">
        <f>Q1052*H1052</f>
        <v>1.1892000000000001E-3</v>
      </c>
      <c r="S1052" s="163">
        <v>0</v>
      </c>
      <c r="T1052" s="164">
        <f>S1052*H1052</f>
        <v>0</v>
      </c>
      <c r="AR1052" s="165" t="s">
        <v>364</v>
      </c>
      <c r="AT1052" s="165" t="s">
        <v>317</v>
      </c>
      <c r="AU1052" s="165" t="s">
        <v>81</v>
      </c>
      <c r="AY1052" s="123" t="s">
        <v>173</v>
      </c>
      <c r="BE1052" s="166">
        <f>IF(N1052="základní",J1052,0)</f>
        <v>0</v>
      </c>
      <c r="BF1052" s="166">
        <f>IF(N1052="snížená",J1052,0)</f>
        <v>0</v>
      </c>
      <c r="BG1052" s="166">
        <f>IF(N1052="zákl. přenesená",J1052,0)</f>
        <v>0</v>
      </c>
      <c r="BH1052" s="166">
        <f>IF(N1052="sníž. přenesená",J1052,0)</f>
        <v>0</v>
      </c>
      <c r="BI1052" s="166">
        <f>IF(N1052="nulová",J1052,0)</f>
        <v>0</v>
      </c>
      <c r="BJ1052" s="123" t="s">
        <v>79</v>
      </c>
      <c r="BK1052" s="166">
        <f>ROUND(I1052*H1052,2)</f>
        <v>0</v>
      </c>
      <c r="BL1052" s="123" t="s">
        <v>262</v>
      </c>
      <c r="BM1052" s="165" t="s">
        <v>1766</v>
      </c>
    </row>
    <row r="1053" spans="3:65" s="177" customFormat="1" ht="13.05" customHeight="1">
      <c r="D1053" s="203" t="s">
        <v>207</v>
      </c>
      <c r="E1053" s="204"/>
      <c r="F1053" s="205" t="s">
        <v>1767</v>
      </c>
      <c r="H1053" s="206">
        <v>9.4380000000000006</v>
      </c>
      <c r="AT1053" s="181" t="s">
        <v>207</v>
      </c>
      <c r="AU1053" s="181" t="s">
        <v>81</v>
      </c>
      <c r="AV1053" s="43" t="s">
        <v>81</v>
      </c>
      <c r="AW1053" s="43" t="s">
        <v>32</v>
      </c>
      <c r="AX1053" s="43" t="s">
        <v>79</v>
      </c>
      <c r="AY1053" s="181" t="s">
        <v>173</v>
      </c>
    </row>
    <row r="1054" spans="3:65" s="177" customFormat="1" ht="13.05" customHeight="1">
      <c r="D1054" s="183" t="s">
        <v>207</v>
      </c>
      <c r="F1054" s="192" t="s">
        <v>1768</v>
      </c>
      <c r="H1054" s="186">
        <v>9.91</v>
      </c>
      <c r="AT1054" s="181" t="s">
        <v>207</v>
      </c>
      <c r="AU1054" s="181" t="s">
        <v>81</v>
      </c>
      <c r="AV1054" s="43" t="s">
        <v>81</v>
      </c>
      <c r="AW1054" s="43" t="s">
        <v>4</v>
      </c>
      <c r="AX1054" s="43" t="s">
        <v>79</v>
      </c>
      <c r="AY1054" s="181" t="s">
        <v>173</v>
      </c>
    </row>
    <row r="1055" spans="3:65" s="106" customFormat="1" ht="24.15" customHeight="1">
      <c r="C1055" s="154" t="s">
        <v>1769</v>
      </c>
      <c r="D1055" s="154" t="s">
        <v>175</v>
      </c>
      <c r="E1055" s="155" t="s">
        <v>1770</v>
      </c>
      <c r="F1055" s="155" t="s">
        <v>1771</v>
      </c>
      <c r="G1055" s="156" t="s">
        <v>378</v>
      </c>
      <c r="H1055" s="157">
        <v>11.8</v>
      </c>
      <c r="I1055" s="158"/>
      <c r="J1055" s="159">
        <f>ROUND(I1055*H1055,2)</f>
        <v>0</v>
      </c>
      <c r="K1055" s="167" t="s">
        <v>891</v>
      </c>
      <c r="M1055" s="161"/>
      <c r="N1055" s="162" t="s">
        <v>42</v>
      </c>
      <c r="P1055" s="163">
        <f>O1055*H1055</f>
        <v>0</v>
      </c>
      <c r="Q1055" s="163">
        <v>5.5000000000000003E-4</v>
      </c>
      <c r="R1055" s="163">
        <f>Q1055*H1055</f>
        <v>6.490000000000001E-3</v>
      </c>
      <c r="S1055" s="163">
        <v>0</v>
      </c>
      <c r="T1055" s="164">
        <f>S1055*H1055</f>
        <v>0</v>
      </c>
      <c r="AR1055" s="165" t="s">
        <v>262</v>
      </c>
      <c r="AT1055" s="165" t="s">
        <v>175</v>
      </c>
      <c r="AU1055" s="165" t="s">
        <v>81</v>
      </c>
      <c r="AY1055" s="123" t="s">
        <v>173</v>
      </c>
      <c r="BE1055" s="166">
        <f>IF(N1055="základní",J1055,0)</f>
        <v>0</v>
      </c>
      <c r="BF1055" s="166">
        <f>IF(N1055="snížená",J1055,0)</f>
        <v>0</v>
      </c>
      <c r="BG1055" s="166">
        <f>IF(N1055="zákl. přenesená",J1055,0)</f>
        <v>0</v>
      </c>
      <c r="BH1055" s="166">
        <f>IF(N1055="sníž. přenesená",J1055,0)</f>
        <v>0</v>
      </c>
      <c r="BI1055" s="166">
        <f>IF(N1055="nulová",J1055,0)</f>
        <v>0</v>
      </c>
      <c r="BJ1055" s="123" t="s">
        <v>79</v>
      </c>
      <c r="BK1055" s="166">
        <f>ROUND(I1055*H1055,2)</f>
        <v>0</v>
      </c>
      <c r="BL1055" s="123" t="s">
        <v>262</v>
      </c>
      <c r="BM1055" s="165" t="s">
        <v>1772</v>
      </c>
    </row>
    <row r="1056" spans="3:65" s="106" customFormat="1" ht="13.05" customHeight="1">
      <c r="D1056" s="170" t="s">
        <v>194</v>
      </c>
      <c r="F1056" s="171" t="s">
        <v>1773</v>
      </c>
      <c r="AT1056" s="123" t="s">
        <v>194</v>
      </c>
      <c r="AU1056" s="123" t="s">
        <v>81</v>
      </c>
    </row>
    <row r="1057" spans="3:65" s="177" customFormat="1" ht="13.05" customHeight="1">
      <c r="D1057" s="173" t="s">
        <v>207</v>
      </c>
      <c r="E1057" s="178"/>
      <c r="F1057" s="179" t="s">
        <v>1774</v>
      </c>
      <c r="H1057" s="180">
        <v>11.8</v>
      </c>
      <c r="AT1057" s="181" t="s">
        <v>207</v>
      </c>
      <c r="AU1057" s="181" t="s">
        <v>81</v>
      </c>
      <c r="AV1057" s="43" t="s">
        <v>81</v>
      </c>
      <c r="AW1057" s="43" t="s">
        <v>32</v>
      </c>
      <c r="AX1057" s="43" t="s">
        <v>71</v>
      </c>
      <c r="AY1057" s="181" t="s">
        <v>173</v>
      </c>
    </row>
    <row r="1058" spans="3:65" s="182" customFormat="1" ht="13.05" customHeight="1">
      <c r="D1058" s="183" t="s">
        <v>207</v>
      </c>
      <c r="E1058" s="184"/>
      <c r="F1058" s="185" t="s">
        <v>210</v>
      </c>
      <c r="H1058" s="186">
        <v>11.8</v>
      </c>
      <c r="AT1058" s="187" t="s">
        <v>207</v>
      </c>
      <c r="AU1058" s="187" t="s">
        <v>81</v>
      </c>
      <c r="AV1058" s="43" t="s">
        <v>179</v>
      </c>
      <c r="AW1058" s="43" t="s">
        <v>32</v>
      </c>
      <c r="AX1058" s="43" t="s">
        <v>79</v>
      </c>
      <c r="AY1058" s="187" t="s">
        <v>173</v>
      </c>
    </row>
    <row r="1059" spans="3:65" s="106" customFormat="1" ht="24.15" customHeight="1">
      <c r="C1059" s="154" t="s">
        <v>1775</v>
      </c>
      <c r="D1059" s="154" t="s">
        <v>175</v>
      </c>
      <c r="E1059" s="155" t="s">
        <v>1776</v>
      </c>
      <c r="F1059" s="155" t="s">
        <v>1777</v>
      </c>
      <c r="G1059" s="156" t="s">
        <v>378</v>
      </c>
      <c r="H1059" s="157">
        <v>3.2</v>
      </c>
      <c r="I1059" s="158"/>
      <c r="J1059" s="159">
        <f>ROUND(I1059*H1059,2)</f>
        <v>0</v>
      </c>
      <c r="K1059" s="167" t="s">
        <v>192</v>
      </c>
      <c r="M1059" s="161"/>
      <c r="N1059" s="162" t="s">
        <v>42</v>
      </c>
      <c r="P1059" s="163">
        <f>O1059*H1059</f>
        <v>0</v>
      </c>
      <c r="Q1059" s="163">
        <v>9.5E-4</v>
      </c>
      <c r="R1059" s="163">
        <f>Q1059*H1059</f>
        <v>3.0400000000000002E-3</v>
      </c>
      <c r="S1059" s="163">
        <v>0</v>
      </c>
      <c r="T1059" s="164">
        <f>S1059*H1059</f>
        <v>0</v>
      </c>
      <c r="AR1059" s="165" t="s">
        <v>262</v>
      </c>
      <c r="AT1059" s="165" t="s">
        <v>175</v>
      </c>
      <c r="AU1059" s="165" t="s">
        <v>81</v>
      </c>
      <c r="AY1059" s="123" t="s">
        <v>173</v>
      </c>
      <c r="BE1059" s="166">
        <f>IF(N1059="základní",J1059,0)</f>
        <v>0</v>
      </c>
      <c r="BF1059" s="166">
        <f>IF(N1059="snížená",J1059,0)</f>
        <v>0</v>
      </c>
      <c r="BG1059" s="166">
        <f>IF(N1059="zákl. přenesená",J1059,0)</f>
        <v>0</v>
      </c>
      <c r="BH1059" s="166">
        <f>IF(N1059="sníž. přenesená",J1059,0)</f>
        <v>0</v>
      </c>
      <c r="BI1059" s="166">
        <f>IF(N1059="nulová",J1059,0)</f>
        <v>0</v>
      </c>
      <c r="BJ1059" s="123" t="s">
        <v>79</v>
      </c>
      <c r="BK1059" s="166">
        <f>ROUND(I1059*H1059,2)</f>
        <v>0</v>
      </c>
      <c r="BL1059" s="123" t="s">
        <v>262</v>
      </c>
      <c r="BM1059" s="165" t="s">
        <v>1778</v>
      </c>
    </row>
    <row r="1060" spans="3:65" s="106" customFormat="1" ht="13.05" customHeight="1">
      <c r="D1060" s="170" t="s">
        <v>194</v>
      </c>
      <c r="F1060" s="171" t="s">
        <v>1779</v>
      </c>
      <c r="AT1060" s="123" t="s">
        <v>194</v>
      </c>
      <c r="AU1060" s="123" t="s">
        <v>81</v>
      </c>
    </row>
    <row r="1061" spans="3:65" s="177" customFormat="1" ht="13.05" customHeight="1">
      <c r="D1061" s="183" t="s">
        <v>207</v>
      </c>
      <c r="E1061" s="191"/>
      <c r="F1061" s="192" t="s">
        <v>1780</v>
      </c>
      <c r="H1061" s="186">
        <v>3.2</v>
      </c>
      <c r="AT1061" s="181" t="s">
        <v>207</v>
      </c>
      <c r="AU1061" s="181" t="s">
        <v>81</v>
      </c>
      <c r="AV1061" s="43" t="s">
        <v>81</v>
      </c>
      <c r="AW1061" s="43" t="s">
        <v>32</v>
      </c>
      <c r="AX1061" s="43" t="s">
        <v>79</v>
      </c>
      <c r="AY1061" s="181" t="s">
        <v>173</v>
      </c>
    </row>
    <row r="1062" spans="3:65" s="106" customFormat="1" ht="37.799999999999997" customHeight="1">
      <c r="C1062" s="154" t="s">
        <v>1781</v>
      </c>
      <c r="D1062" s="154" t="s">
        <v>175</v>
      </c>
      <c r="E1062" s="155" t="s">
        <v>1782</v>
      </c>
      <c r="F1062" s="155" t="s">
        <v>1783</v>
      </c>
      <c r="G1062" s="156" t="s">
        <v>378</v>
      </c>
      <c r="H1062" s="157">
        <v>1.2</v>
      </c>
      <c r="I1062" s="158"/>
      <c r="J1062" s="159">
        <f>ROUND(I1062*H1062,2)</f>
        <v>0</v>
      </c>
      <c r="K1062" s="167" t="s">
        <v>192</v>
      </c>
      <c r="M1062" s="161"/>
      <c r="N1062" s="162" t="s">
        <v>42</v>
      </c>
      <c r="P1062" s="163">
        <f>O1062*H1062</f>
        <v>0</v>
      </c>
      <c r="Q1062" s="163">
        <v>9.7999999999999997E-4</v>
      </c>
      <c r="R1062" s="163">
        <f>Q1062*H1062</f>
        <v>1.176E-3</v>
      </c>
      <c r="S1062" s="163">
        <v>0</v>
      </c>
      <c r="T1062" s="164">
        <f>S1062*H1062</f>
        <v>0</v>
      </c>
      <c r="AR1062" s="165" t="s">
        <v>262</v>
      </c>
      <c r="AT1062" s="165" t="s">
        <v>175</v>
      </c>
      <c r="AU1062" s="165" t="s">
        <v>81</v>
      </c>
      <c r="AY1062" s="123" t="s">
        <v>173</v>
      </c>
      <c r="BE1062" s="166">
        <f>IF(N1062="základní",J1062,0)</f>
        <v>0</v>
      </c>
      <c r="BF1062" s="166">
        <f>IF(N1062="snížená",J1062,0)</f>
        <v>0</v>
      </c>
      <c r="BG1062" s="166">
        <f>IF(N1062="zákl. přenesená",J1062,0)</f>
        <v>0</v>
      </c>
      <c r="BH1062" s="166">
        <f>IF(N1062="sníž. přenesená",J1062,0)</f>
        <v>0</v>
      </c>
      <c r="BI1062" s="166">
        <f>IF(N1062="nulová",J1062,0)</f>
        <v>0</v>
      </c>
      <c r="BJ1062" s="123" t="s">
        <v>79</v>
      </c>
      <c r="BK1062" s="166">
        <f>ROUND(I1062*H1062,2)</f>
        <v>0</v>
      </c>
      <c r="BL1062" s="123" t="s">
        <v>262</v>
      </c>
      <c r="BM1062" s="165" t="s">
        <v>1784</v>
      </c>
    </row>
    <row r="1063" spans="3:65" s="106" customFormat="1" ht="13.05" customHeight="1">
      <c r="D1063" s="170" t="s">
        <v>194</v>
      </c>
      <c r="F1063" s="171" t="s">
        <v>1785</v>
      </c>
      <c r="AT1063" s="123" t="s">
        <v>194</v>
      </c>
      <c r="AU1063" s="123" t="s">
        <v>81</v>
      </c>
    </row>
    <row r="1064" spans="3:65" s="177" customFormat="1" ht="13.05" customHeight="1">
      <c r="D1064" s="183" t="s">
        <v>207</v>
      </c>
      <c r="E1064" s="191"/>
      <c r="F1064" s="192" t="s">
        <v>1786</v>
      </c>
      <c r="H1064" s="186">
        <v>1.2</v>
      </c>
      <c r="AT1064" s="181" t="s">
        <v>207</v>
      </c>
      <c r="AU1064" s="181" t="s">
        <v>81</v>
      </c>
      <c r="AV1064" s="43" t="s">
        <v>81</v>
      </c>
      <c r="AW1064" s="43" t="s">
        <v>32</v>
      </c>
      <c r="AX1064" s="43" t="s">
        <v>79</v>
      </c>
      <c r="AY1064" s="181" t="s">
        <v>173</v>
      </c>
    </row>
    <row r="1065" spans="3:65" s="106" customFormat="1" ht="16.5" customHeight="1">
      <c r="C1065" s="193" t="s">
        <v>1787</v>
      </c>
      <c r="D1065" s="193" t="s">
        <v>317</v>
      </c>
      <c r="E1065" s="194" t="s">
        <v>1753</v>
      </c>
      <c r="F1065" s="194" t="s">
        <v>1754</v>
      </c>
      <c r="G1065" s="195" t="s">
        <v>199</v>
      </c>
      <c r="H1065" s="196">
        <v>0.96799999999999997</v>
      </c>
      <c r="I1065" s="197"/>
      <c r="J1065" s="198">
        <f>ROUND(I1065*H1065,2)</f>
        <v>0</v>
      </c>
      <c r="K1065" s="211"/>
      <c r="L1065" s="200"/>
      <c r="M1065" s="201"/>
      <c r="N1065" s="202" t="s">
        <v>42</v>
      </c>
      <c r="P1065" s="163">
        <f>O1065*H1065</f>
        <v>0</v>
      </c>
      <c r="Q1065" s="163">
        <v>1.7516734996409801E-4</v>
      </c>
      <c r="R1065" s="163">
        <f>Q1065*H1065</f>
        <v>1.6956199476524686E-4</v>
      </c>
      <c r="S1065" s="163">
        <v>0</v>
      </c>
      <c r="T1065" s="164">
        <f>S1065*H1065</f>
        <v>0</v>
      </c>
      <c r="AR1065" s="165" t="s">
        <v>364</v>
      </c>
      <c r="AT1065" s="165" t="s">
        <v>317</v>
      </c>
      <c r="AU1065" s="165" t="s">
        <v>81</v>
      </c>
      <c r="AY1065" s="123" t="s">
        <v>173</v>
      </c>
      <c r="BE1065" s="166">
        <f>IF(N1065="základní",J1065,0)</f>
        <v>0</v>
      </c>
      <c r="BF1065" s="166">
        <f>IF(N1065="snížená",J1065,0)</f>
        <v>0</v>
      </c>
      <c r="BG1065" s="166">
        <f>IF(N1065="zákl. přenesená",J1065,0)</f>
        <v>0</v>
      </c>
      <c r="BH1065" s="166">
        <f>IF(N1065="sníž. přenesená",J1065,0)</f>
        <v>0</v>
      </c>
      <c r="BI1065" s="166">
        <f>IF(N1065="nulová",J1065,0)</f>
        <v>0</v>
      </c>
      <c r="BJ1065" s="123" t="s">
        <v>79</v>
      </c>
      <c r="BK1065" s="166">
        <f>ROUND(I1065*H1065,2)</f>
        <v>0</v>
      </c>
      <c r="BL1065" s="123" t="s">
        <v>262</v>
      </c>
      <c r="BM1065" s="165" t="s">
        <v>1788</v>
      </c>
    </row>
    <row r="1066" spans="3:65" s="177" customFormat="1" ht="13.05" customHeight="1">
      <c r="D1066" s="203" t="s">
        <v>207</v>
      </c>
      <c r="E1066" s="204"/>
      <c r="F1066" s="205" t="s">
        <v>1789</v>
      </c>
      <c r="H1066" s="206">
        <v>0.96799999999999997</v>
      </c>
      <c r="AT1066" s="181" t="s">
        <v>207</v>
      </c>
      <c r="AU1066" s="181" t="s">
        <v>81</v>
      </c>
      <c r="AV1066" s="43" t="s">
        <v>81</v>
      </c>
      <c r="AW1066" s="43" t="s">
        <v>32</v>
      </c>
      <c r="AX1066" s="43" t="s">
        <v>71</v>
      </c>
      <c r="AY1066" s="181" t="s">
        <v>173</v>
      </c>
    </row>
    <row r="1067" spans="3:65" s="182" customFormat="1" ht="13.05" customHeight="1">
      <c r="D1067" s="183" t="s">
        <v>207</v>
      </c>
      <c r="E1067" s="184"/>
      <c r="F1067" s="185" t="s">
        <v>210</v>
      </c>
      <c r="H1067" s="186">
        <v>0.96799999999999997</v>
      </c>
      <c r="AT1067" s="187" t="s">
        <v>207</v>
      </c>
      <c r="AU1067" s="187" t="s">
        <v>81</v>
      </c>
      <c r="AV1067" s="43" t="s">
        <v>179</v>
      </c>
      <c r="AW1067" s="43" t="s">
        <v>32</v>
      </c>
      <c r="AX1067" s="43" t="s">
        <v>79</v>
      </c>
      <c r="AY1067" s="187" t="s">
        <v>173</v>
      </c>
    </row>
    <row r="1068" spans="3:65" s="106" customFormat="1" ht="44.25" customHeight="1">
      <c r="C1068" s="154" t="s">
        <v>1790</v>
      </c>
      <c r="D1068" s="154" t="s">
        <v>175</v>
      </c>
      <c r="E1068" s="155" t="s">
        <v>1791</v>
      </c>
      <c r="F1068" s="155" t="s">
        <v>1792</v>
      </c>
      <c r="G1068" s="156" t="s">
        <v>862</v>
      </c>
      <c r="H1068" s="215"/>
      <c r="I1068" s="158"/>
      <c r="J1068" s="159">
        <f>ROUND(I1068*H1068,2)</f>
        <v>0</v>
      </c>
      <c r="K1068" s="167" t="s">
        <v>192</v>
      </c>
      <c r="M1068" s="161"/>
      <c r="N1068" s="162" t="s">
        <v>42</v>
      </c>
      <c r="P1068" s="163">
        <f>O1068*H1068</f>
        <v>0</v>
      </c>
      <c r="Q1068" s="163">
        <v>0</v>
      </c>
      <c r="R1068" s="163">
        <f>Q1068*H1068</f>
        <v>0</v>
      </c>
      <c r="S1068" s="163">
        <v>0</v>
      </c>
      <c r="T1068" s="164">
        <f>S1068*H1068</f>
        <v>0</v>
      </c>
      <c r="AR1068" s="165" t="s">
        <v>262</v>
      </c>
      <c r="AT1068" s="165" t="s">
        <v>175</v>
      </c>
      <c r="AU1068" s="165" t="s">
        <v>81</v>
      </c>
      <c r="AY1068" s="123" t="s">
        <v>173</v>
      </c>
      <c r="BE1068" s="166">
        <f>IF(N1068="základní",J1068,0)</f>
        <v>0</v>
      </c>
      <c r="BF1068" s="166">
        <f>IF(N1068="snížená",J1068,0)</f>
        <v>0</v>
      </c>
      <c r="BG1068" s="166">
        <f>IF(N1068="zákl. přenesená",J1068,0)</f>
        <v>0</v>
      </c>
      <c r="BH1068" s="166">
        <f>IF(N1068="sníž. přenesená",J1068,0)</f>
        <v>0</v>
      </c>
      <c r="BI1068" s="166">
        <f>IF(N1068="nulová",J1068,0)</f>
        <v>0</v>
      </c>
      <c r="BJ1068" s="123" t="s">
        <v>79</v>
      </c>
      <c r="BK1068" s="166">
        <f>ROUND(I1068*H1068,2)</f>
        <v>0</v>
      </c>
      <c r="BL1068" s="123" t="s">
        <v>262</v>
      </c>
      <c r="BM1068" s="165" t="s">
        <v>1793</v>
      </c>
    </row>
    <row r="1069" spans="3:65" s="106" customFormat="1" ht="13.05" customHeight="1">
      <c r="D1069" s="170" t="s">
        <v>194</v>
      </c>
      <c r="F1069" s="171" t="s">
        <v>1794</v>
      </c>
      <c r="AT1069" s="123" t="s">
        <v>194</v>
      </c>
      <c r="AU1069" s="123" t="s">
        <v>81</v>
      </c>
    </row>
    <row r="1070" spans="3:65" s="143" customFormat="1" ht="22.8" customHeight="1">
      <c r="D1070" s="151" t="s">
        <v>70</v>
      </c>
      <c r="E1070" s="152" t="s">
        <v>1795</v>
      </c>
      <c r="F1070" s="152" t="s">
        <v>1796</v>
      </c>
      <c r="J1070" s="153">
        <f>BK1070</f>
        <v>0</v>
      </c>
      <c r="P1070" s="147">
        <f>SUM(P1071:P1091)</f>
        <v>0</v>
      </c>
      <c r="R1070" s="147">
        <f>SUM(R1071:R1091)</f>
        <v>0.28785552999999997</v>
      </c>
      <c r="T1070" s="148">
        <f>SUM(T1071:T1091)</f>
        <v>0</v>
      </c>
      <c r="AR1070" s="144" t="s">
        <v>81</v>
      </c>
      <c r="AT1070" s="149" t="s">
        <v>70</v>
      </c>
      <c r="AU1070" s="149" t="s">
        <v>79</v>
      </c>
      <c r="AY1070" s="144" t="s">
        <v>173</v>
      </c>
      <c r="BK1070" s="150">
        <f>SUM(BK1071:BK1091)</f>
        <v>0</v>
      </c>
    </row>
    <row r="1071" spans="3:65" s="106" customFormat="1" ht="24.15" customHeight="1">
      <c r="C1071" s="154" t="s">
        <v>1797</v>
      </c>
      <c r="D1071" s="154" t="s">
        <v>175</v>
      </c>
      <c r="E1071" s="155" t="s">
        <v>1798</v>
      </c>
      <c r="F1071" s="155" t="s">
        <v>1799</v>
      </c>
      <c r="G1071" s="156" t="s">
        <v>199</v>
      </c>
      <c r="H1071" s="157">
        <v>669.45299999999997</v>
      </c>
      <c r="I1071" s="158"/>
      <c r="J1071" s="159">
        <f>ROUND(I1071*H1071,2)</f>
        <v>0</v>
      </c>
      <c r="K1071" s="167" t="s">
        <v>192</v>
      </c>
      <c r="M1071" s="161"/>
      <c r="N1071" s="162" t="s">
        <v>42</v>
      </c>
      <c r="P1071" s="163">
        <f>O1071*H1071</f>
        <v>0</v>
      </c>
      <c r="Q1071" s="163">
        <v>1.2E-4</v>
      </c>
      <c r="R1071" s="163">
        <f>Q1071*H1071</f>
        <v>8.0334359999999994E-2</v>
      </c>
      <c r="S1071" s="163">
        <v>0</v>
      </c>
      <c r="T1071" s="164">
        <f>S1071*H1071</f>
        <v>0</v>
      </c>
      <c r="AR1071" s="165" t="s">
        <v>262</v>
      </c>
      <c r="AT1071" s="165" t="s">
        <v>175</v>
      </c>
      <c r="AU1071" s="165" t="s">
        <v>81</v>
      </c>
      <c r="AY1071" s="123" t="s">
        <v>173</v>
      </c>
      <c r="BE1071" s="166">
        <f>IF(N1071="základní",J1071,0)</f>
        <v>0</v>
      </c>
      <c r="BF1071" s="166">
        <f>IF(N1071="snížená",J1071,0)</f>
        <v>0</v>
      </c>
      <c r="BG1071" s="166">
        <f>IF(N1071="zákl. přenesená",J1071,0)</f>
        <v>0</v>
      </c>
      <c r="BH1071" s="166">
        <f>IF(N1071="sníž. přenesená",J1071,0)</f>
        <v>0</v>
      </c>
      <c r="BI1071" s="166">
        <f>IF(N1071="nulová",J1071,0)</f>
        <v>0</v>
      </c>
      <c r="BJ1071" s="123" t="s">
        <v>79</v>
      </c>
      <c r="BK1071" s="166">
        <f>ROUND(I1071*H1071,2)</f>
        <v>0</v>
      </c>
      <c r="BL1071" s="123" t="s">
        <v>262</v>
      </c>
      <c r="BM1071" s="165" t="s">
        <v>1800</v>
      </c>
    </row>
    <row r="1072" spans="3:65" s="106" customFormat="1" ht="13.05" customHeight="1">
      <c r="D1072" s="170" t="s">
        <v>194</v>
      </c>
      <c r="F1072" s="171" t="s">
        <v>1801</v>
      </c>
      <c r="AT1072" s="123" t="s">
        <v>194</v>
      </c>
      <c r="AU1072" s="123" t="s">
        <v>81</v>
      </c>
    </row>
    <row r="1073" spans="3:65" s="177" customFormat="1" ht="13.05" customHeight="1">
      <c r="D1073" s="173" t="s">
        <v>207</v>
      </c>
      <c r="E1073" s="178"/>
      <c r="F1073" s="179" t="s">
        <v>1802</v>
      </c>
      <c r="H1073" s="180">
        <v>665.64499999999998</v>
      </c>
      <c r="AT1073" s="181" t="s">
        <v>207</v>
      </c>
      <c r="AU1073" s="181" t="s">
        <v>81</v>
      </c>
      <c r="AV1073" s="43" t="s">
        <v>81</v>
      </c>
      <c r="AW1073" s="43" t="s">
        <v>32</v>
      </c>
      <c r="AX1073" s="43" t="s">
        <v>71</v>
      </c>
      <c r="AY1073" s="181" t="s">
        <v>173</v>
      </c>
    </row>
    <row r="1074" spans="3:65" s="177" customFormat="1" ht="13.05" customHeight="1">
      <c r="D1074" s="173" t="s">
        <v>207</v>
      </c>
      <c r="E1074" s="178"/>
      <c r="F1074" s="179" t="s">
        <v>1803</v>
      </c>
      <c r="H1074" s="180">
        <v>3.8079999999999998</v>
      </c>
      <c r="AT1074" s="181" t="s">
        <v>207</v>
      </c>
      <c r="AU1074" s="181" t="s">
        <v>81</v>
      </c>
      <c r="AV1074" s="43" t="s">
        <v>81</v>
      </c>
      <c r="AW1074" s="43" t="s">
        <v>32</v>
      </c>
      <c r="AX1074" s="43" t="s">
        <v>71</v>
      </c>
      <c r="AY1074" s="181" t="s">
        <v>173</v>
      </c>
    </row>
    <row r="1075" spans="3:65" s="182" customFormat="1" ht="13.05" customHeight="1">
      <c r="D1075" s="183" t="s">
        <v>207</v>
      </c>
      <c r="E1075" s="184"/>
      <c r="F1075" s="185" t="s">
        <v>210</v>
      </c>
      <c r="H1075" s="186">
        <v>669.45299999999997</v>
      </c>
      <c r="AT1075" s="187" t="s">
        <v>207</v>
      </c>
      <c r="AU1075" s="187" t="s">
        <v>81</v>
      </c>
      <c r="AV1075" s="43" t="s">
        <v>179</v>
      </c>
      <c r="AW1075" s="43" t="s">
        <v>32</v>
      </c>
      <c r="AX1075" s="43" t="s">
        <v>79</v>
      </c>
      <c r="AY1075" s="187" t="s">
        <v>173</v>
      </c>
    </row>
    <row r="1076" spans="3:65" s="106" customFormat="1" ht="24.15" customHeight="1">
      <c r="C1076" s="154" t="s">
        <v>1804</v>
      </c>
      <c r="D1076" s="154" t="s">
        <v>175</v>
      </c>
      <c r="E1076" s="155" t="s">
        <v>1805</v>
      </c>
      <c r="F1076" s="155" t="s">
        <v>1806</v>
      </c>
      <c r="G1076" s="156" t="s">
        <v>199</v>
      </c>
      <c r="H1076" s="157">
        <v>669.45299999999997</v>
      </c>
      <c r="I1076" s="158"/>
      <c r="J1076" s="159">
        <f>ROUND(I1076*H1076,2)</f>
        <v>0</v>
      </c>
      <c r="K1076" s="167" t="s">
        <v>192</v>
      </c>
      <c r="M1076" s="161"/>
      <c r="N1076" s="162" t="s">
        <v>42</v>
      </c>
      <c r="P1076" s="163">
        <f>O1076*H1076</f>
        <v>0</v>
      </c>
      <c r="Q1076" s="163">
        <v>2.9E-4</v>
      </c>
      <c r="R1076" s="163">
        <f>Q1076*H1076</f>
        <v>0.19414137000000001</v>
      </c>
      <c r="S1076" s="163">
        <v>0</v>
      </c>
      <c r="T1076" s="164">
        <f>S1076*H1076</f>
        <v>0</v>
      </c>
      <c r="AR1076" s="165" t="s">
        <v>262</v>
      </c>
      <c r="AT1076" s="165" t="s">
        <v>175</v>
      </c>
      <c r="AU1076" s="165" t="s">
        <v>81</v>
      </c>
      <c r="AY1076" s="123" t="s">
        <v>173</v>
      </c>
      <c r="BE1076" s="166">
        <f>IF(N1076="základní",J1076,0)</f>
        <v>0</v>
      </c>
      <c r="BF1076" s="166">
        <f>IF(N1076="snížená",J1076,0)</f>
        <v>0</v>
      </c>
      <c r="BG1076" s="166">
        <f>IF(N1076="zákl. přenesená",J1076,0)</f>
        <v>0</v>
      </c>
      <c r="BH1076" s="166">
        <f>IF(N1076="sníž. přenesená",J1076,0)</f>
        <v>0</v>
      </c>
      <c r="BI1076" s="166">
        <f>IF(N1076="nulová",J1076,0)</f>
        <v>0</v>
      </c>
      <c r="BJ1076" s="123" t="s">
        <v>79</v>
      </c>
      <c r="BK1076" s="166">
        <f>ROUND(I1076*H1076,2)</f>
        <v>0</v>
      </c>
      <c r="BL1076" s="123" t="s">
        <v>262</v>
      </c>
      <c r="BM1076" s="165" t="s">
        <v>1807</v>
      </c>
    </row>
    <row r="1077" spans="3:65" s="106" customFormat="1" ht="13.05" customHeight="1">
      <c r="D1077" s="168" t="s">
        <v>194</v>
      </c>
      <c r="F1077" s="169" t="s">
        <v>1808</v>
      </c>
      <c r="AT1077" s="123" t="s">
        <v>194</v>
      </c>
      <c r="AU1077" s="123" t="s">
        <v>81</v>
      </c>
    </row>
    <row r="1078" spans="3:65" s="106" customFormat="1" ht="24.15" customHeight="1">
      <c r="C1078" s="154" t="s">
        <v>1809</v>
      </c>
      <c r="D1078" s="154" t="s">
        <v>175</v>
      </c>
      <c r="E1078" s="155" t="s">
        <v>1810</v>
      </c>
      <c r="F1078" s="155" t="s">
        <v>1811</v>
      </c>
      <c r="G1078" s="156" t="s">
        <v>199</v>
      </c>
      <c r="H1078" s="157">
        <v>35.21</v>
      </c>
      <c r="I1078" s="158"/>
      <c r="J1078" s="159">
        <f>ROUND(I1078*H1078,2)</f>
        <v>0</v>
      </c>
      <c r="K1078" s="167" t="s">
        <v>192</v>
      </c>
      <c r="M1078" s="161"/>
      <c r="N1078" s="162" t="s">
        <v>42</v>
      </c>
      <c r="P1078" s="163">
        <f>O1078*H1078</f>
        <v>0</v>
      </c>
      <c r="Q1078" s="163">
        <v>1.3999999999999999E-4</v>
      </c>
      <c r="R1078" s="163">
        <f>Q1078*H1078</f>
        <v>4.9293999999999996E-3</v>
      </c>
      <c r="S1078" s="163">
        <v>0</v>
      </c>
      <c r="T1078" s="164">
        <f>S1078*H1078</f>
        <v>0</v>
      </c>
      <c r="AR1078" s="165" t="s">
        <v>262</v>
      </c>
      <c r="AT1078" s="165" t="s">
        <v>175</v>
      </c>
      <c r="AU1078" s="165" t="s">
        <v>81</v>
      </c>
      <c r="AY1078" s="123" t="s">
        <v>173</v>
      </c>
      <c r="BE1078" s="166">
        <f>IF(N1078="základní",J1078,0)</f>
        <v>0</v>
      </c>
      <c r="BF1078" s="166">
        <f>IF(N1078="snížená",J1078,0)</f>
        <v>0</v>
      </c>
      <c r="BG1078" s="166">
        <f>IF(N1078="zákl. přenesená",J1078,0)</f>
        <v>0</v>
      </c>
      <c r="BH1078" s="166">
        <f>IF(N1078="sníž. přenesená",J1078,0)</f>
        <v>0</v>
      </c>
      <c r="BI1078" s="166">
        <f>IF(N1078="nulová",J1078,0)</f>
        <v>0</v>
      </c>
      <c r="BJ1078" s="123" t="s">
        <v>79</v>
      </c>
      <c r="BK1078" s="166">
        <f>ROUND(I1078*H1078,2)</f>
        <v>0</v>
      </c>
      <c r="BL1078" s="123" t="s">
        <v>262</v>
      </c>
      <c r="BM1078" s="165" t="s">
        <v>1812</v>
      </c>
    </row>
    <row r="1079" spans="3:65" s="106" customFormat="1" ht="13.05" customHeight="1">
      <c r="D1079" s="170" t="s">
        <v>194</v>
      </c>
      <c r="F1079" s="171" t="s">
        <v>1813</v>
      </c>
      <c r="AT1079" s="123" t="s">
        <v>194</v>
      </c>
      <c r="AU1079" s="123" t="s">
        <v>81</v>
      </c>
    </row>
    <row r="1080" spans="3:65" s="106" customFormat="1" ht="27" customHeight="1">
      <c r="D1080" s="173" t="s">
        <v>235</v>
      </c>
      <c r="F1080" s="189" t="s">
        <v>1814</v>
      </c>
      <c r="AT1080" s="123" t="s">
        <v>235</v>
      </c>
      <c r="AU1080" s="123" t="s">
        <v>81</v>
      </c>
    </row>
    <row r="1081" spans="3:65" s="172" customFormat="1" ht="13.05" customHeight="1">
      <c r="D1081" s="173" t="s">
        <v>207</v>
      </c>
      <c r="E1081" s="174"/>
      <c r="F1081" s="175" t="s">
        <v>1815</v>
      </c>
      <c r="H1081" s="174"/>
      <c r="AT1081" s="176" t="s">
        <v>207</v>
      </c>
      <c r="AU1081" s="176" t="s">
        <v>81</v>
      </c>
      <c r="AV1081" s="43" t="s">
        <v>79</v>
      </c>
      <c r="AW1081" s="43" t="s">
        <v>32</v>
      </c>
      <c r="AX1081" s="43" t="s">
        <v>71</v>
      </c>
      <c r="AY1081" s="176" t="s">
        <v>173</v>
      </c>
    </row>
    <row r="1082" spans="3:65" s="177" customFormat="1" ht="13.05" customHeight="1">
      <c r="D1082" s="173" t="s">
        <v>207</v>
      </c>
      <c r="E1082" s="178"/>
      <c r="F1082" s="179" t="s">
        <v>1816</v>
      </c>
      <c r="H1082" s="180">
        <v>8.7289999999999992</v>
      </c>
      <c r="AT1082" s="181" t="s">
        <v>207</v>
      </c>
      <c r="AU1082" s="181" t="s">
        <v>81</v>
      </c>
      <c r="AV1082" s="43" t="s">
        <v>81</v>
      </c>
      <c r="AW1082" s="43" t="s">
        <v>32</v>
      </c>
      <c r="AX1082" s="43" t="s">
        <v>71</v>
      </c>
      <c r="AY1082" s="181" t="s">
        <v>173</v>
      </c>
    </row>
    <row r="1083" spans="3:65" s="172" customFormat="1" ht="13.05" customHeight="1">
      <c r="D1083" s="173" t="s">
        <v>207</v>
      </c>
      <c r="E1083" s="174"/>
      <c r="F1083" s="175" t="s">
        <v>1817</v>
      </c>
      <c r="H1083" s="174"/>
      <c r="AT1083" s="176" t="s">
        <v>207</v>
      </c>
      <c r="AU1083" s="176" t="s">
        <v>81</v>
      </c>
      <c r="AV1083" s="43" t="s">
        <v>79</v>
      </c>
      <c r="AW1083" s="43" t="s">
        <v>32</v>
      </c>
      <c r="AX1083" s="43" t="s">
        <v>71</v>
      </c>
      <c r="AY1083" s="176" t="s">
        <v>173</v>
      </c>
    </row>
    <row r="1084" spans="3:65" s="177" customFormat="1" ht="13.05" customHeight="1">
      <c r="D1084" s="173" t="s">
        <v>207</v>
      </c>
      <c r="E1084" s="178"/>
      <c r="F1084" s="179" t="s">
        <v>1818</v>
      </c>
      <c r="H1084" s="180">
        <v>13.781000000000001</v>
      </c>
      <c r="AT1084" s="181" t="s">
        <v>207</v>
      </c>
      <c r="AU1084" s="181" t="s">
        <v>81</v>
      </c>
      <c r="AV1084" s="43" t="s">
        <v>81</v>
      </c>
      <c r="AW1084" s="43" t="s">
        <v>32</v>
      </c>
      <c r="AX1084" s="43" t="s">
        <v>71</v>
      </c>
      <c r="AY1084" s="181" t="s">
        <v>173</v>
      </c>
    </row>
    <row r="1085" spans="3:65" s="172" customFormat="1" ht="13.05" customHeight="1">
      <c r="D1085" s="173" t="s">
        <v>207</v>
      </c>
      <c r="E1085" s="174"/>
      <c r="F1085" s="175" t="s">
        <v>1819</v>
      </c>
      <c r="H1085" s="174"/>
      <c r="AT1085" s="176" t="s">
        <v>207</v>
      </c>
      <c r="AU1085" s="176" t="s">
        <v>81</v>
      </c>
      <c r="AV1085" s="43" t="s">
        <v>79</v>
      </c>
      <c r="AW1085" s="43" t="s">
        <v>32</v>
      </c>
      <c r="AX1085" s="43" t="s">
        <v>71</v>
      </c>
      <c r="AY1085" s="176" t="s">
        <v>173</v>
      </c>
    </row>
    <row r="1086" spans="3:65" s="177" customFormat="1" ht="13.05" customHeight="1">
      <c r="D1086" s="173" t="s">
        <v>207</v>
      </c>
      <c r="E1086" s="178"/>
      <c r="F1086" s="179" t="s">
        <v>1820</v>
      </c>
      <c r="H1086" s="180">
        <v>12.7</v>
      </c>
      <c r="AT1086" s="181" t="s">
        <v>207</v>
      </c>
      <c r="AU1086" s="181" t="s">
        <v>81</v>
      </c>
      <c r="AV1086" s="43" t="s">
        <v>81</v>
      </c>
      <c r="AW1086" s="43" t="s">
        <v>32</v>
      </c>
      <c r="AX1086" s="43" t="s">
        <v>71</v>
      </c>
      <c r="AY1086" s="181" t="s">
        <v>173</v>
      </c>
    </row>
    <row r="1087" spans="3:65" s="182" customFormat="1" ht="13.05" customHeight="1">
      <c r="D1087" s="183" t="s">
        <v>207</v>
      </c>
      <c r="E1087" s="184"/>
      <c r="F1087" s="185" t="s">
        <v>210</v>
      </c>
      <c r="H1087" s="186">
        <v>35.21</v>
      </c>
      <c r="AT1087" s="187" t="s">
        <v>207</v>
      </c>
      <c r="AU1087" s="187" t="s">
        <v>81</v>
      </c>
      <c r="AV1087" s="43" t="s">
        <v>179</v>
      </c>
      <c r="AW1087" s="43" t="s">
        <v>32</v>
      </c>
      <c r="AX1087" s="43" t="s">
        <v>79</v>
      </c>
      <c r="AY1087" s="187" t="s">
        <v>173</v>
      </c>
    </row>
    <row r="1088" spans="3:65" s="106" customFormat="1" ht="24.15" customHeight="1">
      <c r="C1088" s="154" t="s">
        <v>1821</v>
      </c>
      <c r="D1088" s="154" t="s">
        <v>175</v>
      </c>
      <c r="E1088" s="155" t="s">
        <v>1822</v>
      </c>
      <c r="F1088" s="155" t="s">
        <v>1823</v>
      </c>
      <c r="G1088" s="156" t="s">
        <v>199</v>
      </c>
      <c r="H1088" s="157">
        <v>35.21</v>
      </c>
      <c r="I1088" s="158"/>
      <c r="J1088" s="159">
        <f>ROUND(I1088*H1088,2)</f>
        <v>0</v>
      </c>
      <c r="K1088" s="167" t="s">
        <v>192</v>
      </c>
      <c r="M1088" s="161"/>
      <c r="N1088" s="162" t="s">
        <v>42</v>
      </c>
      <c r="P1088" s="163">
        <f>O1088*H1088</f>
        <v>0</v>
      </c>
      <c r="Q1088" s="163">
        <v>1.2E-4</v>
      </c>
      <c r="R1088" s="163">
        <f>Q1088*H1088</f>
        <v>4.2252000000000001E-3</v>
      </c>
      <c r="S1088" s="163">
        <v>0</v>
      </c>
      <c r="T1088" s="164">
        <f>S1088*H1088</f>
        <v>0</v>
      </c>
      <c r="AR1088" s="165" t="s">
        <v>262</v>
      </c>
      <c r="AT1088" s="165" t="s">
        <v>175</v>
      </c>
      <c r="AU1088" s="165" t="s">
        <v>81</v>
      </c>
      <c r="AY1088" s="123" t="s">
        <v>173</v>
      </c>
      <c r="BE1088" s="166">
        <f>IF(N1088="základní",J1088,0)</f>
        <v>0</v>
      </c>
      <c r="BF1088" s="166">
        <f>IF(N1088="snížená",J1088,0)</f>
        <v>0</v>
      </c>
      <c r="BG1088" s="166">
        <f>IF(N1088="zákl. přenesená",J1088,0)</f>
        <v>0</v>
      </c>
      <c r="BH1088" s="166">
        <f>IF(N1088="sníž. přenesená",J1088,0)</f>
        <v>0</v>
      </c>
      <c r="BI1088" s="166">
        <f>IF(N1088="nulová",J1088,0)</f>
        <v>0</v>
      </c>
      <c r="BJ1088" s="123" t="s">
        <v>79</v>
      </c>
      <c r="BK1088" s="166">
        <f>ROUND(I1088*H1088,2)</f>
        <v>0</v>
      </c>
      <c r="BL1088" s="123" t="s">
        <v>262</v>
      </c>
      <c r="BM1088" s="165" t="s">
        <v>1824</v>
      </c>
    </row>
    <row r="1089" spans="3:65" s="106" customFormat="1" ht="13.05" customHeight="1">
      <c r="D1089" s="168" t="s">
        <v>194</v>
      </c>
      <c r="F1089" s="169" t="s">
        <v>1825</v>
      </c>
      <c r="AT1089" s="123" t="s">
        <v>194</v>
      </c>
      <c r="AU1089" s="123" t="s">
        <v>81</v>
      </c>
    </row>
    <row r="1090" spans="3:65" s="106" customFormat="1" ht="24.15" customHeight="1">
      <c r="C1090" s="154" t="s">
        <v>1826</v>
      </c>
      <c r="D1090" s="154" t="s">
        <v>175</v>
      </c>
      <c r="E1090" s="155" t="s">
        <v>1827</v>
      </c>
      <c r="F1090" s="155" t="s">
        <v>1828</v>
      </c>
      <c r="G1090" s="156" t="s">
        <v>199</v>
      </c>
      <c r="H1090" s="157">
        <v>35.21</v>
      </c>
      <c r="I1090" s="158"/>
      <c r="J1090" s="159">
        <f>ROUND(I1090*H1090,2)</f>
        <v>0</v>
      </c>
      <c r="K1090" s="167" t="s">
        <v>192</v>
      </c>
      <c r="M1090" s="161"/>
      <c r="N1090" s="162" t="s">
        <v>42</v>
      </c>
      <c r="P1090" s="163">
        <f>O1090*H1090</f>
        <v>0</v>
      </c>
      <c r="Q1090" s="163">
        <v>1.2E-4</v>
      </c>
      <c r="R1090" s="163">
        <f>Q1090*H1090</f>
        <v>4.2252000000000001E-3</v>
      </c>
      <c r="S1090" s="163">
        <v>0</v>
      </c>
      <c r="T1090" s="164">
        <f>S1090*H1090</f>
        <v>0</v>
      </c>
      <c r="AR1090" s="165" t="s">
        <v>262</v>
      </c>
      <c r="AT1090" s="165" t="s">
        <v>175</v>
      </c>
      <c r="AU1090" s="165" t="s">
        <v>81</v>
      </c>
      <c r="AY1090" s="123" t="s">
        <v>173</v>
      </c>
      <c r="BE1090" s="166">
        <f>IF(N1090="základní",J1090,0)</f>
        <v>0</v>
      </c>
      <c r="BF1090" s="166">
        <f>IF(N1090="snížená",J1090,0)</f>
        <v>0</v>
      </c>
      <c r="BG1090" s="166">
        <f>IF(N1090="zákl. přenesená",J1090,0)</f>
        <v>0</v>
      </c>
      <c r="BH1090" s="166">
        <f>IF(N1090="sníž. přenesená",J1090,0)</f>
        <v>0</v>
      </c>
      <c r="BI1090" s="166">
        <f>IF(N1090="nulová",J1090,0)</f>
        <v>0</v>
      </c>
      <c r="BJ1090" s="123" t="s">
        <v>79</v>
      </c>
      <c r="BK1090" s="166">
        <f>ROUND(I1090*H1090,2)</f>
        <v>0</v>
      </c>
      <c r="BL1090" s="123" t="s">
        <v>262</v>
      </c>
      <c r="BM1090" s="165" t="s">
        <v>1829</v>
      </c>
    </row>
    <row r="1091" spans="3:65" s="106" customFormat="1" ht="13.05" customHeight="1">
      <c r="D1091" s="170" t="s">
        <v>194</v>
      </c>
      <c r="F1091" s="171" t="s">
        <v>1830</v>
      </c>
      <c r="AT1091" s="123" t="s">
        <v>194</v>
      </c>
      <c r="AU1091" s="123" t="s">
        <v>81</v>
      </c>
    </row>
    <row r="1092" spans="3:65" s="143" customFormat="1" ht="22.8" customHeight="1">
      <c r="D1092" s="151" t="s">
        <v>70</v>
      </c>
      <c r="E1092" s="152" t="s">
        <v>1831</v>
      </c>
      <c r="F1092" s="152" t="s">
        <v>1832</v>
      </c>
      <c r="J1092" s="153">
        <f>BK1092</f>
        <v>0</v>
      </c>
      <c r="P1092" s="147">
        <f>SUM(P1093:P1100)</f>
        <v>0</v>
      </c>
      <c r="R1092" s="147">
        <f>SUM(R1093:R1100)</f>
        <v>0.22294242</v>
      </c>
      <c r="T1092" s="148">
        <f>SUM(T1093:T1100)</f>
        <v>1.4317190331666627E-4</v>
      </c>
      <c r="AR1092" s="144" t="s">
        <v>81</v>
      </c>
      <c r="AT1092" s="149" t="s">
        <v>70</v>
      </c>
      <c r="AU1092" s="149" t="s">
        <v>79</v>
      </c>
      <c r="AY1092" s="144" t="s">
        <v>173</v>
      </c>
      <c r="BK1092" s="150">
        <f>SUM(BK1093:BK1100)</f>
        <v>0</v>
      </c>
    </row>
    <row r="1093" spans="3:65" s="106" customFormat="1" ht="24.15" customHeight="1">
      <c r="C1093" s="154" t="s">
        <v>1833</v>
      </c>
      <c r="D1093" s="154" t="s">
        <v>175</v>
      </c>
      <c r="E1093" s="155" t="s">
        <v>1834</v>
      </c>
      <c r="F1093" s="155" t="s">
        <v>1835</v>
      </c>
      <c r="G1093" s="156" t="s">
        <v>199</v>
      </c>
      <c r="H1093" s="157">
        <v>437.142</v>
      </c>
      <c r="I1093" s="158"/>
      <c r="J1093" s="159">
        <f>ROUND(I1093*H1093,2)</f>
        <v>0</v>
      </c>
      <c r="K1093" s="160"/>
      <c r="M1093" s="161"/>
      <c r="N1093" s="162" t="s">
        <v>42</v>
      </c>
      <c r="P1093" s="163">
        <f>O1093*H1093</f>
        <v>0</v>
      </c>
      <c r="Q1093" s="163">
        <v>0</v>
      </c>
      <c r="R1093" s="163">
        <f>Q1093*H1093</f>
        <v>0</v>
      </c>
      <c r="S1093" s="163">
        <v>3.2751806808008902E-7</v>
      </c>
      <c r="T1093" s="164">
        <f>S1093*H1093</f>
        <v>1.4317190331666627E-4</v>
      </c>
      <c r="AR1093" s="165" t="s">
        <v>262</v>
      </c>
      <c r="AT1093" s="165" t="s">
        <v>175</v>
      </c>
      <c r="AU1093" s="165" t="s">
        <v>81</v>
      </c>
      <c r="AY1093" s="123" t="s">
        <v>173</v>
      </c>
      <c r="BE1093" s="166">
        <f>IF(N1093="základní",J1093,0)</f>
        <v>0</v>
      </c>
      <c r="BF1093" s="166">
        <f>IF(N1093="snížená",J1093,0)</f>
        <v>0</v>
      </c>
      <c r="BG1093" s="166">
        <f>IF(N1093="zákl. přenesená",J1093,0)</f>
        <v>0</v>
      </c>
      <c r="BH1093" s="166">
        <f>IF(N1093="sníž. přenesená",J1093,0)</f>
        <v>0</v>
      </c>
      <c r="BI1093" s="166">
        <f>IF(N1093="nulová",J1093,0)</f>
        <v>0</v>
      </c>
      <c r="BJ1093" s="123" t="s">
        <v>79</v>
      </c>
      <c r="BK1093" s="166">
        <f>ROUND(I1093*H1093,2)</f>
        <v>0</v>
      </c>
      <c r="BL1093" s="123" t="s">
        <v>262</v>
      </c>
      <c r="BM1093" s="165" t="s">
        <v>1836</v>
      </c>
    </row>
    <row r="1094" spans="3:65" s="177" customFormat="1" ht="13.05" customHeight="1">
      <c r="D1094" s="203" t="s">
        <v>207</v>
      </c>
      <c r="E1094" s="204"/>
      <c r="F1094" s="205" t="s">
        <v>1837</v>
      </c>
      <c r="H1094" s="206">
        <v>437.142</v>
      </c>
      <c r="AT1094" s="181" t="s">
        <v>207</v>
      </c>
      <c r="AU1094" s="181" t="s">
        <v>81</v>
      </c>
      <c r="AV1094" s="43" t="s">
        <v>81</v>
      </c>
      <c r="AW1094" s="43" t="s">
        <v>32</v>
      </c>
      <c r="AX1094" s="43" t="s">
        <v>71</v>
      </c>
      <c r="AY1094" s="181" t="s">
        <v>173</v>
      </c>
    </row>
    <row r="1095" spans="3:65" s="182" customFormat="1" ht="13.05" customHeight="1">
      <c r="D1095" s="183" t="s">
        <v>207</v>
      </c>
      <c r="E1095" s="184"/>
      <c r="F1095" s="185" t="s">
        <v>210</v>
      </c>
      <c r="H1095" s="186">
        <v>437.142</v>
      </c>
      <c r="AT1095" s="187" t="s">
        <v>207</v>
      </c>
      <c r="AU1095" s="187" t="s">
        <v>81</v>
      </c>
      <c r="AV1095" s="43" t="s">
        <v>179</v>
      </c>
      <c r="AW1095" s="43" t="s">
        <v>32</v>
      </c>
      <c r="AX1095" s="43" t="s">
        <v>79</v>
      </c>
      <c r="AY1095" s="187" t="s">
        <v>173</v>
      </c>
    </row>
    <row r="1096" spans="3:65" s="106" customFormat="1" ht="33" customHeight="1">
      <c r="C1096" s="154" t="s">
        <v>1838</v>
      </c>
      <c r="D1096" s="154" t="s">
        <v>175</v>
      </c>
      <c r="E1096" s="155" t="s">
        <v>1839</v>
      </c>
      <c r="F1096" s="155" t="s">
        <v>1840</v>
      </c>
      <c r="G1096" s="156" t="s">
        <v>199</v>
      </c>
      <c r="H1096" s="157">
        <v>437.142</v>
      </c>
      <c r="I1096" s="158"/>
      <c r="J1096" s="159">
        <f>ROUND(I1096*H1096,2)</f>
        <v>0</v>
      </c>
      <c r="K1096" s="167" t="s">
        <v>192</v>
      </c>
      <c r="M1096" s="161"/>
      <c r="N1096" s="162" t="s">
        <v>42</v>
      </c>
      <c r="P1096" s="163">
        <f>O1096*H1096</f>
        <v>0</v>
      </c>
      <c r="Q1096" s="163">
        <v>2.1000000000000001E-4</v>
      </c>
      <c r="R1096" s="163">
        <f>Q1096*H1096</f>
        <v>9.1799820000000004E-2</v>
      </c>
      <c r="S1096" s="163">
        <v>0</v>
      </c>
      <c r="T1096" s="164">
        <f>S1096*H1096</f>
        <v>0</v>
      </c>
      <c r="AR1096" s="165" t="s">
        <v>262</v>
      </c>
      <c r="AT1096" s="165" t="s">
        <v>175</v>
      </c>
      <c r="AU1096" s="165" t="s">
        <v>81</v>
      </c>
      <c r="AY1096" s="123" t="s">
        <v>173</v>
      </c>
      <c r="BE1096" s="166">
        <f>IF(N1096="základní",J1096,0)</f>
        <v>0</v>
      </c>
      <c r="BF1096" s="166">
        <f>IF(N1096="snížená",J1096,0)</f>
        <v>0</v>
      </c>
      <c r="BG1096" s="166">
        <f>IF(N1096="zákl. přenesená",J1096,0)</f>
        <v>0</v>
      </c>
      <c r="BH1096" s="166">
        <f>IF(N1096="sníž. přenesená",J1096,0)</f>
        <v>0</v>
      </c>
      <c r="BI1096" s="166">
        <f>IF(N1096="nulová",J1096,0)</f>
        <v>0</v>
      </c>
      <c r="BJ1096" s="123" t="s">
        <v>79</v>
      </c>
      <c r="BK1096" s="166">
        <f>ROUND(I1096*H1096,2)</f>
        <v>0</v>
      </c>
      <c r="BL1096" s="123" t="s">
        <v>262</v>
      </c>
      <c r="BM1096" s="165" t="s">
        <v>1841</v>
      </c>
    </row>
    <row r="1097" spans="3:65" s="106" customFormat="1" ht="13.05" customHeight="1">
      <c r="D1097" s="168" t="s">
        <v>194</v>
      </c>
      <c r="F1097" s="169" t="s">
        <v>1842</v>
      </c>
      <c r="AT1097" s="123" t="s">
        <v>194</v>
      </c>
      <c r="AU1097" s="123" t="s">
        <v>81</v>
      </c>
    </row>
    <row r="1098" spans="3:65" s="106" customFormat="1" ht="37.799999999999997" customHeight="1">
      <c r="C1098" s="154" t="s">
        <v>1843</v>
      </c>
      <c r="D1098" s="154" t="s">
        <v>175</v>
      </c>
      <c r="E1098" s="155" t="s">
        <v>1844</v>
      </c>
      <c r="F1098" s="155" t="s">
        <v>1845</v>
      </c>
      <c r="G1098" s="156" t="s">
        <v>199</v>
      </c>
      <c r="H1098" s="157">
        <v>437.142</v>
      </c>
      <c r="I1098" s="158"/>
      <c r="J1098" s="159">
        <f>ROUND(I1098*H1098,2)</f>
        <v>0</v>
      </c>
      <c r="K1098" s="167" t="s">
        <v>192</v>
      </c>
      <c r="M1098" s="161"/>
      <c r="N1098" s="162" t="s">
        <v>42</v>
      </c>
      <c r="P1098" s="163">
        <f>O1098*H1098</f>
        <v>0</v>
      </c>
      <c r="Q1098" s="163">
        <v>2.9999999999999997E-4</v>
      </c>
      <c r="R1098" s="163">
        <f>Q1098*H1098</f>
        <v>0.1311426</v>
      </c>
      <c r="S1098" s="163">
        <v>0</v>
      </c>
      <c r="T1098" s="164">
        <f>S1098*H1098</f>
        <v>0</v>
      </c>
      <c r="AR1098" s="165" t="s">
        <v>262</v>
      </c>
      <c r="AT1098" s="165" t="s">
        <v>175</v>
      </c>
      <c r="AU1098" s="165" t="s">
        <v>81</v>
      </c>
      <c r="AY1098" s="123" t="s">
        <v>173</v>
      </c>
      <c r="BE1098" s="166">
        <f>IF(N1098="základní",J1098,0)</f>
        <v>0</v>
      </c>
      <c r="BF1098" s="166">
        <f>IF(N1098="snížená",J1098,0)</f>
        <v>0</v>
      </c>
      <c r="BG1098" s="166">
        <f>IF(N1098="zákl. přenesená",J1098,0)</f>
        <v>0</v>
      </c>
      <c r="BH1098" s="166">
        <f>IF(N1098="sníž. přenesená",J1098,0)</f>
        <v>0</v>
      </c>
      <c r="BI1098" s="166">
        <f>IF(N1098="nulová",J1098,0)</f>
        <v>0</v>
      </c>
      <c r="BJ1098" s="123" t="s">
        <v>79</v>
      </c>
      <c r="BK1098" s="166">
        <f>ROUND(I1098*H1098,2)</f>
        <v>0</v>
      </c>
      <c r="BL1098" s="123" t="s">
        <v>262</v>
      </c>
      <c r="BM1098" s="165" t="s">
        <v>1846</v>
      </c>
    </row>
    <row r="1099" spans="3:65" s="106" customFormat="1" ht="13.05" customHeight="1">
      <c r="D1099" s="170" t="s">
        <v>194</v>
      </c>
      <c r="F1099" s="171" t="s">
        <v>1847</v>
      </c>
      <c r="AT1099" s="123" t="s">
        <v>194</v>
      </c>
      <c r="AU1099" s="123" t="s">
        <v>81</v>
      </c>
    </row>
    <row r="1100" spans="3:65" s="177" customFormat="1" ht="13.05" customHeight="1">
      <c r="D1100" s="173" t="s">
        <v>207</v>
      </c>
      <c r="E1100" s="178"/>
      <c r="F1100" s="179" t="s">
        <v>1848</v>
      </c>
      <c r="H1100" s="180">
        <v>437.142</v>
      </c>
      <c r="AT1100" s="181" t="s">
        <v>207</v>
      </c>
      <c r="AU1100" s="181" t="s">
        <v>81</v>
      </c>
      <c r="AV1100" s="43" t="s">
        <v>81</v>
      </c>
      <c r="AW1100" s="43" t="s">
        <v>32</v>
      </c>
      <c r="AX1100" s="43" t="s">
        <v>79</v>
      </c>
      <c r="AY1100" s="181" t="s">
        <v>173</v>
      </c>
    </row>
  </sheetData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9" r:id="rId1"/>
    <hyperlink ref="F111" r:id="rId2"/>
    <hyperlink ref="F113" r:id="rId3"/>
    <hyperlink ref="F118" r:id="rId4"/>
    <hyperlink ref="F120" r:id="rId5"/>
    <hyperlink ref="F123" r:id="rId6"/>
    <hyperlink ref="F126" r:id="rId7"/>
    <hyperlink ref="F129" r:id="rId8"/>
    <hyperlink ref="F134" r:id="rId9"/>
    <hyperlink ref="F139" r:id="rId10"/>
    <hyperlink ref="F146" r:id="rId11"/>
    <hyperlink ref="F151" r:id="rId12"/>
    <hyperlink ref="F155" r:id="rId13"/>
    <hyperlink ref="F161" r:id="rId14"/>
    <hyperlink ref="F163" r:id="rId15"/>
    <hyperlink ref="F167" r:id="rId16"/>
    <hyperlink ref="F171" r:id="rId17"/>
    <hyperlink ref="F174" r:id="rId18"/>
    <hyperlink ref="F185" r:id="rId19"/>
    <hyperlink ref="F190" r:id="rId20"/>
    <hyperlink ref="F195" r:id="rId21"/>
    <hyperlink ref="F201" r:id="rId22"/>
    <hyperlink ref="F203" r:id="rId23"/>
    <hyperlink ref="F206" r:id="rId24"/>
    <hyperlink ref="F220" r:id="rId25"/>
    <hyperlink ref="F225" r:id="rId26"/>
    <hyperlink ref="F229" r:id="rId27"/>
    <hyperlink ref="F236" r:id="rId28"/>
    <hyperlink ref="F241" r:id="rId29"/>
    <hyperlink ref="F244" r:id="rId30"/>
    <hyperlink ref="F249" r:id="rId31"/>
    <hyperlink ref="F252" r:id="rId32"/>
    <hyperlink ref="F256" r:id="rId33"/>
    <hyperlink ref="F260" r:id="rId34"/>
    <hyperlink ref="F262" r:id="rId35"/>
    <hyperlink ref="F264" r:id="rId36"/>
    <hyperlink ref="F266" r:id="rId37"/>
    <hyperlink ref="F269" r:id="rId38"/>
    <hyperlink ref="F274" r:id="rId39"/>
    <hyperlink ref="F278" r:id="rId40"/>
    <hyperlink ref="F280" r:id="rId41"/>
    <hyperlink ref="F284" r:id="rId42"/>
    <hyperlink ref="F288" r:id="rId43"/>
    <hyperlink ref="F291" r:id="rId44"/>
    <hyperlink ref="F295" r:id="rId45"/>
    <hyperlink ref="F308" r:id="rId46"/>
    <hyperlink ref="F311" r:id="rId47"/>
    <hyperlink ref="F316" r:id="rId48"/>
    <hyperlink ref="F320" r:id="rId49"/>
    <hyperlink ref="F324" r:id="rId50"/>
    <hyperlink ref="F327" r:id="rId51"/>
    <hyperlink ref="F329" r:id="rId52"/>
    <hyperlink ref="F334" r:id="rId53"/>
    <hyperlink ref="F338" r:id="rId54"/>
    <hyperlink ref="F343" r:id="rId55"/>
    <hyperlink ref="F345" r:id="rId56"/>
    <hyperlink ref="F348" r:id="rId57"/>
    <hyperlink ref="F355" r:id="rId58"/>
    <hyperlink ref="F365" r:id="rId59"/>
    <hyperlink ref="F369" r:id="rId60"/>
    <hyperlink ref="F374" r:id="rId61"/>
    <hyperlink ref="F378" r:id="rId62"/>
    <hyperlink ref="F383" r:id="rId63"/>
    <hyperlink ref="F385" r:id="rId64"/>
    <hyperlink ref="F389" r:id="rId65"/>
    <hyperlink ref="F394" r:id="rId66"/>
    <hyperlink ref="F398" r:id="rId67"/>
    <hyperlink ref="F402" r:id="rId68"/>
    <hyperlink ref="F404" r:id="rId69"/>
    <hyperlink ref="F406" r:id="rId70"/>
    <hyperlink ref="F411" r:id="rId71"/>
    <hyperlink ref="F415" r:id="rId72"/>
    <hyperlink ref="F422" r:id="rId73"/>
    <hyperlink ref="F428" r:id="rId74"/>
    <hyperlink ref="F430" r:id="rId75"/>
    <hyperlink ref="F432" r:id="rId76"/>
    <hyperlink ref="F434" r:id="rId77"/>
    <hyperlink ref="F439" r:id="rId78"/>
    <hyperlink ref="F442" r:id="rId79"/>
    <hyperlink ref="F447" r:id="rId80"/>
    <hyperlink ref="F453" r:id="rId81"/>
    <hyperlink ref="F458" r:id="rId82"/>
    <hyperlink ref="F465" r:id="rId83"/>
    <hyperlink ref="F470" r:id="rId84"/>
    <hyperlink ref="F475" r:id="rId85"/>
    <hyperlink ref="F478" r:id="rId86"/>
    <hyperlink ref="F481" r:id="rId87"/>
    <hyperlink ref="F488" r:id="rId88"/>
    <hyperlink ref="F491" r:id="rId89"/>
    <hyperlink ref="F501" r:id="rId90"/>
    <hyperlink ref="F508" r:id="rId91"/>
    <hyperlink ref="F521" r:id="rId92"/>
    <hyperlink ref="F529" r:id="rId93"/>
    <hyperlink ref="F532" r:id="rId94"/>
    <hyperlink ref="F542" r:id="rId95"/>
    <hyperlink ref="F551" r:id="rId96"/>
    <hyperlink ref="F560" r:id="rId97"/>
    <hyperlink ref="F563" r:id="rId98"/>
    <hyperlink ref="F574" r:id="rId99"/>
    <hyperlink ref="F581" r:id="rId100"/>
    <hyperlink ref="F583" r:id="rId101"/>
    <hyperlink ref="F586" r:id="rId102"/>
    <hyperlink ref="F590" r:id="rId103"/>
    <hyperlink ref="F596" r:id="rId104"/>
    <hyperlink ref="F603" r:id="rId105"/>
    <hyperlink ref="F616" r:id="rId106"/>
    <hyperlink ref="F628" r:id="rId107"/>
    <hyperlink ref="F634" r:id="rId108"/>
    <hyperlink ref="F638" r:id="rId109"/>
    <hyperlink ref="F646" r:id="rId110"/>
    <hyperlink ref="F650" r:id="rId111"/>
    <hyperlink ref="F654" r:id="rId112"/>
    <hyperlink ref="F663" r:id="rId113"/>
    <hyperlink ref="F669" r:id="rId114"/>
    <hyperlink ref="F677" r:id="rId115"/>
    <hyperlink ref="F683" r:id="rId116"/>
    <hyperlink ref="F690" r:id="rId117"/>
    <hyperlink ref="F696" r:id="rId118"/>
    <hyperlink ref="F716" r:id="rId119"/>
    <hyperlink ref="F721" r:id="rId120"/>
    <hyperlink ref="F728" r:id="rId121"/>
    <hyperlink ref="F745" r:id="rId122"/>
    <hyperlink ref="F754" r:id="rId123"/>
    <hyperlink ref="F757" r:id="rId124"/>
    <hyperlink ref="F763" r:id="rId125"/>
    <hyperlink ref="F776" r:id="rId126"/>
    <hyperlink ref="F780" r:id="rId127"/>
    <hyperlink ref="F783" r:id="rId128"/>
    <hyperlink ref="F787" r:id="rId129"/>
    <hyperlink ref="F791" r:id="rId130"/>
    <hyperlink ref="F794" r:id="rId131"/>
    <hyperlink ref="F799" r:id="rId132"/>
    <hyperlink ref="F804" r:id="rId133"/>
    <hyperlink ref="F811" r:id="rId134"/>
    <hyperlink ref="F817" r:id="rId135"/>
    <hyperlink ref="F821" r:id="rId136"/>
    <hyperlink ref="F825" r:id="rId137"/>
    <hyperlink ref="F828" r:id="rId138"/>
    <hyperlink ref="F833" r:id="rId139"/>
    <hyperlink ref="F837" r:id="rId140"/>
    <hyperlink ref="F841" r:id="rId141"/>
    <hyperlink ref="F849" r:id="rId142"/>
    <hyperlink ref="F859" r:id="rId143"/>
    <hyperlink ref="F862" r:id="rId144"/>
    <hyperlink ref="F865" r:id="rId145"/>
    <hyperlink ref="F868" r:id="rId146"/>
    <hyperlink ref="F872" r:id="rId147"/>
    <hyperlink ref="F876" r:id="rId148"/>
    <hyperlink ref="F880" r:id="rId149"/>
    <hyperlink ref="F884" r:id="rId150"/>
    <hyperlink ref="F889" r:id="rId151"/>
    <hyperlink ref="F891" r:id="rId152"/>
    <hyperlink ref="F894" r:id="rId153"/>
    <hyperlink ref="F903" r:id="rId154"/>
    <hyperlink ref="F915" r:id="rId155"/>
    <hyperlink ref="F920" r:id="rId156"/>
    <hyperlink ref="F926" r:id="rId157"/>
    <hyperlink ref="F934" r:id="rId158"/>
    <hyperlink ref="F945" r:id="rId159"/>
    <hyperlink ref="F949" r:id="rId160"/>
    <hyperlink ref="F955" r:id="rId161"/>
    <hyperlink ref="F957" r:id="rId162"/>
    <hyperlink ref="F968" r:id="rId163"/>
    <hyperlink ref="F972" r:id="rId164"/>
    <hyperlink ref="F983" r:id="rId165"/>
    <hyperlink ref="F986" r:id="rId166"/>
    <hyperlink ref="F990" r:id="rId167"/>
    <hyperlink ref="F992" r:id="rId168"/>
    <hyperlink ref="F999" r:id="rId169"/>
    <hyperlink ref="F1004" r:id="rId170"/>
    <hyperlink ref="F1012" r:id="rId171"/>
    <hyperlink ref="F1016" r:id="rId172"/>
    <hyperlink ref="F1018" r:id="rId173"/>
    <hyperlink ref="F1021" r:id="rId174"/>
    <hyperlink ref="F1026" r:id="rId175"/>
    <hyperlink ref="F1028" r:id="rId176"/>
    <hyperlink ref="F1031" r:id="rId177"/>
    <hyperlink ref="F1034" r:id="rId178"/>
    <hyperlink ref="F1040" r:id="rId179"/>
    <hyperlink ref="F1043" r:id="rId180"/>
    <hyperlink ref="F1045" r:id="rId181"/>
    <hyperlink ref="F1050" r:id="rId182"/>
    <hyperlink ref="F1056" r:id="rId183"/>
    <hyperlink ref="F1060" r:id="rId184"/>
    <hyperlink ref="F1063" r:id="rId185"/>
    <hyperlink ref="F1069" r:id="rId186"/>
    <hyperlink ref="F1072" r:id="rId187"/>
    <hyperlink ref="F1077" r:id="rId188"/>
    <hyperlink ref="F1079" r:id="rId189"/>
    <hyperlink ref="F1089" r:id="rId190"/>
    <hyperlink ref="F1091" r:id="rId191"/>
    <hyperlink ref="F1097" r:id="rId192"/>
    <hyperlink ref="F1099" r:id="rId193"/>
  </hyperlinks>
  <pageMargins left="0.39374999999999999" right="0.39374999999999999" top="0.39374999999999999" bottom="0.39374999999999999" header="0" footer="0"/>
  <pageSetup scale="74" fitToHeight="0" orientation="portrait" r:id="rId194"/>
  <headerFooter>
    <oddFooter>&amp;C&amp;"Arial CE,Regular"&amp;8&amp;K000000Strana &amp;P z &amp;N</oddFooter>
  </headerFooter>
  <drawing r:id="rId1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12"/>
  <sheetViews>
    <sheetView showGridLines="0" workbookViewId="0">
      <selection activeCell="B2" sqref="B2:K213"/>
    </sheetView>
  </sheetViews>
  <sheetFormatPr defaultColWidth="8" defaultRowHeight="12.75" customHeight="1"/>
  <cols>
    <col min="1" max="1" width="8.28515625" style="223" customWidth="1"/>
    <col min="2" max="2" width="2" style="223" customWidth="1"/>
    <col min="3" max="4" width="4.28515625" style="223" customWidth="1"/>
    <col min="5" max="5" width="17.28515625" style="223" customWidth="1"/>
    <col min="6" max="6" width="50.7109375" style="223" customWidth="1"/>
    <col min="7" max="7" width="7.42578125" style="223" customWidth="1"/>
    <col min="8" max="8" width="14" style="223" customWidth="1"/>
    <col min="9" max="9" width="15.7109375" style="223" customWidth="1"/>
    <col min="10" max="11" width="22.28515625" style="223" customWidth="1"/>
    <col min="12" max="12" width="9.28515625" style="223" customWidth="1"/>
    <col min="13" max="13" width="10.7109375" style="223" customWidth="1"/>
    <col min="14" max="14" width="9.28515625" style="223" customWidth="1"/>
    <col min="15" max="20" width="14.28515625" style="223" customWidth="1"/>
    <col min="21" max="21" width="16.28515625" style="223" customWidth="1"/>
    <col min="22" max="22" width="12.28515625" style="223" customWidth="1"/>
    <col min="23" max="23" width="16.28515625" style="223" customWidth="1"/>
    <col min="24" max="24" width="12.28515625" style="223" customWidth="1"/>
    <col min="25" max="25" width="15" style="223" customWidth="1"/>
    <col min="26" max="26" width="11" style="223" customWidth="1"/>
    <col min="27" max="27" width="15" style="223" customWidth="1"/>
    <col min="28" max="28" width="16.28515625" style="223" customWidth="1"/>
    <col min="29" max="29" width="11" style="223" customWidth="1"/>
    <col min="30" max="30" width="15" style="223" customWidth="1"/>
    <col min="31" max="31" width="16.28515625" style="223" customWidth="1"/>
    <col min="32" max="43" width="8" style="223" customWidth="1"/>
    <col min="44" max="65" width="8" style="223" hidden="1" customWidth="1"/>
    <col min="66" max="256" width="8" style="223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88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25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324" t="s">
        <v>1850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" hidden="1" customHeight="1">
      <c r="A10" s="13"/>
      <c r="B10" s="17"/>
      <c r="C10" s="9"/>
      <c r="D10" s="33" t="s">
        <v>1851</v>
      </c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6.5" hidden="1" customHeight="1">
      <c r="A11" s="13"/>
      <c r="B11" s="17"/>
      <c r="C11" s="9"/>
      <c r="D11" s="9"/>
      <c r="E11" s="285" t="s">
        <v>1849</v>
      </c>
      <c r="F11" s="286"/>
      <c r="G11" s="286"/>
      <c r="H11" s="286"/>
      <c r="I11" s="9"/>
      <c r="J11" s="9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.75" hidden="1" customHeight="1">
      <c r="A12" s="13"/>
      <c r="B12" s="17"/>
      <c r="C12" s="9"/>
      <c r="D12" s="9"/>
      <c r="E12" s="9"/>
      <c r="F12" s="9"/>
      <c r="G12" s="9"/>
      <c r="H12" s="9"/>
      <c r="I12" s="9"/>
      <c r="J12" s="9"/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2" hidden="1" customHeight="1">
      <c r="A13" s="13"/>
      <c r="B13" s="17"/>
      <c r="C13" s="9"/>
      <c r="D13" s="33" t="s">
        <v>18</v>
      </c>
      <c r="E13" s="9"/>
      <c r="F13" s="91"/>
      <c r="G13" s="9"/>
      <c r="H13" s="9"/>
      <c r="I13" s="33" t="s">
        <v>19</v>
      </c>
      <c r="J13" s="91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20</v>
      </c>
      <c r="E14" s="9"/>
      <c r="F14" s="46" t="s">
        <v>21</v>
      </c>
      <c r="G14" s="9"/>
      <c r="H14" s="9"/>
      <c r="I14" s="33" t="s">
        <v>22</v>
      </c>
      <c r="J14" s="46" t="str">
        <f>'Rekapitulace stavby'!AN8</f>
        <v>17. 7. 2024</v>
      </c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0.8" hidden="1" customHeight="1">
      <c r="A15" s="13"/>
      <c r="B15" s="17"/>
      <c r="C15" s="9"/>
      <c r="D15" s="9"/>
      <c r="E15" s="9"/>
      <c r="F15" s="9"/>
      <c r="G15" s="9"/>
      <c r="H15" s="9"/>
      <c r="I15" s="9"/>
      <c r="J15" s="9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12" hidden="1" customHeight="1">
      <c r="A16" s="13"/>
      <c r="B16" s="17"/>
      <c r="C16" s="9"/>
      <c r="D16" s="33" t="s">
        <v>24</v>
      </c>
      <c r="E16" s="9"/>
      <c r="F16" s="9"/>
      <c r="G16" s="9"/>
      <c r="H16" s="9"/>
      <c r="I16" s="33" t="s">
        <v>25</v>
      </c>
      <c r="J16" s="91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8" hidden="1" customHeight="1">
      <c r="A17" s="13"/>
      <c r="B17" s="17"/>
      <c r="C17" s="9"/>
      <c r="D17" s="9"/>
      <c r="E17" s="46" t="s">
        <v>26</v>
      </c>
      <c r="F17" s="9"/>
      <c r="G17" s="9"/>
      <c r="H17" s="9"/>
      <c r="I17" s="33" t="s">
        <v>27</v>
      </c>
      <c r="J17" s="91"/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7.95" hidden="1" customHeight="1">
      <c r="A18" s="13"/>
      <c r="B18" s="17"/>
      <c r="C18" s="9"/>
      <c r="D18" s="9"/>
      <c r="E18" s="9"/>
      <c r="F18" s="9"/>
      <c r="G18" s="9"/>
      <c r="H18" s="9"/>
      <c r="I18" s="9"/>
      <c r="J18" s="9"/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12" hidden="1" customHeight="1">
      <c r="A19" s="13"/>
      <c r="B19" s="17"/>
      <c r="C19" s="9"/>
      <c r="D19" s="33" t="s">
        <v>28</v>
      </c>
      <c r="E19" s="9"/>
      <c r="F19" s="9"/>
      <c r="G19" s="9"/>
      <c r="H19" s="9"/>
      <c r="I19" s="33" t="s">
        <v>25</v>
      </c>
      <c r="J19" s="27" t="str">
        <f>'Rekapitulace stavby'!AN13</f>
        <v>Vyplň údaj</v>
      </c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8" hidden="1" customHeight="1">
      <c r="A20" s="13"/>
      <c r="B20" s="17"/>
      <c r="C20" s="9"/>
      <c r="D20" s="9"/>
      <c r="E20" s="294" t="str">
        <f>'Rekapitulace stavby'!E14</f>
        <v>Vyplň údaj</v>
      </c>
      <c r="F20" s="327"/>
      <c r="G20" s="327"/>
      <c r="H20" s="327"/>
      <c r="I20" s="33" t="s">
        <v>27</v>
      </c>
      <c r="J20" s="27" t="str">
        <f>'Rekapitulace stavby'!AN14</f>
        <v>Vyplň údaj</v>
      </c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7.95" hidden="1" customHeight="1">
      <c r="A21" s="13"/>
      <c r="B21" s="17"/>
      <c r="C21" s="9"/>
      <c r="D21" s="9"/>
      <c r="E21" s="9"/>
      <c r="F21" s="9"/>
      <c r="G21" s="9"/>
      <c r="H21" s="9"/>
      <c r="I21" s="9"/>
      <c r="J21" s="9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12" hidden="1" customHeight="1">
      <c r="A22" s="13"/>
      <c r="B22" s="17"/>
      <c r="C22" s="9"/>
      <c r="D22" s="33" t="s">
        <v>30</v>
      </c>
      <c r="E22" s="9"/>
      <c r="F22" s="9"/>
      <c r="G22" s="9"/>
      <c r="H22" s="9"/>
      <c r="I22" s="33" t="s">
        <v>25</v>
      </c>
      <c r="J22" s="91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8" hidden="1" customHeight="1">
      <c r="A23" s="13"/>
      <c r="B23" s="17"/>
      <c r="C23" s="9"/>
      <c r="D23" s="9"/>
      <c r="E23" s="46" t="s">
        <v>31</v>
      </c>
      <c r="F23" s="9"/>
      <c r="G23" s="9"/>
      <c r="H23" s="9"/>
      <c r="I23" s="33" t="s">
        <v>27</v>
      </c>
      <c r="J23" s="91"/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7.95" hidden="1" customHeight="1">
      <c r="A24" s="13"/>
      <c r="B24" s="17"/>
      <c r="C24" s="9"/>
      <c r="D24" s="9"/>
      <c r="E24" s="9"/>
      <c r="F24" s="9"/>
      <c r="G24" s="9"/>
      <c r="H24" s="9"/>
      <c r="I24" s="9"/>
      <c r="J24" s="9"/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12" hidden="1" customHeight="1">
      <c r="A25" s="13"/>
      <c r="B25" s="17"/>
      <c r="C25" s="9"/>
      <c r="D25" s="33" t="s">
        <v>33</v>
      </c>
      <c r="E25" s="9"/>
      <c r="F25" s="9"/>
      <c r="G25" s="9"/>
      <c r="H25" s="9"/>
      <c r="I25" s="33" t="s">
        <v>25</v>
      </c>
      <c r="J25" s="46" t="str">
        <f>IF('Rekapitulace stavby'!AN19="","",'Rekapitulace stavby'!AN19)</f>
        <v/>
      </c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8" hidden="1" customHeight="1">
      <c r="A26" s="13"/>
      <c r="B26" s="17"/>
      <c r="C26" s="9"/>
      <c r="D26" s="9"/>
      <c r="E26" s="46" t="str">
        <f>IF('Rekapitulace stavby'!E20="","",'Rekapitulace stavby'!E20)</f>
        <v xml:space="preserve"> </v>
      </c>
      <c r="F26" s="9"/>
      <c r="G26" s="9"/>
      <c r="H26" s="9"/>
      <c r="I26" s="33" t="s">
        <v>27</v>
      </c>
      <c r="J26" s="46" t="str">
        <f>IF('Rekapitulace stavby'!AN20="","",'Rekapitulace stavby'!AN20)</f>
        <v/>
      </c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7.95" hidden="1" customHeight="1">
      <c r="A27" s="13"/>
      <c r="B27" s="17"/>
      <c r="C27" s="9"/>
      <c r="D27" s="9"/>
      <c r="E27" s="9"/>
      <c r="F27" s="9"/>
      <c r="G27" s="9"/>
      <c r="H27" s="9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12" hidden="1" customHeight="1">
      <c r="A28" s="13"/>
      <c r="B28" s="17"/>
      <c r="C28" s="9"/>
      <c r="D28" s="33" t="s">
        <v>35</v>
      </c>
      <c r="E28" s="9"/>
      <c r="F28" s="9"/>
      <c r="G28" s="9"/>
      <c r="H28" s="9"/>
      <c r="I28" s="9"/>
      <c r="J28" s="9"/>
      <c r="K28" s="19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16.5" hidden="1" customHeight="1">
      <c r="A29" s="13"/>
      <c r="B29" s="17"/>
      <c r="C29" s="9"/>
      <c r="D29" s="9"/>
      <c r="E29" s="327"/>
      <c r="F29" s="327"/>
      <c r="G29" s="327"/>
      <c r="H29" s="327"/>
      <c r="I29" s="9"/>
      <c r="J29" s="9"/>
      <c r="K29" s="19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7.95" hidden="1" customHeight="1">
      <c r="A30" s="13"/>
      <c r="B30" s="17"/>
      <c r="C30" s="9"/>
      <c r="D30" s="47"/>
      <c r="E30" s="47"/>
      <c r="F30" s="47"/>
      <c r="G30" s="47"/>
      <c r="H30" s="47"/>
      <c r="I30" s="47"/>
      <c r="J30" s="47"/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25.35" hidden="1" customHeight="1">
      <c r="A32" s="13"/>
      <c r="B32" s="17"/>
      <c r="C32" s="9"/>
      <c r="D32" s="108" t="s">
        <v>37</v>
      </c>
      <c r="E32" s="47"/>
      <c r="F32" s="47"/>
      <c r="G32" s="47"/>
      <c r="H32" s="47"/>
      <c r="I32" s="47"/>
      <c r="J32" s="109">
        <f>ROUND(J93,2)</f>
        <v>0</v>
      </c>
      <c r="K32" s="225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7.95" hidden="1" customHeight="1">
      <c r="A33" s="13"/>
      <c r="B33" s="17"/>
      <c r="C33" s="9"/>
      <c r="D33" s="50"/>
      <c r="E33" s="50"/>
      <c r="F33" s="50"/>
      <c r="G33" s="50"/>
      <c r="H33" s="50"/>
      <c r="I33" s="50"/>
      <c r="J33" s="50"/>
      <c r="K33" s="226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9"/>
      <c r="F34" s="32" t="s">
        <v>39</v>
      </c>
      <c r="G34" s="9"/>
      <c r="H34" s="9"/>
      <c r="I34" s="32" t="s">
        <v>38</v>
      </c>
      <c r="J34" s="32" t="s">
        <v>40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110" t="s">
        <v>41</v>
      </c>
      <c r="E35" s="33" t="s">
        <v>42</v>
      </c>
      <c r="F35" s="88">
        <f>ROUND((SUM(BE93:BE211)),2)</f>
        <v>0</v>
      </c>
      <c r="G35" s="9"/>
      <c r="H35" s="9"/>
      <c r="I35" s="111">
        <v>0.21</v>
      </c>
      <c r="J35" s="88">
        <f>ROUND(((SUM(BE93:BE211))*I35),2)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43</v>
      </c>
      <c r="F36" s="88">
        <f>ROUND((SUM(BF93:BF211)),2)</f>
        <v>0</v>
      </c>
      <c r="G36" s="9"/>
      <c r="H36" s="9"/>
      <c r="I36" s="111">
        <v>0.12</v>
      </c>
      <c r="J36" s="88">
        <f>ROUND(((SUM(BF93:BF211))*I36),2)</f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44</v>
      </c>
      <c r="F37" s="88">
        <f>ROUND((SUM(BG93:BG211)),2)</f>
        <v>0</v>
      </c>
      <c r="G37" s="9"/>
      <c r="H37" s="9"/>
      <c r="I37" s="111">
        <v>0.21</v>
      </c>
      <c r="J37" s="88">
        <f t="shared" ref="J37:J39" si="0">0</f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14.4" hidden="1" customHeight="1">
      <c r="A38" s="13"/>
      <c r="B38" s="17"/>
      <c r="C38" s="9"/>
      <c r="D38" s="9"/>
      <c r="E38" s="33" t="s">
        <v>45</v>
      </c>
      <c r="F38" s="88">
        <f>ROUND((SUM(BH93:BH211)),2)</f>
        <v>0</v>
      </c>
      <c r="G38" s="9"/>
      <c r="H38" s="9"/>
      <c r="I38" s="111">
        <v>0.12</v>
      </c>
      <c r="J38" s="88">
        <f t="shared" si="0"/>
        <v>0</v>
      </c>
      <c r="K38" s="19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14.4" hidden="1" customHeight="1">
      <c r="A39" s="13"/>
      <c r="B39" s="17"/>
      <c r="C39" s="9"/>
      <c r="D39" s="9"/>
      <c r="E39" s="33" t="s">
        <v>46</v>
      </c>
      <c r="F39" s="88">
        <f>ROUND((SUM(BI93:BI211)),2)</f>
        <v>0</v>
      </c>
      <c r="G39" s="9"/>
      <c r="H39" s="9"/>
      <c r="I39" s="111">
        <v>0</v>
      </c>
      <c r="J39" s="88">
        <f t="shared" si="0"/>
        <v>0</v>
      </c>
      <c r="K39" s="19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7.95" hidden="1" customHeight="1">
      <c r="A40" s="13"/>
      <c r="B40" s="17"/>
      <c r="C40" s="9"/>
      <c r="D40" s="29"/>
      <c r="E40" s="29"/>
      <c r="F40" s="29"/>
      <c r="G40" s="29"/>
      <c r="H40" s="29"/>
      <c r="I40" s="29"/>
      <c r="J40" s="29"/>
      <c r="K40" s="54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25.35" hidden="1" customHeight="1">
      <c r="A41" s="13"/>
      <c r="B41" s="17"/>
      <c r="C41" s="112"/>
      <c r="D41" s="113" t="s">
        <v>47</v>
      </c>
      <c r="E41" s="57"/>
      <c r="F41" s="57"/>
      <c r="G41" s="114" t="s">
        <v>48</v>
      </c>
      <c r="H41" s="115" t="s">
        <v>49</v>
      </c>
      <c r="I41" s="57"/>
      <c r="J41" s="116">
        <f>SUM(J32:J39)</f>
        <v>0</v>
      </c>
      <c r="K41" s="117"/>
      <c r="L41" s="17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4.4" hidden="1" customHeight="1">
      <c r="A42" s="13"/>
      <c r="B42" s="40"/>
      <c r="C42" s="8"/>
      <c r="D42" s="227"/>
      <c r="E42" s="227"/>
      <c r="F42" s="227"/>
      <c r="G42" s="227"/>
      <c r="H42" s="227"/>
      <c r="I42" s="227"/>
      <c r="J42" s="227"/>
      <c r="K42" s="228"/>
      <c r="L42" s="17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12.75" hidden="1" customHeight="1">
      <c r="A44" s="7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12.75" hidden="1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6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24.9" customHeight="1">
      <c r="A47" s="13"/>
      <c r="B47" s="17"/>
      <c r="C47" s="42" t="s">
        <v>131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7.95" customHeight="1">
      <c r="A48" s="13"/>
      <c r="B48" s="17"/>
      <c r="C48" s="9"/>
      <c r="D48" s="9"/>
      <c r="E48" s="9"/>
      <c r="F48" s="9"/>
      <c r="G48" s="9"/>
      <c r="H48" s="9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16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324" t="str">
        <f>E7</f>
        <v>Společenský objekt na hřišti ve Veselí</v>
      </c>
      <c r="F50" s="328"/>
      <c r="G50" s="328"/>
      <c r="H50" s="328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12" customHeight="1">
      <c r="A51" s="13"/>
      <c r="B51" s="17"/>
      <c r="C51" s="25" t="s">
        <v>130</v>
      </c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6.5" customHeight="1">
      <c r="A52" s="13"/>
      <c r="B52" s="17"/>
      <c r="C52" s="9"/>
      <c r="D52" s="9"/>
      <c r="E52" s="324" t="s">
        <v>1850</v>
      </c>
      <c r="F52" s="286"/>
      <c r="G52" s="286"/>
      <c r="H52" s="286"/>
      <c r="I52" s="9"/>
      <c r="J52" s="9"/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12" customHeight="1">
      <c r="A53" s="13"/>
      <c r="B53" s="17"/>
      <c r="C53" s="33" t="s">
        <v>1851</v>
      </c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16.5" customHeight="1">
      <c r="A54" s="13"/>
      <c r="B54" s="17"/>
      <c r="C54" s="9"/>
      <c r="D54" s="9"/>
      <c r="E54" s="285" t="str">
        <f>E11</f>
        <v>01.2 - ZTI</v>
      </c>
      <c r="F54" s="286"/>
      <c r="G54" s="286"/>
      <c r="H54" s="286"/>
      <c r="I54" s="9"/>
      <c r="J54" s="9"/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7.95" customHeight="1">
      <c r="A55" s="13"/>
      <c r="B55" s="17"/>
      <c r="C55" s="9"/>
      <c r="D55" s="9"/>
      <c r="E55" s="9"/>
      <c r="F55" s="9"/>
      <c r="G55" s="9"/>
      <c r="H55" s="9"/>
      <c r="I55" s="9"/>
      <c r="J55" s="9"/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2" customHeight="1">
      <c r="A56" s="13"/>
      <c r="B56" s="17"/>
      <c r="C56" s="33" t="s">
        <v>20</v>
      </c>
      <c r="D56" s="9"/>
      <c r="E56" s="9"/>
      <c r="F56" s="46" t="str">
        <f>F14</f>
        <v>Veselí u Oder</v>
      </c>
      <c r="G56" s="9"/>
      <c r="H56" s="9"/>
      <c r="I56" s="33" t="s">
        <v>22</v>
      </c>
      <c r="J56" s="46" t="str">
        <f>IF(J14="","",J14)</f>
        <v>17. 7. 2024</v>
      </c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7.95" customHeight="1">
      <c r="A57" s="13"/>
      <c r="B57" s="17"/>
      <c r="C57" s="9"/>
      <c r="D57" s="9"/>
      <c r="E57" s="9"/>
      <c r="F57" s="9"/>
      <c r="G57" s="9"/>
      <c r="H57" s="9"/>
      <c r="I57" s="9"/>
      <c r="J57" s="9"/>
      <c r="K57" s="19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40.049999999999997" customHeight="1">
      <c r="A58" s="13"/>
      <c r="B58" s="17"/>
      <c r="C58" s="33" t="s">
        <v>24</v>
      </c>
      <c r="D58" s="9"/>
      <c r="E58" s="9"/>
      <c r="F58" s="46" t="str">
        <f>E17</f>
        <v>Město Odry</v>
      </c>
      <c r="G58" s="9"/>
      <c r="H58" s="9"/>
      <c r="I58" s="33" t="s">
        <v>30</v>
      </c>
      <c r="J58" s="28" t="str">
        <f>E23</f>
        <v>PRINEX GROUP s.r.o., Masarykovo nám. 11/46, Odry</v>
      </c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15.15" customHeight="1">
      <c r="A59" s="13"/>
      <c r="B59" s="17"/>
      <c r="C59" s="33" t="s">
        <v>28</v>
      </c>
      <c r="D59" s="9"/>
      <c r="E59" s="9"/>
      <c r="F59" s="46" t="str">
        <f>IF(E20="","",E20)</f>
        <v>Vyplň údaj</v>
      </c>
      <c r="G59" s="9"/>
      <c r="H59" s="9"/>
      <c r="I59" s="33" t="s">
        <v>33</v>
      </c>
      <c r="J59" s="28" t="str">
        <f>E26</f>
        <v xml:space="preserve"> 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10.35" customHeight="1">
      <c r="A60" s="13"/>
      <c r="B60" s="17"/>
      <c r="C60" s="9"/>
      <c r="D60" s="9"/>
      <c r="E60" s="9"/>
      <c r="F60" s="9"/>
      <c r="G60" s="9"/>
      <c r="H60" s="9"/>
      <c r="I60" s="9"/>
      <c r="J60" s="9"/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29.25" customHeight="1">
      <c r="A61" s="13"/>
      <c r="B61" s="17"/>
      <c r="C61" s="118" t="s">
        <v>132</v>
      </c>
      <c r="D61" s="119"/>
      <c r="E61" s="119"/>
      <c r="F61" s="119"/>
      <c r="G61" s="119"/>
      <c r="H61" s="119"/>
      <c r="I61" s="119"/>
      <c r="J61" s="120" t="s">
        <v>133</v>
      </c>
      <c r="K61" s="121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0.35" customHeight="1">
      <c r="A62" s="13"/>
      <c r="B62" s="17"/>
      <c r="C62" s="9"/>
      <c r="D62" s="9"/>
      <c r="E62" s="9"/>
      <c r="F62" s="9"/>
      <c r="G62" s="9"/>
      <c r="H62" s="9"/>
      <c r="I62" s="9"/>
      <c r="J62" s="9"/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22.8" customHeight="1">
      <c r="A63" s="13"/>
      <c r="B63" s="17"/>
      <c r="C63" s="122" t="s">
        <v>69</v>
      </c>
      <c r="D63" s="9"/>
      <c r="E63" s="9"/>
      <c r="F63" s="9"/>
      <c r="G63" s="9"/>
      <c r="H63" s="9"/>
      <c r="I63" s="9"/>
      <c r="J63" s="66">
        <f>J93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123" t="s">
        <v>134</v>
      </c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24.9" customHeight="1">
      <c r="A64" s="13"/>
      <c r="B64" s="17"/>
      <c r="C64" s="9"/>
      <c r="D64" s="125" t="s">
        <v>145</v>
      </c>
      <c r="E64" s="47"/>
      <c r="F64" s="47"/>
      <c r="G64" s="47"/>
      <c r="H64" s="47"/>
      <c r="I64" s="47"/>
      <c r="J64" s="126">
        <f>J94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19.95" customHeight="1">
      <c r="A65" s="13"/>
      <c r="B65" s="17"/>
      <c r="C65" s="9"/>
      <c r="D65" s="128" t="s">
        <v>1852</v>
      </c>
      <c r="E65" s="229"/>
      <c r="F65" s="229"/>
      <c r="G65" s="229"/>
      <c r="H65" s="229"/>
      <c r="I65" s="229"/>
      <c r="J65" s="129">
        <f>J95</f>
        <v>0</v>
      </c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19.95" customHeight="1">
      <c r="A66" s="13"/>
      <c r="B66" s="17"/>
      <c r="C66" s="9"/>
      <c r="D66" s="128" t="s">
        <v>1853</v>
      </c>
      <c r="E66" s="229"/>
      <c r="F66" s="229"/>
      <c r="G66" s="229"/>
      <c r="H66" s="229"/>
      <c r="I66" s="229"/>
      <c r="J66" s="129">
        <f>J121</f>
        <v>0</v>
      </c>
      <c r="K66" s="19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9.95" customHeight="1">
      <c r="A67" s="13"/>
      <c r="B67" s="17"/>
      <c r="C67" s="9"/>
      <c r="D67" s="128" t="s">
        <v>1854</v>
      </c>
      <c r="E67" s="229"/>
      <c r="F67" s="229"/>
      <c r="G67" s="229"/>
      <c r="H67" s="229"/>
      <c r="I67" s="229"/>
      <c r="J67" s="129">
        <f>J160</f>
        <v>0</v>
      </c>
      <c r="K67" s="19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9.95" customHeight="1">
      <c r="A68" s="13"/>
      <c r="B68" s="17"/>
      <c r="C68" s="9"/>
      <c r="D68" s="128" t="s">
        <v>1855</v>
      </c>
      <c r="E68" s="229"/>
      <c r="F68" s="229"/>
      <c r="G68" s="229"/>
      <c r="H68" s="229"/>
      <c r="I68" s="229"/>
      <c r="J68" s="129">
        <f>J163</f>
        <v>0</v>
      </c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19.95" customHeight="1">
      <c r="A69" s="13"/>
      <c r="B69" s="17"/>
      <c r="C69" s="9"/>
      <c r="D69" s="128" t="s">
        <v>1856</v>
      </c>
      <c r="E69" s="229"/>
      <c r="F69" s="229"/>
      <c r="G69" s="229"/>
      <c r="H69" s="229"/>
      <c r="I69" s="229"/>
      <c r="J69" s="129">
        <f>J198</f>
        <v>0</v>
      </c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19.95" customHeight="1">
      <c r="A70" s="13"/>
      <c r="B70" s="17"/>
      <c r="C70" s="9"/>
      <c r="D70" s="128" t="s">
        <v>1857</v>
      </c>
      <c r="E70" s="229"/>
      <c r="F70" s="229"/>
      <c r="G70" s="229"/>
      <c r="H70" s="229"/>
      <c r="I70" s="229"/>
      <c r="J70" s="129">
        <f>J207</f>
        <v>0</v>
      </c>
      <c r="K70" s="19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19.95" customHeight="1">
      <c r="A71" s="13"/>
      <c r="B71" s="17"/>
      <c r="C71" s="9"/>
      <c r="D71" s="128" t="s">
        <v>1858</v>
      </c>
      <c r="E71" s="229"/>
      <c r="F71" s="229"/>
      <c r="G71" s="229"/>
      <c r="H71" s="229"/>
      <c r="I71" s="229"/>
      <c r="J71" s="129">
        <f>J209</f>
        <v>0</v>
      </c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21.75" customHeight="1">
      <c r="A72" s="13"/>
      <c r="B72" s="17"/>
      <c r="C72" s="9"/>
      <c r="D72" s="50"/>
      <c r="E72" s="50"/>
      <c r="F72" s="50"/>
      <c r="G72" s="50"/>
      <c r="H72" s="50"/>
      <c r="I72" s="50"/>
      <c r="J72" s="50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7.95" customHeight="1">
      <c r="A73" s="13"/>
      <c r="B73" s="40"/>
      <c r="C73" s="8"/>
      <c r="D73" s="8"/>
      <c r="E73" s="8"/>
      <c r="F73" s="8"/>
      <c r="G73" s="8"/>
      <c r="H73" s="8"/>
      <c r="I73" s="8"/>
      <c r="J73" s="8"/>
      <c r="K73" s="41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2.75" customHeight="1">
      <c r="A74" s="7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.75" customHeight="1">
      <c r="A75" s="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12.75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K76" s="8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14"/>
      <c r="C77" s="15"/>
      <c r="D77" s="15"/>
      <c r="E77" s="15"/>
      <c r="F77" s="15"/>
      <c r="G77" s="15"/>
      <c r="H77" s="15"/>
      <c r="I77" s="15"/>
      <c r="J77" s="15"/>
      <c r="K77" s="16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24.9" customHeight="1">
      <c r="A78" s="13"/>
      <c r="B78" s="17"/>
      <c r="C78" s="42" t="s">
        <v>158</v>
      </c>
      <c r="D78" s="9"/>
      <c r="E78" s="9"/>
      <c r="F78" s="9"/>
      <c r="G78" s="9"/>
      <c r="H78" s="9"/>
      <c r="I78" s="9"/>
      <c r="J78" s="9"/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7.95" customHeight="1">
      <c r="A79" s="13"/>
      <c r="B79" s="17"/>
      <c r="C79" s="9"/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12" customHeight="1">
      <c r="A80" s="13"/>
      <c r="B80" s="17"/>
      <c r="C80" s="33" t="s">
        <v>16</v>
      </c>
      <c r="D80" s="9"/>
      <c r="E80" s="9"/>
      <c r="F80" s="9"/>
      <c r="G80" s="9"/>
      <c r="H80" s="9"/>
      <c r="I80" s="9"/>
      <c r="J80" s="9"/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6.5" customHeight="1">
      <c r="A81" s="13"/>
      <c r="B81" s="17"/>
      <c r="C81" s="9"/>
      <c r="D81" s="9"/>
      <c r="E81" s="324" t="str">
        <f>E7</f>
        <v>Společenský objekt na hřišti ve Veselí</v>
      </c>
      <c r="F81" s="328"/>
      <c r="G81" s="328"/>
      <c r="H81" s="328"/>
      <c r="I81" s="9"/>
      <c r="J81" s="9"/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2" customHeight="1">
      <c r="A82" s="13"/>
      <c r="B82" s="17"/>
      <c r="C82" s="25" t="s">
        <v>130</v>
      </c>
      <c r="D82" s="9"/>
      <c r="E82" s="9"/>
      <c r="F82" s="9"/>
      <c r="G82" s="9"/>
      <c r="H82" s="9"/>
      <c r="I82" s="9"/>
      <c r="J82" s="9"/>
      <c r="K82" s="19"/>
      <c r="L82" s="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16.5" customHeight="1">
      <c r="A83" s="13"/>
      <c r="B83" s="17"/>
      <c r="C83" s="9"/>
      <c r="D83" s="9"/>
      <c r="E83" s="324" t="s">
        <v>1850</v>
      </c>
      <c r="F83" s="286"/>
      <c r="G83" s="286"/>
      <c r="H83" s="286"/>
      <c r="I83" s="9"/>
      <c r="J83" s="9"/>
      <c r="K83" s="19"/>
      <c r="L83" s="17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12" customHeight="1">
      <c r="A84" s="13"/>
      <c r="B84" s="17"/>
      <c r="C84" s="33" t="s">
        <v>1851</v>
      </c>
      <c r="D84" s="9"/>
      <c r="E84" s="9"/>
      <c r="F84" s="9"/>
      <c r="G84" s="9"/>
      <c r="H84" s="9"/>
      <c r="I84" s="9"/>
      <c r="J84" s="9"/>
      <c r="K84" s="19"/>
      <c r="L84" s="17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16.5" customHeight="1">
      <c r="A85" s="13"/>
      <c r="B85" s="17"/>
      <c r="C85" s="9"/>
      <c r="D85" s="9"/>
      <c r="E85" s="285" t="str">
        <f>E11</f>
        <v>01.2 - ZTI</v>
      </c>
      <c r="F85" s="286"/>
      <c r="G85" s="286"/>
      <c r="H85" s="286"/>
      <c r="I85" s="9"/>
      <c r="J85" s="9"/>
      <c r="K85" s="19"/>
      <c r="L85" s="17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7.95" customHeight="1">
      <c r="A86" s="13"/>
      <c r="B86" s="17"/>
      <c r="C86" s="9"/>
      <c r="D86" s="9"/>
      <c r="E86" s="9"/>
      <c r="F86" s="9"/>
      <c r="G86" s="9"/>
      <c r="H86" s="9"/>
      <c r="I86" s="9"/>
      <c r="J86" s="9"/>
      <c r="K86" s="19"/>
      <c r="L86" s="17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12" customHeight="1">
      <c r="A87" s="13"/>
      <c r="B87" s="17"/>
      <c r="C87" s="33" t="s">
        <v>20</v>
      </c>
      <c r="D87" s="9"/>
      <c r="E87" s="9"/>
      <c r="F87" s="46" t="str">
        <f>F14</f>
        <v>Veselí u Oder</v>
      </c>
      <c r="G87" s="9"/>
      <c r="H87" s="9"/>
      <c r="I87" s="33" t="s">
        <v>22</v>
      </c>
      <c r="J87" s="46" t="str">
        <f>IF(J14="","",J14)</f>
        <v>17. 7. 2024</v>
      </c>
      <c r="K87" s="19"/>
      <c r="L87" s="17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7.95" customHeight="1">
      <c r="A88" s="13"/>
      <c r="B88" s="17"/>
      <c r="C88" s="9"/>
      <c r="D88" s="9"/>
      <c r="E88" s="9"/>
      <c r="F88" s="9"/>
      <c r="G88" s="9"/>
      <c r="H88" s="9"/>
      <c r="I88" s="9"/>
      <c r="J88" s="9"/>
      <c r="K88" s="19"/>
      <c r="L88" s="17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40.049999999999997" customHeight="1">
      <c r="A89" s="13"/>
      <c r="B89" s="17"/>
      <c r="C89" s="33" t="s">
        <v>24</v>
      </c>
      <c r="D89" s="9"/>
      <c r="E89" s="9"/>
      <c r="F89" s="46" t="str">
        <f>E17</f>
        <v>Město Odry</v>
      </c>
      <c r="G89" s="9"/>
      <c r="H89" s="9"/>
      <c r="I89" s="33" t="s">
        <v>30</v>
      </c>
      <c r="J89" s="28" t="str">
        <f>E23</f>
        <v>PRINEX GROUP s.r.o., Masarykovo nám. 11/46, Odry</v>
      </c>
      <c r="K89" s="19"/>
      <c r="L89" s="17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15.15" customHeight="1">
      <c r="A90" s="13"/>
      <c r="B90" s="17"/>
      <c r="C90" s="33" t="s">
        <v>28</v>
      </c>
      <c r="D90" s="9"/>
      <c r="E90" s="9"/>
      <c r="F90" s="46" t="str">
        <f>IF(E20="","",E20)</f>
        <v>Vyplň údaj</v>
      </c>
      <c r="G90" s="9"/>
      <c r="H90" s="9"/>
      <c r="I90" s="33" t="s">
        <v>33</v>
      </c>
      <c r="J90" s="28" t="str">
        <f>E26</f>
        <v xml:space="preserve"> </v>
      </c>
      <c r="K90" s="19"/>
      <c r="L90" s="17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10.35" customHeight="1">
      <c r="A91" s="13"/>
      <c r="B91" s="17"/>
      <c r="C91" s="47"/>
      <c r="D91" s="47"/>
      <c r="E91" s="47"/>
      <c r="F91" s="47"/>
      <c r="G91" s="47"/>
      <c r="H91" s="47"/>
      <c r="I91" s="47"/>
      <c r="J91" s="47"/>
      <c r="K91" s="225"/>
      <c r="L91" s="17"/>
      <c r="M91" s="47"/>
      <c r="N91" s="47"/>
      <c r="O91" s="47"/>
      <c r="P91" s="47"/>
      <c r="Q91" s="47"/>
      <c r="R91" s="47"/>
      <c r="S91" s="47"/>
      <c r="T91" s="47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29.25" customHeight="1">
      <c r="A92" s="13"/>
      <c r="B92" s="49"/>
      <c r="C92" s="132" t="s">
        <v>159</v>
      </c>
      <c r="D92" s="133" t="s">
        <v>56</v>
      </c>
      <c r="E92" s="133" t="s">
        <v>52</v>
      </c>
      <c r="F92" s="133" t="s">
        <v>53</v>
      </c>
      <c r="G92" s="133" t="s">
        <v>160</v>
      </c>
      <c r="H92" s="133" t="s">
        <v>161</v>
      </c>
      <c r="I92" s="133" t="s">
        <v>162</v>
      </c>
      <c r="J92" s="133" t="s">
        <v>133</v>
      </c>
      <c r="K92" s="134" t="s">
        <v>163</v>
      </c>
      <c r="L92" s="49"/>
      <c r="M92" s="135"/>
      <c r="N92" s="136" t="s">
        <v>41</v>
      </c>
      <c r="O92" s="136" t="s">
        <v>164</v>
      </c>
      <c r="P92" s="136" t="s">
        <v>165</v>
      </c>
      <c r="Q92" s="136" t="s">
        <v>166</v>
      </c>
      <c r="R92" s="136" t="s">
        <v>167</v>
      </c>
      <c r="S92" s="136" t="s">
        <v>168</v>
      </c>
      <c r="T92" s="137" t="s">
        <v>169</v>
      </c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12"/>
    </row>
    <row r="93" spans="1:66" ht="22.8" customHeight="1">
      <c r="A93" s="13"/>
      <c r="B93" s="17"/>
      <c r="C93" s="138" t="s">
        <v>170</v>
      </c>
      <c r="D93" s="50"/>
      <c r="E93" s="50"/>
      <c r="F93" s="50"/>
      <c r="G93" s="50"/>
      <c r="H93" s="50"/>
      <c r="I93" s="50"/>
      <c r="J93" s="139">
        <f>BK93</f>
        <v>0</v>
      </c>
      <c r="K93" s="226"/>
      <c r="L93" s="49"/>
      <c r="M93" s="63"/>
      <c r="N93" s="50"/>
      <c r="O93" s="50"/>
      <c r="P93" s="140">
        <f>P94</f>
        <v>0</v>
      </c>
      <c r="Q93" s="50"/>
      <c r="R93" s="140">
        <f>R94</f>
        <v>0.44868999999999998</v>
      </c>
      <c r="S93" s="50"/>
      <c r="T93" s="141">
        <f>T94</f>
        <v>0</v>
      </c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9"/>
      <c r="AS93" s="9"/>
      <c r="AT93" s="123" t="s">
        <v>70</v>
      </c>
      <c r="AU93" s="123" t="s">
        <v>134</v>
      </c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142">
        <f>BK94</f>
        <v>0</v>
      </c>
      <c r="BL93" s="9"/>
      <c r="BM93" s="9"/>
      <c r="BN93" s="12"/>
    </row>
    <row r="94" spans="1:66" ht="25.95" customHeight="1">
      <c r="A94" s="13"/>
      <c r="B94" s="17"/>
      <c r="C94" s="9"/>
      <c r="D94" s="144" t="s">
        <v>70</v>
      </c>
      <c r="E94" s="145" t="s">
        <v>785</v>
      </c>
      <c r="F94" s="145" t="s">
        <v>786</v>
      </c>
      <c r="G94" s="9"/>
      <c r="H94" s="9"/>
      <c r="I94" s="9"/>
      <c r="J94" s="146">
        <f>BK94</f>
        <v>0</v>
      </c>
      <c r="K94" s="19"/>
      <c r="L94" s="49"/>
      <c r="M94" s="52"/>
      <c r="N94" s="9"/>
      <c r="O94" s="9"/>
      <c r="P94" s="147">
        <f>P95+P121+P160+P163+P198+P207+P209</f>
        <v>0</v>
      </c>
      <c r="Q94" s="9"/>
      <c r="R94" s="147">
        <f>R95+R121+R160+R163+R198+R207+R209</f>
        <v>0.44868999999999998</v>
      </c>
      <c r="S94" s="9"/>
      <c r="T94" s="148">
        <f>T95+T121+T160+T163+T198+T207+T209</f>
        <v>0</v>
      </c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44" t="s">
        <v>81</v>
      </c>
      <c r="AS94" s="9"/>
      <c r="AT94" s="149" t="s">
        <v>70</v>
      </c>
      <c r="AU94" s="149" t="s">
        <v>71</v>
      </c>
      <c r="AV94" s="9"/>
      <c r="AW94" s="9"/>
      <c r="AX94" s="9"/>
      <c r="AY94" s="144" t="s">
        <v>173</v>
      </c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150">
        <f>BK95+BK121+BK160+BK163+BK198+BK207+BK209</f>
        <v>0</v>
      </c>
      <c r="BL94" s="9"/>
      <c r="BM94" s="9"/>
      <c r="BN94" s="12"/>
    </row>
    <row r="95" spans="1:66" ht="22.8" customHeight="1">
      <c r="A95" s="13"/>
      <c r="B95" s="17"/>
      <c r="C95" s="47"/>
      <c r="D95" s="151" t="s">
        <v>70</v>
      </c>
      <c r="E95" s="152" t="s">
        <v>1859</v>
      </c>
      <c r="F95" s="152" t="s">
        <v>1860</v>
      </c>
      <c r="G95" s="47"/>
      <c r="H95" s="47"/>
      <c r="I95" s="47"/>
      <c r="J95" s="153">
        <f>BK95</f>
        <v>0</v>
      </c>
      <c r="K95" s="225"/>
      <c r="L95" s="49"/>
      <c r="M95" s="52"/>
      <c r="N95" s="9"/>
      <c r="O95" s="9"/>
      <c r="P95" s="147">
        <f>SUM(P96:P120)</f>
        <v>0</v>
      </c>
      <c r="Q95" s="9"/>
      <c r="R95" s="147">
        <f>SUM(R96:R120)</f>
        <v>8.610000000000001E-2</v>
      </c>
      <c r="S95" s="9"/>
      <c r="T95" s="148">
        <f>SUM(T96:T120)</f>
        <v>0</v>
      </c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44" t="s">
        <v>81</v>
      </c>
      <c r="AS95" s="9"/>
      <c r="AT95" s="149" t="s">
        <v>70</v>
      </c>
      <c r="AU95" s="149" t="s">
        <v>79</v>
      </c>
      <c r="AV95" s="9"/>
      <c r="AW95" s="9"/>
      <c r="AX95" s="9"/>
      <c r="AY95" s="144" t="s">
        <v>173</v>
      </c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150">
        <f>SUM(BK96:BK120)</f>
        <v>0</v>
      </c>
      <c r="BL95" s="9"/>
      <c r="BM95" s="9"/>
      <c r="BN95" s="12"/>
    </row>
    <row r="96" spans="1:66" ht="21.75" customHeight="1">
      <c r="A96" s="13"/>
      <c r="B96" s="49"/>
      <c r="C96" s="154" t="s">
        <v>79</v>
      </c>
      <c r="D96" s="154" t="s">
        <v>175</v>
      </c>
      <c r="E96" s="155" t="s">
        <v>1861</v>
      </c>
      <c r="F96" s="155" t="s">
        <v>1862</v>
      </c>
      <c r="G96" s="156" t="s">
        <v>378</v>
      </c>
      <c r="H96" s="157">
        <v>11</v>
      </c>
      <c r="I96" s="158"/>
      <c r="J96" s="159">
        <f>ROUND(I96*H96,2)</f>
        <v>0</v>
      </c>
      <c r="K96" s="167" t="s">
        <v>192</v>
      </c>
      <c r="L96" s="49"/>
      <c r="M96" s="161"/>
      <c r="N96" s="162" t="s">
        <v>42</v>
      </c>
      <c r="O96" s="9"/>
      <c r="P96" s="163">
        <f>O96*H96</f>
        <v>0</v>
      </c>
      <c r="Q96" s="163">
        <v>1.42E-3</v>
      </c>
      <c r="R96" s="163">
        <f>Q96*H96</f>
        <v>1.562E-2</v>
      </c>
      <c r="S96" s="163">
        <v>0</v>
      </c>
      <c r="T96" s="164">
        <f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179</v>
      </c>
      <c r="AS96" s="9"/>
      <c r="AT96" s="165" t="s">
        <v>175</v>
      </c>
      <c r="AU96" s="165" t="s">
        <v>81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123" t="s">
        <v>79</v>
      </c>
      <c r="BK96" s="166">
        <f>ROUND(I96*H96,2)</f>
        <v>0</v>
      </c>
      <c r="BL96" s="123" t="s">
        <v>179</v>
      </c>
      <c r="BM96" s="165" t="s">
        <v>1863</v>
      </c>
      <c r="BN96" s="12"/>
    </row>
    <row r="97" spans="1:66" ht="13.05" customHeight="1">
      <c r="A97" s="13"/>
      <c r="B97" s="17"/>
      <c r="C97" s="50"/>
      <c r="D97" s="170" t="s">
        <v>194</v>
      </c>
      <c r="E97" s="50"/>
      <c r="F97" s="171" t="s">
        <v>1864</v>
      </c>
      <c r="G97" s="50"/>
      <c r="H97" s="50"/>
      <c r="I97" s="50"/>
      <c r="J97" s="50"/>
      <c r="K97" s="226"/>
      <c r="L97" s="49"/>
      <c r="M97" s="52"/>
      <c r="N97" s="9"/>
      <c r="O97" s="9"/>
      <c r="P97" s="9"/>
      <c r="Q97" s="9"/>
      <c r="R97" s="9"/>
      <c r="S97" s="9"/>
      <c r="T97" s="53"/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23" t="s">
        <v>194</v>
      </c>
      <c r="AU97" s="123" t="s">
        <v>81</v>
      </c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12"/>
    </row>
    <row r="98" spans="1:66" ht="27" customHeight="1">
      <c r="A98" s="13"/>
      <c r="B98" s="17"/>
      <c r="C98" s="47"/>
      <c r="D98" s="183" t="s">
        <v>235</v>
      </c>
      <c r="E98" s="47"/>
      <c r="F98" s="188" t="s">
        <v>1865</v>
      </c>
      <c r="G98" s="47"/>
      <c r="H98" s="47"/>
      <c r="I98" s="47"/>
      <c r="J98" s="47"/>
      <c r="K98" s="225"/>
      <c r="L98" s="49"/>
      <c r="M98" s="52"/>
      <c r="N98" s="9"/>
      <c r="O98" s="9"/>
      <c r="P98" s="9"/>
      <c r="Q98" s="9"/>
      <c r="R98" s="9"/>
      <c r="S98" s="9"/>
      <c r="T98" s="53"/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9"/>
      <c r="AS98" s="9"/>
      <c r="AT98" s="123" t="s">
        <v>235</v>
      </c>
      <c r="AU98" s="123" t="s">
        <v>81</v>
      </c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12"/>
    </row>
    <row r="99" spans="1:66" ht="21.75" customHeight="1">
      <c r="A99" s="13"/>
      <c r="B99" s="49"/>
      <c r="C99" s="154" t="s">
        <v>81</v>
      </c>
      <c r="D99" s="154" t="s">
        <v>175</v>
      </c>
      <c r="E99" s="155" t="s">
        <v>1866</v>
      </c>
      <c r="F99" s="155" t="s">
        <v>1867</v>
      </c>
      <c r="G99" s="156" t="s">
        <v>378</v>
      </c>
      <c r="H99" s="157">
        <v>24</v>
      </c>
      <c r="I99" s="158"/>
      <c r="J99" s="159">
        <f>ROUND(I99*H99,2)</f>
        <v>0</v>
      </c>
      <c r="K99" s="167" t="s">
        <v>192</v>
      </c>
      <c r="L99" s="49"/>
      <c r="M99" s="161"/>
      <c r="N99" s="162" t="s">
        <v>42</v>
      </c>
      <c r="O99" s="9"/>
      <c r="P99" s="163">
        <f>O99*H99</f>
        <v>0</v>
      </c>
      <c r="Q99" s="163">
        <v>1.97E-3</v>
      </c>
      <c r="R99" s="163">
        <f>Q99*H99</f>
        <v>4.7280000000000003E-2</v>
      </c>
      <c r="S99" s="163">
        <v>0</v>
      </c>
      <c r="T99" s="164">
        <f>S99*H99</f>
        <v>0</v>
      </c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65" t="s">
        <v>179</v>
      </c>
      <c r="AS99" s="9"/>
      <c r="AT99" s="165" t="s">
        <v>175</v>
      </c>
      <c r="AU99" s="165" t="s">
        <v>81</v>
      </c>
      <c r="AV99" s="9"/>
      <c r="AW99" s="9"/>
      <c r="AX99" s="9"/>
      <c r="AY99" s="123" t="s">
        <v>173</v>
      </c>
      <c r="AZ99" s="9"/>
      <c r="BA99" s="9"/>
      <c r="BB99" s="9"/>
      <c r="BC99" s="9"/>
      <c r="BD99" s="9"/>
      <c r="BE99" s="166">
        <f>IF(N99="základní",J99,0)</f>
        <v>0</v>
      </c>
      <c r="BF99" s="166">
        <f>IF(N99="snížená",J99,0)</f>
        <v>0</v>
      </c>
      <c r="BG99" s="166">
        <f>IF(N99="zákl. přenesená",J99,0)</f>
        <v>0</v>
      </c>
      <c r="BH99" s="166">
        <f>IF(N99="sníž. přenesená",J99,0)</f>
        <v>0</v>
      </c>
      <c r="BI99" s="166">
        <f>IF(N99="nulová",J99,0)</f>
        <v>0</v>
      </c>
      <c r="BJ99" s="123" t="s">
        <v>79</v>
      </c>
      <c r="BK99" s="166">
        <f>ROUND(I99*H99,2)</f>
        <v>0</v>
      </c>
      <c r="BL99" s="123" t="s">
        <v>179</v>
      </c>
      <c r="BM99" s="165" t="s">
        <v>1868</v>
      </c>
      <c r="BN99" s="12"/>
    </row>
    <row r="100" spans="1:66" ht="13.05" customHeight="1">
      <c r="A100" s="13"/>
      <c r="B100" s="17"/>
      <c r="C100" s="50"/>
      <c r="D100" s="170" t="s">
        <v>194</v>
      </c>
      <c r="E100" s="50"/>
      <c r="F100" s="171" t="s">
        <v>1869</v>
      </c>
      <c r="G100" s="50"/>
      <c r="H100" s="50"/>
      <c r="I100" s="50"/>
      <c r="J100" s="50"/>
      <c r="K100" s="226"/>
      <c r="L100" s="49"/>
      <c r="M100" s="52"/>
      <c r="N100" s="9"/>
      <c r="O100" s="9"/>
      <c r="P100" s="9"/>
      <c r="Q100" s="9"/>
      <c r="R100" s="9"/>
      <c r="S100" s="9"/>
      <c r="T100" s="53"/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9"/>
      <c r="AS100" s="9"/>
      <c r="AT100" s="123" t="s">
        <v>194</v>
      </c>
      <c r="AU100" s="123" t="s">
        <v>81</v>
      </c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12"/>
    </row>
    <row r="101" spans="1:66" ht="27" customHeight="1">
      <c r="A101" s="13"/>
      <c r="B101" s="17"/>
      <c r="C101" s="47"/>
      <c r="D101" s="183" t="s">
        <v>235</v>
      </c>
      <c r="E101" s="47"/>
      <c r="F101" s="188" t="s">
        <v>1865</v>
      </c>
      <c r="G101" s="47"/>
      <c r="H101" s="47"/>
      <c r="I101" s="47"/>
      <c r="J101" s="47"/>
      <c r="K101" s="225"/>
      <c r="L101" s="49"/>
      <c r="M101" s="52"/>
      <c r="N101" s="9"/>
      <c r="O101" s="9"/>
      <c r="P101" s="9"/>
      <c r="Q101" s="9"/>
      <c r="R101" s="9"/>
      <c r="S101" s="9"/>
      <c r="T101" s="53"/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9"/>
      <c r="AS101" s="9"/>
      <c r="AT101" s="123" t="s">
        <v>235</v>
      </c>
      <c r="AU101" s="123" t="s">
        <v>81</v>
      </c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12"/>
    </row>
    <row r="102" spans="1:66" ht="24.15" customHeight="1">
      <c r="A102" s="13"/>
      <c r="B102" s="49"/>
      <c r="C102" s="154" t="s">
        <v>184</v>
      </c>
      <c r="D102" s="154" t="s">
        <v>175</v>
      </c>
      <c r="E102" s="155" t="s">
        <v>1870</v>
      </c>
      <c r="F102" s="155" t="s">
        <v>1871</v>
      </c>
      <c r="G102" s="156" t="s">
        <v>378</v>
      </c>
      <c r="H102" s="157">
        <v>12</v>
      </c>
      <c r="I102" s="158"/>
      <c r="J102" s="159">
        <f>ROUND(I102*H102,2)</f>
        <v>0</v>
      </c>
      <c r="K102" s="167" t="s">
        <v>192</v>
      </c>
      <c r="L102" s="49"/>
      <c r="M102" s="161"/>
      <c r="N102" s="162" t="s">
        <v>42</v>
      </c>
      <c r="O102" s="9"/>
      <c r="P102" s="163">
        <f>O102*H102</f>
        <v>0</v>
      </c>
      <c r="Q102" s="163">
        <v>1.2999999999999999E-3</v>
      </c>
      <c r="R102" s="163">
        <f>Q102*H102</f>
        <v>1.5599999999999999E-2</v>
      </c>
      <c r="S102" s="163">
        <v>0</v>
      </c>
      <c r="T102" s="164">
        <f>S102*H102</f>
        <v>0</v>
      </c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65" t="s">
        <v>179</v>
      </c>
      <c r="AS102" s="9"/>
      <c r="AT102" s="165" t="s">
        <v>175</v>
      </c>
      <c r="AU102" s="165" t="s">
        <v>81</v>
      </c>
      <c r="AV102" s="9"/>
      <c r="AW102" s="9"/>
      <c r="AX102" s="9"/>
      <c r="AY102" s="123" t="s">
        <v>173</v>
      </c>
      <c r="AZ102" s="9"/>
      <c r="BA102" s="9"/>
      <c r="BB102" s="9"/>
      <c r="BC102" s="9"/>
      <c r="BD102" s="9"/>
      <c r="BE102" s="166">
        <f>IF(N102="základní",J102,0)</f>
        <v>0</v>
      </c>
      <c r="BF102" s="166">
        <f>IF(N102="snížená",J102,0)</f>
        <v>0</v>
      </c>
      <c r="BG102" s="166">
        <f>IF(N102="zákl. přenesená",J102,0)</f>
        <v>0</v>
      </c>
      <c r="BH102" s="166">
        <f>IF(N102="sníž. přenesená",J102,0)</f>
        <v>0</v>
      </c>
      <c r="BI102" s="166">
        <f>IF(N102="nulová",J102,0)</f>
        <v>0</v>
      </c>
      <c r="BJ102" s="123" t="s">
        <v>79</v>
      </c>
      <c r="BK102" s="166">
        <f>ROUND(I102*H102,2)</f>
        <v>0</v>
      </c>
      <c r="BL102" s="123" t="s">
        <v>179</v>
      </c>
      <c r="BM102" s="165" t="s">
        <v>1872</v>
      </c>
      <c r="BN102" s="12"/>
    </row>
    <row r="103" spans="1:66" ht="13.05" customHeight="1">
      <c r="A103" s="13"/>
      <c r="B103" s="17"/>
      <c r="C103" s="50"/>
      <c r="D103" s="170" t="s">
        <v>194</v>
      </c>
      <c r="E103" s="50"/>
      <c r="F103" s="171" t="s">
        <v>1873</v>
      </c>
      <c r="G103" s="50"/>
      <c r="H103" s="50"/>
      <c r="I103" s="50"/>
      <c r="J103" s="50"/>
      <c r="K103" s="226"/>
      <c r="L103" s="49"/>
      <c r="M103" s="52"/>
      <c r="N103" s="9"/>
      <c r="O103" s="9"/>
      <c r="P103" s="9"/>
      <c r="Q103" s="9"/>
      <c r="R103" s="9"/>
      <c r="S103" s="9"/>
      <c r="T103" s="53"/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9"/>
      <c r="AS103" s="9"/>
      <c r="AT103" s="123" t="s">
        <v>194</v>
      </c>
      <c r="AU103" s="123" t="s">
        <v>81</v>
      </c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12"/>
    </row>
    <row r="104" spans="1:66" ht="34.950000000000003" customHeight="1">
      <c r="A104" s="13"/>
      <c r="B104" s="17"/>
      <c r="C104" s="47"/>
      <c r="D104" s="183" t="s">
        <v>235</v>
      </c>
      <c r="E104" s="47"/>
      <c r="F104" s="188" t="s">
        <v>1874</v>
      </c>
      <c r="G104" s="47"/>
      <c r="H104" s="47"/>
      <c r="I104" s="47"/>
      <c r="J104" s="47"/>
      <c r="K104" s="225"/>
      <c r="L104" s="49"/>
      <c r="M104" s="52"/>
      <c r="N104" s="9"/>
      <c r="O104" s="9"/>
      <c r="P104" s="9"/>
      <c r="Q104" s="9"/>
      <c r="R104" s="9"/>
      <c r="S104" s="9"/>
      <c r="T104" s="53"/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9"/>
      <c r="AS104" s="9"/>
      <c r="AT104" s="123" t="s">
        <v>235</v>
      </c>
      <c r="AU104" s="123" t="s">
        <v>81</v>
      </c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12"/>
    </row>
    <row r="105" spans="1:66" ht="21.75" customHeight="1">
      <c r="A105" s="13"/>
      <c r="B105" s="49"/>
      <c r="C105" s="154" t="s">
        <v>179</v>
      </c>
      <c r="D105" s="154" t="s">
        <v>175</v>
      </c>
      <c r="E105" s="155" t="s">
        <v>1875</v>
      </c>
      <c r="F105" s="155" t="s">
        <v>1876</v>
      </c>
      <c r="G105" s="156" t="s">
        <v>378</v>
      </c>
      <c r="H105" s="157">
        <v>4</v>
      </c>
      <c r="I105" s="158"/>
      <c r="J105" s="159">
        <f>ROUND(I105*H105,2)</f>
        <v>0</v>
      </c>
      <c r="K105" s="167" t="s">
        <v>192</v>
      </c>
      <c r="L105" s="49"/>
      <c r="M105" s="161"/>
      <c r="N105" s="162" t="s">
        <v>42</v>
      </c>
      <c r="O105" s="9"/>
      <c r="P105" s="163">
        <f>O105*H105</f>
        <v>0</v>
      </c>
      <c r="Q105" s="163">
        <v>4.0000000000000002E-4</v>
      </c>
      <c r="R105" s="163">
        <f>Q105*H105</f>
        <v>1.6000000000000001E-3</v>
      </c>
      <c r="S105" s="163">
        <v>0</v>
      </c>
      <c r="T105" s="164">
        <f>S105*H105</f>
        <v>0</v>
      </c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65" t="s">
        <v>179</v>
      </c>
      <c r="AS105" s="9"/>
      <c r="AT105" s="165" t="s">
        <v>175</v>
      </c>
      <c r="AU105" s="165" t="s">
        <v>81</v>
      </c>
      <c r="AV105" s="9"/>
      <c r="AW105" s="9"/>
      <c r="AX105" s="9"/>
      <c r="AY105" s="123" t="s">
        <v>173</v>
      </c>
      <c r="AZ105" s="9"/>
      <c r="BA105" s="9"/>
      <c r="BB105" s="9"/>
      <c r="BC105" s="9"/>
      <c r="BD105" s="9"/>
      <c r="BE105" s="166">
        <f>IF(N105="základní",J105,0)</f>
        <v>0</v>
      </c>
      <c r="BF105" s="166">
        <f>IF(N105="snížená",J105,0)</f>
        <v>0</v>
      </c>
      <c r="BG105" s="166">
        <f>IF(N105="zákl. přenesená",J105,0)</f>
        <v>0</v>
      </c>
      <c r="BH105" s="166">
        <f>IF(N105="sníž. přenesená",J105,0)</f>
        <v>0</v>
      </c>
      <c r="BI105" s="166">
        <f>IF(N105="nulová",J105,0)</f>
        <v>0</v>
      </c>
      <c r="BJ105" s="123" t="s">
        <v>79</v>
      </c>
      <c r="BK105" s="166">
        <f>ROUND(I105*H105,2)</f>
        <v>0</v>
      </c>
      <c r="BL105" s="123" t="s">
        <v>179</v>
      </c>
      <c r="BM105" s="165" t="s">
        <v>1877</v>
      </c>
      <c r="BN105" s="12"/>
    </row>
    <row r="106" spans="1:66" ht="13.05" customHeight="1">
      <c r="A106" s="13"/>
      <c r="B106" s="17"/>
      <c r="C106" s="50"/>
      <c r="D106" s="170" t="s">
        <v>194</v>
      </c>
      <c r="E106" s="50"/>
      <c r="F106" s="171" t="s">
        <v>1878</v>
      </c>
      <c r="G106" s="50"/>
      <c r="H106" s="50"/>
      <c r="I106" s="50"/>
      <c r="J106" s="50"/>
      <c r="K106" s="226"/>
      <c r="L106" s="49"/>
      <c r="M106" s="52"/>
      <c r="N106" s="9"/>
      <c r="O106" s="9"/>
      <c r="P106" s="9"/>
      <c r="Q106" s="9"/>
      <c r="R106" s="9"/>
      <c r="S106" s="9"/>
      <c r="T106" s="53"/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9"/>
      <c r="AS106" s="9"/>
      <c r="AT106" s="123" t="s">
        <v>194</v>
      </c>
      <c r="AU106" s="123" t="s">
        <v>81</v>
      </c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12"/>
    </row>
    <row r="107" spans="1:66" ht="27" customHeight="1">
      <c r="A107" s="13"/>
      <c r="B107" s="17"/>
      <c r="C107" s="47"/>
      <c r="D107" s="183" t="s">
        <v>235</v>
      </c>
      <c r="E107" s="47"/>
      <c r="F107" s="188" t="s">
        <v>1865</v>
      </c>
      <c r="G107" s="47"/>
      <c r="H107" s="47"/>
      <c r="I107" s="47"/>
      <c r="J107" s="47"/>
      <c r="K107" s="225"/>
      <c r="L107" s="49"/>
      <c r="M107" s="52"/>
      <c r="N107" s="9"/>
      <c r="O107" s="9"/>
      <c r="P107" s="9"/>
      <c r="Q107" s="9"/>
      <c r="R107" s="9"/>
      <c r="S107" s="9"/>
      <c r="T107" s="53"/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9"/>
      <c r="AS107" s="9"/>
      <c r="AT107" s="123" t="s">
        <v>235</v>
      </c>
      <c r="AU107" s="123" t="s">
        <v>81</v>
      </c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12"/>
    </row>
    <row r="108" spans="1:66" ht="21.75" customHeight="1">
      <c r="A108" s="13"/>
      <c r="B108" s="49"/>
      <c r="C108" s="154" t="s">
        <v>196</v>
      </c>
      <c r="D108" s="154" t="s">
        <v>175</v>
      </c>
      <c r="E108" s="155" t="s">
        <v>1879</v>
      </c>
      <c r="F108" s="155" t="s">
        <v>1880</v>
      </c>
      <c r="G108" s="156" t="s">
        <v>378</v>
      </c>
      <c r="H108" s="157">
        <v>12</v>
      </c>
      <c r="I108" s="158"/>
      <c r="J108" s="159">
        <f>ROUND(I108*H108,2)</f>
        <v>0</v>
      </c>
      <c r="K108" s="167" t="s">
        <v>192</v>
      </c>
      <c r="L108" s="49"/>
      <c r="M108" s="161"/>
      <c r="N108" s="162" t="s">
        <v>42</v>
      </c>
      <c r="O108" s="9"/>
      <c r="P108" s="163">
        <f>O108*H108</f>
        <v>0</v>
      </c>
      <c r="Q108" s="163">
        <v>5.0000000000000001E-4</v>
      </c>
      <c r="R108" s="163">
        <f>Q108*H108</f>
        <v>6.0000000000000001E-3</v>
      </c>
      <c r="S108" s="163">
        <v>0</v>
      </c>
      <c r="T108" s="164">
        <f>S108*H108</f>
        <v>0</v>
      </c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65" t="s">
        <v>179</v>
      </c>
      <c r="AS108" s="9"/>
      <c r="AT108" s="165" t="s">
        <v>175</v>
      </c>
      <c r="AU108" s="165" t="s">
        <v>81</v>
      </c>
      <c r="AV108" s="9"/>
      <c r="AW108" s="9"/>
      <c r="AX108" s="9"/>
      <c r="AY108" s="123" t="s">
        <v>173</v>
      </c>
      <c r="AZ108" s="9"/>
      <c r="BA108" s="9"/>
      <c r="BB108" s="9"/>
      <c r="BC108" s="9"/>
      <c r="BD108" s="9"/>
      <c r="BE108" s="166">
        <f>IF(N108="základní",J108,0)</f>
        <v>0</v>
      </c>
      <c r="BF108" s="166">
        <f>IF(N108="snížená",J108,0)</f>
        <v>0</v>
      </c>
      <c r="BG108" s="166">
        <f>IF(N108="zákl. přenesená",J108,0)</f>
        <v>0</v>
      </c>
      <c r="BH108" s="166">
        <f>IF(N108="sníž. přenesená",J108,0)</f>
        <v>0</v>
      </c>
      <c r="BI108" s="166">
        <f>IF(N108="nulová",J108,0)</f>
        <v>0</v>
      </c>
      <c r="BJ108" s="123" t="s">
        <v>79</v>
      </c>
      <c r="BK108" s="166">
        <f>ROUND(I108*H108,2)</f>
        <v>0</v>
      </c>
      <c r="BL108" s="123" t="s">
        <v>179</v>
      </c>
      <c r="BM108" s="165" t="s">
        <v>1881</v>
      </c>
      <c r="BN108" s="12"/>
    </row>
    <row r="109" spans="1:66" ht="13.05" customHeight="1">
      <c r="A109" s="13"/>
      <c r="B109" s="17"/>
      <c r="C109" s="50"/>
      <c r="D109" s="170" t="s">
        <v>194</v>
      </c>
      <c r="E109" s="50"/>
      <c r="F109" s="171" t="s">
        <v>1882</v>
      </c>
      <c r="G109" s="50"/>
      <c r="H109" s="50"/>
      <c r="I109" s="50"/>
      <c r="J109" s="50"/>
      <c r="K109" s="226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23" t="s">
        <v>194</v>
      </c>
      <c r="AU109" s="123" t="s">
        <v>81</v>
      </c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27" customHeight="1">
      <c r="A110" s="13"/>
      <c r="B110" s="17"/>
      <c r="C110" s="47"/>
      <c r="D110" s="183" t="s">
        <v>235</v>
      </c>
      <c r="E110" s="47"/>
      <c r="F110" s="188" t="s">
        <v>1865</v>
      </c>
      <c r="G110" s="47"/>
      <c r="H110" s="47"/>
      <c r="I110" s="47"/>
      <c r="J110" s="47"/>
      <c r="K110" s="225"/>
      <c r="L110" s="49"/>
      <c r="M110" s="52"/>
      <c r="N110" s="9"/>
      <c r="O110" s="9"/>
      <c r="P110" s="9"/>
      <c r="Q110" s="9"/>
      <c r="R110" s="9"/>
      <c r="S110" s="9"/>
      <c r="T110" s="53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9"/>
      <c r="AS110" s="9"/>
      <c r="AT110" s="123" t="s">
        <v>235</v>
      </c>
      <c r="AU110" s="123" t="s">
        <v>81</v>
      </c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12"/>
    </row>
    <row r="111" spans="1:66" ht="24.15" customHeight="1">
      <c r="A111" s="13"/>
      <c r="B111" s="49"/>
      <c r="C111" s="154" t="s">
        <v>202</v>
      </c>
      <c r="D111" s="154" t="s">
        <v>175</v>
      </c>
      <c r="E111" s="155" t="s">
        <v>1883</v>
      </c>
      <c r="F111" s="155" t="s">
        <v>1884</v>
      </c>
      <c r="G111" s="156" t="s">
        <v>191</v>
      </c>
      <c r="H111" s="157">
        <v>2</v>
      </c>
      <c r="I111" s="158"/>
      <c r="J111" s="159">
        <f>ROUND(I111*H111,2)</f>
        <v>0</v>
      </c>
      <c r="K111" s="167" t="s">
        <v>192</v>
      </c>
      <c r="L111" s="49"/>
      <c r="M111" s="161"/>
      <c r="N111" s="162" t="s">
        <v>42</v>
      </c>
      <c r="O111" s="9"/>
      <c r="P111" s="163">
        <f>O111*H111</f>
        <v>0</v>
      </c>
      <c r="Q111" s="163">
        <v>0</v>
      </c>
      <c r="R111" s="163">
        <f>Q111*H111</f>
        <v>0</v>
      </c>
      <c r="S111" s="163">
        <v>0</v>
      </c>
      <c r="T111" s="164">
        <f>S111*H111</f>
        <v>0</v>
      </c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65" t="s">
        <v>179</v>
      </c>
      <c r="AS111" s="9"/>
      <c r="AT111" s="165" t="s">
        <v>175</v>
      </c>
      <c r="AU111" s="165" t="s">
        <v>81</v>
      </c>
      <c r="AV111" s="9"/>
      <c r="AW111" s="9"/>
      <c r="AX111" s="9"/>
      <c r="AY111" s="123" t="s">
        <v>173</v>
      </c>
      <c r="AZ111" s="9"/>
      <c r="BA111" s="9"/>
      <c r="BB111" s="9"/>
      <c r="BC111" s="9"/>
      <c r="BD111" s="9"/>
      <c r="BE111" s="166">
        <f>IF(N111="základní",J111,0)</f>
        <v>0</v>
      </c>
      <c r="BF111" s="166">
        <f>IF(N111="snížená",J111,0)</f>
        <v>0</v>
      </c>
      <c r="BG111" s="166">
        <f>IF(N111="zákl. přenesená",J111,0)</f>
        <v>0</v>
      </c>
      <c r="BH111" s="166">
        <f>IF(N111="sníž. přenesená",J111,0)</f>
        <v>0</v>
      </c>
      <c r="BI111" s="166">
        <f>IF(N111="nulová",J111,0)</f>
        <v>0</v>
      </c>
      <c r="BJ111" s="123" t="s">
        <v>79</v>
      </c>
      <c r="BK111" s="166">
        <f>ROUND(I111*H111,2)</f>
        <v>0</v>
      </c>
      <c r="BL111" s="123" t="s">
        <v>179</v>
      </c>
      <c r="BM111" s="165" t="s">
        <v>1885</v>
      </c>
      <c r="BN111" s="12"/>
    </row>
    <row r="112" spans="1:66" ht="13.05" customHeight="1">
      <c r="A112" s="13"/>
      <c r="B112" s="17"/>
      <c r="C112" s="229"/>
      <c r="D112" s="168" t="s">
        <v>194</v>
      </c>
      <c r="E112" s="229"/>
      <c r="F112" s="169" t="s">
        <v>1886</v>
      </c>
      <c r="G112" s="229"/>
      <c r="H112" s="229"/>
      <c r="I112" s="229"/>
      <c r="J112" s="229"/>
      <c r="K112" s="230"/>
      <c r="L112" s="49"/>
      <c r="M112" s="52"/>
      <c r="N112" s="9"/>
      <c r="O112" s="9"/>
      <c r="P112" s="9"/>
      <c r="Q112" s="9"/>
      <c r="R112" s="9"/>
      <c r="S112" s="9"/>
      <c r="T112" s="53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9"/>
      <c r="AS112" s="9"/>
      <c r="AT112" s="123" t="s">
        <v>194</v>
      </c>
      <c r="AU112" s="123" t="s">
        <v>81</v>
      </c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12"/>
    </row>
    <row r="113" spans="1:66" ht="24.15" customHeight="1">
      <c r="A113" s="13"/>
      <c r="B113" s="49"/>
      <c r="C113" s="154" t="s">
        <v>211</v>
      </c>
      <c r="D113" s="154" t="s">
        <v>175</v>
      </c>
      <c r="E113" s="155" t="s">
        <v>1887</v>
      </c>
      <c r="F113" s="155" t="s">
        <v>1888</v>
      </c>
      <c r="G113" s="156" t="s">
        <v>191</v>
      </c>
      <c r="H113" s="157">
        <v>5</v>
      </c>
      <c r="I113" s="158"/>
      <c r="J113" s="159">
        <f>ROUND(I113*H113,2)</f>
        <v>0</v>
      </c>
      <c r="K113" s="167" t="s">
        <v>192</v>
      </c>
      <c r="L113" s="49"/>
      <c r="M113" s="161"/>
      <c r="N113" s="162" t="s">
        <v>42</v>
      </c>
      <c r="O113" s="9"/>
      <c r="P113" s="163">
        <f>O113*H113</f>
        <v>0</v>
      </c>
      <c r="Q113" s="163">
        <v>0</v>
      </c>
      <c r="R113" s="163">
        <f>Q113*H113</f>
        <v>0</v>
      </c>
      <c r="S113" s="163">
        <v>0</v>
      </c>
      <c r="T113" s="164">
        <f>S113*H113</f>
        <v>0</v>
      </c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65" t="s">
        <v>179</v>
      </c>
      <c r="AS113" s="9"/>
      <c r="AT113" s="165" t="s">
        <v>175</v>
      </c>
      <c r="AU113" s="165" t="s">
        <v>81</v>
      </c>
      <c r="AV113" s="9"/>
      <c r="AW113" s="9"/>
      <c r="AX113" s="9"/>
      <c r="AY113" s="123" t="s">
        <v>173</v>
      </c>
      <c r="AZ113" s="9"/>
      <c r="BA113" s="9"/>
      <c r="BB113" s="9"/>
      <c r="BC113" s="9"/>
      <c r="BD113" s="9"/>
      <c r="BE113" s="166">
        <f>IF(N113="základní",J113,0)</f>
        <v>0</v>
      </c>
      <c r="BF113" s="166">
        <f>IF(N113="snížená",J113,0)</f>
        <v>0</v>
      </c>
      <c r="BG113" s="166">
        <f>IF(N113="zákl. přenesená",J113,0)</f>
        <v>0</v>
      </c>
      <c r="BH113" s="166">
        <f>IF(N113="sníž. přenesená",J113,0)</f>
        <v>0</v>
      </c>
      <c r="BI113" s="166">
        <f>IF(N113="nulová",J113,0)</f>
        <v>0</v>
      </c>
      <c r="BJ113" s="123" t="s">
        <v>79</v>
      </c>
      <c r="BK113" s="166">
        <f>ROUND(I113*H113,2)</f>
        <v>0</v>
      </c>
      <c r="BL113" s="123" t="s">
        <v>179</v>
      </c>
      <c r="BM113" s="165" t="s">
        <v>1889</v>
      </c>
      <c r="BN113" s="12"/>
    </row>
    <row r="114" spans="1:66" ht="13.05" customHeight="1">
      <c r="A114" s="13"/>
      <c r="B114" s="17"/>
      <c r="C114" s="229"/>
      <c r="D114" s="168" t="s">
        <v>194</v>
      </c>
      <c r="E114" s="229"/>
      <c r="F114" s="169" t="s">
        <v>1890</v>
      </c>
      <c r="G114" s="229"/>
      <c r="H114" s="229"/>
      <c r="I114" s="229"/>
      <c r="J114" s="229"/>
      <c r="K114" s="230"/>
      <c r="L114" s="49"/>
      <c r="M114" s="52"/>
      <c r="N114" s="9"/>
      <c r="O114" s="9"/>
      <c r="P114" s="9"/>
      <c r="Q114" s="9"/>
      <c r="R114" s="9"/>
      <c r="S114" s="9"/>
      <c r="T114" s="53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9"/>
      <c r="AS114" s="9"/>
      <c r="AT114" s="123" t="s">
        <v>194</v>
      </c>
      <c r="AU114" s="123" t="s">
        <v>81</v>
      </c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12"/>
    </row>
    <row r="115" spans="1:66" ht="24.15" customHeight="1">
      <c r="A115" s="13"/>
      <c r="B115" s="49"/>
      <c r="C115" s="154" t="s">
        <v>216</v>
      </c>
      <c r="D115" s="154" t="s">
        <v>175</v>
      </c>
      <c r="E115" s="155" t="s">
        <v>1891</v>
      </c>
      <c r="F115" s="155" t="s">
        <v>1892</v>
      </c>
      <c r="G115" s="156" t="s">
        <v>191</v>
      </c>
      <c r="H115" s="157">
        <v>4</v>
      </c>
      <c r="I115" s="158"/>
      <c r="J115" s="159">
        <f>ROUND(I115*H115,2)</f>
        <v>0</v>
      </c>
      <c r="K115" s="167" t="s">
        <v>192</v>
      </c>
      <c r="L115" s="49"/>
      <c r="M115" s="161"/>
      <c r="N115" s="162" t="s">
        <v>42</v>
      </c>
      <c r="O115" s="9"/>
      <c r="P115" s="163">
        <f>O115*H115</f>
        <v>0</v>
      </c>
      <c r="Q115" s="163">
        <v>0</v>
      </c>
      <c r="R115" s="163">
        <f>Q115*H115</f>
        <v>0</v>
      </c>
      <c r="S115" s="163">
        <v>0</v>
      </c>
      <c r="T115" s="164">
        <f>S115*H115</f>
        <v>0</v>
      </c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65" t="s">
        <v>179</v>
      </c>
      <c r="AS115" s="9"/>
      <c r="AT115" s="165" t="s">
        <v>175</v>
      </c>
      <c r="AU115" s="165" t="s">
        <v>81</v>
      </c>
      <c r="AV115" s="9"/>
      <c r="AW115" s="9"/>
      <c r="AX115" s="9"/>
      <c r="AY115" s="123" t="s">
        <v>173</v>
      </c>
      <c r="AZ115" s="9"/>
      <c r="BA115" s="9"/>
      <c r="BB115" s="9"/>
      <c r="BC115" s="9"/>
      <c r="BD115" s="9"/>
      <c r="BE115" s="166">
        <f>IF(N115="základní",J115,0)</f>
        <v>0</v>
      </c>
      <c r="BF115" s="166">
        <f>IF(N115="snížená",J115,0)</f>
        <v>0</v>
      </c>
      <c r="BG115" s="166">
        <f>IF(N115="zákl. přenesená",J115,0)</f>
        <v>0</v>
      </c>
      <c r="BH115" s="166">
        <f>IF(N115="sníž. přenesená",J115,0)</f>
        <v>0</v>
      </c>
      <c r="BI115" s="166">
        <f>IF(N115="nulová",J115,0)</f>
        <v>0</v>
      </c>
      <c r="BJ115" s="123" t="s">
        <v>79</v>
      </c>
      <c r="BK115" s="166">
        <f>ROUND(I115*H115,2)</f>
        <v>0</v>
      </c>
      <c r="BL115" s="123" t="s">
        <v>179</v>
      </c>
      <c r="BM115" s="165" t="s">
        <v>1893</v>
      </c>
      <c r="BN115" s="12"/>
    </row>
    <row r="116" spans="1:66" ht="13.05" customHeight="1">
      <c r="A116" s="13"/>
      <c r="B116" s="17"/>
      <c r="C116" s="229"/>
      <c r="D116" s="168" t="s">
        <v>194</v>
      </c>
      <c r="E116" s="229"/>
      <c r="F116" s="169" t="s">
        <v>1894</v>
      </c>
      <c r="G116" s="229"/>
      <c r="H116" s="229"/>
      <c r="I116" s="229"/>
      <c r="J116" s="229"/>
      <c r="K116" s="230"/>
      <c r="L116" s="49"/>
      <c r="M116" s="52"/>
      <c r="N116" s="9"/>
      <c r="O116" s="9"/>
      <c r="P116" s="9"/>
      <c r="Q116" s="9"/>
      <c r="R116" s="9"/>
      <c r="S116" s="9"/>
      <c r="T116" s="53"/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9"/>
      <c r="AS116" s="9"/>
      <c r="AT116" s="123" t="s">
        <v>194</v>
      </c>
      <c r="AU116" s="123" t="s">
        <v>81</v>
      </c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12"/>
    </row>
    <row r="117" spans="1:66" ht="24.15" customHeight="1">
      <c r="A117" s="13"/>
      <c r="B117" s="49"/>
      <c r="C117" s="154" t="s">
        <v>221</v>
      </c>
      <c r="D117" s="154" t="s">
        <v>175</v>
      </c>
      <c r="E117" s="155" t="s">
        <v>1895</v>
      </c>
      <c r="F117" s="155" t="s">
        <v>1896</v>
      </c>
      <c r="G117" s="156" t="s">
        <v>378</v>
      </c>
      <c r="H117" s="157">
        <v>62</v>
      </c>
      <c r="I117" s="158"/>
      <c r="J117" s="159">
        <f>ROUND(I117*H117,2)</f>
        <v>0</v>
      </c>
      <c r="K117" s="167" t="s">
        <v>192</v>
      </c>
      <c r="L117" s="49"/>
      <c r="M117" s="161"/>
      <c r="N117" s="162" t="s">
        <v>42</v>
      </c>
      <c r="O117" s="9"/>
      <c r="P117" s="163">
        <f>O117*H117</f>
        <v>0</v>
      </c>
      <c r="Q117" s="163">
        <v>0</v>
      </c>
      <c r="R117" s="163">
        <f>Q117*H117</f>
        <v>0</v>
      </c>
      <c r="S117" s="163">
        <v>0</v>
      </c>
      <c r="T117" s="164">
        <f>S117*H117</f>
        <v>0</v>
      </c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65" t="s">
        <v>179</v>
      </c>
      <c r="AS117" s="9"/>
      <c r="AT117" s="165" t="s">
        <v>175</v>
      </c>
      <c r="AU117" s="165" t="s">
        <v>81</v>
      </c>
      <c r="AV117" s="9"/>
      <c r="AW117" s="9"/>
      <c r="AX117" s="9"/>
      <c r="AY117" s="123" t="s">
        <v>173</v>
      </c>
      <c r="AZ117" s="9"/>
      <c r="BA117" s="9"/>
      <c r="BB117" s="9"/>
      <c r="BC117" s="9"/>
      <c r="BD117" s="9"/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23" t="s">
        <v>79</v>
      </c>
      <c r="BK117" s="166">
        <f>ROUND(I117*H117,2)</f>
        <v>0</v>
      </c>
      <c r="BL117" s="123" t="s">
        <v>179</v>
      </c>
      <c r="BM117" s="165" t="s">
        <v>1897</v>
      </c>
      <c r="BN117" s="12"/>
    </row>
    <row r="118" spans="1:66" ht="13.05" customHeight="1">
      <c r="A118" s="13"/>
      <c r="B118" s="17"/>
      <c r="C118" s="229"/>
      <c r="D118" s="168" t="s">
        <v>194</v>
      </c>
      <c r="E118" s="229"/>
      <c r="F118" s="169" t="s">
        <v>1898</v>
      </c>
      <c r="G118" s="229"/>
      <c r="H118" s="229"/>
      <c r="I118" s="229"/>
      <c r="J118" s="229"/>
      <c r="K118" s="230"/>
      <c r="L118" s="49"/>
      <c r="M118" s="52"/>
      <c r="N118" s="9"/>
      <c r="O118" s="9"/>
      <c r="P118" s="9"/>
      <c r="Q118" s="9"/>
      <c r="R118" s="9"/>
      <c r="S118" s="9"/>
      <c r="T118" s="53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9"/>
      <c r="AS118" s="9"/>
      <c r="AT118" s="123" t="s">
        <v>194</v>
      </c>
      <c r="AU118" s="123" t="s">
        <v>81</v>
      </c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12"/>
    </row>
    <row r="119" spans="1:66" ht="49.05" customHeight="1">
      <c r="A119" s="13"/>
      <c r="B119" s="49"/>
      <c r="C119" s="154" t="s">
        <v>225</v>
      </c>
      <c r="D119" s="154" t="s">
        <v>175</v>
      </c>
      <c r="E119" s="155" t="s">
        <v>1899</v>
      </c>
      <c r="F119" s="155" t="s">
        <v>1900</v>
      </c>
      <c r="G119" s="156" t="s">
        <v>302</v>
      </c>
      <c r="H119" s="157">
        <v>0.44900000000000001</v>
      </c>
      <c r="I119" s="158"/>
      <c r="J119" s="159">
        <f>ROUND(I119*H119,2)</f>
        <v>0</v>
      </c>
      <c r="K119" s="167" t="s">
        <v>192</v>
      </c>
      <c r="L119" s="49"/>
      <c r="M119" s="161"/>
      <c r="N119" s="162" t="s">
        <v>42</v>
      </c>
      <c r="O119" s="9"/>
      <c r="P119" s="163">
        <f>O119*H119</f>
        <v>0</v>
      </c>
      <c r="Q119" s="163">
        <v>0</v>
      </c>
      <c r="R119" s="163">
        <f>Q119*H119</f>
        <v>0</v>
      </c>
      <c r="S119" s="163">
        <v>0</v>
      </c>
      <c r="T119" s="164">
        <f>S119*H119</f>
        <v>0</v>
      </c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65" t="s">
        <v>179</v>
      </c>
      <c r="AS119" s="9"/>
      <c r="AT119" s="165" t="s">
        <v>175</v>
      </c>
      <c r="AU119" s="165" t="s">
        <v>81</v>
      </c>
      <c r="AV119" s="9"/>
      <c r="AW119" s="9"/>
      <c r="AX119" s="9"/>
      <c r="AY119" s="123" t="s">
        <v>173</v>
      </c>
      <c r="AZ119" s="9"/>
      <c r="BA119" s="9"/>
      <c r="BB119" s="9"/>
      <c r="BC119" s="9"/>
      <c r="BD119" s="9"/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23" t="s">
        <v>79</v>
      </c>
      <c r="BK119" s="166">
        <f>ROUND(I119*H119,2)</f>
        <v>0</v>
      </c>
      <c r="BL119" s="123" t="s">
        <v>179</v>
      </c>
      <c r="BM119" s="165" t="s">
        <v>1901</v>
      </c>
      <c r="BN119" s="12"/>
    </row>
    <row r="120" spans="1:66" ht="13.05" customHeight="1">
      <c r="A120" s="13"/>
      <c r="B120" s="17"/>
      <c r="C120" s="50"/>
      <c r="D120" s="170" t="s">
        <v>194</v>
      </c>
      <c r="E120" s="50"/>
      <c r="F120" s="171" t="s">
        <v>1902</v>
      </c>
      <c r="G120" s="50"/>
      <c r="H120" s="50"/>
      <c r="I120" s="50"/>
      <c r="J120" s="50"/>
      <c r="K120" s="226"/>
      <c r="L120" s="49"/>
      <c r="M120" s="52"/>
      <c r="N120" s="9"/>
      <c r="O120" s="9"/>
      <c r="P120" s="9"/>
      <c r="Q120" s="9"/>
      <c r="R120" s="9"/>
      <c r="S120" s="9"/>
      <c r="T120" s="53"/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9"/>
      <c r="AS120" s="9"/>
      <c r="AT120" s="123" t="s">
        <v>194</v>
      </c>
      <c r="AU120" s="123" t="s">
        <v>81</v>
      </c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12"/>
    </row>
    <row r="121" spans="1:66" ht="22.8" customHeight="1">
      <c r="A121" s="13"/>
      <c r="B121" s="17"/>
      <c r="C121" s="47"/>
      <c r="D121" s="151" t="s">
        <v>70</v>
      </c>
      <c r="E121" s="152" t="s">
        <v>1903</v>
      </c>
      <c r="F121" s="152" t="s">
        <v>1904</v>
      </c>
      <c r="G121" s="47"/>
      <c r="H121" s="47"/>
      <c r="I121" s="47"/>
      <c r="J121" s="153">
        <f>BK121</f>
        <v>0</v>
      </c>
      <c r="K121" s="225"/>
      <c r="L121" s="49"/>
      <c r="M121" s="52"/>
      <c r="N121" s="9"/>
      <c r="O121" s="9"/>
      <c r="P121" s="147">
        <f>SUM(P122:P159)</f>
        <v>0</v>
      </c>
      <c r="Q121" s="9"/>
      <c r="R121" s="147">
        <f>SUM(R122:R159)</f>
        <v>9.0389999999999984E-2</v>
      </c>
      <c r="S121" s="9"/>
      <c r="T121" s="148">
        <f>SUM(T122:T159)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44" t="s">
        <v>81</v>
      </c>
      <c r="AS121" s="9"/>
      <c r="AT121" s="149" t="s">
        <v>70</v>
      </c>
      <c r="AU121" s="149" t="s">
        <v>79</v>
      </c>
      <c r="AV121" s="9"/>
      <c r="AW121" s="9"/>
      <c r="AX121" s="9"/>
      <c r="AY121" s="144" t="s">
        <v>173</v>
      </c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150">
        <f>SUM(BK122:BK159)</f>
        <v>0</v>
      </c>
      <c r="BL121" s="9"/>
      <c r="BM121" s="9"/>
      <c r="BN121" s="12"/>
    </row>
    <row r="122" spans="1:66" ht="33" customHeight="1">
      <c r="A122" s="13"/>
      <c r="B122" s="49"/>
      <c r="C122" s="154" t="s">
        <v>227</v>
      </c>
      <c r="D122" s="154" t="s">
        <v>175</v>
      </c>
      <c r="E122" s="155" t="s">
        <v>1905</v>
      </c>
      <c r="F122" s="155" t="s">
        <v>1906</v>
      </c>
      <c r="G122" s="156" t="s">
        <v>378</v>
      </c>
      <c r="H122" s="157">
        <v>10</v>
      </c>
      <c r="I122" s="158"/>
      <c r="J122" s="159">
        <f>ROUND(I122*H122,2)</f>
        <v>0</v>
      </c>
      <c r="K122" s="167" t="s">
        <v>192</v>
      </c>
      <c r="L122" s="49"/>
      <c r="M122" s="161"/>
      <c r="N122" s="162" t="s">
        <v>42</v>
      </c>
      <c r="O122" s="9"/>
      <c r="P122" s="163">
        <f>O122*H122</f>
        <v>0</v>
      </c>
      <c r="Q122" s="163">
        <v>7.5000000000000002E-4</v>
      </c>
      <c r="R122" s="163">
        <f>Q122*H122</f>
        <v>7.4999999999999997E-3</v>
      </c>
      <c r="S122" s="163">
        <v>0</v>
      </c>
      <c r="T122" s="164">
        <f>S122*H122</f>
        <v>0</v>
      </c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65" t="s">
        <v>179</v>
      </c>
      <c r="AS122" s="9"/>
      <c r="AT122" s="165" t="s">
        <v>175</v>
      </c>
      <c r="AU122" s="165" t="s">
        <v>81</v>
      </c>
      <c r="AV122" s="9"/>
      <c r="AW122" s="9"/>
      <c r="AX122" s="9"/>
      <c r="AY122" s="123" t="s">
        <v>173</v>
      </c>
      <c r="AZ122" s="9"/>
      <c r="BA122" s="9"/>
      <c r="BB122" s="9"/>
      <c r="BC122" s="9"/>
      <c r="BD122" s="9"/>
      <c r="BE122" s="166">
        <f>IF(N122="základní",J122,0)</f>
        <v>0</v>
      </c>
      <c r="BF122" s="166">
        <f>IF(N122="snížená",J122,0)</f>
        <v>0</v>
      </c>
      <c r="BG122" s="166">
        <f>IF(N122="zákl. přenesená",J122,0)</f>
        <v>0</v>
      </c>
      <c r="BH122" s="166">
        <f>IF(N122="sníž. přenesená",J122,0)</f>
        <v>0</v>
      </c>
      <c r="BI122" s="166">
        <f>IF(N122="nulová",J122,0)</f>
        <v>0</v>
      </c>
      <c r="BJ122" s="123" t="s">
        <v>79</v>
      </c>
      <c r="BK122" s="166">
        <f>ROUND(I122*H122,2)</f>
        <v>0</v>
      </c>
      <c r="BL122" s="123" t="s">
        <v>179</v>
      </c>
      <c r="BM122" s="165" t="s">
        <v>1907</v>
      </c>
      <c r="BN122" s="12"/>
    </row>
    <row r="123" spans="1:66" ht="13.05" customHeight="1">
      <c r="A123" s="13"/>
      <c r="B123" s="17"/>
      <c r="C123" s="50"/>
      <c r="D123" s="170" t="s">
        <v>194</v>
      </c>
      <c r="E123" s="50"/>
      <c r="F123" s="171" t="s">
        <v>1908</v>
      </c>
      <c r="G123" s="50"/>
      <c r="H123" s="50"/>
      <c r="I123" s="50"/>
      <c r="J123" s="50"/>
      <c r="K123" s="226"/>
      <c r="L123" s="49"/>
      <c r="M123" s="52"/>
      <c r="N123" s="9"/>
      <c r="O123" s="9"/>
      <c r="P123" s="9"/>
      <c r="Q123" s="9"/>
      <c r="R123" s="9"/>
      <c r="S123" s="9"/>
      <c r="T123" s="53"/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9"/>
      <c r="AS123" s="9"/>
      <c r="AT123" s="123" t="s">
        <v>194</v>
      </c>
      <c r="AU123" s="123" t="s">
        <v>81</v>
      </c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12"/>
    </row>
    <row r="124" spans="1:66" ht="27" customHeight="1">
      <c r="A124" s="13"/>
      <c r="B124" s="17"/>
      <c r="C124" s="47"/>
      <c r="D124" s="183" t="s">
        <v>235</v>
      </c>
      <c r="E124" s="47"/>
      <c r="F124" s="188" t="s">
        <v>1909</v>
      </c>
      <c r="G124" s="47"/>
      <c r="H124" s="47"/>
      <c r="I124" s="47"/>
      <c r="J124" s="47"/>
      <c r="K124" s="225"/>
      <c r="L124" s="49"/>
      <c r="M124" s="52"/>
      <c r="N124" s="9"/>
      <c r="O124" s="9"/>
      <c r="P124" s="9"/>
      <c r="Q124" s="9"/>
      <c r="R124" s="9"/>
      <c r="S124" s="9"/>
      <c r="T124" s="53"/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9"/>
      <c r="AS124" s="9"/>
      <c r="AT124" s="123" t="s">
        <v>235</v>
      </c>
      <c r="AU124" s="123" t="s">
        <v>81</v>
      </c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12"/>
    </row>
    <row r="125" spans="1:66" ht="33" customHeight="1">
      <c r="A125" s="13"/>
      <c r="B125" s="49"/>
      <c r="C125" s="154" t="s">
        <v>8</v>
      </c>
      <c r="D125" s="154" t="s">
        <v>175</v>
      </c>
      <c r="E125" s="155" t="s">
        <v>1910</v>
      </c>
      <c r="F125" s="155" t="s">
        <v>1911</v>
      </c>
      <c r="G125" s="156" t="s">
        <v>378</v>
      </c>
      <c r="H125" s="157">
        <v>39</v>
      </c>
      <c r="I125" s="158"/>
      <c r="J125" s="159">
        <f>ROUND(I125*H125,2)</f>
        <v>0</v>
      </c>
      <c r="K125" s="167" t="s">
        <v>192</v>
      </c>
      <c r="L125" s="49"/>
      <c r="M125" s="161"/>
      <c r="N125" s="162" t="s">
        <v>42</v>
      </c>
      <c r="O125" s="9"/>
      <c r="P125" s="163">
        <f>O125*H125</f>
        <v>0</v>
      </c>
      <c r="Q125" s="163">
        <v>1.15E-3</v>
      </c>
      <c r="R125" s="163">
        <f>Q125*H125</f>
        <v>4.4850000000000001E-2</v>
      </c>
      <c r="S125" s="163">
        <v>0</v>
      </c>
      <c r="T125" s="164">
        <f>S125*H125</f>
        <v>0</v>
      </c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65" t="s">
        <v>179</v>
      </c>
      <c r="AS125" s="9"/>
      <c r="AT125" s="165" t="s">
        <v>175</v>
      </c>
      <c r="AU125" s="165" t="s">
        <v>81</v>
      </c>
      <c r="AV125" s="9"/>
      <c r="AW125" s="9"/>
      <c r="AX125" s="9"/>
      <c r="AY125" s="123" t="s">
        <v>173</v>
      </c>
      <c r="AZ125" s="9"/>
      <c r="BA125" s="9"/>
      <c r="BB125" s="9"/>
      <c r="BC125" s="9"/>
      <c r="BD125" s="9"/>
      <c r="BE125" s="166">
        <f>IF(N125="základní",J125,0)</f>
        <v>0</v>
      </c>
      <c r="BF125" s="166">
        <f>IF(N125="snížená",J125,0)</f>
        <v>0</v>
      </c>
      <c r="BG125" s="166">
        <f>IF(N125="zákl. přenesená",J125,0)</f>
        <v>0</v>
      </c>
      <c r="BH125" s="166">
        <f>IF(N125="sníž. přenesená",J125,0)</f>
        <v>0</v>
      </c>
      <c r="BI125" s="166">
        <f>IF(N125="nulová",J125,0)</f>
        <v>0</v>
      </c>
      <c r="BJ125" s="123" t="s">
        <v>79</v>
      </c>
      <c r="BK125" s="166">
        <f>ROUND(I125*H125,2)</f>
        <v>0</v>
      </c>
      <c r="BL125" s="123" t="s">
        <v>179</v>
      </c>
      <c r="BM125" s="165" t="s">
        <v>1912</v>
      </c>
      <c r="BN125" s="12"/>
    </row>
    <row r="126" spans="1:66" ht="13.05" customHeight="1">
      <c r="A126" s="13"/>
      <c r="B126" s="17"/>
      <c r="C126" s="50"/>
      <c r="D126" s="170" t="s">
        <v>194</v>
      </c>
      <c r="E126" s="50"/>
      <c r="F126" s="171" t="s">
        <v>1913</v>
      </c>
      <c r="G126" s="50"/>
      <c r="H126" s="50"/>
      <c r="I126" s="50"/>
      <c r="J126" s="50"/>
      <c r="K126" s="226"/>
      <c r="L126" s="49"/>
      <c r="M126" s="52"/>
      <c r="N126" s="9"/>
      <c r="O126" s="9"/>
      <c r="P126" s="9"/>
      <c r="Q126" s="9"/>
      <c r="R126" s="9"/>
      <c r="S126" s="9"/>
      <c r="T126" s="53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9"/>
      <c r="AS126" s="9"/>
      <c r="AT126" s="123" t="s">
        <v>194</v>
      </c>
      <c r="AU126" s="123" t="s">
        <v>81</v>
      </c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12"/>
    </row>
    <row r="127" spans="1:66" ht="27" customHeight="1">
      <c r="A127" s="13"/>
      <c r="B127" s="17"/>
      <c r="C127" s="47"/>
      <c r="D127" s="183" t="s">
        <v>235</v>
      </c>
      <c r="E127" s="47"/>
      <c r="F127" s="188" t="s">
        <v>1914</v>
      </c>
      <c r="G127" s="47"/>
      <c r="H127" s="47"/>
      <c r="I127" s="47"/>
      <c r="J127" s="47"/>
      <c r="K127" s="225"/>
      <c r="L127" s="49"/>
      <c r="M127" s="52"/>
      <c r="N127" s="9"/>
      <c r="O127" s="9"/>
      <c r="P127" s="9"/>
      <c r="Q127" s="9"/>
      <c r="R127" s="9"/>
      <c r="S127" s="9"/>
      <c r="T127" s="53"/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9"/>
      <c r="AS127" s="9"/>
      <c r="AT127" s="123" t="s">
        <v>235</v>
      </c>
      <c r="AU127" s="123" t="s">
        <v>81</v>
      </c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12"/>
    </row>
    <row r="128" spans="1:66" ht="33" customHeight="1">
      <c r="A128" s="13"/>
      <c r="B128" s="49"/>
      <c r="C128" s="154" t="s">
        <v>237</v>
      </c>
      <c r="D128" s="154" t="s">
        <v>175</v>
      </c>
      <c r="E128" s="155" t="s">
        <v>1915</v>
      </c>
      <c r="F128" s="155" t="s">
        <v>1916</v>
      </c>
      <c r="G128" s="156" t="s">
        <v>378</v>
      </c>
      <c r="H128" s="157">
        <v>9</v>
      </c>
      <c r="I128" s="158"/>
      <c r="J128" s="159">
        <f>ROUND(I128*H128,2)</f>
        <v>0</v>
      </c>
      <c r="K128" s="167" t="s">
        <v>192</v>
      </c>
      <c r="L128" s="49"/>
      <c r="M128" s="161"/>
      <c r="N128" s="162" t="s">
        <v>42</v>
      </c>
      <c r="O128" s="9"/>
      <c r="P128" s="163">
        <f>O128*H128</f>
        <v>0</v>
      </c>
      <c r="Q128" s="163">
        <v>1.2999999999999999E-3</v>
      </c>
      <c r="R128" s="163">
        <f>Q128*H128</f>
        <v>1.1699999999999999E-2</v>
      </c>
      <c r="S128" s="163">
        <v>0</v>
      </c>
      <c r="T128" s="164">
        <f>S128*H128</f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179</v>
      </c>
      <c r="AS128" s="9"/>
      <c r="AT128" s="165" t="s">
        <v>175</v>
      </c>
      <c r="AU128" s="165" t="s">
        <v>81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179</v>
      </c>
      <c r="BM128" s="165" t="s">
        <v>1917</v>
      </c>
      <c r="BN128" s="12"/>
    </row>
    <row r="129" spans="1:66" ht="13.05" customHeight="1">
      <c r="A129" s="13"/>
      <c r="B129" s="17"/>
      <c r="C129" s="50"/>
      <c r="D129" s="170" t="s">
        <v>194</v>
      </c>
      <c r="E129" s="50"/>
      <c r="F129" s="171" t="s">
        <v>1918</v>
      </c>
      <c r="G129" s="50"/>
      <c r="H129" s="50"/>
      <c r="I129" s="50"/>
      <c r="J129" s="50"/>
      <c r="K129" s="226"/>
      <c r="L129" s="49"/>
      <c r="M129" s="52"/>
      <c r="N129" s="9"/>
      <c r="O129" s="9"/>
      <c r="P129" s="9"/>
      <c r="Q129" s="9"/>
      <c r="R129" s="9"/>
      <c r="S129" s="9"/>
      <c r="T129" s="53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9"/>
      <c r="AS129" s="9"/>
      <c r="AT129" s="123" t="s">
        <v>194</v>
      </c>
      <c r="AU129" s="123" t="s">
        <v>81</v>
      </c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12"/>
    </row>
    <row r="130" spans="1:66" ht="27" customHeight="1">
      <c r="A130" s="13"/>
      <c r="B130" s="17"/>
      <c r="C130" s="47"/>
      <c r="D130" s="183" t="s">
        <v>235</v>
      </c>
      <c r="E130" s="47"/>
      <c r="F130" s="188" t="s">
        <v>1909</v>
      </c>
      <c r="G130" s="47"/>
      <c r="H130" s="47"/>
      <c r="I130" s="47"/>
      <c r="J130" s="47"/>
      <c r="K130" s="225"/>
      <c r="L130" s="49"/>
      <c r="M130" s="52"/>
      <c r="N130" s="9"/>
      <c r="O130" s="9"/>
      <c r="P130" s="9"/>
      <c r="Q130" s="9"/>
      <c r="R130" s="9"/>
      <c r="S130" s="9"/>
      <c r="T130" s="53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9"/>
      <c r="AS130" s="9"/>
      <c r="AT130" s="123" t="s">
        <v>235</v>
      </c>
      <c r="AU130" s="123" t="s">
        <v>81</v>
      </c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12"/>
    </row>
    <row r="131" spans="1:66" ht="16.5" customHeight="1">
      <c r="A131" s="13"/>
      <c r="B131" s="49"/>
      <c r="C131" s="154" t="s">
        <v>245</v>
      </c>
      <c r="D131" s="154" t="s">
        <v>175</v>
      </c>
      <c r="E131" s="155" t="s">
        <v>1919</v>
      </c>
      <c r="F131" s="155" t="s">
        <v>1920</v>
      </c>
      <c r="G131" s="156" t="s">
        <v>187</v>
      </c>
      <c r="H131" s="157">
        <v>1</v>
      </c>
      <c r="I131" s="158"/>
      <c r="J131" s="159">
        <f>ROUND(I131*H131,2)</f>
        <v>0</v>
      </c>
      <c r="K131" s="160"/>
      <c r="L131" s="49"/>
      <c r="M131" s="161"/>
      <c r="N131" s="162" t="s">
        <v>42</v>
      </c>
      <c r="O131" s="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179</v>
      </c>
      <c r="AS131" s="9"/>
      <c r="AT131" s="165" t="s">
        <v>175</v>
      </c>
      <c r="AU131" s="165" t="s">
        <v>81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>IF(N131="základní",J131,0)</f>
        <v>0</v>
      </c>
      <c r="BF131" s="166">
        <f>IF(N131="snížená",J131,0)</f>
        <v>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23" t="s">
        <v>79</v>
      </c>
      <c r="BK131" s="166">
        <f>ROUND(I131*H131,2)</f>
        <v>0</v>
      </c>
      <c r="BL131" s="123" t="s">
        <v>179</v>
      </c>
      <c r="BM131" s="165" t="s">
        <v>1921</v>
      </c>
      <c r="BN131" s="12"/>
    </row>
    <row r="132" spans="1:66" ht="55.5" customHeight="1">
      <c r="A132" s="13"/>
      <c r="B132" s="49"/>
      <c r="C132" s="154" t="s">
        <v>253</v>
      </c>
      <c r="D132" s="154" t="s">
        <v>175</v>
      </c>
      <c r="E132" s="155" t="s">
        <v>1922</v>
      </c>
      <c r="F132" s="155" t="s">
        <v>1923</v>
      </c>
      <c r="G132" s="156" t="s">
        <v>378</v>
      </c>
      <c r="H132" s="157">
        <v>9</v>
      </c>
      <c r="I132" s="158"/>
      <c r="J132" s="159">
        <f>ROUND(I132*H132,2)</f>
        <v>0</v>
      </c>
      <c r="K132" s="167" t="s">
        <v>192</v>
      </c>
      <c r="L132" s="49"/>
      <c r="M132" s="161"/>
      <c r="N132" s="162" t="s">
        <v>42</v>
      </c>
      <c r="O132" s="9"/>
      <c r="P132" s="163">
        <f>O132*H132</f>
        <v>0</v>
      </c>
      <c r="Q132" s="163">
        <v>4.0000000000000003E-5</v>
      </c>
      <c r="R132" s="163">
        <f>Q132*H132</f>
        <v>3.6000000000000002E-4</v>
      </c>
      <c r="S132" s="163">
        <v>0</v>
      </c>
      <c r="T132" s="164">
        <f>S132*H132</f>
        <v>0</v>
      </c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65" t="s">
        <v>179</v>
      </c>
      <c r="AS132" s="9"/>
      <c r="AT132" s="165" t="s">
        <v>175</v>
      </c>
      <c r="AU132" s="165" t="s">
        <v>81</v>
      </c>
      <c r="AV132" s="9"/>
      <c r="AW132" s="9"/>
      <c r="AX132" s="9"/>
      <c r="AY132" s="123" t="s">
        <v>173</v>
      </c>
      <c r="AZ132" s="9"/>
      <c r="BA132" s="9"/>
      <c r="BB132" s="9"/>
      <c r="BC132" s="9"/>
      <c r="BD132" s="9"/>
      <c r="BE132" s="166">
        <f>IF(N132="základní",J132,0)</f>
        <v>0</v>
      </c>
      <c r="BF132" s="166">
        <f>IF(N132="snížená",J132,0)</f>
        <v>0</v>
      </c>
      <c r="BG132" s="166">
        <f>IF(N132="zákl. přenesená",J132,0)</f>
        <v>0</v>
      </c>
      <c r="BH132" s="166">
        <f>IF(N132="sníž. přenesená",J132,0)</f>
        <v>0</v>
      </c>
      <c r="BI132" s="166">
        <f>IF(N132="nulová",J132,0)</f>
        <v>0</v>
      </c>
      <c r="BJ132" s="123" t="s">
        <v>79</v>
      </c>
      <c r="BK132" s="166">
        <f>ROUND(I132*H132,2)</f>
        <v>0</v>
      </c>
      <c r="BL132" s="123" t="s">
        <v>179</v>
      </c>
      <c r="BM132" s="165" t="s">
        <v>1924</v>
      </c>
      <c r="BN132" s="12"/>
    </row>
    <row r="133" spans="1:66" ht="13.05" customHeight="1">
      <c r="A133" s="13"/>
      <c r="B133" s="17"/>
      <c r="C133" s="50"/>
      <c r="D133" s="170" t="s">
        <v>194</v>
      </c>
      <c r="E133" s="50"/>
      <c r="F133" s="171" t="s">
        <v>1925</v>
      </c>
      <c r="G133" s="50"/>
      <c r="H133" s="50"/>
      <c r="I133" s="50"/>
      <c r="J133" s="50"/>
      <c r="K133" s="226"/>
      <c r="L133" s="49"/>
      <c r="M133" s="52"/>
      <c r="N133" s="9"/>
      <c r="O133" s="9"/>
      <c r="P133" s="9"/>
      <c r="Q133" s="9"/>
      <c r="R133" s="9"/>
      <c r="S133" s="9"/>
      <c r="T133" s="53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9"/>
      <c r="AS133" s="9"/>
      <c r="AT133" s="123" t="s">
        <v>194</v>
      </c>
      <c r="AU133" s="123" t="s">
        <v>81</v>
      </c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12"/>
    </row>
    <row r="134" spans="1:66" ht="34.950000000000003" customHeight="1">
      <c r="A134" s="13"/>
      <c r="B134" s="17"/>
      <c r="C134" s="47"/>
      <c r="D134" s="183" t="s">
        <v>235</v>
      </c>
      <c r="E134" s="47"/>
      <c r="F134" s="188" t="s">
        <v>1926</v>
      </c>
      <c r="G134" s="47"/>
      <c r="H134" s="47"/>
      <c r="I134" s="47"/>
      <c r="J134" s="47"/>
      <c r="K134" s="225"/>
      <c r="L134" s="49"/>
      <c r="M134" s="52"/>
      <c r="N134" s="9"/>
      <c r="O134" s="9"/>
      <c r="P134" s="9"/>
      <c r="Q134" s="9"/>
      <c r="R134" s="9"/>
      <c r="S134" s="9"/>
      <c r="T134" s="53"/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9"/>
      <c r="AS134" s="9"/>
      <c r="AT134" s="123" t="s">
        <v>235</v>
      </c>
      <c r="AU134" s="123" t="s">
        <v>81</v>
      </c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12"/>
    </row>
    <row r="135" spans="1:66" ht="55.5" customHeight="1">
      <c r="A135" s="13"/>
      <c r="B135" s="49"/>
      <c r="C135" s="154" t="s">
        <v>262</v>
      </c>
      <c r="D135" s="154" t="s">
        <v>175</v>
      </c>
      <c r="E135" s="155" t="s">
        <v>1927</v>
      </c>
      <c r="F135" s="155" t="s">
        <v>1928</v>
      </c>
      <c r="G135" s="156" t="s">
        <v>378</v>
      </c>
      <c r="H135" s="157">
        <v>10</v>
      </c>
      <c r="I135" s="158"/>
      <c r="J135" s="159">
        <f>ROUND(I135*H135,2)</f>
        <v>0</v>
      </c>
      <c r="K135" s="167" t="s">
        <v>192</v>
      </c>
      <c r="L135" s="49"/>
      <c r="M135" s="161"/>
      <c r="N135" s="162" t="s">
        <v>42</v>
      </c>
      <c r="O135" s="9"/>
      <c r="P135" s="163">
        <f>O135*H135</f>
        <v>0</v>
      </c>
      <c r="Q135" s="163">
        <v>1.1E-4</v>
      </c>
      <c r="R135" s="163">
        <f>Q135*H135</f>
        <v>1.1000000000000001E-3</v>
      </c>
      <c r="S135" s="163">
        <v>0</v>
      </c>
      <c r="T135" s="164">
        <f>S135*H135</f>
        <v>0</v>
      </c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65" t="s">
        <v>179</v>
      </c>
      <c r="AS135" s="9"/>
      <c r="AT135" s="165" t="s">
        <v>175</v>
      </c>
      <c r="AU135" s="165" t="s">
        <v>81</v>
      </c>
      <c r="AV135" s="9"/>
      <c r="AW135" s="9"/>
      <c r="AX135" s="9"/>
      <c r="AY135" s="123" t="s">
        <v>173</v>
      </c>
      <c r="AZ135" s="9"/>
      <c r="BA135" s="9"/>
      <c r="BB135" s="9"/>
      <c r="BC135" s="9"/>
      <c r="BD135" s="9"/>
      <c r="BE135" s="166">
        <f>IF(N135="základní",J135,0)</f>
        <v>0</v>
      </c>
      <c r="BF135" s="166">
        <f>IF(N135="snížená",J135,0)</f>
        <v>0</v>
      </c>
      <c r="BG135" s="166">
        <f>IF(N135="zákl. přenesená",J135,0)</f>
        <v>0</v>
      </c>
      <c r="BH135" s="166">
        <f>IF(N135="sníž. přenesená",J135,0)</f>
        <v>0</v>
      </c>
      <c r="BI135" s="166">
        <f>IF(N135="nulová",J135,0)</f>
        <v>0</v>
      </c>
      <c r="BJ135" s="123" t="s">
        <v>79</v>
      </c>
      <c r="BK135" s="166">
        <f>ROUND(I135*H135,2)</f>
        <v>0</v>
      </c>
      <c r="BL135" s="123" t="s">
        <v>179</v>
      </c>
      <c r="BM135" s="165" t="s">
        <v>1929</v>
      </c>
      <c r="BN135" s="12"/>
    </row>
    <row r="136" spans="1:66" ht="13.05" customHeight="1">
      <c r="A136" s="13"/>
      <c r="B136" s="17"/>
      <c r="C136" s="50"/>
      <c r="D136" s="170" t="s">
        <v>194</v>
      </c>
      <c r="E136" s="50"/>
      <c r="F136" s="171" t="s">
        <v>1930</v>
      </c>
      <c r="G136" s="50"/>
      <c r="H136" s="50"/>
      <c r="I136" s="50"/>
      <c r="J136" s="50"/>
      <c r="K136" s="226"/>
      <c r="L136" s="49"/>
      <c r="M136" s="52"/>
      <c r="N136" s="9"/>
      <c r="O136" s="9"/>
      <c r="P136" s="9"/>
      <c r="Q136" s="9"/>
      <c r="R136" s="9"/>
      <c r="S136" s="9"/>
      <c r="T136" s="53"/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9"/>
      <c r="AS136" s="9"/>
      <c r="AT136" s="123" t="s">
        <v>194</v>
      </c>
      <c r="AU136" s="123" t="s">
        <v>81</v>
      </c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12"/>
    </row>
    <row r="137" spans="1:66" ht="34.950000000000003" customHeight="1">
      <c r="A137" s="13"/>
      <c r="B137" s="17"/>
      <c r="C137" s="47"/>
      <c r="D137" s="183" t="s">
        <v>235</v>
      </c>
      <c r="E137" s="47"/>
      <c r="F137" s="188" t="s">
        <v>1926</v>
      </c>
      <c r="G137" s="47"/>
      <c r="H137" s="47"/>
      <c r="I137" s="47"/>
      <c r="J137" s="47"/>
      <c r="K137" s="225"/>
      <c r="L137" s="49"/>
      <c r="M137" s="52"/>
      <c r="N137" s="9"/>
      <c r="O137" s="9"/>
      <c r="P137" s="9"/>
      <c r="Q137" s="9"/>
      <c r="R137" s="9"/>
      <c r="S137" s="9"/>
      <c r="T137" s="53"/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9"/>
      <c r="AS137" s="9"/>
      <c r="AT137" s="123" t="s">
        <v>235</v>
      </c>
      <c r="AU137" s="123" t="s">
        <v>81</v>
      </c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12"/>
    </row>
    <row r="138" spans="1:66" ht="55.5" customHeight="1">
      <c r="A138" s="13"/>
      <c r="B138" s="49"/>
      <c r="C138" s="154" t="s">
        <v>269</v>
      </c>
      <c r="D138" s="154" t="s">
        <v>175</v>
      </c>
      <c r="E138" s="155" t="s">
        <v>1931</v>
      </c>
      <c r="F138" s="155" t="s">
        <v>1932</v>
      </c>
      <c r="G138" s="156" t="s">
        <v>378</v>
      </c>
      <c r="H138" s="157">
        <v>39</v>
      </c>
      <c r="I138" s="158"/>
      <c r="J138" s="159">
        <f>ROUND(I138*H138,2)</f>
        <v>0</v>
      </c>
      <c r="K138" s="167" t="s">
        <v>192</v>
      </c>
      <c r="L138" s="49"/>
      <c r="M138" s="161"/>
      <c r="N138" s="162" t="s">
        <v>42</v>
      </c>
      <c r="O138" s="9"/>
      <c r="P138" s="163">
        <f>O138*H138</f>
        <v>0</v>
      </c>
      <c r="Q138" s="163">
        <v>2.4000000000000001E-4</v>
      </c>
      <c r="R138" s="163">
        <f>Q138*H138</f>
        <v>9.3600000000000003E-3</v>
      </c>
      <c r="S138" s="163">
        <v>0</v>
      </c>
      <c r="T138" s="164">
        <f>S138*H138</f>
        <v>0</v>
      </c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65" t="s">
        <v>179</v>
      </c>
      <c r="AS138" s="9"/>
      <c r="AT138" s="165" t="s">
        <v>175</v>
      </c>
      <c r="AU138" s="165" t="s">
        <v>81</v>
      </c>
      <c r="AV138" s="9"/>
      <c r="AW138" s="9"/>
      <c r="AX138" s="9"/>
      <c r="AY138" s="123" t="s">
        <v>173</v>
      </c>
      <c r="AZ138" s="9"/>
      <c r="BA138" s="9"/>
      <c r="BB138" s="9"/>
      <c r="BC138" s="9"/>
      <c r="BD138" s="9"/>
      <c r="BE138" s="166">
        <f>IF(N138="základní",J138,0)</f>
        <v>0</v>
      </c>
      <c r="BF138" s="166">
        <f>IF(N138="snížená",J138,0)</f>
        <v>0</v>
      </c>
      <c r="BG138" s="166">
        <f>IF(N138="zákl. přenesená",J138,0)</f>
        <v>0</v>
      </c>
      <c r="BH138" s="166">
        <f>IF(N138="sníž. přenesená",J138,0)</f>
        <v>0</v>
      </c>
      <c r="BI138" s="166">
        <f>IF(N138="nulová",J138,0)</f>
        <v>0</v>
      </c>
      <c r="BJ138" s="123" t="s">
        <v>79</v>
      </c>
      <c r="BK138" s="166">
        <f>ROUND(I138*H138,2)</f>
        <v>0</v>
      </c>
      <c r="BL138" s="123" t="s">
        <v>179</v>
      </c>
      <c r="BM138" s="165" t="s">
        <v>1933</v>
      </c>
      <c r="BN138" s="12"/>
    </row>
    <row r="139" spans="1:66" ht="13.05" customHeight="1">
      <c r="A139" s="13"/>
      <c r="B139" s="17"/>
      <c r="C139" s="50"/>
      <c r="D139" s="170" t="s">
        <v>194</v>
      </c>
      <c r="E139" s="50"/>
      <c r="F139" s="171" t="s">
        <v>1934</v>
      </c>
      <c r="G139" s="50"/>
      <c r="H139" s="50"/>
      <c r="I139" s="50"/>
      <c r="J139" s="50"/>
      <c r="K139" s="226"/>
      <c r="L139" s="49"/>
      <c r="M139" s="52"/>
      <c r="N139" s="9"/>
      <c r="O139" s="9"/>
      <c r="P139" s="9"/>
      <c r="Q139" s="9"/>
      <c r="R139" s="9"/>
      <c r="S139" s="9"/>
      <c r="T139" s="53"/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9"/>
      <c r="AS139" s="9"/>
      <c r="AT139" s="123" t="s">
        <v>194</v>
      </c>
      <c r="AU139" s="123" t="s">
        <v>81</v>
      </c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12"/>
    </row>
    <row r="140" spans="1:66" ht="34.950000000000003" customHeight="1">
      <c r="A140" s="13"/>
      <c r="B140" s="17"/>
      <c r="C140" s="47"/>
      <c r="D140" s="183" t="s">
        <v>235</v>
      </c>
      <c r="E140" s="47"/>
      <c r="F140" s="188" t="s">
        <v>1926</v>
      </c>
      <c r="G140" s="47"/>
      <c r="H140" s="47"/>
      <c r="I140" s="47"/>
      <c r="J140" s="47"/>
      <c r="K140" s="225"/>
      <c r="L140" s="49"/>
      <c r="M140" s="52"/>
      <c r="N140" s="9"/>
      <c r="O140" s="9"/>
      <c r="P140" s="9"/>
      <c r="Q140" s="9"/>
      <c r="R140" s="9"/>
      <c r="S140" s="9"/>
      <c r="T140" s="53"/>
      <c r="U140" s="52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9"/>
      <c r="AS140" s="9"/>
      <c r="AT140" s="123" t="s">
        <v>235</v>
      </c>
      <c r="AU140" s="123" t="s">
        <v>81</v>
      </c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12"/>
    </row>
    <row r="141" spans="1:66" ht="24.15" customHeight="1">
      <c r="A141" s="13"/>
      <c r="B141" s="49"/>
      <c r="C141" s="154" t="s">
        <v>275</v>
      </c>
      <c r="D141" s="154" t="s">
        <v>175</v>
      </c>
      <c r="E141" s="155" t="s">
        <v>1935</v>
      </c>
      <c r="F141" s="155" t="s">
        <v>1936</v>
      </c>
      <c r="G141" s="156" t="s">
        <v>191</v>
      </c>
      <c r="H141" s="157">
        <v>13</v>
      </c>
      <c r="I141" s="158"/>
      <c r="J141" s="159">
        <f>ROUND(I141*H141,2)</f>
        <v>0</v>
      </c>
      <c r="K141" s="167" t="s">
        <v>192</v>
      </c>
      <c r="L141" s="49"/>
      <c r="M141" s="161"/>
      <c r="N141" s="162" t="s">
        <v>42</v>
      </c>
      <c r="O141" s="9"/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52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65" t="s">
        <v>179</v>
      </c>
      <c r="AS141" s="9"/>
      <c r="AT141" s="165" t="s">
        <v>175</v>
      </c>
      <c r="AU141" s="165" t="s">
        <v>81</v>
      </c>
      <c r="AV141" s="9"/>
      <c r="AW141" s="9"/>
      <c r="AX141" s="9"/>
      <c r="AY141" s="123" t="s">
        <v>173</v>
      </c>
      <c r="AZ141" s="9"/>
      <c r="BA141" s="9"/>
      <c r="BB141" s="9"/>
      <c r="BC141" s="9"/>
      <c r="BD141" s="9"/>
      <c r="BE141" s="166">
        <f>IF(N141="základní",J141,0)</f>
        <v>0</v>
      </c>
      <c r="BF141" s="166">
        <f>IF(N141="snížená",J141,0)</f>
        <v>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123" t="s">
        <v>79</v>
      </c>
      <c r="BK141" s="166">
        <f>ROUND(I141*H141,2)</f>
        <v>0</v>
      </c>
      <c r="BL141" s="123" t="s">
        <v>179</v>
      </c>
      <c r="BM141" s="165" t="s">
        <v>1937</v>
      </c>
      <c r="BN141" s="12"/>
    </row>
    <row r="142" spans="1:66" ht="13.05" customHeight="1">
      <c r="A142" s="13"/>
      <c r="B142" s="17"/>
      <c r="C142" s="229"/>
      <c r="D142" s="168" t="s">
        <v>194</v>
      </c>
      <c r="E142" s="229"/>
      <c r="F142" s="169" t="s">
        <v>1938</v>
      </c>
      <c r="G142" s="229"/>
      <c r="H142" s="229"/>
      <c r="I142" s="229"/>
      <c r="J142" s="229"/>
      <c r="K142" s="230"/>
      <c r="L142" s="49"/>
      <c r="M142" s="52"/>
      <c r="N142" s="9"/>
      <c r="O142" s="9"/>
      <c r="P142" s="9"/>
      <c r="Q142" s="9"/>
      <c r="R142" s="9"/>
      <c r="S142" s="9"/>
      <c r="T142" s="53"/>
      <c r="U142" s="52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9"/>
      <c r="AS142" s="9"/>
      <c r="AT142" s="123" t="s">
        <v>194</v>
      </c>
      <c r="AU142" s="123" t="s">
        <v>81</v>
      </c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12"/>
    </row>
    <row r="143" spans="1:66" ht="24.15" customHeight="1">
      <c r="A143" s="13"/>
      <c r="B143" s="49"/>
      <c r="C143" s="154" t="s">
        <v>283</v>
      </c>
      <c r="D143" s="154" t="s">
        <v>175</v>
      </c>
      <c r="E143" s="155" t="s">
        <v>1939</v>
      </c>
      <c r="F143" s="155" t="s">
        <v>1940</v>
      </c>
      <c r="G143" s="156" t="s">
        <v>191</v>
      </c>
      <c r="H143" s="157">
        <v>13</v>
      </c>
      <c r="I143" s="158"/>
      <c r="J143" s="159">
        <f>ROUND(I143*H143,2)</f>
        <v>0</v>
      </c>
      <c r="K143" s="167" t="s">
        <v>192</v>
      </c>
      <c r="L143" s="49"/>
      <c r="M143" s="161"/>
      <c r="N143" s="162" t="s">
        <v>42</v>
      </c>
      <c r="O143" s="9"/>
      <c r="P143" s="163">
        <f>O143*H143</f>
        <v>0</v>
      </c>
      <c r="Q143" s="163">
        <v>1.2999999999999999E-4</v>
      </c>
      <c r="R143" s="163">
        <f>Q143*H143</f>
        <v>1.6899999999999999E-3</v>
      </c>
      <c r="S143" s="163">
        <v>0</v>
      </c>
      <c r="T143" s="164">
        <f>S143*H143</f>
        <v>0</v>
      </c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65" t="s">
        <v>179</v>
      </c>
      <c r="AS143" s="9"/>
      <c r="AT143" s="165" t="s">
        <v>175</v>
      </c>
      <c r="AU143" s="165" t="s">
        <v>81</v>
      </c>
      <c r="AV143" s="9"/>
      <c r="AW143" s="9"/>
      <c r="AX143" s="9"/>
      <c r="AY143" s="123" t="s">
        <v>173</v>
      </c>
      <c r="AZ143" s="9"/>
      <c r="BA143" s="9"/>
      <c r="BB143" s="9"/>
      <c r="BC143" s="9"/>
      <c r="BD143" s="9"/>
      <c r="BE143" s="166">
        <f>IF(N143="základní",J143,0)</f>
        <v>0</v>
      </c>
      <c r="BF143" s="166">
        <f>IF(N143="snížená",J143,0)</f>
        <v>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23" t="s">
        <v>79</v>
      </c>
      <c r="BK143" s="166">
        <f>ROUND(I143*H143,2)</f>
        <v>0</v>
      </c>
      <c r="BL143" s="123" t="s">
        <v>179</v>
      </c>
      <c r="BM143" s="165" t="s">
        <v>1941</v>
      </c>
      <c r="BN143" s="12"/>
    </row>
    <row r="144" spans="1:66" ht="13.05" customHeight="1">
      <c r="A144" s="13"/>
      <c r="B144" s="17"/>
      <c r="C144" s="229"/>
      <c r="D144" s="168" t="s">
        <v>194</v>
      </c>
      <c r="E144" s="229"/>
      <c r="F144" s="169" t="s">
        <v>1942</v>
      </c>
      <c r="G144" s="229"/>
      <c r="H144" s="229"/>
      <c r="I144" s="229"/>
      <c r="J144" s="229"/>
      <c r="K144" s="230"/>
      <c r="L144" s="49"/>
      <c r="M144" s="52"/>
      <c r="N144" s="9"/>
      <c r="O144" s="9"/>
      <c r="P144" s="9"/>
      <c r="Q144" s="9"/>
      <c r="R144" s="9"/>
      <c r="S144" s="9"/>
      <c r="T144" s="53"/>
      <c r="U144" s="52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9"/>
      <c r="AS144" s="9"/>
      <c r="AT144" s="123" t="s">
        <v>194</v>
      </c>
      <c r="AU144" s="123" t="s">
        <v>81</v>
      </c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12"/>
    </row>
    <row r="145" spans="1:66" ht="24.15" customHeight="1">
      <c r="A145" s="13"/>
      <c r="B145" s="49"/>
      <c r="C145" s="154" t="s">
        <v>288</v>
      </c>
      <c r="D145" s="154" t="s">
        <v>175</v>
      </c>
      <c r="E145" s="155" t="s">
        <v>1943</v>
      </c>
      <c r="F145" s="155" t="s">
        <v>1944</v>
      </c>
      <c r="G145" s="156" t="s">
        <v>191</v>
      </c>
      <c r="H145" s="157">
        <v>2</v>
      </c>
      <c r="I145" s="158"/>
      <c r="J145" s="159">
        <f>ROUND(I145*H145,2)</f>
        <v>0</v>
      </c>
      <c r="K145" s="167" t="s">
        <v>192</v>
      </c>
      <c r="L145" s="49"/>
      <c r="M145" s="161"/>
      <c r="N145" s="162" t="s">
        <v>42</v>
      </c>
      <c r="O145" s="9"/>
      <c r="P145" s="163">
        <f>O145*H145</f>
        <v>0</v>
      </c>
      <c r="Q145" s="163">
        <v>2.2000000000000001E-4</v>
      </c>
      <c r="R145" s="163">
        <f>Q145*H145</f>
        <v>4.4000000000000002E-4</v>
      </c>
      <c r="S145" s="163">
        <v>0</v>
      </c>
      <c r="T145" s="164">
        <f>S145*H145</f>
        <v>0</v>
      </c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65" t="s">
        <v>179</v>
      </c>
      <c r="AS145" s="9"/>
      <c r="AT145" s="165" t="s">
        <v>175</v>
      </c>
      <c r="AU145" s="165" t="s">
        <v>81</v>
      </c>
      <c r="AV145" s="9"/>
      <c r="AW145" s="9"/>
      <c r="AX145" s="9"/>
      <c r="AY145" s="123" t="s">
        <v>173</v>
      </c>
      <c r="AZ145" s="9"/>
      <c r="BA145" s="9"/>
      <c r="BB145" s="9"/>
      <c r="BC145" s="9"/>
      <c r="BD145" s="9"/>
      <c r="BE145" s="166">
        <f>IF(N145="základní",J145,0)</f>
        <v>0</v>
      </c>
      <c r="BF145" s="166">
        <f>IF(N145="snížená",J145,0)</f>
        <v>0</v>
      </c>
      <c r="BG145" s="166">
        <f>IF(N145="zákl. přenesená",J145,0)</f>
        <v>0</v>
      </c>
      <c r="BH145" s="166">
        <f>IF(N145="sníž. přenesená",J145,0)</f>
        <v>0</v>
      </c>
      <c r="BI145" s="166">
        <f>IF(N145="nulová",J145,0)</f>
        <v>0</v>
      </c>
      <c r="BJ145" s="123" t="s">
        <v>79</v>
      </c>
      <c r="BK145" s="166">
        <f>ROUND(I145*H145,2)</f>
        <v>0</v>
      </c>
      <c r="BL145" s="123" t="s">
        <v>179</v>
      </c>
      <c r="BM145" s="165" t="s">
        <v>1945</v>
      </c>
      <c r="BN145" s="12"/>
    </row>
    <row r="146" spans="1:66" ht="13.05" customHeight="1">
      <c r="A146" s="13"/>
      <c r="B146" s="17"/>
      <c r="C146" s="229"/>
      <c r="D146" s="168" t="s">
        <v>194</v>
      </c>
      <c r="E146" s="229"/>
      <c r="F146" s="169" t="s">
        <v>1946</v>
      </c>
      <c r="G146" s="229"/>
      <c r="H146" s="229"/>
      <c r="I146" s="229"/>
      <c r="J146" s="229"/>
      <c r="K146" s="230"/>
      <c r="L146" s="49"/>
      <c r="M146" s="52"/>
      <c r="N146" s="9"/>
      <c r="O146" s="9"/>
      <c r="P146" s="9"/>
      <c r="Q146" s="9"/>
      <c r="R146" s="9"/>
      <c r="S146" s="9"/>
      <c r="T146" s="53"/>
      <c r="U146" s="52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9"/>
      <c r="AS146" s="9"/>
      <c r="AT146" s="123" t="s">
        <v>194</v>
      </c>
      <c r="AU146" s="123" t="s">
        <v>81</v>
      </c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12"/>
    </row>
    <row r="147" spans="1:66" ht="21.75" customHeight="1">
      <c r="A147" s="13"/>
      <c r="B147" s="49"/>
      <c r="C147" s="154" t="s">
        <v>7</v>
      </c>
      <c r="D147" s="154" t="s">
        <v>175</v>
      </c>
      <c r="E147" s="155" t="s">
        <v>1947</v>
      </c>
      <c r="F147" s="155" t="s">
        <v>1948</v>
      </c>
      <c r="G147" s="156" t="s">
        <v>191</v>
      </c>
      <c r="H147" s="157">
        <v>1</v>
      </c>
      <c r="I147" s="158"/>
      <c r="J147" s="159">
        <f>ROUND(I147*H147,2)</f>
        <v>0</v>
      </c>
      <c r="K147" s="167" t="s">
        <v>192</v>
      </c>
      <c r="L147" s="49"/>
      <c r="M147" s="161"/>
      <c r="N147" s="162" t="s">
        <v>42</v>
      </c>
      <c r="O147" s="9"/>
      <c r="P147" s="163">
        <f>O147*H147</f>
        <v>0</v>
      </c>
      <c r="Q147" s="163">
        <v>2.9E-4</v>
      </c>
      <c r="R147" s="163">
        <f>Q147*H147</f>
        <v>2.9E-4</v>
      </c>
      <c r="S147" s="163">
        <v>0</v>
      </c>
      <c r="T147" s="164">
        <f>S147*H147</f>
        <v>0</v>
      </c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65" t="s">
        <v>179</v>
      </c>
      <c r="AS147" s="9"/>
      <c r="AT147" s="165" t="s">
        <v>175</v>
      </c>
      <c r="AU147" s="165" t="s">
        <v>81</v>
      </c>
      <c r="AV147" s="9"/>
      <c r="AW147" s="9"/>
      <c r="AX147" s="9"/>
      <c r="AY147" s="123" t="s">
        <v>173</v>
      </c>
      <c r="AZ147" s="9"/>
      <c r="BA147" s="9"/>
      <c r="BB147" s="9"/>
      <c r="BC147" s="9"/>
      <c r="BD147" s="9"/>
      <c r="BE147" s="166">
        <f>IF(N147="základní",J147,0)</f>
        <v>0</v>
      </c>
      <c r="BF147" s="166">
        <f>IF(N147="snížená",J147,0)</f>
        <v>0</v>
      </c>
      <c r="BG147" s="166">
        <f>IF(N147="zákl. přenesená",J147,0)</f>
        <v>0</v>
      </c>
      <c r="BH147" s="166">
        <f>IF(N147="sníž. přenesená",J147,0)</f>
        <v>0</v>
      </c>
      <c r="BI147" s="166">
        <f>IF(N147="nulová",J147,0)</f>
        <v>0</v>
      </c>
      <c r="BJ147" s="123" t="s">
        <v>79</v>
      </c>
      <c r="BK147" s="166">
        <f>ROUND(I147*H147,2)</f>
        <v>0</v>
      </c>
      <c r="BL147" s="123" t="s">
        <v>179</v>
      </c>
      <c r="BM147" s="165" t="s">
        <v>1949</v>
      </c>
      <c r="BN147" s="12"/>
    </row>
    <row r="148" spans="1:66" ht="13.05" customHeight="1">
      <c r="A148" s="13"/>
      <c r="B148" s="17"/>
      <c r="C148" s="229"/>
      <c r="D148" s="168" t="s">
        <v>194</v>
      </c>
      <c r="E148" s="229"/>
      <c r="F148" s="169" t="s">
        <v>1950</v>
      </c>
      <c r="G148" s="229"/>
      <c r="H148" s="229"/>
      <c r="I148" s="229"/>
      <c r="J148" s="229"/>
      <c r="K148" s="230"/>
      <c r="L148" s="49"/>
      <c r="M148" s="52"/>
      <c r="N148" s="9"/>
      <c r="O148" s="9"/>
      <c r="P148" s="9"/>
      <c r="Q148" s="9"/>
      <c r="R148" s="9"/>
      <c r="S148" s="9"/>
      <c r="T148" s="53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9"/>
      <c r="AS148" s="9"/>
      <c r="AT148" s="123" t="s">
        <v>194</v>
      </c>
      <c r="AU148" s="123" t="s">
        <v>81</v>
      </c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12"/>
    </row>
    <row r="149" spans="1:66" ht="24.15" customHeight="1">
      <c r="A149" s="13"/>
      <c r="B149" s="49"/>
      <c r="C149" s="154" t="s">
        <v>299</v>
      </c>
      <c r="D149" s="154" t="s">
        <v>175</v>
      </c>
      <c r="E149" s="155" t="s">
        <v>1951</v>
      </c>
      <c r="F149" s="155" t="s">
        <v>1952</v>
      </c>
      <c r="G149" s="156" t="s">
        <v>191</v>
      </c>
      <c r="H149" s="157">
        <v>2</v>
      </c>
      <c r="I149" s="158"/>
      <c r="J149" s="159">
        <f>ROUND(I149*H149,2)</f>
        <v>0</v>
      </c>
      <c r="K149" s="167" t="s">
        <v>192</v>
      </c>
      <c r="L149" s="49"/>
      <c r="M149" s="161"/>
      <c r="N149" s="162" t="s">
        <v>42</v>
      </c>
      <c r="O149" s="9"/>
      <c r="P149" s="163">
        <f>O149*H149</f>
        <v>0</v>
      </c>
      <c r="Q149" s="163">
        <v>3.4000000000000002E-4</v>
      </c>
      <c r="R149" s="163">
        <f>Q149*H149</f>
        <v>6.8000000000000005E-4</v>
      </c>
      <c r="S149" s="163">
        <v>0</v>
      </c>
      <c r="T149" s="164">
        <f>S149*H149</f>
        <v>0</v>
      </c>
      <c r="U149" s="52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65" t="s">
        <v>179</v>
      </c>
      <c r="AS149" s="9"/>
      <c r="AT149" s="165" t="s">
        <v>175</v>
      </c>
      <c r="AU149" s="165" t="s">
        <v>81</v>
      </c>
      <c r="AV149" s="9"/>
      <c r="AW149" s="9"/>
      <c r="AX149" s="9"/>
      <c r="AY149" s="123" t="s">
        <v>173</v>
      </c>
      <c r="AZ149" s="9"/>
      <c r="BA149" s="9"/>
      <c r="BB149" s="9"/>
      <c r="BC149" s="9"/>
      <c r="BD149" s="9"/>
      <c r="BE149" s="166">
        <f>IF(N149="základní",J149,0)</f>
        <v>0</v>
      </c>
      <c r="BF149" s="166">
        <f>IF(N149="snížená",J149,0)</f>
        <v>0</v>
      </c>
      <c r="BG149" s="166">
        <f>IF(N149="zákl. přenesená",J149,0)</f>
        <v>0</v>
      </c>
      <c r="BH149" s="166">
        <f>IF(N149="sníž. přenesená",J149,0)</f>
        <v>0</v>
      </c>
      <c r="BI149" s="166">
        <f>IF(N149="nulová",J149,0)</f>
        <v>0</v>
      </c>
      <c r="BJ149" s="123" t="s">
        <v>79</v>
      </c>
      <c r="BK149" s="166">
        <f>ROUND(I149*H149,2)</f>
        <v>0</v>
      </c>
      <c r="BL149" s="123" t="s">
        <v>179</v>
      </c>
      <c r="BM149" s="165" t="s">
        <v>1953</v>
      </c>
      <c r="BN149" s="12"/>
    </row>
    <row r="150" spans="1:66" ht="13.05" customHeight="1">
      <c r="A150" s="13"/>
      <c r="B150" s="17"/>
      <c r="C150" s="229"/>
      <c r="D150" s="168" t="s">
        <v>194</v>
      </c>
      <c r="E150" s="229"/>
      <c r="F150" s="169" t="s">
        <v>1954</v>
      </c>
      <c r="G150" s="229"/>
      <c r="H150" s="229"/>
      <c r="I150" s="229"/>
      <c r="J150" s="229"/>
      <c r="K150" s="230"/>
      <c r="L150" s="49"/>
      <c r="M150" s="52"/>
      <c r="N150" s="9"/>
      <c r="O150" s="9"/>
      <c r="P150" s="9"/>
      <c r="Q150" s="9"/>
      <c r="R150" s="9"/>
      <c r="S150" s="9"/>
      <c r="T150" s="53"/>
      <c r="U150" s="52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9"/>
      <c r="AS150" s="9"/>
      <c r="AT150" s="123" t="s">
        <v>194</v>
      </c>
      <c r="AU150" s="123" t="s">
        <v>81</v>
      </c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12"/>
    </row>
    <row r="151" spans="1:66" ht="33" customHeight="1">
      <c r="A151" s="13"/>
      <c r="B151" s="49"/>
      <c r="C151" s="154" t="s">
        <v>306</v>
      </c>
      <c r="D151" s="154" t="s">
        <v>175</v>
      </c>
      <c r="E151" s="155" t="s">
        <v>1955</v>
      </c>
      <c r="F151" s="155" t="s">
        <v>1956</v>
      </c>
      <c r="G151" s="156" t="s">
        <v>191</v>
      </c>
      <c r="H151" s="157">
        <v>1</v>
      </c>
      <c r="I151" s="158"/>
      <c r="J151" s="159">
        <f>ROUND(I151*H151,2)</f>
        <v>0</v>
      </c>
      <c r="K151" s="167" t="s">
        <v>192</v>
      </c>
      <c r="L151" s="49"/>
      <c r="M151" s="161"/>
      <c r="N151" s="162" t="s">
        <v>42</v>
      </c>
      <c r="O151" s="9"/>
      <c r="P151" s="163">
        <f>O151*H151</f>
        <v>0</v>
      </c>
      <c r="Q151" s="163">
        <v>5.6999999999999998E-4</v>
      </c>
      <c r="R151" s="163">
        <f>Q151*H151</f>
        <v>5.6999999999999998E-4</v>
      </c>
      <c r="S151" s="163">
        <v>0</v>
      </c>
      <c r="T151" s="164">
        <f>S151*H151</f>
        <v>0</v>
      </c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65" t="s">
        <v>179</v>
      </c>
      <c r="AS151" s="9"/>
      <c r="AT151" s="165" t="s">
        <v>175</v>
      </c>
      <c r="AU151" s="165" t="s">
        <v>81</v>
      </c>
      <c r="AV151" s="9"/>
      <c r="AW151" s="9"/>
      <c r="AX151" s="9"/>
      <c r="AY151" s="123" t="s">
        <v>173</v>
      </c>
      <c r="AZ151" s="9"/>
      <c r="BA151" s="9"/>
      <c r="BB151" s="9"/>
      <c r="BC151" s="9"/>
      <c r="BD151" s="9"/>
      <c r="BE151" s="166">
        <f>IF(N151="základní",J151,0)</f>
        <v>0</v>
      </c>
      <c r="BF151" s="166">
        <f>IF(N151="snížená",J151,0)</f>
        <v>0</v>
      </c>
      <c r="BG151" s="166">
        <f>IF(N151="zákl. přenesená",J151,0)</f>
        <v>0</v>
      </c>
      <c r="BH151" s="166">
        <f>IF(N151="sníž. přenesená",J151,0)</f>
        <v>0</v>
      </c>
      <c r="BI151" s="166">
        <f>IF(N151="nulová",J151,0)</f>
        <v>0</v>
      </c>
      <c r="BJ151" s="123" t="s">
        <v>79</v>
      </c>
      <c r="BK151" s="166">
        <f>ROUND(I151*H151,2)</f>
        <v>0</v>
      </c>
      <c r="BL151" s="123" t="s">
        <v>179</v>
      </c>
      <c r="BM151" s="165" t="s">
        <v>1957</v>
      </c>
      <c r="BN151" s="12"/>
    </row>
    <row r="152" spans="1:66" ht="13.05" customHeight="1">
      <c r="A152" s="13"/>
      <c r="B152" s="17"/>
      <c r="C152" s="229"/>
      <c r="D152" s="168" t="s">
        <v>194</v>
      </c>
      <c r="E152" s="229"/>
      <c r="F152" s="169" t="s">
        <v>1958</v>
      </c>
      <c r="G152" s="229"/>
      <c r="H152" s="229"/>
      <c r="I152" s="229"/>
      <c r="J152" s="229"/>
      <c r="K152" s="230"/>
      <c r="L152" s="49"/>
      <c r="M152" s="52"/>
      <c r="N152" s="9"/>
      <c r="O152" s="9"/>
      <c r="P152" s="9"/>
      <c r="Q152" s="9"/>
      <c r="R152" s="9"/>
      <c r="S152" s="9"/>
      <c r="T152" s="53"/>
      <c r="U152" s="52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9"/>
      <c r="AS152" s="9"/>
      <c r="AT152" s="123" t="s">
        <v>194</v>
      </c>
      <c r="AU152" s="123" t="s">
        <v>81</v>
      </c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12"/>
    </row>
    <row r="153" spans="1:66" ht="16.5" customHeight="1">
      <c r="A153" s="13"/>
      <c r="B153" s="49"/>
      <c r="C153" s="154" t="s">
        <v>316</v>
      </c>
      <c r="D153" s="154" t="s">
        <v>175</v>
      </c>
      <c r="E153" s="155" t="s">
        <v>1959</v>
      </c>
      <c r="F153" s="155" t="s">
        <v>1960</v>
      </c>
      <c r="G153" s="156" t="s">
        <v>191</v>
      </c>
      <c r="H153" s="157">
        <v>1</v>
      </c>
      <c r="I153" s="158"/>
      <c r="J153" s="159">
        <f>ROUND(I153*H153,2)</f>
        <v>0</v>
      </c>
      <c r="K153" s="160"/>
      <c r="L153" s="49"/>
      <c r="M153" s="161"/>
      <c r="N153" s="162" t="s">
        <v>42</v>
      </c>
      <c r="O153" s="9"/>
      <c r="P153" s="163">
        <f>O153*H153</f>
        <v>0</v>
      </c>
      <c r="Q153" s="163">
        <v>2.5000000000000001E-4</v>
      </c>
      <c r="R153" s="163">
        <f>Q153*H153</f>
        <v>2.5000000000000001E-4</v>
      </c>
      <c r="S153" s="163">
        <v>0</v>
      </c>
      <c r="T153" s="164">
        <f>S153*H153</f>
        <v>0</v>
      </c>
      <c r="U153" s="52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65" t="s">
        <v>179</v>
      </c>
      <c r="AS153" s="9"/>
      <c r="AT153" s="165" t="s">
        <v>175</v>
      </c>
      <c r="AU153" s="165" t="s">
        <v>81</v>
      </c>
      <c r="AV153" s="9"/>
      <c r="AW153" s="9"/>
      <c r="AX153" s="9"/>
      <c r="AY153" s="123" t="s">
        <v>173</v>
      </c>
      <c r="AZ153" s="9"/>
      <c r="BA153" s="9"/>
      <c r="BB153" s="9"/>
      <c r="BC153" s="9"/>
      <c r="BD153" s="9"/>
      <c r="BE153" s="166">
        <f>IF(N153="základní",J153,0)</f>
        <v>0</v>
      </c>
      <c r="BF153" s="166">
        <f>IF(N153="snížená",J153,0)</f>
        <v>0</v>
      </c>
      <c r="BG153" s="166">
        <f>IF(N153="zákl. přenesená",J153,0)</f>
        <v>0</v>
      </c>
      <c r="BH153" s="166">
        <f>IF(N153="sníž. přenesená",J153,0)</f>
        <v>0</v>
      </c>
      <c r="BI153" s="166">
        <f>IF(N153="nulová",J153,0)</f>
        <v>0</v>
      </c>
      <c r="BJ153" s="123" t="s">
        <v>79</v>
      </c>
      <c r="BK153" s="166">
        <f>ROUND(I153*H153,2)</f>
        <v>0</v>
      </c>
      <c r="BL153" s="123" t="s">
        <v>179</v>
      </c>
      <c r="BM153" s="165" t="s">
        <v>1961</v>
      </c>
      <c r="BN153" s="12"/>
    </row>
    <row r="154" spans="1:66" ht="37.799999999999997" customHeight="1">
      <c r="A154" s="13"/>
      <c r="B154" s="49"/>
      <c r="C154" s="154" t="s">
        <v>323</v>
      </c>
      <c r="D154" s="154" t="s">
        <v>175</v>
      </c>
      <c r="E154" s="155" t="s">
        <v>1962</v>
      </c>
      <c r="F154" s="155" t="s">
        <v>1963</v>
      </c>
      <c r="G154" s="156" t="s">
        <v>378</v>
      </c>
      <c r="H154" s="157">
        <v>58</v>
      </c>
      <c r="I154" s="158"/>
      <c r="J154" s="159">
        <f>ROUND(I154*H154,2)</f>
        <v>0</v>
      </c>
      <c r="K154" s="167" t="s">
        <v>192</v>
      </c>
      <c r="L154" s="49"/>
      <c r="M154" s="161"/>
      <c r="N154" s="162" t="s">
        <v>42</v>
      </c>
      <c r="O154" s="9"/>
      <c r="P154" s="163">
        <f>O154*H154</f>
        <v>0</v>
      </c>
      <c r="Q154" s="163">
        <v>1.9000000000000001E-4</v>
      </c>
      <c r="R154" s="163">
        <f>Q154*H154</f>
        <v>1.102E-2</v>
      </c>
      <c r="S154" s="163">
        <v>0</v>
      </c>
      <c r="T154" s="164">
        <f>S154*H154</f>
        <v>0</v>
      </c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65" t="s">
        <v>179</v>
      </c>
      <c r="AS154" s="9"/>
      <c r="AT154" s="165" t="s">
        <v>175</v>
      </c>
      <c r="AU154" s="165" t="s">
        <v>81</v>
      </c>
      <c r="AV154" s="9"/>
      <c r="AW154" s="9"/>
      <c r="AX154" s="9"/>
      <c r="AY154" s="123" t="s">
        <v>173</v>
      </c>
      <c r="AZ154" s="9"/>
      <c r="BA154" s="9"/>
      <c r="BB154" s="9"/>
      <c r="BC154" s="9"/>
      <c r="BD154" s="9"/>
      <c r="BE154" s="166">
        <f>IF(N154="základní",J154,0)</f>
        <v>0</v>
      </c>
      <c r="BF154" s="166">
        <f>IF(N154="snížená",J154,0)</f>
        <v>0</v>
      </c>
      <c r="BG154" s="166">
        <f>IF(N154="zákl. přenesená",J154,0)</f>
        <v>0</v>
      </c>
      <c r="BH154" s="166">
        <f>IF(N154="sníž. přenesená",J154,0)</f>
        <v>0</v>
      </c>
      <c r="BI154" s="166">
        <f>IF(N154="nulová",J154,0)</f>
        <v>0</v>
      </c>
      <c r="BJ154" s="123" t="s">
        <v>79</v>
      </c>
      <c r="BK154" s="166">
        <f>ROUND(I154*H154,2)</f>
        <v>0</v>
      </c>
      <c r="BL154" s="123" t="s">
        <v>179</v>
      </c>
      <c r="BM154" s="165" t="s">
        <v>1964</v>
      </c>
      <c r="BN154" s="12"/>
    </row>
    <row r="155" spans="1:66" ht="13.05" customHeight="1">
      <c r="A155" s="13"/>
      <c r="B155" s="17"/>
      <c r="C155" s="229"/>
      <c r="D155" s="168" t="s">
        <v>194</v>
      </c>
      <c r="E155" s="229"/>
      <c r="F155" s="169" t="s">
        <v>1965</v>
      </c>
      <c r="G155" s="229"/>
      <c r="H155" s="229"/>
      <c r="I155" s="229"/>
      <c r="J155" s="229"/>
      <c r="K155" s="230"/>
      <c r="L155" s="49"/>
      <c r="M155" s="52"/>
      <c r="N155" s="9"/>
      <c r="O155" s="9"/>
      <c r="P155" s="9"/>
      <c r="Q155" s="9"/>
      <c r="R155" s="9"/>
      <c r="S155" s="9"/>
      <c r="T155" s="53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9"/>
      <c r="AS155" s="9"/>
      <c r="AT155" s="123" t="s">
        <v>194</v>
      </c>
      <c r="AU155" s="123" t="s">
        <v>81</v>
      </c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12"/>
    </row>
    <row r="156" spans="1:66" ht="33" customHeight="1">
      <c r="A156" s="13"/>
      <c r="B156" s="49"/>
      <c r="C156" s="154" t="s">
        <v>330</v>
      </c>
      <c r="D156" s="154" t="s">
        <v>175</v>
      </c>
      <c r="E156" s="155" t="s">
        <v>1966</v>
      </c>
      <c r="F156" s="155" t="s">
        <v>1967</v>
      </c>
      <c r="G156" s="156" t="s">
        <v>378</v>
      </c>
      <c r="H156" s="157">
        <v>58</v>
      </c>
      <c r="I156" s="158"/>
      <c r="J156" s="159">
        <f>ROUND(I156*H156,2)</f>
        <v>0</v>
      </c>
      <c r="K156" s="167" t="s">
        <v>192</v>
      </c>
      <c r="L156" s="49"/>
      <c r="M156" s="161"/>
      <c r="N156" s="162" t="s">
        <v>42</v>
      </c>
      <c r="O156" s="9"/>
      <c r="P156" s="163">
        <f>O156*H156</f>
        <v>0</v>
      </c>
      <c r="Q156" s="163">
        <v>1.0000000000000001E-5</v>
      </c>
      <c r="R156" s="163">
        <f>Q156*H156</f>
        <v>5.8E-4</v>
      </c>
      <c r="S156" s="163">
        <v>0</v>
      </c>
      <c r="T156" s="164">
        <f>S156*H156</f>
        <v>0</v>
      </c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65" t="s">
        <v>179</v>
      </c>
      <c r="AS156" s="9"/>
      <c r="AT156" s="165" t="s">
        <v>175</v>
      </c>
      <c r="AU156" s="165" t="s">
        <v>81</v>
      </c>
      <c r="AV156" s="9"/>
      <c r="AW156" s="9"/>
      <c r="AX156" s="9"/>
      <c r="AY156" s="123" t="s">
        <v>173</v>
      </c>
      <c r="AZ156" s="9"/>
      <c r="BA156" s="9"/>
      <c r="BB156" s="9"/>
      <c r="BC156" s="9"/>
      <c r="BD156" s="9"/>
      <c r="BE156" s="166">
        <f>IF(N156="základní",J156,0)</f>
        <v>0</v>
      </c>
      <c r="BF156" s="166">
        <f>IF(N156="snížená",J156,0)</f>
        <v>0</v>
      </c>
      <c r="BG156" s="166">
        <f>IF(N156="zákl. přenesená",J156,0)</f>
        <v>0</v>
      </c>
      <c r="BH156" s="166">
        <f>IF(N156="sníž. přenesená",J156,0)</f>
        <v>0</v>
      </c>
      <c r="BI156" s="166">
        <f>IF(N156="nulová",J156,0)</f>
        <v>0</v>
      </c>
      <c r="BJ156" s="123" t="s">
        <v>79</v>
      </c>
      <c r="BK156" s="166">
        <f>ROUND(I156*H156,2)</f>
        <v>0</v>
      </c>
      <c r="BL156" s="123" t="s">
        <v>179</v>
      </c>
      <c r="BM156" s="165" t="s">
        <v>1968</v>
      </c>
      <c r="BN156" s="12"/>
    </row>
    <row r="157" spans="1:66" ht="13.05" customHeight="1">
      <c r="A157" s="13"/>
      <c r="B157" s="17"/>
      <c r="C157" s="229"/>
      <c r="D157" s="168" t="s">
        <v>194</v>
      </c>
      <c r="E157" s="229"/>
      <c r="F157" s="169" t="s">
        <v>1969</v>
      </c>
      <c r="G157" s="229"/>
      <c r="H157" s="229"/>
      <c r="I157" s="229"/>
      <c r="J157" s="229"/>
      <c r="K157" s="230"/>
      <c r="L157" s="49"/>
      <c r="M157" s="52"/>
      <c r="N157" s="9"/>
      <c r="O157" s="9"/>
      <c r="P157" s="9"/>
      <c r="Q157" s="9"/>
      <c r="R157" s="9"/>
      <c r="S157" s="9"/>
      <c r="T157" s="53"/>
      <c r="U157" s="52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9"/>
      <c r="AS157" s="9"/>
      <c r="AT157" s="123" t="s">
        <v>194</v>
      </c>
      <c r="AU157" s="123" t="s">
        <v>81</v>
      </c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12"/>
    </row>
    <row r="158" spans="1:66" ht="44.25" customHeight="1">
      <c r="A158" s="13"/>
      <c r="B158" s="49"/>
      <c r="C158" s="154" t="s">
        <v>335</v>
      </c>
      <c r="D158" s="154" t="s">
        <v>175</v>
      </c>
      <c r="E158" s="155" t="s">
        <v>1970</v>
      </c>
      <c r="F158" s="155" t="s">
        <v>1971</v>
      </c>
      <c r="G158" s="156" t="s">
        <v>302</v>
      </c>
      <c r="H158" s="157">
        <v>4.7E-2</v>
      </c>
      <c r="I158" s="158"/>
      <c r="J158" s="159">
        <f>ROUND(I158*H158,2)</f>
        <v>0</v>
      </c>
      <c r="K158" s="167" t="s">
        <v>192</v>
      </c>
      <c r="L158" s="49"/>
      <c r="M158" s="161"/>
      <c r="N158" s="162" t="s">
        <v>42</v>
      </c>
      <c r="O158" s="9"/>
      <c r="P158" s="163">
        <f>O158*H158</f>
        <v>0</v>
      </c>
      <c r="Q158" s="163">
        <v>0</v>
      </c>
      <c r="R158" s="163">
        <f>Q158*H158</f>
        <v>0</v>
      </c>
      <c r="S158" s="163">
        <v>0</v>
      </c>
      <c r="T158" s="164">
        <f>S158*H158</f>
        <v>0</v>
      </c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65" t="s">
        <v>179</v>
      </c>
      <c r="AS158" s="9"/>
      <c r="AT158" s="165" t="s">
        <v>175</v>
      </c>
      <c r="AU158" s="165" t="s">
        <v>81</v>
      </c>
      <c r="AV158" s="9"/>
      <c r="AW158" s="9"/>
      <c r="AX158" s="9"/>
      <c r="AY158" s="123" t="s">
        <v>173</v>
      </c>
      <c r="AZ158" s="9"/>
      <c r="BA158" s="9"/>
      <c r="BB158" s="9"/>
      <c r="BC158" s="9"/>
      <c r="BD158" s="9"/>
      <c r="BE158" s="166">
        <f>IF(N158="základní",J158,0)</f>
        <v>0</v>
      </c>
      <c r="BF158" s="166">
        <f>IF(N158="snížená",J158,0)</f>
        <v>0</v>
      </c>
      <c r="BG158" s="166">
        <f>IF(N158="zákl. přenesená",J158,0)</f>
        <v>0</v>
      </c>
      <c r="BH158" s="166">
        <f>IF(N158="sníž. přenesená",J158,0)</f>
        <v>0</v>
      </c>
      <c r="BI158" s="166">
        <f>IF(N158="nulová",J158,0)</f>
        <v>0</v>
      </c>
      <c r="BJ158" s="123" t="s">
        <v>79</v>
      </c>
      <c r="BK158" s="166">
        <f>ROUND(I158*H158,2)</f>
        <v>0</v>
      </c>
      <c r="BL158" s="123" t="s">
        <v>179</v>
      </c>
      <c r="BM158" s="165" t="s">
        <v>1972</v>
      </c>
      <c r="BN158" s="12"/>
    </row>
    <row r="159" spans="1:66" ht="13.05" customHeight="1">
      <c r="A159" s="13"/>
      <c r="B159" s="17"/>
      <c r="C159" s="50"/>
      <c r="D159" s="170" t="s">
        <v>194</v>
      </c>
      <c r="E159" s="50"/>
      <c r="F159" s="171" t="s">
        <v>1973</v>
      </c>
      <c r="G159" s="50"/>
      <c r="H159" s="50"/>
      <c r="I159" s="50"/>
      <c r="J159" s="50"/>
      <c r="K159" s="226"/>
      <c r="L159" s="49"/>
      <c r="M159" s="52"/>
      <c r="N159" s="9"/>
      <c r="O159" s="9"/>
      <c r="P159" s="9"/>
      <c r="Q159" s="9"/>
      <c r="R159" s="9"/>
      <c r="S159" s="9"/>
      <c r="T159" s="53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9"/>
      <c r="AS159" s="9"/>
      <c r="AT159" s="123" t="s">
        <v>194</v>
      </c>
      <c r="AU159" s="123" t="s">
        <v>81</v>
      </c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12"/>
    </row>
    <row r="160" spans="1:66" ht="22.8" customHeight="1">
      <c r="A160" s="13"/>
      <c r="B160" s="17"/>
      <c r="C160" s="47"/>
      <c r="D160" s="151" t="s">
        <v>70</v>
      </c>
      <c r="E160" s="152" t="s">
        <v>1974</v>
      </c>
      <c r="F160" s="152" t="s">
        <v>1975</v>
      </c>
      <c r="G160" s="47"/>
      <c r="H160" s="47"/>
      <c r="I160" s="47"/>
      <c r="J160" s="153">
        <f>BK160</f>
        <v>0</v>
      </c>
      <c r="K160" s="225"/>
      <c r="L160" s="49"/>
      <c r="M160" s="52"/>
      <c r="N160" s="9"/>
      <c r="O160" s="9"/>
      <c r="P160" s="147">
        <f>SUM(P161:P162)</f>
        <v>0</v>
      </c>
      <c r="Q160" s="9"/>
      <c r="R160" s="147">
        <f>SUM(R161:R162)</f>
        <v>5.4000000000000001E-4</v>
      </c>
      <c r="S160" s="9"/>
      <c r="T160" s="148">
        <f>SUM(T161:T162)</f>
        <v>0</v>
      </c>
      <c r="U160" s="52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44" t="s">
        <v>81</v>
      </c>
      <c r="AS160" s="9"/>
      <c r="AT160" s="149" t="s">
        <v>70</v>
      </c>
      <c r="AU160" s="149" t="s">
        <v>79</v>
      </c>
      <c r="AV160" s="9"/>
      <c r="AW160" s="9"/>
      <c r="AX160" s="9"/>
      <c r="AY160" s="144" t="s">
        <v>173</v>
      </c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150">
        <f>SUM(BK161:BK162)</f>
        <v>0</v>
      </c>
      <c r="BL160" s="9"/>
      <c r="BM160" s="9"/>
      <c r="BN160" s="12"/>
    </row>
    <row r="161" spans="1:66" ht="37.799999999999997" customHeight="1">
      <c r="A161" s="13"/>
      <c r="B161" s="49"/>
      <c r="C161" s="154" t="s">
        <v>342</v>
      </c>
      <c r="D161" s="154" t="s">
        <v>175</v>
      </c>
      <c r="E161" s="155" t="s">
        <v>1976</v>
      </c>
      <c r="F161" s="155" t="s">
        <v>1977</v>
      </c>
      <c r="G161" s="156" t="s">
        <v>191</v>
      </c>
      <c r="H161" s="157">
        <v>1</v>
      </c>
      <c r="I161" s="158"/>
      <c r="J161" s="159">
        <f>ROUND(I161*H161,2)</f>
        <v>0</v>
      </c>
      <c r="K161" s="167" t="s">
        <v>192</v>
      </c>
      <c r="L161" s="49"/>
      <c r="M161" s="161"/>
      <c r="N161" s="162" t="s">
        <v>42</v>
      </c>
      <c r="O161" s="9"/>
      <c r="P161" s="163">
        <f>O161*H161</f>
        <v>0</v>
      </c>
      <c r="Q161" s="163">
        <v>5.4000000000000001E-4</v>
      </c>
      <c r="R161" s="163">
        <f>Q161*H161</f>
        <v>5.4000000000000001E-4</v>
      </c>
      <c r="S161" s="163">
        <v>0</v>
      </c>
      <c r="T161" s="164">
        <f>S161*H161</f>
        <v>0</v>
      </c>
      <c r="U161" s="52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65" t="s">
        <v>179</v>
      </c>
      <c r="AS161" s="9"/>
      <c r="AT161" s="165" t="s">
        <v>175</v>
      </c>
      <c r="AU161" s="165" t="s">
        <v>81</v>
      </c>
      <c r="AV161" s="9"/>
      <c r="AW161" s="9"/>
      <c r="AX161" s="9"/>
      <c r="AY161" s="123" t="s">
        <v>173</v>
      </c>
      <c r="AZ161" s="9"/>
      <c r="BA161" s="9"/>
      <c r="BB161" s="9"/>
      <c r="BC161" s="9"/>
      <c r="BD161" s="9"/>
      <c r="BE161" s="166">
        <f>IF(N161="základní",J161,0)</f>
        <v>0</v>
      </c>
      <c r="BF161" s="166">
        <f>IF(N161="snížená",J161,0)</f>
        <v>0</v>
      </c>
      <c r="BG161" s="166">
        <f>IF(N161="zákl. přenesená",J161,0)</f>
        <v>0</v>
      </c>
      <c r="BH161" s="166">
        <f>IF(N161="sníž. přenesená",J161,0)</f>
        <v>0</v>
      </c>
      <c r="BI161" s="166">
        <f>IF(N161="nulová",J161,0)</f>
        <v>0</v>
      </c>
      <c r="BJ161" s="123" t="s">
        <v>79</v>
      </c>
      <c r="BK161" s="166">
        <f>ROUND(I161*H161,2)</f>
        <v>0</v>
      </c>
      <c r="BL161" s="123" t="s">
        <v>179</v>
      </c>
      <c r="BM161" s="165" t="s">
        <v>1978</v>
      </c>
      <c r="BN161" s="12"/>
    </row>
    <row r="162" spans="1:66" ht="13.05" customHeight="1">
      <c r="A162" s="13"/>
      <c r="B162" s="17"/>
      <c r="C162" s="50"/>
      <c r="D162" s="170" t="s">
        <v>194</v>
      </c>
      <c r="E162" s="50"/>
      <c r="F162" s="171" t="s">
        <v>1979</v>
      </c>
      <c r="G162" s="50"/>
      <c r="H162" s="50"/>
      <c r="I162" s="50"/>
      <c r="J162" s="50"/>
      <c r="K162" s="226"/>
      <c r="L162" s="49"/>
      <c r="M162" s="52"/>
      <c r="N162" s="9"/>
      <c r="O162" s="9"/>
      <c r="P162" s="9"/>
      <c r="Q162" s="9"/>
      <c r="R162" s="9"/>
      <c r="S162" s="9"/>
      <c r="T162" s="53"/>
      <c r="U162" s="52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9"/>
      <c r="AS162" s="9"/>
      <c r="AT162" s="123" t="s">
        <v>194</v>
      </c>
      <c r="AU162" s="123" t="s">
        <v>81</v>
      </c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12"/>
    </row>
    <row r="163" spans="1:66" ht="22.8" customHeight="1">
      <c r="A163" s="13"/>
      <c r="B163" s="17"/>
      <c r="C163" s="47"/>
      <c r="D163" s="151" t="s">
        <v>70</v>
      </c>
      <c r="E163" s="152" t="s">
        <v>1980</v>
      </c>
      <c r="F163" s="152" t="s">
        <v>1981</v>
      </c>
      <c r="G163" s="47"/>
      <c r="H163" s="47"/>
      <c r="I163" s="47"/>
      <c r="J163" s="153">
        <f>BK163</f>
        <v>0</v>
      </c>
      <c r="K163" s="225"/>
      <c r="L163" s="49"/>
      <c r="M163" s="52"/>
      <c r="N163" s="9"/>
      <c r="O163" s="9"/>
      <c r="P163" s="147">
        <f>SUM(P164:P197)</f>
        <v>0</v>
      </c>
      <c r="Q163" s="9"/>
      <c r="R163" s="147">
        <f>SUM(R164:R197)</f>
        <v>0.19527</v>
      </c>
      <c r="S163" s="9"/>
      <c r="T163" s="148">
        <f>SUM(T164:T197)</f>
        <v>0</v>
      </c>
      <c r="U163" s="52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44" t="s">
        <v>81</v>
      </c>
      <c r="AS163" s="9"/>
      <c r="AT163" s="149" t="s">
        <v>70</v>
      </c>
      <c r="AU163" s="149" t="s">
        <v>79</v>
      </c>
      <c r="AV163" s="9"/>
      <c r="AW163" s="9"/>
      <c r="AX163" s="9"/>
      <c r="AY163" s="144" t="s">
        <v>173</v>
      </c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150">
        <f>SUM(BK164:BK197)</f>
        <v>0</v>
      </c>
      <c r="BL163" s="9"/>
      <c r="BM163" s="9"/>
      <c r="BN163" s="12"/>
    </row>
    <row r="164" spans="1:66" ht="33" customHeight="1">
      <c r="A164" s="13"/>
      <c r="B164" s="49"/>
      <c r="C164" s="154" t="s">
        <v>350</v>
      </c>
      <c r="D164" s="154" t="s">
        <v>175</v>
      </c>
      <c r="E164" s="155" t="s">
        <v>1982</v>
      </c>
      <c r="F164" s="155" t="s">
        <v>1983</v>
      </c>
      <c r="G164" s="156" t="s">
        <v>187</v>
      </c>
      <c r="H164" s="157">
        <v>1</v>
      </c>
      <c r="I164" s="158"/>
      <c r="J164" s="159">
        <f>ROUND(I164*H164,2)</f>
        <v>0</v>
      </c>
      <c r="K164" s="167" t="s">
        <v>192</v>
      </c>
      <c r="L164" s="49"/>
      <c r="M164" s="161"/>
      <c r="N164" s="162" t="s">
        <v>42</v>
      </c>
      <c r="O164" s="9"/>
      <c r="P164" s="163">
        <f>O164*H164</f>
        <v>0</v>
      </c>
      <c r="Q164" s="163">
        <v>1.7469999999999999E-2</v>
      </c>
      <c r="R164" s="163">
        <f>Q164*H164</f>
        <v>1.7469999999999999E-2</v>
      </c>
      <c r="S164" s="163">
        <v>0</v>
      </c>
      <c r="T164" s="164">
        <f>S164*H164</f>
        <v>0</v>
      </c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65" t="s">
        <v>179</v>
      </c>
      <c r="AS164" s="9"/>
      <c r="AT164" s="165" t="s">
        <v>175</v>
      </c>
      <c r="AU164" s="165" t="s">
        <v>81</v>
      </c>
      <c r="AV164" s="9"/>
      <c r="AW164" s="9"/>
      <c r="AX164" s="9"/>
      <c r="AY164" s="123" t="s">
        <v>173</v>
      </c>
      <c r="AZ164" s="9"/>
      <c r="BA164" s="9"/>
      <c r="BB164" s="9"/>
      <c r="BC164" s="9"/>
      <c r="BD164" s="9"/>
      <c r="BE164" s="166">
        <f>IF(N164="základní",J164,0)</f>
        <v>0</v>
      </c>
      <c r="BF164" s="166">
        <f>IF(N164="snížená",J164,0)</f>
        <v>0</v>
      </c>
      <c r="BG164" s="166">
        <f>IF(N164="zákl. přenesená",J164,0)</f>
        <v>0</v>
      </c>
      <c r="BH164" s="166">
        <f>IF(N164="sníž. přenesená",J164,0)</f>
        <v>0</v>
      </c>
      <c r="BI164" s="166">
        <f>IF(N164="nulová",J164,0)</f>
        <v>0</v>
      </c>
      <c r="BJ164" s="123" t="s">
        <v>79</v>
      </c>
      <c r="BK164" s="166">
        <f>ROUND(I164*H164,2)</f>
        <v>0</v>
      </c>
      <c r="BL164" s="123" t="s">
        <v>179</v>
      </c>
      <c r="BM164" s="165" t="s">
        <v>1984</v>
      </c>
      <c r="BN164" s="12"/>
    </row>
    <row r="165" spans="1:66" ht="13.05" customHeight="1">
      <c r="A165" s="13"/>
      <c r="B165" s="17"/>
      <c r="C165" s="229"/>
      <c r="D165" s="168" t="s">
        <v>194</v>
      </c>
      <c r="E165" s="229"/>
      <c r="F165" s="169" t="s">
        <v>1985</v>
      </c>
      <c r="G165" s="229"/>
      <c r="H165" s="229"/>
      <c r="I165" s="229"/>
      <c r="J165" s="229"/>
      <c r="K165" s="230"/>
      <c r="L165" s="49"/>
      <c r="M165" s="52"/>
      <c r="N165" s="9"/>
      <c r="O165" s="9"/>
      <c r="P165" s="9"/>
      <c r="Q165" s="9"/>
      <c r="R165" s="9"/>
      <c r="S165" s="9"/>
      <c r="T165" s="53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9"/>
      <c r="AS165" s="9"/>
      <c r="AT165" s="123" t="s">
        <v>194</v>
      </c>
      <c r="AU165" s="123" t="s">
        <v>81</v>
      </c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12"/>
    </row>
    <row r="166" spans="1:66" ht="24.15" customHeight="1">
      <c r="A166" s="13"/>
      <c r="B166" s="49"/>
      <c r="C166" s="154" t="s">
        <v>355</v>
      </c>
      <c r="D166" s="154" t="s">
        <v>175</v>
      </c>
      <c r="E166" s="155" t="s">
        <v>1986</v>
      </c>
      <c r="F166" s="155" t="s">
        <v>1987</v>
      </c>
      <c r="G166" s="156" t="s">
        <v>187</v>
      </c>
      <c r="H166" s="157">
        <v>3</v>
      </c>
      <c r="I166" s="158"/>
      <c r="J166" s="159">
        <f>ROUND(I166*H166,2)</f>
        <v>0</v>
      </c>
      <c r="K166" s="160"/>
      <c r="L166" s="49"/>
      <c r="M166" s="161"/>
      <c r="N166" s="162" t="s">
        <v>42</v>
      </c>
      <c r="O166" s="9"/>
      <c r="P166" s="163">
        <f>O166*H166</f>
        <v>0</v>
      </c>
      <c r="Q166" s="163">
        <v>1.7469999999999999E-2</v>
      </c>
      <c r="R166" s="163">
        <f>Q166*H166</f>
        <v>5.2409999999999998E-2</v>
      </c>
      <c r="S166" s="163">
        <v>0</v>
      </c>
      <c r="T166" s="164">
        <f>S166*H166</f>
        <v>0</v>
      </c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65" t="s">
        <v>179</v>
      </c>
      <c r="AS166" s="9"/>
      <c r="AT166" s="165" t="s">
        <v>175</v>
      </c>
      <c r="AU166" s="165" t="s">
        <v>81</v>
      </c>
      <c r="AV166" s="9"/>
      <c r="AW166" s="9"/>
      <c r="AX166" s="9"/>
      <c r="AY166" s="123" t="s">
        <v>173</v>
      </c>
      <c r="AZ166" s="9"/>
      <c r="BA166" s="9"/>
      <c r="BB166" s="9"/>
      <c r="BC166" s="9"/>
      <c r="BD166" s="9"/>
      <c r="BE166" s="166">
        <f>IF(N166="základní",J166,0)</f>
        <v>0</v>
      </c>
      <c r="BF166" s="166">
        <f>IF(N166="snížená",J166,0)</f>
        <v>0</v>
      </c>
      <c r="BG166" s="166">
        <f>IF(N166="zákl. přenesená",J166,0)</f>
        <v>0</v>
      </c>
      <c r="BH166" s="166">
        <f>IF(N166="sníž. přenesená",J166,0)</f>
        <v>0</v>
      </c>
      <c r="BI166" s="166">
        <f>IF(N166="nulová",J166,0)</f>
        <v>0</v>
      </c>
      <c r="BJ166" s="123" t="s">
        <v>79</v>
      </c>
      <c r="BK166" s="166">
        <f>ROUND(I166*H166,2)</f>
        <v>0</v>
      </c>
      <c r="BL166" s="123" t="s">
        <v>179</v>
      </c>
      <c r="BM166" s="165" t="s">
        <v>1988</v>
      </c>
      <c r="BN166" s="12"/>
    </row>
    <row r="167" spans="1:66" ht="24.15" customHeight="1">
      <c r="A167" s="13"/>
      <c r="B167" s="49"/>
      <c r="C167" s="154" t="s">
        <v>360</v>
      </c>
      <c r="D167" s="154" t="s">
        <v>175</v>
      </c>
      <c r="E167" s="155" t="s">
        <v>1989</v>
      </c>
      <c r="F167" s="155" t="s">
        <v>1990</v>
      </c>
      <c r="G167" s="156" t="s">
        <v>187</v>
      </c>
      <c r="H167" s="157">
        <v>1</v>
      </c>
      <c r="I167" s="158"/>
      <c r="J167" s="159">
        <f>ROUND(I167*H167,2)</f>
        <v>0</v>
      </c>
      <c r="K167" s="167" t="s">
        <v>192</v>
      </c>
      <c r="L167" s="49"/>
      <c r="M167" s="161"/>
      <c r="N167" s="162" t="s">
        <v>42</v>
      </c>
      <c r="O167" s="9"/>
      <c r="P167" s="163">
        <f>O167*H167</f>
        <v>0</v>
      </c>
      <c r="Q167" s="163">
        <v>1.58E-3</v>
      </c>
      <c r="R167" s="163">
        <f>Q167*H167</f>
        <v>1.58E-3</v>
      </c>
      <c r="S167" s="163">
        <v>0</v>
      </c>
      <c r="T167" s="164">
        <f>S167*H167</f>
        <v>0</v>
      </c>
      <c r="U167" s="52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65" t="s">
        <v>262</v>
      </c>
      <c r="AS167" s="9"/>
      <c r="AT167" s="165" t="s">
        <v>175</v>
      </c>
      <c r="AU167" s="165" t="s">
        <v>81</v>
      </c>
      <c r="AV167" s="9"/>
      <c r="AW167" s="9"/>
      <c r="AX167" s="9"/>
      <c r="AY167" s="123" t="s">
        <v>173</v>
      </c>
      <c r="AZ167" s="9"/>
      <c r="BA167" s="9"/>
      <c r="BB167" s="9"/>
      <c r="BC167" s="9"/>
      <c r="BD167" s="9"/>
      <c r="BE167" s="166">
        <f>IF(N167="základní",J167,0)</f>
        <v>0</v>
      </c>
      <c r="BF167" s="166">
        <f>IF(N167="snížená",J167,0)</f>
        <v>0</v>
      </c>
      <c r="BG167" s="166">
        <f>IF(N167="zákl. přenesená",J167,0)</f>
        <v>0</v>
      </c>
      <c r="BH167" s="166">
        <f>IF(N167="sníž. přenesená",J167,0)</f>
        <v>0</v>
      </c>
      <c r="BI167" s="166">
        <f>IF(N167="nulová",J167,0)</f>
        <v>0</v>
      </c>
      <c r="BJ167" s="123" t="s">
        <v>79</v>
      </c>
      <c r="BK167" s="166">
        <f>ROUND(I167*H167,2)</f>
        <v>0</v>
      </c>
      <c r="BL167" s="123" t="s">
        <v>262</v>
      </c>
      <c r="BM167" s="165" t="s">
        <v>1991</v>
      </c>
      <c r="BN167" s="12"/>
    </row>
    <row r="168" spans="1:66" ht="13.05" customHeight="1">
      <c r="A168" s="13"/>
      <c r="B168" s="17"/>
      <c r="C168" s="229"/>
      <c r="D168" s="168" t="s">
        <v>194</v>
      </c>
      <c r="E168" s="229"/>
      <c r="F168" s="169" t="s">
        <v>1992</v>
      </c>
      <c r="G168" s="229"/>
      <c r="H168" s="229"/>
      <c r="I168" s="229"/>
      <c r="J168" s="229"/>
      <c r="K168" s="230"/>
      <c r="L168" s="49"/>
      <c r="M168" s="52"/>
      <c r="N168" s="9"/>
      <c r="O168" s="9"/>
      <c r="P168" s="9"/>
      <c r="Q168" s="9"/>
      <c r="R168" s="9"/>
      <c r="S168" s="9"/>
      <c r="T168" s="53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9"/>
      <c r="AS168" s="9"/>
      <c r="AT168" s="123" t="s">
        <v>194</v>
      </c>
      <c r="AU168" s="123" t="s">
        <v>81</v>
      </c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12"/>
    </row>
    <row r="169" spans="1:66" ht="24.15" customHeight="1">
      <c r="A169" s="13"/>
      <c r="B169" s="49"/>
      <c r="C169" s="154" t="s">
        <v>364</v>
      </c>
      <c r="D169" s="154" t="s">
        <v>175</v>
      </c>
      <c r="E169" s="155" t="s">
        <v>1993</v>
      </c>
      <c r="F169" s="155" t="s">
        <v>1994</v>
      </c>
      <c r="G169" s="156" t="s">
        <v>187</v>
      </c>
      <c r="H169" s="157">
        <v>1</v>
      </c>
      <c r="I169" s="158"/>
      <c r="J169" s="159">
        <f>ROUND(I169*H169,2)</f>
        <v>0</v>
      </c>
      <c r="K169" s="167" t="s">
        <v>192</v>
      </c>
      <c r="L169" s="49"/>
      <c r="M169" s="161"/>
      <c r="N169" s="162" t="s">
        <v>42</v>
      </c>
      <c r="O169" s="9"/>
      <c r="P169" s="163">
        <f>O169*H169</f>
        <v>0</v>
      </c>
      <c r="Q169" s="163">
        <v>1.7690000000000001E-2</v>
      </c>
      <c r="R169" s="163">
        <f>Q169*H169</f>
        <v>1.7690000000000001E-2</v>
      </c>
      <c r="S169" s="163">
        <v>0</v>
      </c>
      <c r="T169" s="164">
        <f>S169*H169</f>
        <v>0</v>
      </c>
      <c r="U169" s="52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65" t="s">
        <v>262</v>
      </c>
      <c r="AS169" s="9"/>
      <c r="AT169" s="165" t="s">
        <v>175</v>
      </c>
      <c r="AU169" s="165" t="s">
        <v>81</v>
      </c>
      <c r="AV169" s="9"/>
      <c r="AW169" s="9"/>
      <c r="AX169" s="9"/>
      <c r="AY169" s="123" t="s">
        <v>173</v>
      </c>
      <c r="AZ169" s="9"/>
      <c r="BA169" s="9"/>
      <c r="BB169" s="9"/>
      <c r="BC169" s="9"/>
      <c r="BD169" s="9"/>
      <c r="BE169" s="166">
        <f>IF(N169="základní",J169,0)</f>
        <v>0</v>
      </c>
      <c r="BF169" s="166">
        <f>IF(N169="snížená",J169,0)</f>
        <v>0</v>
      </c>
      <c r="BG169" s="166">
        <f>IF(N169="zákl. přenesená",J169,0)</f>
        <v>0</v>
      </c>
      <c r="BH169" s="166">
        <f>IF(N169="sníž. přenesená",J169,0)</f>
        <v>0</v>
      </c>
      <c r="BI169" s="166">
        <f>IF(N169="nulová",J169,0)</f>
        <v>0</v>
      </c>
      <c r="BJ169" s="123" t="s">
        <v>79</v>
      </c>
      <c r="BK169" s="166">
        <f>ROUND(I169*H169,2)</f>
        <v>0</v>
      </c>
      <c r="BL169" s="123" t="s">
        <v>262</v>
      </c>
      <c r="BM169" s="165" t="s">
        <v>1995</v>
      </c>
      <c r="BN169" s="12"/>
    </row>
    <row r="170" spans="1:66" ht="13.05" customHeight="1">
      <c r="A170" s="13"/>
      <c r="B170" s="17"/>
      <c r="C170" s="229"/>
      <c r="D170" s="168" t="s">
        <v>194</v>
      </c>
      <c r="E170" s="229"/>
      <c r="F170" s="169" t="s">
        <v>1996</v>
      </c>
      <c r="G170" s="229"/>
      <c r="H170" s="229"/>
      <c r="I170" s="229"/>
      <c r="J170" s="229"/>
      <c r="K170" s="230"/>
      <c r="L170" s="49"/>
      <c r="M170" s="52"/>
      <c r="N170" s="9"/>
      <c r="O170" s="9"/>
      <c r="P170" s="9"/>
      <c r="Q170" s="9"/>
      <c r="R170" s="9"/>
      <c r="S170" s="9"/>
      <c r="T170" s="53"/>
      <c r="U170" s="52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9"/>
      <c r="AS170" s="9"/>
      <c r="AT170" s="123" t="s">
        <v>194</v>
      </c>
      <c r="AU170" s="123" t="s">
        <v>81</v>
      </c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12"/>
    </row>
    <row r="171" spans="1:66" ht="37.799999999999997" customHeight="1">
      <c r="A171" s="13"/>
      <c r="B171" s="49"/>
      <c r="C171" s="154" t="s">
        <v>369</v>
      </c>
      <c r="D171" s="154" t="s">
        <v>175</v>
      </c>
      <c r="E171" s="155" t="s">
        <v>1997</v>
      </c>
      <c r="F171" s="155" t="s">
        <v>1998</v>
      </c>
      <c r="G171" s="156" t="s">
        <v>187</v>
      </c>
      <c r="H171" s="157">
        <v>2</v>
      </c>
      <c r="I171" s="158"/>
      <c r="J171" s="159">
        <f>ROUND(I171*H171,2)</f>
        <v>0</v>
      </c>
      <c r="K171" s="167" t="s">
        <v>192</v>
      </c>
      <c r="L171" s="49"/>
      <c r="M171" s="161"/>
      <c r="N171" s="162" t="s">
        <v>42</v>
      </c>
      <c r="O171" s="9"/>
      <c r="P171" s="163">
        <f>O171*H171</f>
        <v>0</v>
      </c>
      <c r="Q171" s="163">
        <v>1.6969999999999999E-2</v>
      </c>
      <c r="R171" s="163">
        <f>Q171*H171</f>
        <v>3.3939999999999998E-2</v>
      </c>
      <c r="S171" s="163">
        <v>0</v>
      </c>
      <c r="T171" s="164">
        <f>S171*H171</f>
        <v>0</v>
      </c>
      <c r="U171" s="52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65" t="s">
        <v>179</v>
      </c>
      <c r="AS171" s="9"/>
      <c r="AT171" s="165" t="s">
        <v>175</v>
      </c>
      <c r="AU171" s="165" t="s">
        <v>81</v>
      </c>
      <c r="AV171" s="9"/>
      <c r="AW171" s="9"/>
      <c r="AX171" s="9"/>
      <c r="AY171" s="123" t="s">
        <v>173</v>
      </c>
      <c r="AZ171" s="9"/>
      <c r="BA171" s="9"/>
      <c r="BB171" s="9"/>
      <c r="BC171" s="9"/>
      <c r="BD171" s="9"/>
      <c r="BE171" s="166">
        <f>IF(N171="základní",J171,0)</f>
        <v>0</v>
      </c>
      <c r="BF171" s="166">
        <f>IF(N171="snížená",J171,0)</f>
        <v>0</v>
      </c>
      <c r="BG171" s="166">
        <f>IF(N171="zákl. přenesená",J171,0)</f>
        <v>0</v>
      </c>
      <c r="BH171" s="166">
        <f>IF(N171="sníž. přenesená",J171,0)</f>
        <v>0</v>
      </c>
      <c r="BI171" s="166">
        <f>IF(N171="nulová",J171,0)</f>
        <v>0</v>
      </c>
      <c r="BJ171" s="123" t="s">
        <v>79</v>
      </c>
      <c r="BK171" s="166">
        <f>ROUND(I171*H171,2)</f>
        <v>0</v>
      </c>
      <c r="BL171" s="123" t="s">
        <v>179</v>
      </c>
      <c r="BM171" s="165" t="s">
        <v>1999</v>
      </c>
      <c r="BN171" s="12"/>
    </row>
    <row r="172" spans="1:66" ht="13.05" customHeight="1">
      <c r="A172" s="13"/>
      <c r="B172" s="17"/>
      <c r="C172" s="229"/>
      <c r="D172" s="168" t="s">
        <v>194</v>
      </c>
      <c r="E172" s="229"/>
      <c r="F172" s="169" t="s">
        <v>2000</v>
      </c>
      <c r="G172" s="229"/>
      <c r="H172" s="229"/>
      <c r="I172" s="229"/>
      <c r="J172" s="229"/>
      <c r="K172" s="230"/>
      <c r="L172" s="49"/>
      <c r="M172" s="52"/>
      <c r="N172" s="9"/>
      <c r="O172" s="9"/>
      <c r="P172" s="9"/>
      <c r="Q172" s="9"/>
      <c r="R172" s="9"/>
      <c r="S172" s="9"/>
      <c r="T172" s="53"/>
      <c r="U172" s="52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9"/>
      <c r="AS172" s="9"/>
      <c r="AT172" s="123" t="s">
        <v>194</v>
      </c>
      <c r="AU172" s="123" t="s">
        <v>81</v>
      </c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12"/>
    </row>
    <row r="173" spans="1:66" ht="21.75" customHeight="1">
      <c r="A173" s="13"/>
      <c r="B173" s="49"/>
      <c r="C173" s="154" t="s">
        <v>375</v>
      </c>
      <c r="D173" s="154" t="s">
        <v>175</v>
      </c>
      <c r="E173" s="155" t="s">
        <v>2001</v>
      </c>
      <c r="F173" s="155" t="s">
        <v>2002</v>
      </c>
      <c r="G173" s="156" t="s">
        <v>187</v>
      </c>
      <c r="H173" s="157">
        <v>1</v>
      </c>
      <c r="I173" s="158"/>
      <c r="J173" s="159">
        <f>ROUND(I173*H173,2)</f>
        <v>0</v>
      </c>
      <c r="K173" s="167" t="s">
        <v>192</v>
      </c>
      <c r="L173" s="49"/>
      <c r="M173" s="161"/>
      <c r="N173" s="162" t="s">
        <v>42</v>
      </c>
      <c r="O173" s="9"/>
      <c r="P173" s="163">
        <f>O173*H173</f>
        <v>0</v>
      </c>
      <c r="Q173" s="163">
        <v>3.8300000000000001E-3</v>
      </c>
      <c r="R173" s="163">
        <f>Q173*H173</f>
        <v>3.8300000000000001E-3</v>
      </c>
      <c r="S173" s="163">
        <v>0</v>
      </c>
      <c r="T173" s="164">
        <f>S173*H173</f>
        <v>0</v>
      </c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65" t="s">
        <v>262</v>
      </c>
      <c r="AS173" s="9"/>
      <c r="AT173" s="165" t="s">
        <v>175</v>
      </c>
      <c r="AU173" s="165" t="s">
        <v>81</v>
      </c>
      <c r="AV173" s="9"/>
      <c r="AW173" s="9"/>
      <c r="AX173" s="9"/>
      <c r="AY173" s="123" t="s">
        <v>173</v>
      </c>
      <c r="AZ173" s="9"/>
      <c r="BA173" s="9"/>
      <c r="BB173" s="9"/>
      <c r="BC173" s="9"/>
      <c r="BD173" s="9"/>
      <c r="BE173" s="166">
        <f>IF(N173="základní",J173,0)</f>
        <v>0</v>
      </c>
      <c r="BF173" s="166">
        <f>IF(N173="snížená",J173,0)</f>
        <v>0</v>
      </c>
      <c r="BG173" s="166">
        <f>IF(N173="zákl. přenesená",J173,0)</f>
        <v>0</v>
      </c>
      <c r="BH173" s="166">
        <f>IF(N173="sníž. přenesená",J173,0)</f>
        <v>0</v>
      </c>
      <c r="BI173" s="166">
        <f>IF(N173="nulová",J173,0)</f>
        <v>0</v>
      </c>
      <c r="BJ173" s="123" t="s">
        <v>79</v>
      </c>
      <c r="BK173" s="166">
        <f>ROUND(I173*H173,2)</f>
        <v>0</v>
      </c>
      <c r="BL173" s="123" t="s">
        <v>262</v>
      </c>
      <c r="BM173" s="165" t="s">
        <v>2003</v>
      </c>
      <c r="BN173" s="12"/>
    </row>
    <row r="174" spans="1:66" ht="13.05" customHeight="1">
      <c r="A174" s="13"/>
      <c r="B174" s="17"/>
      <c r="C174" s="229"/>
      <c r="D174" s="168" t="s">
        <v>194</v>
      </c>
      <c r="E174" s="229"/>
      <c r="F174" s="169" t="s">
        <v>2004</v>
      </c>
      <c r="G174" s="229"/>
      <c r="H174" s="229"/>
      <c r="I174" s="229"/>
      <c r="J174" s="229"/>
      <c r="K174" s="230"/>
      <c r="L174" s="49"/>
      <c r="M174" s="52"/>
      <c r="N174" s="9"/>
      <c r="O174" s="9"/>
      <c r="P174" s="9"/>
      <c r="Q174" s="9"/>
      <c r="R174" s="9"/>
      <c r="S174" s="9"/>
      <c r="T174" s="53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9"/>
      <c r="AS174" s="9"/>
      <c r="AT174" s="123" t="s">
        <v>194</v>
      </c>
      <c r="AU174" s="123" t="s">
        <v>81</v>
      </c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12"/>
    </row>
    <row r="175" spans="1:66" ht="24.15" customHeight="1">
      <c r="A175" s="13"/>
      <c r="B175" s="49"/>
      <c r="C175" s="193" t="s">
        <v>381</v>
      </c>
      <c r="D175" s="193" t="s">
        <v>317</v>
      </c>
      <c r="E175" s="194" t="s">
        <v>2005</v>
      </c>
      <c r="F175" s="194" t="s">
        <v>2006</v>
      </c>
      <c r="G175" s="195" t="s">
        <v>191</v>
      </c>
      <c r="H175" s="196">
        <v>1</v>
      </c>
      <c r="I175" s="197"/>
      <c r="J175" s="198">
        <f>ROUND(I175*H175,2)</f>
        <v>0</v>
      </c>
      <c r="K175" s="199" t="s">
        <v>192</v>
      </c>
      <c r="L175" s="200"/>
      <c r="M175" s="201"/>
      <c r="N175" s="202" t="s">
        <v>42</v>
      </c>
      <c r="O175" s="9"/>
      <c r="P175" s="163">
        <f>O175*H175</f>
        <v>0</v>
      </c>
      <c r="Q175" s="163">
        <v>1.7600000000000001E-2</v>
      </c>
      <c r="R175" s="163">
        <f>Q175*H175</f>
        <v>1.7600000000000001E-2</v>
      </c>
      <c r="S175" s="163">
        <v>0</v>
      </c>
      <c r="T175" s="164">
        <f>S175*H175</f>
        <v>0</v>
      </c>
      <c r="U175" s="52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65" t="s">
        <v>364</v>
      </c>
      <c r="AS175" s="9"/>
      <c r="AT175" s="165" t="s">
        <v>317</v>
      </c>
      <c r="AU175" s="165" t="s">
        <v>81</v>
      </c>
      <c r="AV175" s="9"/>
      <c r="AW175" s="9"/>
      <c r="AX175" s="9"/>
      <c r="AY175" s="123" t="s">
        <v>173</v>
      </c>
      <c r="AZ175" s="9"/>
      <c r="BA175" s="9"/>
      <c r="BB175" s="9"/>
      <c r="BC175" s="9"/>
      <c r="BD175" s="9"/>
      <c r="BE175" s="166">
        <f>IF(N175="základní",J175,0)</f>
        <v>0</v>
      </c>
      <c r="BF175" s="166">
        <f>IF(N175="snížená",J175,0)</f>
        <v>0</v>
      </c>
      <c r="BG175" s="166">
        <f>IF(N175="zákl. přenesená",J175,0)</f>
        <v>0</v>
      </c>
      <c r="BH175" s="166">
        <f>IF(N175="sníž. přenesená",J175,0)</f>
        <v>0</v>
      </c>
      <c r="BI175" s="166">
        <f>IF(N175="nulová",J175,0)</f>
        <v>0</v>
      </c>
      <c r="BJ175" s="123" t="s">
        <v>79</v>
      </c>
      <c r="BK175" s="166">
        <f>ROUND(I175*H175,2)</f>
        <v>0</v>
      </c>
      <c r="BL175" s="123" t="s">
        <v>262</v>
      </c>
      <c r="BM175" s="165" t="s">
        <v>2007</v>
      </c>
      <c r="BN175" s="12"/>
    </row>
    <row r="176" spans="1:66" ht="44.25" customHeight="1">
      <c r="A176" s="13"/>
      <c r="B176" s="49"/>
      <c r="C176" s="154" t="s">
        <v>386</v>
      </c>
      <c r="D176" s="154" t="s">
        <v>175</v>
      </c>
      <c r="E176" s="155" t="s">
        <v>2008</v>
      </c>
      <c r="F176" s="155" t="s">
        <v>2009</v>
      </c>
      <c r="G176" s="156" t="s">
        <v>187</v>
      </c>
      <c r="H176" s="157">
        <v>1</v>
      </c>
      <c r="I176" s="158"/>
      <c r="J176" s="159">
        <f>ROUND(I176*H176,2)</f>
        <v>0</v>
      </c>
      <c r="K176" s="167" t="s">
        <v>192</v>
      </c>
      <c r="L176" s="49"/>
      <c r="M176" s="161"/>
      <c r="N176" s="162" t="s">
        <v>42</v>
      </c>
      <c r="O176" s="9"/>
      <c r="P176" s="163">
        <f>O176*H176</f>
        <v>0</v>
      </c>
      <c r="Q176" s="163">
        <v>1.0659999999999999E-2</v>
      </c>
      <c r="R176" s="163">
        <f>Q176*H176</f>
        <v>1.0659999999999999E-2</v>
      </c>
      <c r="S176" s="163">
        <v>0</v>
      </c>
      <c r="T176" s="164">
        <f>S176*H176</f>
        <v>0</v>
      </c>
      <c r="U176" s="52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65" t="s">
        <v>262</v>
      </c>
      <c r="AS176" s="9"/>
      <c r="AT176" s="165" t="s">
        <v>175</v>
      </c>
      <c r="AU176" s="165" t="s">
        <v>81</v>
      </c>
      <c r="AV176" s="9"/>
      <c r="AW176" s="9"/>
      <c r="AX176" s="9"/>
      <c r="AY176" s="123" t="s">
        <v>173</v>
      </c>
      <c r="AZ176" s="9"/>
      <c r="BA176" s="9"/>
      <c r="BB176" s="9"/>
      <c r="BC176" s="9"/>
      <c r="BD176" s="9"/>
      <c r="BE176" s="166">
        <f>IF(N176="základní",J176,0)</f>
        <v>0</v>
      </c>
      <c r="BF176" s="166">
        <f>IF(N176="snížená",J176,0)</f>
        <v>0</v>
      </c>
      <c r="BG176" s="166">
        <f>IF(N176="zákl. přenesená",J176,0)</f>
        <v>0</v>
      </c>
      <c r="BH176" s="166">
        <f>IF(N176="sníž. přenesená",J176,0)</f>
        <v>0</v>
      </c>
      <c r="BI176" s="166">
        <f>IF(N176="nulová",J176,0)</f>
        <v>0</v>
      </c>
      <c r="BJ176" s="123" t="s">
        <v>79</v>
      </c>
      <c r="BK176" s="166">
        <f>ROUND(I176*H176,2)</f>
        <v>0</v>
      </c>
      <c r="BL176" s="123" t="s">
        <v>262</v>
      </c>
      <c r="BM176" s="165" t="s">
        <v>2010</v>
      </c>
      <c r="BN176" s="12"/>
    </row>
    <row r="177" spans="1:66" ht="13.05" customHeight="1">
      <c r="A177" s="13"/>
      <c r="B177" s="17"/>
      <c r="C177" s="229"/>
      <c r="D177" s="168" t="s">
        <v>194</v>
      </c>
      <c r="E177" s="229"/>
      <c r="F177" s="169" t="s">
        <v>2011</v>
      </c>
      <c r="G177" s="229"/>
      <c r="H177" s="229"/>
      <c r="I177" s="229"/>
      <c r="J177" s="229"/>
      <c r="K177" s="230"/>
      <c r="L177" s="49"/>
      <c r="M177" s="52"/>
      <c r="N177" s="9"/>
      <c r="O177" s="9"/>
      <c r="P177" s="9"/>
      <c r="Q177" s="9"/>
      <c r="R177" s="9"/>
      <c r="S177" s="9"/>
      <c r="T177" s="53"/>
      <c r="U177" s="52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9"/>
      <c r="AS177" s="9"/>
      <c r="AT177" s="123" t="s">
        <v>194</v>
      </c>
      <c r="AU177" s="123" t="s">
        <v>81</v>
      </c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12"/>
    </row>
    <row r="178" spans="1:66" ht="44.25" customHeight="1">
      <c r="A178" s="13"/>
      <c r="B178" s="49"/>
      <c r="C178" s="154" t="s">
        <v>391</v>
      </c>
      <c r="D178" s="154" t="s">
        <v>175</v>
      </c>
      <c r="E178" s="155" t="s">
        <v>2012</v>
      </c>
      <c r="F178" s="155" t="s">
        <v>2013</v>
      </c>
      <c r="G178" s="156" t="s">
        <v>187</v>
      </c>
      <c r="H178" s="157">
        <v>1</v>
      </c>
      <c r="I178" s="158"/>
      <c r="J178" s="159">
        <f>ROUND(I178*H178,2)</f>
        <v>0</v>
      </c>
      <c r="K178" s="167" t="s">
        <v>192</v>
      </c>
      <c r="L178" s="49"/>
      <c r="M178" s="161"/>
      <c r="N178" s="162" t="s">
        <v>42</v>
      </c>
      <c r="O178" s="9"/>
      <c r="P178" s="163">
        <f>O178*H178</f>
        <v>0</v>
      </c>
      <c r="Q178" s="163">
        <v>3.0339999999999999E-2</v>
      </c>
      <c r="R178" s="163">
        <f>Q178*H178</f>
        <v>3.0339999999999999E-2</v>
      </c>
      <c r="S178" s="163">
        <v>0</v>
      </c>
      <c r="T178" s="164">
        <f>S178*H178</f>
        <v>0</v>
      </c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65" t="s">
        <v>262</v>
      </c>
      <c r="AS178" s="9"/>
      <c r="AT178" s="165" t="s">
        <v>175</v>
      </c>
      <c r="AU178" s="165" t="s">
        <v>81</v>
      </c>
      <c r="AV178" s="9"/>
      <c r="AW178" s="9"/>
      <c r="AX178" s="9"/>
      <c r="AY178" s="123" t="s">
        <v>173</v>
      </c>
      <c r="AZ178" s="9"/>
      <c r="BA178" s="9"/>
      <c r="BB178" s="9"/>
      <c r="BC178" s="9"/>
      <c r="BD178" s="9"/>
      <c r="BE178" s="166">
        <f>IF(N178="základní",J178,0)</f>
        <v>0</v>
      </c>
      <c r="BF178" s="166">
        <f>IF(N178="snížená",J178,0)</f>
        <v>0</v>
      </c>
      <c r="BG178" s="166">
        <f>IF(N178="zákl. přenesená",J178,0)</f>
        <v>0</v>
      </c>
      <c r="BH178" s="166">
        <f>IF(N178="sníž. přenesená",J178,0)</f>
        <v>0</v>
      </c>
      <c r="BI178" s="166">
        <f>IF(N178="nulová",J178,0)</f>
        <v>0</v>
      </c>
      <c r="BJ178" s="123" t="s">
        <v>79</v>
      </c>
      <c r="BK178" s="166">
        <f>ROUND(I178*H178,2)</f>
        <v>0</v>
      </c>
      <c r="BL178" s="123" t="s">
        <v>262</v>
      </c>
      <c r="BM178" s="165" t="s">
        <v>2014</v>
      </c>
      <c r="BN178" s="12"/>
    </row>
    <row r="179" spans="1:66" ht="13.05" customHeight="1">
      <c r="A179" s="13"/>
      <c r="B179" s="17"/>
      <c r="C179" s="229"/>
      <c r="D179" s="168" t="s">
        <v>194</v>
      </c>
      <c r="E179" s="229"/>
      <c r="F179" s="169" t="s">
        <v>2015</v>
      </c>
      <c r="G179" s="229"/>
      <c r="H179" s="229"/>
      <c r="I179" s="229"/>
      <c r="J179" s="229"/>
      <c r="K179" s="230"/>
      <c r="L179" s="49"/>
      <c r="M179" s="52"/>
      <c r="N179" s="9"/>
      <c r="O179" s="9"/>
      <c r="P179" s="9"/>
      <c r="Q179" s="9"/>
      <c r="R179" s="9"/>
      <c r="S179" s="9"/>
      <c r="T179" s="53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9"/>
      <c r="AS179" s="9"/>
      <c r="AT179" s="123" t="s">
        <v>194</v>
      </c>
      <c r="AU179" s="123" t="s">
        <v>81</v>
      </c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12"/>
    </row>
    <row r="180" spans="1:66" ht="24.15" customHeight="1">
      <c r="A180" s="13"/>
      <c r="B180" s="49"/>
      <c r="C180" s="154" t="s">
        <v>396</v>
      </c>
      <c r="D180" s="154" t="s">
        <v>175</v>
      </c>
      <c r="E180" s="155" t="s">
        <v>2016</v>
      </c>
      <c r="F180" s="155" t="s">
        <v>2017</v>
      </c>
      <c r="G180" s="156" t="s">
        <v>187</v>
      </c>
      <c r="H180" s="157">
        <v>13</v>
      </c>
      <c r="I180" s="158"/>
      <c r="J180" s="159">
        <f>ROUND(I180*H180,2)</f>
        <v>0</v>
      </c>
      <c r="K180" s="167" t="s">
        <v>192</v>
      </c>
      <c r="L180" s="49"/>
      <c r="M180" s="161"/>
      <c r="N180" s="162" t="s">
        <v>42</v>
      </c>
      <c r="O180" s="9"/>
      <c r="P180" s="163">
        <f>O180*H180</f>
        <v>0</v>
      </c>
      <c r="Q180" s="163">
        <v>2.4000000000000001E-4</v>
      </c>
      <c r="R180" s="163">
        <f>Q180*H180</f>
        <v>3.1199999999999999E-3</v>
      </c>
      <c r="S180" s="163">
        <v>0</v>
      </c>
      <c r="T180" s="164">
        <f>S180*H180</f>
        <v>0</v>
      </c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65" t="s">
        <v>179</v>
      </c>
      <c r="AS180" s="9"/>
      <c r="AT180" s="165" t="s">
        <v>175</v>
      </c>
      <c r="AU180" s="165" t="s">
        <v>81</v>
      </c>
      <c r="AV180" s="9"/>
      <c r="AW180" s="9"/>
      <c r="AX180" s="9"/>
      <c r="AY180" s="123" t="s">
        <v>173</v>
      </c>
      <c r="AZ180" s="9"/>
      <c r="BA180" s="9"/>
      <c r="BB180" s="9"/>
      <c r="BC180" s="9"/>
      <c r="BD180" s="9"/>
      <c r="BE180" s="166">
        <f>IF(N180="základní",J180,0)</f>
        <v>0</v>
      </c>
      <c r="BF180" s="166">
        <f>IF(N180="snížená",J180,0)</f>
        <v>0</v>
      </c>
      <c r="BG180" s="166">
        <f>IF(N180="zákl. přenesená",J180,0)</f>
        <v>0</v>
      </c>
      <c r="BH180" s="166">
        <f>IF(N180="sníž. přenesená",J180,0)</f>
        <v>0</v>
      </c>
      <c r="BI180" s="166">
        <f>IF(N180="nulová",J180,0)</f>
        <v>0</v>
      </c>
      <c r="BJ180" s="123" t="s">
        <v>79</v>
      </c>
      <c r="BK180" s="166">
        <f>ROUND(I180*H180,2)</f>
        <v>0</v>
      </c>
      <c r="BL180" s="123" t="s">
        <v>179</v>
      </c>
      <c r="BM180" s="165" t="s">
        <v>2018</v>
      </c>
      <c r="BN180" s="12"/>
    </row>
    <row r="181" spans="1:66" ht="13.05" customHeight="1">
      <c r="A181" s="13"/>
      <c r="B181" s="17"/>
      <c r="C181" s="229"/>
      <c r="D181" s="168" t="s">
        <v>194</v>
      </c>
      <c r="E181" s="229"/>
      <c r="F181" s="169" t="s">
        <v>2019</v>
      </c>
      <c r="G181" s="229"/>
      <c r="H181" s="229"/>
      <c r="I181" s="229"/>
      <c r="J181" s="229"/>
      <c r="K181" s="230"/>
      <c r="L181" s="49"/>
      <c r="M181" s="52"/>
      <c r="N181" s="9"/>
      <c r="O181" s="9"/>
      <c r="P181" s="9"/>
      <c r="Q181" s="9"/>
      <c r="R181" s="9"/>
      <c r="S181" s="9"/>
      <c r="T181" s="53"/>
      <c r="U181" s="52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9"/>
      <c r="AS181" s="9"/>
      <c r="AT181" s="123" t="s">
        <v>194</v>
      </c>
      <c r="AU181" s="123" t="s">
        <v>81</v>
      </c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12"/>
    </row>
    <row r="182" spans="1:66" ht="24.15" customHeight="1">
      <c r="A182" s="13"/>
      <c r="B182" s="49"/>
      <c r="C182" s="154" t="s">
        <v>401</v>
      </c>
      <c r="D182" s="154" t="s">
        <v>175</v>
      </c>
      <c r="E182" s="155" t="s">
        <v>2020</v>
      </c>
      <c r="F182" s="155" t="s">
        <v>2021</v>
      </c>
      <c r="G182" s="156" t="s">
        <v>187</v>
      </c>
      <c r="H182" s="157">
        <v>1</v>
      </c>
      <c r="I182" s="158"/>
      <c r="J182" s="159">
        <f>ROUND(I182*H182,2)</f>
        <v>0</v>
      </c>
      <c r="K182" s="167" t="s">
        <v>192</v>
      </c>
      <c r="L182" s="49"/>
      <c r="M182" s="161"/>
      <c r="N182" s="162" t="s">
        <v>42</v>
      </c>
      <c r="O182" s="9"/>
      <c r="P182" s="163">
        <f>O182*H182</f>
        <v>0</v>
      </c>
      <c r="Q182" s="163">
        <v>1.8E-3</v>
      </c>
      <c r="R182" s="163">
        <f>Q182*H182</f>
        <v>1.8E-3</v>
      </c>
      <c r="S182" s="163">
        <v>0</v>
      </c>
      <c r="T182" s="164">
        <f>S182*H182</f>
        <v>0</v>
      </c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65" t="s">
        <v>179</v>
      </c>
      <c r="AS182" s="9"/>
      <c r="AT182" s="165" t="s">
        <v>175</v>
      </c>
      <c r="AU182" s="165" t="s">
        <v>81</v>
      </c>
      <c r="AV182" s="9"/>
      <c r="AW182" s="9"/>
      <c r="AX182" s="9"/>
      <c r="AY182" s="123" t="s">
        <v>173</v>
      </c>
      <c r="AZ182" s="9"/>
      <c r="BA182" s="9"/>
      <c r="BB182" s="9"/>
      <c r="BC182" s="9"/>
      <c r="BD182" s="9"/>
      <c r="BE182" s="166">
        <f>IF(N182="základní",J182,0)</f>
        <v>0</v>
      </c>
      <c r="BF182" s="166">
        <f>IF(N182="snížená",J182,0)</f>
        <v>0</v>
      </c>
      <c r="BG182" s="166">
        <f>IF(N182="zákl. přenesená",J182,0)</f>
        <v>0</v>
      </c>
      <c r="BH182" s="166">
        <f>IF(N182="sníž. přenesená",J182,0)</f>
        <v>0</v>
      </c>
      <c r="BI182" s="166">
        <f>IF(N182="nulová",J182,0)</f>
        <v>0</v>
      </c>
      <c r="BJ182" s="123" t="s">
        <v>79</v>
      </c>
      <c r="BK182" s="166">
        <f>ROUND(I182*H182,2)</f>
        <v>0</v>
      </c>
      <c r="BL182" s="123" t="s">
        <v>179</v>
      </c>
      <c r="BM182" s="165" t="s">
        <v>2022</v>
      </c>
      <c r="BN182" s="12"/>
    </row>
    <row r="183" spans="1:66" ht="13.05" customHeight="1">
      <c r="A183" s="13"/>
      <c r="B183" s="17"/>
      <c r="C183" s="229"/>
      <c r="D183" s="168" t="s">
        <v>194</v>
      </c>
      <c r="E183" s="229"/>
      <c r="F183" s="169" t="s">
        <v>2023</v>
      </c>
      <c r="G183" s="229"/>
      <c r="H183" s="229"/>
      <c r="I183" s="229"/>
      <c r="J183" s="229"/>
      <c r="K183" s="230"/>
      <c r="L183" s="49"/>
      <c r="M183" s="52"/>
      <c r="N183" s="9"/>
      <c r="O183" s="9"/>
      <c r="P183" s="9"/>
      <c r="Q183" s="9"/>
      <c r="R183" s="9"/>
      <c r="S183" s="9"/>
      <c r="T183" s="53"/>
      <c r="U183" s="52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9"/>
      <c r="AS183" s="9"/>
      <c r="AT183" s="123" t="s">
        <v>194</v>
      </c>
      <c r="AU183" s="123" t="s">
        <v>81</v>
      </c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12"/>
    </row>
    <row r="184" spans="1:66" ht="16.5" customHeight="1">
      <c r="A184" s="13"/>
      <c r="B184" s="49"/>
      <c r="C184" s="154" t="s">
        <v>407</v>
      </c>
      <c r="D184" s="154" t="s">
        <v>175</v>
      </c>
      <c r="E184" s="155" t="s">
        <v>2024</v>
      </c>
      <c r="F184" s="155" t="s">
        <v>2025</v>
      </c>
      <c r="G184" s="156" t="s">
        <v>187</v>
      </c>
      <c r="H184" s="157">
        <v>1</v>
      </c>
      <c r="I184" s="158"/>
      <c r="J184" s="159">
        <f>ROUND(I184*H184,2)</f>
        <v>0</v>
      </c>
      <c r="K184" s="160"/>
      <c r="L184" s="49"/>
      <c r="M184" s="161"/>
      <c r="N184" s="162" t="s">
        <v>42</v>
      </c>
      <c r="O184" s="9"/>
      <c r="P184" s="163">
        <f>O184*H184</f>
        <v>0</v>
      </c>
      <c r="Q184" s="163">
        <v>0</v>
      </c>
      <c r="R184" s="163">
        <f>Q184*H184</f>
        <v>0</v>
      </c>
      <c r="S184" s="163">
        <v>0</v>
      </c>
      <c r="T184" s="164">
        <f>S184*H184</f>
        <v>0</v>
      </c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65" t="s">
        <v>179</v>
      </c>
      <c r="AS184" s="9"/>
      <c r="AT184" s="165" t="s">
        <v>175</v>
      </c>
      <c r="AU184" s="165" t="s">
        <v>81</v>
      </c>
      <c r="AV184" s="9"/>
      <c r="AW184" s="9"/>
      <c r="AX184" s="9"/>
      <c r="AY184" s="123" t="s">
        <v>173</v>
      </c>
      <c r="AZ184" s="9"/>
      <c r="BA184" s="9"/>
      <c r="BB184" s="9"/>
      <c r="BC184" s="9"/>
      <c r="BD184" s="9"/>
      <c r="BE184" s="166">
        <f>IF(N184="základní",J184,0)</f>
        <v>0</v>
      </c>
      <c r="BF184" s="166">
        <f>IF(N184="snížená",J184,0)</f>
        <v>0</v>
      </c>
      <c r="BG184" s="166">
        <f>IF(N184="zákl. přenesená",J184,0)</f>
        <v>0</v>
      </c>
      <c r="BH184" s="166">
        <f>IF(N184="sníž. přenesená",J184,0)</f>
        <v>0</v>
      </c>
      <c r="BI184" s="166">
        <f>IF(N184="nulová",J184,0)</f>
        <v>0</v>
      </c>
      <c r="BJ184" s="123" t="s">
        <v>79</v>
      </c>
      <c r="BK184" s="166">
        <f>ROUND(I184*H184,2)</f>
        <v>0</v>
      </c>
      <c r="BL184" s="123" t="s">
        <v>179</v>
      </c>
      <c r="BM184" s="165" t="s">
        <v>2026</v>
      </c>
      <c r="BN184" s="12"/>
    </row>
    <row r="185" spans="1:66" ht="21.75" customHeight="1">
      <c r="A185" s="13"/>
      <c r="B185" s="49"/>
      <c r="C185" s="154" t="s">
        <v>413</v>
      </c>
      <c r="D185" s="154" t="s">
        <v>175</v>
      </c>
      <c r="E185" s="155" t="s">
        <v>2027</v>
      </c>
      <c r="F185" s="155" t="s">
        <v>2028</v>
      </c>
      <c r="G185" s="156" t="s">
        <v>187</v>
      </c>
      <c r="H185" s="157">
        <v>2</v>
      </c>
      <c r="I185" s="158"/>
      <c r="J185" s="159">
        <f>ROUND(I185*H185,2)</f>
        <v>0</v>
      </c>
      <c r="K185" s="167" t="s">
        <v>192</v>
      </c>
      <c r="L185" s="49"/>
      <c r="M185" s="161"/>
      <c r="N185" s="162" t="s">
        <v>42</v>
      </c>
      <c r="O185" s="9"/>
      <c r="P185" s="163">
        <f>O185*H185</f>
        <v>0</v>
      </c>
      <c r="Q185" s="163">
        <v>1.8E-3</v>
      </c>
      <c r="R185" s="163">
        <f>Q185*H185</f>
        <v>3.5999999999999999E-3</v>
      </c>
      <c r="S185" s="163">
        <v>0</v>
      </c>
      <c r="T185" s="164">
        <f>S185*H185</f>
        <v>0</v>
      </c>
      <c r="U185" s="52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65" t="s">
        <v>179</v>
      </c>
      <c r="AS185" s="9"/>
      <c r="AT185" s="165" t="s">
        <v>175</v>
      </c>
      <c r="AU185" s="165" t="s">
        <v>81</v>
      </c>
      <c r="AV185" s="9"/>
      <c r="AW185" s="9"/>
      <c r="AX185" s="9"/>
      <c r="AY185" s="123" t="s">
        <v>173</v>
      </c>
      <c r="AZ185" s="9"/>
      <c r="BA185" s="9"/>
      <c r="BB185" s="9"/>
      <c r="BC185" s="9"/>
      <c r="BD185" s="9"/>
      <c r="BE185" s="166">
        <f>IF(N185="základní",J185,0)</f>
        <v>0</v>
      </c>
      <c r="BF185" s="166">
        <f>IF(N185="snížená",J185,0)</f>
        <v>0</v>
      </c>
      <c r="BG185" s="166">
        <f>IF(N185="zákl. přenesená",J185,0)</f>
        <v>0</v>
      </c>
      <c r="BH185" s="166">
        <f>IF(N185="sníž. přenesená",J185,0)</f>
        <v>0</v>
      </c>
      <c r="BI185" s="166">
        <f>IF(N185="nulová",J185,0)</f>
        <v>0</v>
      </c>
      <c r="BJ185" s="123" t="s">
        <v>79</v>
      </c>
      <c r="BK185" s="166">
        <f>ROUND(I185*H185,2)</f>
        <v>0</v>
      </c>
      <c r="BL185" s="123" t="s">
        <v>179</v>
      </c>
      <c r="BM185" s="165" t="s">
        <v>2029</v>
      </c>
      <c r="BN185" s="12"/>
    </row>
    <row r="186" spans="1:66" ht="13.05" customHeight="1">
      <c r="A186" s="13"/>
      <c r="B186" s="17"/>
      <c r="C186" s="229"/>
      <c r="D186" s="168" t="s">
        <v>194</v>
      </c>
      <c r="E186" s="229"/>
      <c r="F186" s="169" t="s">
        <v>2030</v>
      </c>
      <c r="G186" s="229"/>
      <c r="H186" s="229"/>
      <c r="I186" s="229"/>
      <c r="J186" s="229"/>
      <c r="K186" s="230"/>
      <c r="L186" s="49"/>
      <c r="M186" s="52"/>
      <c r="N186" s="9"/>
      <c r="O186" s="9"/>
      <c r="P186" s="9"/>
      <c r="Q186" s="9"/>
      <c r="R186" s="9"/>
      <c r="S186" s="9"/>
      <c r="T186" s="53"/>
      <c r="U186" s="52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9"/>
      <c r="AS186" s="9"/>
      <c r="AT186" s="123" t="s">
        <v>194</v>
      </c>
      <c r="AU186" s="123" t="s">
        <v>81</v>
      </c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12"/>
    </row>
    <row r="187" spans="1:66" ht="16.5" customHeight="1">
      <c r="A187" s="13"/>
      <c r="B187" s="49"/>
      <c r="C187" s="154" t="s">
        <v>419</v>
      </c>
      <c r="D187" s="154" t="s">
        <v>175</v>
      </c>
      <c r="E187" s="155" t="s">
        <v>2031</v>
      </c>
      <c r="F187" s="155" t="s">
        <v>2032</v>
      </c>
      <c r="G187" s="156" t="s">
        <v>191</v>
      </c>
      <c r="H187" s="157">
        <v>4</v>
      </c>
      <c r="I187" s="158"/>
      <c r="J187" s="159">
        <f>ROUND(I187*H187,2)</f>
        <v>0</v>
      </c>
      <c r="K187" s="160"/>
      <c r="L187" s="49"/>
      <c r="M187" s="161"/>
      <c r="N187" s="162" t="s">
        <v>42</v>
      </c>
      <c r="O187" s="9"/>
      <c r="P187" s="163">
        <f>O187*H187</f>
        <v>0</v>
      </c>
      <c r="Q187" s="163">
        <v>0</v>
      </c>
      <c r="R187" s="163">
        <f>Q187*H187</f>
        <v>0</v>
      </c>
      <c r="S187" s="163">
        <v>0</v>
      </c>
      <c r="T187" s="164">
        <f>S187*H187</f>
        <v>0</v>
      </c>
      <c r="U187" s="52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65" t="s">
        <v>179</v>
      </c>
      <c r="AS187" s="9"/>
      <c r="AT187" s="165" t="s">
        <v>175</v>
      </c>
      <c r="AU187" s="165" t="s">
        <v>81</v>
      </c>
      <c r="AV187" s="9"/>
      <c r="AW187" s="9"/>
      <c r="AX187" s="9"/>
      <c r="AY187" s="123" t="s">
        <v>173</v>
      </c>
      <c r="AZ187" s="9"/>
      <c r="BA187" s="9"/>
      <c r="BB187" s="9"/>
      <c r="BC187" s="9"/>
      <c r="BD187" s="9"/>
      <c r="BE187" s="166">
        <f>IF(N187="základní",J187,0)</f>
        <v>0</v>
      </c>
      <c r="BF187" s="166">
        <f>IF(N187="snížená",J187,0)</f>
        <v>0</v>
      </c>
      <c r="BG187" s="166">
        <f>IF(N187="zákl. přenesená",J187,0)</f>
        <v>0</v>
      </c>
      <c r="BH187" s="166">
        <f>IF(N187="sníž. přenesená",J187,0)</f>
        <v>0</v>
      </c>
      <c r="BI187" s="166">
        <f>IF(N187="nulová",J187,0)</f>
        <v>0</v>
      </c>
      <c r="BJ187" s="123" t="s">
        <v>79</v>
      </c>
      <c r="BK187" s="166">
        <f>ROUND(I187*H187,2)</f>
        <v>0</v>
      </c>
      <c r="BL187" s="123" t="s">
        <v>179</v>
      </c>
      <c r="BM187" s="165" t="s">
        <v>2033</v>
      </c>
      <c r="BN187" s="12"/>
    </row>
    <row r="188" spans="1:66" ht="16.5" customHeight="1">
      <c r="A188" s="13"/>
      <c r="B188" s="49"/>
      <c r="C188" s="154" t="s">
        <v>425</v>
      </c>
      <c r="D188" s="154" t="s">
        <v>175</v>
      </c>
      <c r="E188" s="155" t="s">
        <v>2034</v>
      </c>
      <c r="F188" s="155" t="s">
        <v>2035</v>
      </c>
      <c r="G188" s="156" t="s">
        <v>191</v>
      </c>
      <c r="H188" s="157">
        <v>1</v>
      </c>
      <c r="I188" s="158"/>
      <c r="J188" s="159">
        <f>ROUND(I188*H188,2)</f>
        <v>0</v>
      </c>
      <c r="K188" s="160"/>
      <c r="L188" s="49"/>
      <c r="M188" s="161"/>
      <c r="N188" s="162" t="s">
        <v>42</v>
      </c>
      <c r="O188" s="9"/>
      <c r="P188" s="163">
        <f>O188*H188</f>
        <v>0</v>
      </c>
      <c r="Q188" s="163">
        <v>0</v>
      </c>
      <c r="R188" s="163">
        <f>Q188*H188</f>
        <v>0</v>
      </c>
      <c r="S188" s="163">
        <v>0</v>
      </c>
      <c r="T188" s="164">
        <f>S188*H188</f>
        <v>0</v>
      </c>
      <c r="U188" s="52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65" t="s">
        <v>179</v>
      </c>
      <c r="AS188" s="9"/>
      <c r="AT188" s="165" t="s">
        <v>175</v>
      </c>
      <c r="AU188" s="165" t="s">
        <v>81</v>
      </c>
      <c r="AV188" s="9"/>
      <c r="AW188" s="9"/>
      <c r="AX188" s="9"/>
      <c r="AY188" s="123" t="s">
        <v>173</v>
      </c>
      <c r="AZ188" s="9"/>
      <c r="BA188" s="9"/>
      <c r="BB188" s="9"/>
      <c r="BC188" s="9"/>
      <c r="BD188" s="9"/>
      <c r="BE188" s="166">
        <f>IF(N188="základní",J188,0)</f>
        <v>0</v>
      </c>
      <c r="BF188" s="166">
        <f>IF(N188="snížená",J188,0)</f>
        <v>0</v>
      </c>
      <c r="BG188" s="166">
        <f>IF(N188="zákl. přenesená",J188,0)</f>
        <v>0</v>
      </c>
      <c r="BH188" s="166">
        <f>IF(N188="sníž. přenesená",J188,0)</f>
        <v>0</v>
      </c>
      <c r="BI188" s="166">
        <f>IF(N188="nulová",J188,0)</f>
        <v>0</v>
      </c>
      <c r="BJ188" s="123" t="s">
        <v>79</v>
      </c>
      <c r="BK188" s="166">
        <f>ROUND(I188*H188,2)</f>
        <v>0</v>
      </c>
      <c r="BL188" s="123" t="s">
        <v>179</v>
      </c>
      <c r="BM188" s="165" t="s">
        <v>2036</v>
      </c>
      <c r="BN188" s="12"/>
    </row>
    <row r="189" spans="1:66" ht="16.5" customHeight="1">
      <c r="A189" s="13"/>
      <c r="B189" s="49"/>
      <c r="C189" s="154" t="s">
        <v>429</v>
      </c>
      <c r="D189" s="154" t="s">
        <v>175</v>
      </c>
      <c r="E189" s="155" t="s">
        <v>2037</v>
      </c>
      <c r="F189" s="155" t="s">
        <v>2038</v>
      </c>
      <c r="G189" s="156" t="s">
        <v>191</v>
      </c>
      <c r="H189" s="157">
        <v>2</v>
      </c>
      <c r="I189" s="158"/>
      <c r="J189" s="159">
        <f>ROUND(I189*H189,2)</f>
        <v>0</v>
      </c>
      <c r="K189" s="160"/>
      <c r="L189" s="49"/>
      <c r="M189" s="161"/>
      <c r="N189" s="162" t="s">
        <v>42</v>
      </c>
      <c r="O189" s="9"/>
      <c r="P189" s="163">
        <f>O189*H189</f>
        <v>0</v>
      </c>
      <c r="Q189" s="163">
        <v>0</v>
      </c>
      <c r="R189" s="163">
        <f>Q189*H189</f>
        <v>0</v>
      </c>
      <c r="S189" s="163">
        <v>0</v>
      </c>
      <c r="T189" s="164">
        <f>S189*H189</f>
        <v>0</v>
      </c>
      <c r="U189" s="52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65" t="s">
        <v>179</v>
      </c>
      <c r="AS189" s="9"/>
      <c r="AT189" s="165" t="s">
        <v>175</v>
      </c>
      <c r="AU189" s="165" t="s">
        <v>81</v>
      </c>
      <c r="AV189" s="9"/>
      <c r="AW189" s="9"/>
      <c r="AX189" s="9"/>
      <c r="AY189" s="123" t="s">
        <v>173</v>
      </c>
      <c r="AZ189" s="9"/>
      <c r="BA189" s="9"/>
      <c r="BB189" s="9"/>
      <c r="BC189" s="9"/>
      <c r="BD189" s="9"/>
      <c r="BE189" s="166">
        <f>IF(N189="základní",J189,0)</f>
        <v>0</v>
      </c>
      <c r="BF189" s="166">
        <f>IF(N189="snížená",J189,0)</f>
        <v>0</v>
      </c>
      <c r="BG189" s="166">
        <f>IF(N189="zákl. přenesená",J189,0)</f>
        <v>0</v>
      </c>
      <c r="BH189" s="166">
        <f>IF(N189="sníž. přenesená",J189,0)</f>
        <v>0</v>
      </c>
      <c r="BI189" s="166">
        <f>IF(N189="nulová",J189,0)</f>
        <v>0</v>
      </c>
      <c r="BJ189" s="123" t="s">
        <v>79</v>
      </c>
      <c r="BK189" s="166">
        <f>ROUND(I189*H189,2)</f>
        <v>0</v>
      </c>
      <c r="BL189" s="123" t="s">
        <v>179</v>
      </c>
      <c r="BM189" s="165" t="s">
        <v>2039</v>
      </c>
      <c r="BN189" s="12"/>
    </row>
    <row r="190" spans="1:66" ht="24.15" customHeight="1">
      <c r="A190" s="13"/>
      <c r="B190" s="49"/>
      <c r="C190" s="154" t="s">
        <v>434</v>
      </c>
      <c r="D190" s="154" t="s">
        <v>175</v>
      </c>
      <c r="E190" s="155" t="s">
        <v>2040</v>
      </c>
      <c r="F190" s="155" t="s">
        <v>2041</v>
      </c>
      <c r="G190" s="156" t="s">
        <v>191</v>
      </c>
      <c r="H190" s="157">
        <v>2</v>
      </c>
      <c r="I190" s="158"/>
      <c r="J190" s="159">
        <f>ROUND(I190*H190,2)</f>
        <v>0</v>
      </c>
      <c r="K190" s="167" t="s">
        <v>192</v>
      </c>
      <c r="L190" s="49"/>
      <c r="M190" s="161"/>
      <c r="N190" s="162" t="s">
        <v>42</v>
      </c>
      <c r="O190" s="9"/>
      <c r="P190" s="163">
        <f>O190*H190</f>
        <v>0</v>
      </c>
      <c r="Q190" s="163">
        <v>2.4000000000000001E-4</v>
      </c>
      <c r="R190" s="163">
        <f>Q190*H190</f>
        <v>4.8000000000000001E-4</v>
      </c>
      <c r="S190" s="163">
        <v>0</v>
      </c>
      <c r="T190" s="164">
        <f>S190*H190</f>
        <v>0</v>
      </c>
      <c r="U190" s="52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65" t="s">
        <v>262</v>
      </c>
      <c r="AS190" s="9"/>
      <c r="AT190" s="165" t="s">
        <v>175</v>
      </c>
      <c r="AU190" s="165" t="s">
        <v>81</v>
      </c>
      <c r="AV190" s="9"/>
      <c r="AW190" s="9"/>
      <c r="AX190" s="9"/>
      <c r="AY190" s="123" t="s">
        <v>173</v>
      </c>
      <c r="AZ190" s="9"/>
      <c r="BA190" s="9"/>
      <c r="BB190" s="9"/>
      <c r="BC190" s="9"/>
      <c r="BD190" s="9"/>
      <c r="BE190" s="166">
        <f>IF(N190="základní",J190,0)</f>
        <v>0</v>
      </c>
      <c r="BF190" s="166">
        <f>IF(N190="snížená",J190,0)</f>
        <v>0</v>
      </c>
      <c r="BG190" s="166">
        <f>IF(N190="zákl. přenesená",J190,0)</f>
        <v>0</v>
      </c>
      <c r="BH190" s="166">
        <f>IF(N190="sníž. přenesená",J190,0)</f>
        <v>0</v>
      </c>
      <c r="BI190" s="166">
        <f>IF(N190="nulová",J190,0)</f>
        <v>0</v>
      </c>
      <c r="BJ190" s="123" t="s">
        <v>79</v>
      </c>
      <c r="BK190" s="166">
        <f>ROUND(I190*H190,2)</f>
        <v>0</v>
      </c>
      <c r="BL190" s="123" t="s">
        <v>262</v>
      </c>
      <c r="BM190" s="165" t="s">
        <v>2042</v>
      </c>
      <c r="BN190" s="12"/>
    </row>
    <row r="191" spans="1:66" ht="13.05" customHeight="1">
      <c r="A191" s="13"/>
      <c r="B191" s="17"/>
      <c r="C191" s="229"/>
      <c r="D191" s="168" t="s">
        <v>194</v>
      </c>
      <c r="E191" s="229"/>
      <c r="F191" s="169" t="s">
        <v>2043</v>
      </c>
      <c r="G191" s="229"/>
      <c r="H191" s="229"/>
      <c r="I191" s="229"/>
      <c r="J191" s="229"/>
      <c r="K191" s="230"/>
      <c r="L191" s="49"/>
      <c r="M191" s="52"/>
      <c r="N191" s="9"/>
      <c r="O191" s="9"/>
      <c r="P191" s="9"/>
      <c r="Q191" s="9"/>
      <c r="R191" s="9"/>
      <c r="S191" s="9"/>
      <c r="T191" s="53"/>
      <c r="U191" s="52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9"/>
      <c r="AS191" s="9"/>
      <c r="AT191" s="123" t="s">
        <v>194</v>
      </c>
      <c r="AU191" s="123" t="s">
        <v>81</v>
      </c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12"/>
    </row>
    <row r="192" spans="1:66" ht="33" customHeight="1">
      <c r="A192" s="13"/>
      <c r="B192" s="49"/>
      <c r="C192" s="154" t="s">
        <v>438</v>
      </c>
      <c r="D192" s="154" t="s">
        <v>175</v>
      </c>
      <c r="E192" s="155" t="s">
        <v>2044</v>
      </c>
      <c r="F192" s="155" t="s">
        <v>2045</v>
      </c>
      <c r="G192" s="156" t="s">
        <v>191</v>
      </c>
      <c r="H192" s="157">
        <v>1</v>
      </c>
      <c r="I192" s="158"/>
      <c r="J192" s="159">
        <f>ROUND(I192*H192,2)</f>
        <v>0</v>
      </c>
      <c r="K192" s="167" t="s">
        <v>192</v>
      </c>
      <c r="L192" s="49"/>
      <c r="M192" s="161"/>
      <c r="N192" s="162" t="s">
        <v>42</v>
      </c>
      <c r="O192" s="9"/>
      <c r="P192" s="163">
        <f>O192*H192</f>
        <v>0</v>
      </c>
      <c r="Q192" s="163">
        <v>4.6999999999999999E-4</v>
      </c>
      <c r="R192" s="163">
        <f>Q192*H192</f>
        <v>4.6999999999999999E-4</v>
      </c>
      <c r="S192" s="163">
        <v>0</v>
      </c>
      <c r="T192" s="164">
        <f>S192*H192</f>
        <v>0</v>
      </c>
      <c r="U192" s="52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65" t="s">
        <v>262</v>
      </c>
      <c r="AS192" s="9"/>
      <c r="AT192" s="165" t="s">
        <v>175</v>
      </c>
      <c r="AU192" s="165" t="s">
        <v>81</v>
      </c>
      <c r="AV192" s="9"/>
      <c r="AW192" s="9"/>
      <c r="AX192" s="9"/>
      <c r="AY192" s="123" t="s">
        <v>173</v>
      </c>
      <c r="AZ192" s="9"/>
      <c r="BA192" s="9"/>
      <c r="BB192" s="9"/>
      <c r="BC192" s="9"/>
      <c r="BD192" s="9"/>
      <c r="BE192" s="166">
        <f>IF(N192="základní",J192,0)</f>
        <v>0</v>
      </c>
      <c r="BF192" s="166">
        <f>IF(N192="snížená",J192,0)</f>
        <v>0</v>
      </c>
      <c r="BG192" s="166">
        <f>IF(N192="zákl. přenesená",J192,0)</f>
        <v>0</v>
      </c>
      <c r="BH192" s="166">
        <f>IF(N192="sníž. přenesená",J192,0)</f>
        <v>0</v>
      </c>
      <c r="BI192" s="166">
        <f>IF(N192="nulová",J192,0)</f>
        <v>0</v>
      </c>
      <c r="BJ192" s="123" t="s">
        <v>79</v>
      </c>
      <c r="BK192" s="166">
        <f>ROUND(I192*H192,2)</f>
        <v>0</v>
      </c>
      <c r="BL192" s="123" t="s">
        <v>262</v>
      </c>
      <c r="BM192" s="165" t="s">
        <v>2046</v>
      </c>
      <c r="BN192" s="12"/>
    </row>
    <row r="193" spans="1:66" ht="13.05" customHeight="1">
      <c r="A193" s="13"/>
      <c r="B193" s="17"/>
      <c r="C193" s="229"/>
      <c r="D193" s="168" t="s">
        <v>194</v>
      </c>
      <c r="E193" s="229"/>
      <c r="F193" s="169" t="s">
        <v>2047</v>
      </c>
      <c r="G193" s="229"/>
      <c r="H193" s="229"/>
      <c r="I193" s="229"/>
      <c r="J193" s="229"/>
      <c r="K193" s="230"/>
      <c r="L193" s="49"/>
      <c r="M193" s="52"/>
      <c r="N193" s="9"/>
      <c r="O193" s="9"/>
      <c r="P193" s="9"/>
      <c r="Q193" s="9"/>
      <c r="R193" s="9"/>
      <c r="S193" s="9"/>
      <c r="T193" s="53"/>
      <c r="U193" s="52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9"/>
      <c r="AS193" s="9"/>
      <c r="AT193" s="123" t="s">
        <v>194</v>
      </c>
      <c r="AU193" s="123" t="s">
        <v>81</v>
      </c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12"/>
    </row>
    <row r="194" spans="1:66" ht="24.15" customHeight="1">
      <c r="A194" s="13"/>
      <c r="B194" s="49"/>
      <c r="C194" s="154" t="s">
        <v>445</v>
      </c>
      <c r="D194" s="154" t="s">
        <v>175</v>
      </c>
      <c r="E194" s="155" t="s">
        <v>2048</v>
      </c>
      <c r="F194" s="155" t="s">
        <v>2049</v>
      </c>
      <c r="G194" s="156" t="s">
        <v>191</v>
      </c>
      <c r="H194" s="157">
        <v>1</v>
      </c>
      <c r="I194" s="158"/>
      <c r="J194" s="159">
        <f>ROUND(I194*H194,2)</f>
        <v>0</v>
      </c>
      <c r="K194" s="167" t="s">
        <v>192</v>
      </c>
      <c r="L194" s="49"/>
      <c r="M194" s="161"/>
      <c r="N194" s="162" t="s">
        <v>42</v>
      </c>
      <c r="O194" s="9"/>
      <c r="P194" s="163">
        <f>O194*H194</f>
        <v>0</v>
      </c>
      <c r="Q194" s="163">
        <v>2.7999999999999998E-4</v>
      </c>
      <c r="R194" s="163">
        <f>Q194*H194</f>
        <v>2.7999999999999998E-4</v>
      </c>
      <c r="S194" s="163">
        <v>0</v>
      </c>
      <c r="T194" s="164">
        <f>S194*H194</f>
        <v>0</v>
      </c>
      <c r="U194" s="52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65" t="s">
        <v>262</v>
      </c>
      <c r="AS194" s="9"/>
      <c r="AT194" s="165" t="s">
        <v>175</v>
      </c>
      <c r="AU194" s="165" t="s">
        <v>81</v>
      </c>
      <c r="AV194" s="9"/>
      <c r="AW194" s="9"/>
      <c r="AX194" s="9"/>
      <c r="AY194" s="123" t="s">
        <v>173</v>
      </c>
      <c r="AZ194" s="9"/>
      <c r="BA194" s="9"/>
      <c r="BB194" s="9"/>
      <c r="BC194" s="9"/>
      <c r="BD194" s="9"/>
      <c r="BE194" s="166">
        <f>IF(N194="základní",J194,0)</f>
        <v>0</v>
      </c>
      <c r="BF194" s="166">
        <f>IF(N194="snížená",J194,0)</f>
        <v>0</v>
      </c>
      <c r="BG194" s="166">
        <f>IF(N194="zákl. přenesená",J194,0)</f>
        <v>0</v>
      </c>
      <c r="BH194" s="166">
        <f>IF(N194="sníž. přenesená",J194,0)</f>
        <v>0</v>
      </c>
      <c r="BI194" s="166">
        <f>IF(N194="nulová",J194,0)</f>
        <v>0</v>
      </c>
      <c r="BJ194" s="123" t="s">
        <v>79</v>
      </c>
      <c r="BK194" s="166">
        <f>ROUND(I194*H194,2)</f>
        <v>0</v>
      </c>
      <c r="BL194" s="123" t="s">
        <v>262</v>
      </c>
      <c r="BM194" s="165" t="s">
        <v>2050</v>
      </c>
      <c r="BN194" s="12"/>
    </row>
    <row r="195" spans="1:66" ht="13.05" customHeight="1">
      <c r="A195" s="13"/>
      <c r="B195" s="17"/>
      <c r="C195" s="229"/>
      <c r="D195" s="168" t="s">
        <v>194</v>
      </c>
      <c r="E195" s="229"/>
      <c r="F195" s="169" t="s">
        <v>2051</v>
      </c>
      <c r="G195" s="229"/>
      <c r="H195" s="229"/>
      <c r="I195" s="229"/>
      <c r="J195" s="229"/>
      <c r="K195" s="230"/>
      <c r="L195" s="49"/>
      <c r="M195" s="52"/>
      <c r="N195" s="9"/>
      <c r="O195" s="9"/>
      <c r="P195" s="9"/>
      <c r="Q195" s="9"/>
      <c r="R195" s="9"/>
      <c r="S195" s="9"/>
      <c r="T195" s="53"/>
      <c r="U195" s="52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9"/>
      <c r="AS195" s="9"/>
      <c r="AT195" s="123" t="s">
        <v>194</v>
      </c>
      <c r="AU195" s="123" t="s">
        <v>81</v>
      </c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12"/>
    </row>
    <row r="196" spans="1:66" ht="49.05" customHeight="1">
      <c r="A196" s="13"/>
      <c r="B196" s="49"/>
      <c r="C196" s="154" t="s">
        <v>451</v>
      </c>
      <c r="D196" s="154" t="s">
        <v>175</v>
      </c>
      <c r="E196" s="155" t="s">
        <v>2052</v>
      </c>
      <c r="F196" s="155" t="s">
        <v>2053</v>
      </c>
      <c r="G196" s="156" t="s">
        <v>302</v>
      </c>
      <c r="H196" s="157">
        <v>8.3000000000000004E-2</v>
      </c>
      <c r="I196" s="158"/>
      <c r="J196" s="159">
        <f>ROUND(I196*H196,2)</f>
        <v>0</v>
      </c>
      <c r="K196" s="167" t="s">
        <v>192</v>
      </c>
      <c r="L196" s="49"/>
      <c r="M196" s="161"/>
      <c r="N196" s="162" t="s">
        <v>42</v>
      </c>
      <c r="O196" s="9"/>
      <c r="P196" s="163">
        <f>O196*H196</f>
        <v>0</v>
      </c>
      <c r="Q196" s="163">
        <v>0</v>
      </c>
      <c r="R196" s="163">
        <f>Q196*H196</f>
        <v>0</v>
      </c>
      <c r="S196" s="163">
        <v>0</v>
      </c>
      <c r="T196" s="164">
        <f>S196*H196</f>
        <v>0</v>
      </c>
      <c r="U196" s="52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65" t="s">
        <v>262</v>
      </c>
      <c r="AS196" s="9"/>
      <c r="AT196" s="165" t="s">
        <v>175</v>
      </c>
      <c r="AU196" s="165" t="s">
        <v>81</v>
      </c>
      <c r="AV196" s="9"/>
      <c r="AW196" s="9"/>
      <c r="AX196" s="9"/>
      <c r="AY196" s="123" t="s">
        <v>173</v>
      </c>
      <c r="AZ196" s="9"/>
      <c r="BA196" s="9"/>
      <c r="BB196" s="9"/>
      <c r="BC196" s="9"/>
      <c r="BD196" s="9"/>
      <c r="BE196" s="166">
        <f>IF(N196="základní",J196,0)</f>
        <v>0</v>
      </c>
      <c r="BF196" s="166">
        <f>IF(N196="snížená",J196,0)</f>
        <v>0</v>
      </c>
      <c r="BG196" s="166">
        <f>IF(N196="zákl. přenesená",J196,0)</f>
        <v>0</v>
      </c>
      <c r="BH196" s="166">
        <f>IF(N196="sníž. přenesená",J196,0)</f>
        <v>0</v>
      </c>
      <c r="BI196" s="166">
        <f>IF(N196="nulová",J196,0)</f>
        <v>0</v>
      </c>
      <c r="BJ196" s="123" t="s">
        <v>79</v>
      </c>
      <c r="BK196" s="166">
        <f>ROUND(I196*H196,2)</f>
        <v>0</v>
      </c>
      <c r="BL196" s="123" t="s">
        <v>262</v>
      </c>
      <c r="BM196" s="165" t="s">
        <v>2054</v>
      </c>
      <c r="BN196" s="12"/>
    </row>
    <row r="197" spans="1:66" ht="13.05" customHeight="1">
      <c r="A197" s="13"/>
      <c r="B197" s="17"/>
      <c r="C197" s="50"/>
      <c r="D197" s="170" t="s">
        <v>194</v>
      </c>
      <c r="E197" s="50"/>
      <c r="F197" s="171" t="s">
        <v>2055</v>
      </c>
      <c r="G197" s="50"/>
      <c r="H197" s="50"/>
      <c r="I197" s="50"/>
      <c r="J197" s="50"/>
      <c r="K197" s="226"/>
      <c r="L197" s="49"/>
      <c r="M197" s="52"/>
      <c r="N197" s="9"/>
      <c r="O197" s="9"/>
      <c r="P197" s="9"/>
      <c r="Q197" s="9"/>
      <c r="R197" s="9"/>
      <c r="S197" s="9"/>
      <c r="T197" s="53"/>
      <c r="U197" s="52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9"/>
      <c r="AS197" s="9"/>
      <c r="AT197" s="123" t="s">
        <v>194</v>
      </c>
      <c r="AU197" s="123" t="s">
        <v>81</v>
      </c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12"/>
    </row>
    <row r="198" spans="1:66" ht="22.8" customHeight="1">
      <c r="A198" s="13"/>
      <c r="B198" s="17"/>
      <c r="C198" s="47"/>
      <c r="D198" s="151" t="s">
        <v>70</v>
      </c>
      <c r="E198" s="152" t="s">
        <v>2056</v>
      </c>
      <c r="F198" s="152" t="s">
        <v>2057</v>
      </c>
      <c r="G198" s="47"/>
      <c r="H198" s="47"/>
      <c r="I198" s="47"/>
      <c r="J198" s="153">
        <f>BK198</f>
        <v>0</v>
      </c>
      <c r="K198" s="225"/>
      <c r="L198" s="49"/>
      <c r="M198" s="52"/>
      <c r="N198" s="9"/>
      <c r="O198" s="9"/>
      <c r="P198" s="147">
        <f>SUM(P199:P206)</f>
        <v>0</v>
      </c>
      <c r="Q198" s="9"/>
      <c r="R198" s="147">
        <f>SUM(R199:R206)</f>
        <v>7.2600000000000012E-2</v>
      </c>
      <c r="S198" s="9"/>
      <c r="T198" s="148">
        <f>SUM(T199:T206)</f>
        <v>0</v>
      </c>
      <c r="U198" s="52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44" t="s">
        <v>81</v>
      </c>
      <c r="AS198" s="9"/>
      <c r="AT198" s="149" t="s">
        <v>70</v>
      </c>
      <c r="AU198" s="149" t="s">
        <v>79</v>
      </c>
      <c r="AV198" s="9"/>
      <c r="AW198" s="9"/>
      <c r="AX198" s="9"/>
      <c r="AY198" s="144" t="s">
        <v>173</v>
      </c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150">
        <f>SUM(BK199:BK206)</f>
        <v>0</v>
      </c>
      <c r="BL198" s="9"/>
      <c r="BM198" s="9"/>
      <c r="BN198" s="12"/>
    </row>
    <row r="199" spans="1:66" ht="37.799999999999997" customHeight="1">
      <c r="A199" s="13"/>
      <c r="B199" s="49"/>
      <c r="C199" s="154" t="s">
        <v>457</v>
      </c>
      <c r="D199" s="154" t="s">
        <v>175</v>
      </c>
      <c r="E199" s="155" t="s">
        <v>2058</v>
      </c>
      <c r="F199" s="155" t="s">
        <v>2059</v>
      </c>
      <c r="G199" s="156" t="s">
        <v>187</v>
      </c>
      <c r="H199" s="157">
        <v>4</v>
      </c>
      <c r="I199" s="158"/>
      <c r="J199" s="159">
        <f>ROUND(I199*H199,2)</f>
        <v>0</v>
      </c>
      <c r="K199" s="160"/>
      <c r="L199" s="49"/>
      <c r="M199" s="161"/>
      <c r="N199" s="162" t="s">
        <v>42</v>
      </c>
      <c r="O199" s="9"/>
      <c r="P199" s="163">
        <f>O199*H199</f>
        <v>0</v>
      </c>
      <c r="Q199" s="163">
        <v>1.6650000000000002E-2</v>
      </c>
      <c r="R199" s="163">
        <f>Q199*H199</f>
        <v>6.6600000000000006E-2</v>
      </c>
      <c r="S199" s="163">
        <v>0</v>
      </c>
      <c r="T199" s="164">
        <f>S199*H199</f>
        <v>0</v>
      </c>
      <c r="U199" s="52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65" t="s">
        <v>262</v>
      </c>
      <c r="AS199" s="9"/>
      <c r="AT199" s="165" t="s">
        <v>175</v>
      </c>
      <c r="AU199" s="165" t="s">
        <v>81</v>
      </c>
      <c r="AV199" s="9"/>
      <c r="AW199" s="9"/>
      <c r="AX199" s="9"/>
      <c r="AY199" s="123" t="s">
        <v>173</v>
      </c>
      <c r="AZ199" s="9"/>
      <c r="BA199" s="9"/>
      <c r="BB199" s="9"/>
      <c r="BC199" s="9"/>
      <c r="BD199" s="9"/>
      <c r="BE199" s="166">
        <f>IF(N199="základní",J199,0)</f>
        <v>0</v>
      </c>
      <c r="BF199" s="166">
        <f>IF(N199="snížená",J199,0)</f>
        <v>0</v>
      </c>
      <c r="BG199" s="166">
        <f>IF(N199="zákl. přenesená",J199,0)</f>
        <v>0</v>
      </c>
      <c r="BH199" s="166">
        <f>IF(N199="sníž. přenesená",J199,0)</f>
        <v>0</v>
      </c>
      <c r="BI199" s="166">
        <f>IF(N199="nulová",J199,0)</f>
        <v>0</v>
      </c>
      <c r="BJ199" s="123" t="s">
        <v>79</v>
      </c>
      <c r="BK199" s="166">
        <f>ROUND(I199*H199,2)</f>
        <v>0</v>
      </c>
      <c r="BL199" s="123" t="s">
        <v>262</v>
      </c>
      <c r="BM199" s="165" t="s">
        <v>2060</v>
      </c>
      <c r="BN199" s="12"/>
    </row>
    <row r="200" spans="1:66" ht="24.15" customHeight="1">
      <c r="A200" s="13"/>
      <c r="B200" s="49"/>
      <c r="C200" s="154" t="s">
        <v>463</v>
      </c>
      <c r="D200" s="154" t="s">
        <v>175</v>
      </c>
      <c r="E200" s="155" t="s">
        <v>2061</v>
      </c>
      <c r="F200" s="155" t="s">
        <v>2062</v>
      </c>
      <c r="G200" s="156" t="s">
        <v>187</v>
      </c>
      <c r="H200" s="157">
        <v>4</v>
      </c>
      <c r="I200" s="158"/>
      <c r="J200" s="159">
        <f>ROUND(I200*H200,2)</f>
        <v>0</v>
      </c>
      <c r="K200" s="167" t="s">
        <v>192</v>
      </c>
      <c r="L200" s="49"/>
      <c r="M200" s="161"/>
      <c r="N200" s="162" t="s">
        <v>42</v>
      </c>
      <c r="O200" s="9"/>
      <c r="P200" s="163">
        <f>O200*H200</f>
        <v>0</v>
      </c>
      <c r="Q200" s="163">
        <v>5.0000000000000001E-4</v>
      </c>
      <c r="R200" s="163">
        <f>Q200*H200</f>
        <v>2E-3</v>
      </c>
      <c r="S200" s="163">
        <v>0</v>
      </c>
      <c r="T200" s="164">
        <f>S200*H200</f>
        <v>0</v>
      </c>
      <c r="U200" s="52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65" t="s">
        <v>262</v>
      </c>
      <c r="AS200" s="9"/>
      <c r="AT200" s="165" t="s">
        <v>175</v>
      </c>
      <c r="AU200" s="165" t="s">
        <v>81</v>
      </c>
      <c r="AV200" s="9"/>
      <c r="AW200" s="9"/>
      <c r="AX200" s="9"/>
      <c r="AY200" s="123" t="s">
        <v>173</v>
      </c>
      <c r="AZ200" s="9"/>
      <c r="BA200" s="9"/>
      <c r="BB200" s="9"/>
      <c r="BC200" s="9"/>
      <c r="BD200" s="9"/>
      <c r="BE200" s="166">
        <f>IF(N200="základní",J200,0)</f>
        <v>0</v>
      </c>
      <c r="BF200" s="166">
        <f>IF(N200="snížená",J200,0)</f>
        <v>0</v>
      </c>
      <c r="BG200" s="166">
        <f>IF(N200="zákl. přenesená",J200,0)</f>
        <v>0</v>
      </c>
      <c r="BH200" s="166">
        <f>IF(N200="sníž. přenesená",J200,0)</f>
        <v>0</v>
      </c>
      <c r="BI200" s="166">
        <f>IF(N200="nulová",J200,0)</f>
        <v>0</v>
      </c>
      <c r="BJ200" s="123" t="s">
        <v>79</v>
      </c>
      <c r="BK200" s="166">
        <f>ROUND(I200*H200,2)</f>
        <v>0</v>
      </c>
      <c r="BL200" s="123" t="s">
        <v>262</v>
      </c>
      <c r="BM200" s="165" t="s">
        <v>2063</v>
      </c>
      <c r="BN200" s="12"/>
    </row>
    <row r="201" spans="1:66" ht="13.05" customHeight="1">
      <c r="A201" s="13"/>
      <c r="B201" s="17"/>
      <c r="C201" s="229"/>
      <c r="D201" s="168" t="s">
        <v>194</v>
      </c>
      <c r="E201" s="229"/>
      <c r="F201" s="169" t="s">
        <v>2064</v>
      </c>
      <c r="G201" s="229"/>
      <c r="H201" s="229"/>
      <c r="I201" s="229"/>
      <c r="J201" s="229"/>
      <c r="K201" s="230"/>
      <c r="L201" s="49"/>
      <c r="M201" s="52"/>
      <c r="N201" s="9"/>
      <c r="O201" s="9"/>
      <c r="P201" s="9"/>
      <c r="Q201" s="9"/>
      <c r="R201" s="9"/>
      <c r="S201" s="9"/>
      <c r="T201" s="53"/>
      <c r="U201" s="52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9"/>
      <c r="AS201" s="9"/>
      <c r="AT201" s="123" t="s">
        <v>194</v>
      </c>
      <c r="AU201" s="123" t="s">
        <v>81</v>
      </c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12"/>
    </row>
    <row r="202" spans="1:66" ht="24.15" customHeight="1">
      <c r="A202" s="13"/>
      <c r="B202" s="49"/>
      <c r="C202" s="154" t="s">
        <v>468</v>
      </c>
      <c r="D202" s="154" t="s">
        <v>175</v>
      </c>
      <c r="E202" s="155" t="s">
        <v>2065</v>
      </c>
      <c r="F202" s="155" t="s">
        <v>2066</v>
      </c>
      <c r="G202" s="156" t="s">
        <v>187</v>
      </c>
      <c r="H202" s="157">
        <v>4</v>
      </c>
      <c r="I202" s="158"/>
      <c r="J202" s="159">
        <f>ROUND(I202*H202,2)</f>
        <v>0</v>
      </c>
      <c r="K202" s="167" t="s">
        <v>192</v>
      </c>
      <c r="L202" s="49"/>
      <c r="M202" s="161"/>
      <c r="N202" s="162" t="s">
        <v>42</v>
      </c>
      <c r="O202" s="9"/>
      <c r="P202" s="163">
        <f>O202*H202</f>
        <v>0</v>
      </c>
      <c r="Q202" s="163">
        <v>0</v>
      </c>
      <c r="R202" s="163">
        <f>Q202*H202</f>
        <v>0</v>
      </c>
      <c r="S202" s="163">
        <v>0</v>
      </c>
      <c r="T202" s="164">
        <f>S202*H202</f>
        <v>0</v>
      </c>
      <c r="U202" s="52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65" t="s">
        <v>262</v>
      </c>
      <c r="AS202" s="9"/>
      <c r="AT202" s="165" t="s">
        <v>175</v>
      </c>
      <c r="AU202" s="165" t="s">
        <v>81</v>
      </c>
      <c r="AV202" s="9"/>
      <c r="AW202" s="9"/>
      <c r="AX202" s="9"/>
      <c r="AY202" s="123" t="s">
        <v>173</v>
      </c>
      <c r="AZ202" s="9"/>
      <c r="BA202" s="9"/>
      <c r="BB202" s="9"/>
      <c r="BC202" s="9"/>
      <c r="BD202" s="9"/>
      <c r="BE202" s="166">
        <f>IF(N202="základní",J202,0)</f>
        <v>0</v>
      </c>
      <c r="BF202" s="166">
        <f>IF(N202="snížená",J202,0)</f>
        <v>0</v>
      </c>
      <c r="BG202" s="166">
        <f>IF(N202="zákl. přenesená",J202,0)</f>
        <v>0</v>
      </c>
      <c r="BH202" s="166">
        <f>IF(N202="sníž. přenesená",J202,0)</f>
        <v>0</v>
      </c>
      <c r="BI202" s="166">
        <f>IF(N202="nulová",J202,0)</f>
        <v>0</v>
      </c>
      <c r="BJ202" s="123" t="s">
        <v>79</v>
      </c>
      <c r="BK202" s="166">
        <f>ROUND(I202*H202,2)</f>
        <v>0</v>
      </c>
      <c r="BL202" s="123" t="s">
        <v>262</v>
      </c>
      <c r="BM202" s="165" t="s">
        <v>2067</v>
      </c>
      <c r="BN202" s="12"/>
    </row>
    <row r="203" spans="1:66" ht="13.05" customHeight="1">
      <c r="A203" s="13"/>
      <c r="B203" s="17"/>
      <c r="C203" s="229"/>
      <c r="D203" s="168" t="s">
        <v>194</v>
      </c>
      <c r="E203" s="229"/>
      <c r="F203" s="169" t="s">
        <v>2068</v>
      </c>
      <c r="G203" s="229"/>
      <c r="H203" s="229"/>
      <c r="I203" s="229"/>
      <c r="J203" s="229"/>
      <c r="K203" s="230"/>
      <c r="L203" s="49"/>
      <c r="M203" s="52"/>
      <c r="N203" s="9"/>
      <c r="O203" s="9"/>
      <c r="P203" s="9"/>
      <c r="Q203" s="9"/>
      <c r="R203" s="9"/>
      <c r="S203" s="9"/>
      <c r="T203" s="53"/>
      <c r="U203" s="52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9"/>
      <c r="AS203" s="9"/>
      <c r="AT203" s="123" t="s">
        <v>194</v>
      </c>
      <c r="AU203" s="123" t="s">
        <v>81</v>
      </c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12"/>
    </row>
    <row r="204" spans="1:66" ht="24.15" customHeight="1">
      <c r="A204" s="13"/>
      <c r="B204" s="49"/>
      <c r="C204" s="193" t="s">
        <v>473</v>
      </c>
      <c r="D204" s="193" t="s">
        <v>317</v>
      </c>
      <c r="E204" s="194" t="s">
        <v>2069</v>
      </c>
      <c r="F204" s="194" t="s">
        <v>2070</v>
      </c>
      <c r="G204" s="195" t="s">
        <v>191</v>
      </c>
      <c r="H204" s="196">
        <v>4</v>
      </c>
      <c r="I204" s="197"/>
      <c r="J204" s="198">
        <f>ROUND(I204*H204,2)</f>
        <v>0</v>
      </c>
      <c r="K204" s="199" t="s">
        <v>192</v>
      </c>
      <c r="L204" s="200"/>
      <c r="M204" s="201"/>
      <c r="N204" s="202" t="s">
        <v>42</v>
      </c>
      <c r="O204" s="9"/>
      <c r="P204" s="163">
        <f>O204*H204</f>
        <v>0</v>
      </c>
      <c r="Q204" s="163">
        <v>1E-3</v>
      </c>
      <c r="R204" s="163">
        <f>Q204*H204</f>
        <v>4.0000000000000001E-3</v>
      </c>
      <c r="S204" s="163">
        <v>0</v>
      </c>
      <c r="T204" s="164">
        <f>S204*H204</f>
        <v>0</v>
      </c>
      <c r="U204" s="52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65" t="s">
        <v>364</v>
      </c>
      <c r="AS204" s="9"/>
      <c r="AT204" s="165" t="s">
        <v>317</v>
      </c>
      <c r="AU204" s="165" t="s">
        <v>81</v>
      </c>
      <c r="AV204" s="9"/>
      <c r="AW204" s="9"/>
      <c r="AX204" s="9"/>
      <c r="AY204" s="123" t="s">
        <v>173</v>
      </c>
      <c r="AZ204" s="9"/>
      <c r="BA204" s="9"/>
      <c r="BB204" s="9"/>
      <c r="BC204" s="9"/>
      <c r="BD204" s="9"/>
      <c r="BE204" s="166">
        <f>IF(N204="základní",J204,0)</f>
        <v>0</v>
      </c>
      <c r="BF204" s="166">
        <f>IF(N204="snížená",J204,0)</f>
        <v>0</v>
      </c>
      <c r="BG204" s="166">
        <f>IF(N204="zákl. přenesená",J204,0)</f>
        <v>0</v>
      </c>
      <c r="BH204" s="166">
        <f>IF(N204="sníž. přenesená",J204,0)</f>
        <v>0</v>
      </c>
      <c r="BI204" s="166">
        <f>IF(N204="nulová",J204,0)</f>
        <v>0</v>
      </c>
      <c r="BJ204" s="123" t="s">
        <v>79</v>
      </c>
      <c r="BK204" s="166">
        <f>ROUND(I204*H204,2)</f>
        <v>0</v>
      </c>
      <c r="BL204" s="123" t="s">
        <v>262</v>
      </c>
      <c r="BM204" s="165" t="s">
        <v>2071</v>
      </c>
      <c r="BN204" s="12"/>
    </row>
    <row r="205" spans="1:66" ht="49.05" customHeight="1">
      <c r="A205" s="13"/>
      <c r="B205" s="49"/>
      <c r="C205" s="154" t="s">
        <v>478</v>
      </c>
      <c r="D205" s="154" t="s">
        <v>175</v>
      </c>
      <c r="E205" s="155" t="s">
        <v>2072</v>
      </c>
      <c r="F205" s="155" t="s">
        <v>2073</v>
      </c>
      <c r="G205" s="156" t="s">
        <v>302</v>
      </c>
      <c r="H205" s="157">
        <v>7.2999999999999995E-2</v>
      </c>
      <c r="I205" s="158"/>
      <c r="J205" s="159">
        <f>ROUND(I205*H205,2)</f>
        <v>0</v>
      </c>
      <c r="K205" s="167" t="s">
        <v>192</v>
      </c>
      <c r="L205" s="49"/>
      <c r="M205" s="161"/>
      <c r="N205" s="162" t="s">
        <v>42</v>
      </c>
      <c r="O205" s="9"/>
      <c r="P205" s="163">
        <f>O205*H205</f>
        <v>0</v>
      </c>
      <c r="Q205" s="163">
        <v>0</v>
      </c>
      <c r="R205" s="163">
        <f>Q205*H205</f>
        <v>0</v>
      </c>
      <c r="S205" s="163">
        <v>0</v>
      </c>
      <c r="T205" s="164">
        <f>S205*H205</f>
        <v>0</v>
      </c>
      <c r="U205" s="52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65" t="s">
        <v>262</v>
      </c>
      <c r="AS205" s="9"/>
      <c r="AT205" s="165" t="s">
        <v>175</v>
      </c>
      <c r="AU205" s="165" t="s">
        <v>81</v>
      </c>
      <c r="AV205" s="9"/>
      <c r="AW205" s="9"/>
      <c r="AX205" s="9"/>
      <c r="AY205" s="123" t="s">
        <v>173</v>
      </c>
      <c r="AZ205" s="9"/>
      <c r="BA205" s="9"/>
      <c r="BB205" s="9"/>
      <c r="BC205" s="9"/>
      <c r="BD205" s="9"/>
      <c r="BE205" s="166">
        <f>IF(N205="základní",J205,0)</f>
        <v>0</v>
      </c>
      <c r="BF205" s="166">
        <f>IF(N205="snížená",J205,0)</f>
        <v>0</v>
      </c>
      <c r="BG205" s="166">
        <f>IF(N205="zákl. přenesená",J205,0)</f>
        <v>0</v>
      </c>
      <c r="BH205" s="166">
        <f>IF(N205="sníž. přenesená",J205,0)</f>
        <v>0</v>
      </c>
      <c r="BI205" s="166">
        <f>IF(N205="nulová",J205,0)</f>
        <v>0</v>
      </c>
      <c r="BJ205" s="123" t="s">
        <v>79</v>
      </c>
      <c r="BK205" s="166">
        <f>ROUND(I205*H205,2)</f>
        <v>0</v>
      </c>
      <c r="BL205" s="123" t="s">
        <v>262</v>
      </c>
      <c r="BM205" s="165" t="s">
        <v>2074</v>
      </c>
      <c r="BN205" s="12"/>
    </row>
    <row r="206" spans="1:66" ht="13.05" customHeight="1">
      <c r="A206" s="13"/>
      <c r="B206" s="17"/>
      <c r="C206" s="50"/>
      <c r="D206" s="170" t="s">
        <v>194</v>
      </c>
      <c r="E206" s="50"/>
      <c r="F206" s="171" t="s">
        <v>2075</v>
      </c>
      <c r="G206" s="50"/>
      <c r="H206" s="50"/>
      <c r="I206" s="50"/>
      <c r="J206" s="50"/>
      <c r="K206" s="226"/>
      <c r="L206" s="49"/>
      <c r="M206" s="52"/>
      <c r="N206" s="9"/>
      <c r="O206" s="9"/>
      <c r="P206" s="9"/>
      <c r="Q206" s="9"/>
      <c r="R206" s="9"/>
      <c r="S206" s="9"/>
      <c r="T206" s="53"/>
      <c r="U206" s="52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9"/>
      <c r="AS206" s="9"/>
      <c r="AT206" s="123" t="s">
        <v>194</v>
      </c>
      <c r="AU206" s="123" t="s">
        <v>81</v>
      </c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12"/>
    </row>
    <row r="207" spans="1:66" ht="22.8" customHeight="1">
      <c r="A207" s="13"/>
      <c r="B207" s="17"/>
      <c r="C207" s="47"/>
      <c r="D207" s="151" t="s">
        <v>70</v>
      </c>
      <c r="E207" s="152" t="s">
        <v>2076</v>
      </c>
      <c r="F207" s="152" t="s">
        <v>2077</v>
      </c>
      <c r="G207" s="47"/>
      <c r="H207" s="47"/>
      <c r="I207" s="47"/>
      <c r="J207" s="153">
        <f>BK207</f>
        <v>0</v>
      </c>
      <c r="K207" s="225"/>
      <c r="L207" s="49"/>
      <c r="M207" s="52"/>
      <c r="N207" s="9"/>
      <c r="O207" s="9"/>
      <c r="P207" s="147">
        <f>P208</f>
        <v>0</v>
      </c>
      <c r="Q207" s="9"/>
      <c r="R207" s="147">
        <f>R208</f>
        <v>3.79E-3</v>
      </c>
      <c r="S207" s="9"/>
      <c r="T207" s="148">
        <f>T208</f>
        <v>0</v>
      </c>
      <c r="U207" s="52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44" t="s">
        <v>81</v>
      </c>
      <c r="AS207" s="9"/>
      <c r="AT207" s="149" t="s">
        <v>70</v>
      </c>
      <c r="AU207" s="149" t="s">
        <v>79</v>
      </c>
      <c r="AV207" s="9"/>
      <c r="AW207" s="9"/>
      <c r="AX207" s="9"/>
      <c r="AY207" s="144" t="s">
        <v>173</v>
      </c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150">
        <f>BK208</f>
        <v>0</v>
      </c>
      <c r="BL207" s="9"/>
      <c r="BM207" s="9"/>
      <c r="BN207" s="12"/>
    </row>
    <row r="208" spans="1:66" ht="16.5" customHeight="1">
      <c r="A208" s="13"/>
      <c r="B208" s="49"/>
      <c r="C208" s="154" t="s">
        <v>484</v>
      </c>
      <c r="D208" s="154" t="s">
        <v>175</v>
      </c>
      <c r="E208" s="155" t="s">
        <v>2078</v>
      </c>
      <c r="F208" s="155" t="s">
        <v>2079</v>
      </c>
      <c r="G208" s="156" t="s">
        <v>191</v>
      </c>
      <c r="H208" s="157">
        <v>1</v>
      </c>
      <c r="I208" s="158"/>
      <c r="J208" s="159">
        <f>ROUND(I208*H208,2)</f>
        <v>0</v>
      </c>
      <c r="K208" s="160"/>
      <c r="L208" s="49"/>
      <c r="M208" s="161"/>
      <c r="N208" s="162" t="s">
        <v>42</v>
      </c>
      <c r="O208" s="9"/>
      <c r="P208" s="163">
        <f>O208*H208</f>
        <v>0</v>
      </c>
      <c r="Q208" s="163">
        <v>3.79E-3</v>
      </c>
      <c r="R208" s="163">
        <f>Q208*H208</f>
        <v>3.79E-3</v>
      </c>
      <c r="S208" s="163">
        <v>0</v>
      </c>
      <c r="T208" s="164">
        <f>S208*H208</f>
        <v>0</v>
      </c>
      <c r="U208" s="52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65" t="s">
        <v>179</v>
      </c>
      <c r="AS208" s="9"/>
      <c r="AT208" s="165" t="s">
        <v>175</v>
      </c>
      <c r="AU208" s="165" t="s">
        <v>81</v>
      </c>
      <c r="AV208" s="9"/>
      <c r="AW208" s="9"/>
      <c r="AX208" s="9"/>
      <c r="AY208" s="123" t="s">
        <v>173</v>
      </c>
      <c r="AZ208" s="9"/>
      <c r="BA208" s="9"/>
      <c r="BB208" s="9"/>
      <c r="BC208" s="9"/>
      <c r="BD208" s="9"/>
      <c r="BE208" s="166">
        <f>IF(N208="základní",J208,0)</f>
        <v>0</v>
      </c>
      <c r="BF208" s="166">
        <f>IF(N208="snížená",J208,0)</f>
        <v>0</v>
      </c>
      <c r="BG208" s="166">
        <f>IF(N208="zákl. přenesená",J208,0)</f>
        <v>0</v>
      </c>
      <c r="BH208" s="166">
        <f>IF(N208="sníž. přenesená",J208,0)</f>
        <v>0</v>
      </c>
      <c r="BI208" s="166">
        <f>IF(N208="nulová",J208,0)</f>
        <v>0</v>
      </c>
      <c r="BJ208" s="123" t="s">
        <v>79</v>
      </c>
      <c r="BK208" s="166">
        <f>ROUND(I208*H208,2)</f>
        <v>0</v>
      </c>
      <c r="BL208" s="123" t="s">
        <v>179</v>
      </c>
      <c r="BM208" s="165" t="s">
        <v>2080</v>
      </c>
      <c r="BN208" s="12"/>
    </row>
    <row r="209" spans="1:66" ht="22.8" customHeight="1">
      <c r="A209" s="13"/>
      <c r="B209" s="17"/>
      <c r="C209" s="229"/>
      <c r="D209" s="231" t="s">
        <v>70</v>
      </c>
      <c r="E209" s="128" t="s">
        <v>2081</v>
      </c>
      <c r="F209" s="128" t="s">
        <v>2082</v>
      </c>
      <c r="G209" s="229"/>
      <c r="H209" s="229"/>
      <c r="I209" s="229"/>
      <c r="J209" s="232">
        <f>BK209</f>
        <v>0</v>
      </c>
      <c r="K209" s="230"/>
      <c r="L209" s="49"/>
      <c r="M209" s="52"/>
      <c r="N209" s="9"/>
      <c r="O209" s="9"/>
      <c r="P209" s="147">
        <f>SUM(P210:P211)</f>
        <v>0</v>
      </c>
      <c r="Q209" s="9"/>
      <c r="R209" s="147">
        <f>SUM(R210:R211)</f>
        <v>0</v>
      </c>
      <c r="S209" s="9"/>
      <c r="T209" s="148">
        <f>SUM(T210:T211)</f>
        <v>0</v>
      </c>
      <c r="U209" s="52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44" t="s">
        <v>81</v>
      </c>
      <c r="AS209" s="9"/>
      <c r="AT209" s="149" t="s">
        <v>70</v>
      </c>
      <c r="AU209" s="149" t="s">
        <v>79</v>
      </c>
      <c r="AV209" s="9"/>
      <c r="AW209" s="9"/>
      <c r="AX209" s="9"/>
      <c r="AY209" s="144" t="s">
        <v>173</v>
      </c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150">
        <f>SUM(BK210:BK211)</f>
        <v>0</v>
      </c>
      <c r="BL209" s="9"/>
      <c r="BM209" s="9"/>
      <c r="BN209" s="12"/>
    </row>
    <row r="210" spans="1:66" ht="16.5" customHeight="1">
      <c r="A210" s="13"/>
      <c r="B210" s="49"/>
      <c r="C210" s="154" t="s">
        <v>491</v>
      </c>
      <c r="D210" s="154" t="s">
        <v>175</v>
      </c>
      <c r="E210" s="155" t="s">
        <v>2083</v>
      </c>
      <c r="F210" s="155" t="s">
        <v>2084</v>
      </c>
      <c r="G210" s="156" t="s">
        <v>2085</v>
      </c>
      <c r="H210" s="157">
        <v>1</v>
      </c>
      <c r="I210" s="158"/>
      <c r="J210" s="159">
        <f>ROUND(I210*H210,2)</f>
        <v>0</v>
      </c>
      <c r="K210" s="160"/>
      <c r="L210" s="49"/>
      <c r="M210" s="161"/>
      <c r="N210" s="162" t="s">
        <v>42</v>
      </c>
      <c r="O210" s="9"/>
      <c r="P210" s="163">
        <f>O210*H210</f>
        <v>0</v>
      </c>
      <c r="Q210" s="163">
        <v>0</v>
      </c>
      <c r="R210" s="163">
        <f>Q210*H210</f>
        <v>0</v>
      </c>
      <c r="S210" s="163">
        <v>0</v>
      </c>
      <c r="T210" s="164">
        <f>S210*H210</f>
        <v>0</v>
      </c>
      <c r="U210" s="52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65" t="s">
        <v>179</v>
      </c>
      <c r="AS210" s="9"/>
      <c r="AT210" s="165" t="s">
        <v>175</v>
      </c>
      <c r="AU210" s="165" t="s">
        <v>81</v>
      </c>
      <c r="AV210" s="9"/>
      <c r="AW210" s="9"/>
      <c r="AX210" s="9"/>
      <c r="AY210" s="123" t="s">
        <v>173</v>
      </c>
      <c r="AZ210" s="9"/>
      <c r="BA210" s="9"/>
      <c r="BB210" s="9"/>
      <c r="BC210" s="9"/>
      <c r="BD210" s="9"/>
      <c r="BE210" s="166">
        <f>IF(N210="základní",J210,0)</f>
        <v>0</v>
      </c>
      <c r="BF210" s="166">
        <f>IF(N210="snížená",J210,0)</f>
        <v>0</v>
      </c>
      <c r="BG210" s="166">
        <f>IF(N210="zákl. přenesená",J210,0)</f>
        <v>0</v>
      </c>
      <c r="BH210" s="166">
        <f>IF(N210="sníž. přenesená",J210,0)</f>
        <v>0</v>
      </c>
      <c r="BI210" s="166">
        <f>IF(N210="nulová",J210,0)</f>
        <v>0</v>
      </c>
      <c r="BJ210" s="123" t="s">
        <v>79</v>
      </c>
      <c r="BK210" s="166">
        <f>ROUND(I210*H210,2)</f>
        <v>0</v>
      </c>
      <c r="BL210" s="123" t="s">
        <v>179</v>
      </c>
      <c r="BM210" s="165" t="s">
        <v>2086</v>
      </c>
      <c r="BN210" s="12"/>
    </row>
    <row r="211" spans="1:66" ht="21.75" customHeight="1">
      <c r="A211" s="13"/>
      <c r="B211" s="49"/>
      <c r="C211" s="154" t="s">
        <v>497</v>
      </c>
      <c r="D211" s="154" t="s">
        <v>175</v>
      </c>
      <c r="E211" s="155" t="s">
        <v>2087</v>
      </c>
      <c r="F211" s="155" t="s">
        <v>2088</v>
      </c>
      <c r="G211" s="156" t="s">
        <v>2089</v>
      </c>
      <c r="H211" s="157">
        <v>24</v>
      </c>
      <c r="I211" s="158"/>
      <c r="J211" s="159">
        <f>ROUND(I211*H211,2)</f>
        <v>0</v>
      </c>
      <c r="K211" s="160"/>
      <c r="L211" s="49"/>
      <c r="M211" s="233"/>
      <c r="N211" s="234" t="s">
        <v>42</v>
      </c>
      <c r="O211" s="47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52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65" t="s">
        <v>179</v>
      </c>
      <c r="AS211" s="9"/>
      <c r="AT211" s="165" t="s">
        <v>175</v>
      </c>
      <c r="AU211" s="165" t="s">
        <v>81</v>
      </c>
      <c r="AV211" s="9"/>
      <c r="AW211" s="9"/>
      <c r="AX211" s="9"/>
      <c r="AY211" s="123" t="s">
        <v>173</v>
      </c>
      <c r="AZ211" s="9"/>
      <c r="BA211" s="9"/>
      <c r="BB211" s="9"/>
      <c r="BC211" s="9"/>
      <c r="BD211" s="9"/>
      <c r="BE211" s="166">
        <f>IF(N211="základní",J211,0)</f>
        <v>0</v>
      </c>
      <c r="BF211" s="166">
        <f>IF(N211="snížená",J211,0)</f>
        <v>0</v>
      </c>
      <c r="BG211" s="166">
        <f>IF(N211="zákl. přenesená",J211,0)</f>
        <v>0</v>
      </c>
      <c r="BH211" s="166">
        <f>IF(N211="sníž. přenesená",J211,0)</f>
        <v>0</v>
      </c>
      <c r="BI211" s="166">
        <f>IF(N211="nulová",J211,0)</f>
        <v>0</v>
      </c>
      <c r="BJ211" s="123" t="s">
        <v>79</v>
      </c>
      <c r="BK211" s="166">
        <f>ROUND(I211*H211,2)</f>
        <v>0</v>
      </c>
      <c r="BL211" s="123" t="s">
        <v>179</v>
      </c>
      <c r="BM211" s="165" t="s">
        <v>2090</v>
      </c>
      <c r="BN211" s="12"/>
    </row>
    <row r="212" spans="1:66" ht="7.95" customHeight="1">
      <c r="A212" s="96"/>
      <c r="B212" s="40"/>
      <c r="C212" s="237"/>
      <c r="D212" s="237"/>
      <c r="E212" s="237"/>
      <c r="F212" s="237"/>
      <c r="G212" s="237"/>
      <c r="H212" s="237"/>
      <c r="I212" s="237"/>
      <c r="J212" s="237"/>
      <c r="K212" s="238"/>
      <c r="L212" s="97"/>
      <c r="M212" s="239"/>
      <c r="N212" s="239"/>
      <c r="O212" s="239"/>
      <c r="P212" s="239"/>
      <c r="Q212" s="239"/>
      <c r="R212" s="239"/>
      <c r="S212" s="239"/>
      <c r="T212" s="239"/>
      <c r="U212" s="98"/>
      <c r="V212" s="98"/>
      <c r="W212" s="98"/>
      <c r="X212" s="98"/>
      <c r="Y212" s="98"/>
      <c r="Z212" s="98"/>
      <c r="AA212" s="98"/>
      <c r="AB212" s="98"/>
      <c r="AC212" s="98"/>
      <c r="AD212" s="98"/>
      <c r="AE212" s="98"/>
      <c r="AF212" s="99"/>
      <c r="AG212" s="99"/>
      <c r="AH212" s="99"/>
      <c r="AI212" s="99"/>
      <c r="AJ212" s="99"/>
      <c r="AK212" s="99"/>
      <c r="AL212" s="99"/>
      <c r="AM212" s="99"/>
      <c r="AN212" s="99"/>
      <c r="AO212" s="99"/>
      <c r="AP212" s="99"/>
      <c r="AQ212" s="99"/>
      <c r="AR212" s="98"/>
      <c r="AS212" s="98"/>
      <c r="AT212" s="98"/>
      <c r="AU212" s="98"/>
      <c r="AV212" s="98"/>
      <c r="AW212" s="98"/>
      <c r="AX212" s="98"/>
      <c r="AY212" s="98"/>
      <c r="AZ212" s="98"/>
      <c r="BA212" s="98"/>
      <c r="BB212" s="98"/>
      <c r="BC212" s="98"/>
      <c r="BD212" s="98"/>
      <c r="BE212" s="98"/>
      <c r="BF212" s="98"/>
      <c r="BG212" s="98"/>
      <c r="BH212" s="98"/>
      <c r="BI212" s="98"/>
      <c r="BJ212" s="98"/>
      <c r="BK212" s="98"/>
      <c r="BL212" s="98"/>
      <c r="BM212" s="98"/>
      <c r="BN212" s="100"/>
    </row>
  </sheetData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0" r:id="rId2"/>
    <hyperlink ref="F103" r:id="rId3"/>
    <hyperlink ref="F106" r:id="rId4"/>
    <hyperlink ref="F109" r:id="rId5"/>
    <hyperlink ref="F112" r:id="rId6"/>
    <hyperlink ref="F114" r:id="rId7"/>
    <hyperlink ref="F116" r:id="rId8"/>
    <hyperlink ref="F118" r:id="rId9"/>
    <hyperlink ref="F120" r:id="rId10"/>
    <hyperlink ref="F123" r:id="rId11"/>
    <hyperlink ref="F126" r:id="rId12"/>
    <hyperlink ref="F129" r:id="rId13"/>
    <hyperlink ref="F133" r:id="rId14"/>
    <hyperlink ref="F136" r:id="rId15"/>
    <hyperlink ref="F139" r:id="rId16"/>
    <hyperlink ref="F142" r:id="rId17"/>
    <hyperlink ref="F144" r:id="rId18"/>
    <hyperlink ref="F146" r:id="rId19"/>
    <hyperlink ref="F148" r:id="rId20"/>
    <hyperlink ref="F150" r:id="rId21"/>
    <hyperlink ref="F152" r:id="rId22"/>
    <hyperlink ref="F155" r:id="rId23"/>
    <hyperlink ref="F157" r:id="rId24"/>
    <hyperlink ref="F159" r:id="rId25"/>
    <hyperlink ref="F162" r:id="rId26"/>
    <hyperlink ref="F165" r:id="rId27"/>
    <hyperlink ref="F168" r:id="rId28"/>
    <hyperlink ref="F170" r:id="rId29"/>
    <hyperlink ref="F172" r:id="rId30"/>
    <hyperlink ref="F174" r:id="rId31"/>
    <hyperlink ref="F177" r:id="rId32"/>
    <hyperlink ref="F179" r:id="rId33"/>
    <hyperlink ref="F181" r:id="rId34"/>
    <hyperlink ref="F183" r:id="rId35"/>
    <hyperlink ref="F186" r:id="rId36"/>
    <hyperlink ref="F191" r:id="rId37"/>
    <hyperlink ref="F193" r:id="rId38"/>
    <hyperlink ref="F195" r:id="rId39"/>
    <hyperlink ref="F197" r:id="rId40"/>
    <hyperlink ref="F201" r:id="rId41"/>
    <hyperlink ref="F203" r:id="rId42"/>
    <hyperlink ref="F206" r:id="rId43"/>
  </hyperlinks>
  <pageMargins left="0.39374999999999999" right="0.39374999999999999" top="0.39374999999999999" bottom="0.39374999999999999" header="0" footer="0"/>
  <pageSetup scale="77" fitToHeight="0" orientation="portrait" r:id="rId44"/>
  <headerFooter>
    <oddFooter>&amp;C&amp;"Arial CE,Regular"&amp;8&amp;K000000Strana &amp;P z &amp;N</oddFooter>
  </headerFooter>
  <drawing r:id="rId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21"/>
  <sheetViews>
    <sheetView showGridLines="0" workbookViewId="0">
      <selection activeCell="A2" sqref="A2:K221"/>
    </sheetView>
  </sheetViews>
  <sheetFormatPr defaultColWidth="8" defaultRowHeight="12.75" customHeight="1"/>
  <cols>
    <col min="1" max="1" width="8.28515625" style="240" customWidth="1"/>
    <col min="2" max="2" width="2" style="240" customWidth="1"/>
    <col min="3" max="4" width="4.28515625" style="240" customWidth="1"/>
    <col min="5" max="5" width="17.28515625" style="240" customWidth="1"/>
    <col min="6" max="6" width="50.7109375" style="240" customWidth="1"/>
    <col min="7" max="7" width="7.42578125" style="240" customWidth="1"/>
    <col min="8" max="8" width="14" style="240" customWidth="1"/>
    <col min="9" max="9" width="15.7109375" style="240" customWidth="1"/>
    <col min="10" max="11" width="22.28515625" style="240" customWidth="1"/>
    <col min="12" max="12" width="9.28515625" style="240" customWidth="1"/>
    <col min="13" max="13" width="10.7109375" style="240" customWidth="1"/>
    <col min="14" max="14" width="9.28515625" style="240" customWidth="1"/>
    <col min="15" max="20" width="14.28515625" style="240" customWidth="1"/>
    <col min="21" max="21" width="16.28515625" style="240" customWidth="1"/>
    <col min="22" max="22" width="12.28515625" style="240" customWidth="1"/>
    <col min="23" max="23" width="16.28515625" style="240" customWidth="1"/>
    <col min="24" max="24" width="12.28515625" style="240" customWidth="1"/>
    <col min="25" max="25" width="15" style="240" customWidth="1"/>
    <col min="26" max="26" width="11" style="240" customWidth="1"/>
    <col min="27" max="27" width="15" style="240" customWidth="1"/>
    <col min="28" max="28" width="16.28515625" style="240" customWidth="1"/>
    <col min="29" max="29" width="11" style="240" customWidth="1"/>
    <col min="30" max="30" width="15" style="240" customWidth="1"/>
    <col min="31" max="31" width="16.28515625" style="240" customWidth="1"/>
    <col min="32" max="43" width="8" style="240" customWidth="1"/>
    <col min="44" max="65" width="8" style="240" hidden="1" customWidth="1"/>
    <col min="66" max="256" width="8" style="240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91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25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324" t="s">
        <v>1850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" hidden="1" customHeight="1">
      <c r="A10" s="13"/>
      <c r="B10" s="17"/>
      <c r="C10" s="9"/>
      <c r="D10" s="33" t="s">
        <v>1851</v>
      </c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6.5" hidden="1" customHeight="1">
      <c r="A11" s="13"/>
      <c r="B11" s="17"/>
      <c r="C11" s="9"/>
      <c r="D11" s="9"/>
      <c r="E11" s="285" t="s">
        <v>2091</v>
      </c>
      <c r="F11" s="286"/>
      <c r="G11" s="286"/>
      <c r="H11" s="286"/>
      <c r="I11" s="9"/>
      <c r="J11" s="9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.75" hidden="1" customHeight="1">
      <c r="A12" s="13"/>
      <c r="B12" s="17"/>
      <c r="C12" s="9"/>
      <c r="D12" s="9"/>
      <c r="E12" s="9"/>
      <c r="F12" s="9"/>
      <c r="G12" s="9"/>
      <c r="H12" s="9"/>
      <c r="I12" s="9"/>
      <c r="J12" s="9"/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2" hidden="1" customHeight="1">
      <c r="A13" s="13"/>
      <c r="B13" s="17"/>
      <c r="C13" s="9"/>
      <c r="D13" s="33" t="s">
        <v>18</v>
      </c>
      <c r="E13" s="9"/>
      <c r="F13" s="91"/>
      <c r="G13" s="9"/>
      <c r="H13" s="9"/>
      <c r="I13" s="33" t="s">
        <v>19</v>
      </c>
      <c r="J13" s="91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20</v>
      </c>
      <c r="E14" s="9"/>
      <c r="F14" s="46" t="s">
        <v>21</v>
      </c>
      <c r="G14" s="9"/>
      <c r="H14" s="9"/>
      <c r="I14" s="33" t="s">
        <v>22</v>
      </c>
      <c r="J14" s="46" t="str">
        <f>'Rekapitulace stavby'!AN8</f>
        <v>17. 7. 2024</v>
      </c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0.8" hidden="1" customHeight="1">
      <c r="A15" s="13"/>
      <c r="B15" s="17"/>
      <c r="C15" s="9"/>
      <c r="D15" s="9"/>
      <c r="E15" s="9"/>
      <c r="F15" s="9"/>
      <c r="G15" s="9"/>
      <c r="H15" s="9"/>
      <c r="I15" s="9"/>
      <c r="J15" s="9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12" hidden="1" customHeight="1">
      <c r="A16" s="13"/>
      <c r="B16" s="17"/>
      <c r="C16" s="9"/>
      <c r="D16" s="33" t="s">
        <v>24</v>
      </c>
      <c r="E16" s="9"/>
      <c r="F16" s="9"/>
      <c r="G16" s="9"/>
      <c r="H16" s="9"/>
      <c r="I16" s="33" t="s">
        <v>25</v>
      </c>
      <c r="J16" s="91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8" hidden="1" customHeight="1">
      <c r="A17" s="13"/>
      <c r="B17" s="17"/>
      <c r="C17" s="9"/>
      <c r="D17" s="9"/>
      <c r="E17" s="46" t="s">
        <v>26</v>
      </c>
      <c r="F17" s="9"/>
      <c r="G17" s="9"/>
      <c r="H17" s="9"/>
      <c r="I17" s="33" t="s">
        <v>27</v>
      </c>
      <c r="J17" s="91"/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7.95" hidden="1" customHeight="1">
      <c r="A18" s="13"/>
      <c r="B18" s="17"/>
      <c r="C18" s="9"/>
      <c r="D18" s="9"/>
      <c r="E18" s="9"/>
      <c r="F18" s="9"/>
      <c r="G18" s="9"/>
      <c r="H18" s="9"/>
      <c r="I18" s="9"/>
      <c r="J18" s="9"/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12" hidden="1" customHeight="1">
      <c r="A19" s="13"/>
      <c r="B19" s="17"/>
      <c r="C19" s="9"/>
      <c r="D19" s="33" t="s">
        <v>28</v>
      </c>
      <c r="E19" s="9"/>
      <c r="F19" s="9"/>
      <c r="G19" s="9"/>
      <c r="H19" s="9"/>
      <c r="I19" s="33" t="s">
        <v>25</v>
      </c>
      <c r="J19" s="27" t="str">
        <f>'Rekapitulace stavby'!AN13</f>
        <v>Vyplň údaj</v>
      </c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8" hidden="1" customHeight="1">
      <c r="A20" s="13"/>
      <c r="B20" s="17"/>
      <c r="C20" s="9"/>
      <c r="D20" s="9"/>
      <c r="E20" s="294" t="str">
        <f>'Rekapitulace stavby'!E14</f>
        <v>Vyplň údaj</v>
      </c>
      <c r="F20" s="327"/>
      <c r="G20" s="327"/>
      <c r="H20" s="327"/>
      <c r="I20" s="33" t="s">
        <v>27</v>
      </c>
      <c r="J20" s="27" t="str">
        <f>'Rekapitulace stavby'!AN14</f>
        <v>Vyplň údaj</v>
      </c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7.95" hidden="1" customHeight="1">
      <c r="A21" s="13"/>
      <c r="B21" s="17"/>
      <c r="C21" s="9"/>
      <c r="D21" s="9"/>
      <c r="E21" s="9"/>
      <c r="F21" s="9"/>
      <c r="G21" s="9"/>
      <c r="H21" s="9"/>
      <c r="I21" s="9"/>
      <c r="J21" s="9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12" hidden="1" customHeight="1">
      <c r="A22" s="13"/>
      <c r="B22" s="17"/>
      <c r="C22" s="9"/>
      <c r="D22" s="33" t="s">
        <v>30</v>
      </c>
      <c r="E22" s="9"/>
      <c r="F22" s="9"/>
      <c r="G22" s="9"/>
      <c r="H22" s="9"/>
      <c r="I22" s="33" t="s">
        <v>25</v>
      </c>
      <c r="J22" s="91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8" hidden="1" customHeight="1">
      <c r="A23" s="13"/>
      <c r="B23" s="17"/>
      <c r="C23" s="9"/>
      <c r="D23" s="9"/>
      <c r="E23" s="46" t="s">
        <v>31</v>
      </c>
      <c r="F23" s="9"/>
      <c r="G23" s="9"/>
      <c r="H23" s="9"/>
      <c r="I23" s="33" t="s">
        <v>27</v>
      </c>
      <c r="J23" s="91"/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7.95" hidden="1" customHeight="1">
      <c r="A24" s="13"/>
      <c r="B24" s="17"/>
      <c r="C24" s="9"/>
      <c r="D24" s="9"/>
      <c r="E24" s="9"/>
      <c r="F24" s="9"/>
      <c r="G24" s="9"/>
      <c r="H24" s="9"/>
      <c r="I24" s="9"/>
      <c r="J24" s="9"/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12" hidden="1" customHeight="1">
      <c r="A25" s="13"/>
      <c r="B25" s="17"/>
      <c r="C25" s="9"/>
      <c r="D25" s="33" t="s">
        <v>33</v>
      </c>
      <c r="E25" s="9"/>
      <c r="F25" s="9"/>
      <c r="G25" s="9"/>
      <c r="H25" s="9"/>
      <c r="I25" s="33" t="s">
        <v>25</v>
      </c>
      <c r="J25" s="46" t="str">
        <f>IF('Rekapitulace stavby'!AN19="","",'Rekapitulace stavby'!AN19)</f>
        <v/>
      </c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8" hidden="1" customHeight="1">
      <c r="A26" s="13"/>
      <c r="B26" s="17"/>
      <c r="C26" s="9"/>
      <c r="D26" s="9"/>
      <c r="E26" s="46" t="str">
        <f>IF('Rekapitulace stavby'!E20="","",'Rekapitulace stavby'!E20)</f>
        <v xml:space="preserve"> </v>
      </c>
      <c r="F26" s="9"/>
      <c r="G26" s="9"/>
      <c r="H26" s="9"/>
      <c r="I26" s="33" t="s">
        <v>27</v>
      </c>
      <c r="J26" s="46" t="str">
        <f>IF('Rekapitulace stavby'!AN20="","",'Rekapitulace stavby'!AN20)</f>
        <v/>
      </c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7.95" hidden="1" customHeight="1">
      <c r="A27" s="13"/>
      <c r="B27" s="17"/>
      <c r="C27" s="9"/>
      <c r="D27" s="9"/>
      <c r="E27" s="9"/>
      <c r="F27" s="9"/>
      <c r="G27" s="9"/>
      <c r="H27" s="9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12" hidden="1" customHeight="1">
      <c r="A28" s="13"/>
      <c r="B28" s="17"/>
      <c r="C28" s="9"/>
      <c r="D28" s="33" t="s">
        <v>35</v>
      </c>
      <c r="E28" s="9"/>
      <c r="F28" s="9"/>
      <c r="G28" s="9"/>
      <c r="H28" s="9"/>
      <c r="I28" s="9"/>
      <c r="J28" s="9"/>
      <c r="K28" s="19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16.5" hidden="1" customHeight="1">
      <c r="A29" s="13"/>
      <c r="B29" s="17"/>
      <c r="C29" s="9"/>
      <c r="D29" s="9"/>
      <c r="E29" s="327"/>
      <c r="F29" s="327"/>
      <c r="G29" s="327"/>
      <c r="H29" s="327"/>
      <c r="I29" s="9"/>
      <c r="J29" s="9"/>
      <c r="K29" s="19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7.95" hidden="1" customHeight="1">
      <c r="A30" s="13"/>
      <c r="B30" s="17"/>
      <c r="C30" s="9"/>
      <c r="D30" s="47"/>
      <c r="E30" s="47"/>
      <c r="F30" s="47"/>
      <c r="G30" s="47"/>
      <c r="H30" s="47"/>
      <c r="I30" s="47"/>
      <c r="J30" s="47"/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25.35" hidden="1" customHeight="1">
      <c r="A32" s="13"/>
      <c r="B32" s="17"/>
      <c r="C32" s="9"/>
      <c r="D32" s="108" t="s">
        <v>37</v>
      </c>
      <c r="E32" s="47"/>
      <c r="F32" s="47"/>
      <c r="G32" s="47"/>
      <c r="H32" s="47"/>
      <c r="I32" s="47"/>
      <c r="J32" s="109">
        <f>ROUND(J97,2)</f>
        <v>0</v>
      </c>
      <c r="K32" s="225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7.95" hidden="1" customHeight="1">
      <c r="A33" s="13"/>
      <c r="B33" s="17"/>
      <c r="C33" s="9"/>
      <c r="D33" s="50"/>
      <c r="E33" s="50"/>
      <c r="F33" s="50"/>
      <c r="G33" s="50"/>
      <c r="H33" s="50"/>
      <c r="I33" s="50"/>
      <c r="J33" s="50"/>
      <c r="K33" s="226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9"/>
      <c r="F34" s="32" t="s">
        <v>39</v>
      </c>
      <c r="G34" s="9"/>
      <c r="H34" s="9"/>
      <c r="I34" s="32" t="s">
        <v>38</v>
      </c>
      <c r="J34" s="32" t="s">
        <v>40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110" t="s">
        <v>41</v>
      </c>
      <c r="E35" s="33" t="s">
        <v>42</v>
      </c>
      <c r="F35" s="88">
        <f>ROUND((SUM(BE97:BE220)),2)</f>
        <v>0</v>
      </c>
      <c r="G35" s="9"/>
      <c r="H35" s="9"/>
      <c r="I35" s="111">
        <v>0.21</v>
      </c>
      <c r="J35" s="88">
        <f>ROUND(((SUM(BE97:BE220))*I35),2)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43</v>
      </c>
      <c r="F36" s="88">
        <f>ROUND((SUM(BF97:BF220)),2)</f>
        <v>0</v>
      </c>
      <c r="G36" s="9"/>
      <c r="H36" s="9"/>
      <c r="I36" s="111">
        <v>0.12</v>
      </c>
      <c r="J36" s="88">
        <f>ROUND(((SUM(BF97:BF220))*I36),2)</f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44</v>
      </c>
      <c r="F37" s="88">
        <f>ROUND((SUM(BG97:BG220)),2)</f>
        <v>0</v>
      </c>
      <c r="G37" s="9"/>
      <c r="H37" s="9"/>
      <c r="I37" s="111">
        <v>0.21</v>
      </c>
      <c r="J37" s="88">
        <f t="shared" ref="J37:J39" si="0">0</f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14.4" hidden="1" customHeight="1">
      <c r="A38" s="13"/>
      <c r="B38" s="17"/>
      <c r="C38" s="9"/>
      <c r="D38" s="9"/>
      <c r="E38" s="33" t="s">
        <v>45</v>
      </c>
      <c r="F38" s="88">
        <f>ROUND((SUM(BH97:BH220)),2)</f>
        <v>0</v>
      </c>
      <c r="G38" s="9"/>
      <c r="H38" s="9"/>
      <c r="I38" s="111">
        <v>0.12</v>
      </c>
      <c r="J38" s="88">
        <f t="shared" si="0"/>
        <v>0</v>
      </c>
      <c r="K38" s="19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14.4" hidden="1" customHeight="1">
      <c r="A39" s="13"/>
      <c r="B39" s="17"/>
      <c r="C39" s="9"/>
      <c r="D39" s="9"/>
      <c r="E39" s="33" t="s">
        <v>46</v>
      </c>
      <c r="F39" s="88">
        <f>ROUND((SUM(BI97:BI220)),2)</f>
        <v>0</v>
      </c>
      <c r="G39" s="9"/>
      <c r="H39" s="9"/>
      <c r="I39" s="111">
        <v>0</v>
      </c>
      <c r="J39" s="88">
        <f t="shared" si="0"/>
        <v>0</v>
      </c>
      <c r="K39" s="19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7.95" hidden="1" customHeight="1">
      <c r="A40" s="13"/>
      <c r="B40" s="17"/>
      <c r="C40" s="9"/>
      <c r="D40" s="29"/>
      <c r="E40" s="29"/>
      <c r="F40" s="29"/>
      <c r="G40" s="29"/>
      <c r="H40" s="29"/>
      <c r="I40" s="29"/>
      <c r="J40" s="29"/>
      <c r="K40" s="54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25.35" hidden="1" customHeight="1">
      <c r="A41" s="13"/>
      <c r="B41" s="17"/>
      <c r="C41" s="112"/>
      <c r="D41" s="113" t="s">
        <v>47</v>
      </c>
      <c r="E41" s="57"/>
      <c r="F41" s="57"/>
      <c r="G41" s="114" t="s">
        <v>48</v>
      </c>
      <c r="H41" s="115" t="s">
        <v>49</v>
      </c>
      <c r="I41" s="57"/>
      <c r="J41" s="116">
        <f>SUM(J32:J39)</f>
        <v>0</v>
      </c>
      <c r="K41" s="117"/>
      <c r="L41" s="17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4.4" hidden="1" customHeight="1">
      <c r="A42" s="13"/>
      <c r="B42" s="40"/>
      <c r="C42" s="8"/>
      <c r="D42" s="227"/>
      <c r="E42" s="227"/>
      <c r="F42" s="227"/>
      <c r="G42" s="227"/>
      <c r="H42" s="227"/>
      <c r="I42" s="227"/>
      <c r="J42" s="227"/>
      <c r="K42" s="228"/>
      <c r="L42" s="17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12.75" hidden="1" customHeight="1">
      <c r="A44" s="7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12.75" hidden="1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6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24.9" customHeight="1">
      <c r="A47" s="13"/>
      <c r="B47" s="17"/>
      <c r="C47" s="42" t="s">
        <v>131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7.95" customHeight="1">
      <c r="A48" s="13"/>
      <c r="B48" s="17"/>
      <c r="C48" s="9"/>
      <c r="D48" s="9"/>
      <c r="E48" s="9"/>
      <c r="F48" s="9"/>
      <c r="G48" s="9"/>
      <c r="H48" s="9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16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324" t="str">
        <f>E7</f>
        <v>Společenský objekt na hřišti ve Veselí</v>
      </c>
      <c r="F50" s="328"/>
      <c r="G50" s="328"/>
      <c r="H50" s="328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12" customHeight="1">
      <c r="A51" s="13"/>
      <c r="B51" s="17"/>
      <c r="C51" s="25" t="s">
        <v>130</v>
      </c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6.5" customHeight="1">
      <c r="A52" s="13"/>
      <c r="B52" s="17"/>
      <c r="C52" s="9"/>
      <c r="D52" s="9"/>
      <c r="E52" s="324" t="s">
        <v>1850</v>
      </c>
      <c r="F52" s="286"/>
      <c r="G52" s="286"/>
      <c r="H52" s="286"/>
      <c r="I52" s="9"/>
      <c r="J52" s="9"/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12" customHeight="1">
      <c r="A53" s="13"/>
      <c r="B53" s="17"/>
      <c r="C53" s="33" t="s">
        <v>1851</v>
      </c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16.5" customHeight="1">
      <c r="A54" s="13"/>
      <c r="B54" s="17"/>
      <c r="C54" s="9"/>
      <c r="D54" s="9"/>
      <c r="E54" s="285" t="str">
        <f>E11</f>
        <v>01.3 - Elektroinstalace</v>
      </c>
      <c r="F54" s="286"/>
      <c r="G54" s="286"/>
      <c r="H54" s="286"/>
      <c r="I54" s="9"/>
      <c r="J54" s="9"/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7.95" customHeight="1">
      <c r="A55" s="13"/>
      <c r="B55" s="17"/>
      <c r="C55" s="9"/>
      <c r="D55" s="9"/>
      <c r="E55" s="9"/>
      <c r="F55" s="9"/>
      <c r="G55" s="9"/>
      <c r="H55" s="9"/>
      <c r="I55" s="9"/>
      <c r="J55" s="9"/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2" customHeight="1">
      <c r="A56" s="13"/>
      <c r="B56" s="17"/>
      <c r="C56" s="33" t="s">
        <v>20</v>
      </c>
      <c r="D56" s="9"/>
      <c r="E56" s="9"/>
      <c r="F56" s="46" t="str">
        <f>F14</f>
        <v>Veselí u Oder</v>
      </c>
      <c r="G56" s="9"/>
      <c r="H56" s="9"/>
      <c r="I56" s="33" t="s">
        <v>22</v>
      </c>
      <c r="J56" s="46" t="str">
        <f>IF(J14="","",J14)</f>
        <v>17. 7. 2024</v>
      </c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7.95" customHeight="1">
      <c r="A57" s="13"/>
      <c r="B57" s="17"/>
      <c r="C57" s="9"/>
      <c r="D57" s="9"/>
      <c r="E57" s="9"/>
      <c r="F57" s="9"/>
      <c r="G57" s="9"/>
      <c r="H57" s="9"/>
      <c r="I57" s="9"/>
      <c r="J57" s="9"/>
      <c r="K57" s="19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40.049999999999997" customHeight="1">
      <c r="A58" s="13"/>
      <c r="B58" s="17"/>
      <c r="C58" s="33" t="s">
        <v>24</v>
      </c>
      <c r="D58" s="9"/>
      <c r="E58" s="9"/>
      <c r="F58" s="46" t="str">
        <f>E17</f>
        <v>Město Odry</v>
      </c>
      <c r="G58" s="9"/>
      <c r="H58" s="9"/>
      <c r="I58" s="33" t="s">
        <v>30</v>
      </c>
      <c r="J58" s="28" t="str">
        <f>E23</f>
        <v>PRINEX GROUP s.r.o., Masarykovo nám. 11/46, Odry</v>
      </c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15.15" customHeight="1">
      <c r="A59" s="13"/>
      <c r="B59" s="17"/>
      <c r="C59" s="33" t="s">
        <v>28</v>
      </c>
      <c r="D59" s="9"/>
      <c r="E59" s="9"/>
      <c r="F59" s="46" t="str">
        <f>IF(E20="","",E20)</f>
        <v>Vyplň údaj</v>
      </c>
      <c r="G59" s="9"/>
      <c r="H59" s="9"/>
      <c r="I59" s="33" t="s">
        <v>33</v>
      </c>
      <c r="J59" s="28" t="str">
        <f>E26</f>
        <v xml:space="preserve"> 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10.35" customHeight="1">
      <c r="A60" s="13"/>
      <c r="B60" s="17"/>
      <c r="C60" s="9"/>
      <c r="D60" s="9"/>
      <c r="E60" s="9"/>
      <c r="F60" s="9"/>
      <c r="G60" s="9"/>
      <c r="H60" s="9"/>
      <c r="I60" s="9"/>
      <c r="J60" s="9"/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29.25" customHeight="1">
      <c r="A61" s="13"/>
      <c r="B61" s="17"/>
      <c r="C61" s="118" t="s">
        <v>132</v>
      </c>
      <c r="D61" s="119"/>
      <c r="E61" s="119"/>
      <c r="F61" s="119"/>
      <c r="G61" s="119"/>
      <c r="H61" s="119"/>
      <c r="I61" s="119"/>
      <c r="J61" s="120" t="s">
        <v>133</v>
      </c>
      <c r="K61" s="121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0.35" customHeight="1">
      <c r="A62" s="13"/>
      <c r="B62" s="17"/>
      <c r="C62" s="9"/>
      <c r="D62" s="9"/>
      <c r="E62" s="9"/>
      <c r="F62" s="9"/>
      <c r="G62" s="9"/>
      <c r="H62" s="9"/>
      <c r="I62" s="9"/>
      <c r="J62" s="9"/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22.8" customHeight="1">
      <c r="A63" s="13"/>
      <c r="B63" s="17"/>
      <c r="C63" s="122" t="s">
        <v>69</v>
      </c>
      <c r="D63" s="9"/>
      <c r="E63" s="9"/>
      <c r="F63" s="9"/>
      <c r="G63" s="9"/>
      <c r="H63" s="9"/>
      <c r="I63" s="9"/>
      <c r="J63" s="66">
        <f>J97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123" t="s">
        <v>134</v>
      </c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24.9" customHeight="1">
      <c r="A64" s="13"/>
      <c r="B64" s="17"/>
      <c r="C64" s="9"/>
      <c r="D64" s="125" t="s">
        <v>135</v>
      </c>
      <c r="E64" s="47"/>
      <c r="F64" s="47"/>
      <c r="G64" s="47"/>
      <c r="H64" s="47"/>
      <c r="I64" s="47"/>
      <c r="J64" s="126">
        <f>J98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19.95" customHeight="1">
      <c r="A65" s="13"/>
      <c r="B65" s="17"/>
      <c r="C65" s="9"/>
      <c r="D65" s="128" t="s">
        <v>143</v>
      </c>
      <c r="E65" s="229"/>
      <c r="F65" s="229"/>
      <c r="G65" s="229"/>
      <c r="H65" s="229"/>
      <c r="I65" s="229"/>
      <c r="J65" s="129">
        <f>J99</f>
        <v>0</v>
      </c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24.9" customHeight="1">
      <c r="A66" s="13"/>
      <c r="B66" s="17"/>
      <c r="C66" s="9"/>
      <c r="D66" s="130" t="s">
        <v>145</v>
      </c>
      <c r="E66" s="229"/>
      <c r="F66" s="229"/>
      <c r="G66" s="229"/>
      <c r="H66" s="229"/>
      <c r="I66" s="229"/>
      <c r="J66" s="129">
        <f>J107</f>
        <v>0</v>
      </c>
      <c r="K66" s="19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9.95" customHeight="1">
      <c r="A67" s="13"/>
      <c r="B67" s="17"/>
      <c r="C67" s="9"/>
      <c r="D67" s="128" t="s">
        <v>2092</v>
      </c>
      <c r="E67" s="229"/>
      <c r="F67" s="229"/>
      <c r="G67" s="229"/>
      <c r="H67" s="229"/>
      <c r="I67" s="229"/>
      <c r="J67" s="129">
        <f>J108</f>
        <v>0</v>
      </c>
      <c r="K67" s="19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9.95" customHeight="1">
      <c r="A68" s="13"/>
      <c r="B68" s="17"/>
      <c r="C68" s="9"/>
      <c r="D68" s="128" t="s">
        <v>2093</v>
      </c>
      <c r="E68" s="229"/>
      <c r="F68" s="229"/>
      <c r="G68" s="229"/>
      <c r="H68" s="229"/>
      <c r="I68" s="229"/>
      <c r="J68" s="129">
        <f>J173</f>
        <v>0</v>
      </c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24.9" customHeight="1">
      <c r="A69" s="13"/>
      <c r="B69" s="17"/>
      <c r="C69" s="9"/>
      <c r="D69" s="130" t="s">
        <v>2094</v>
      </c>
      <c r="E69" s="229"/>
      <c r="F69" s="229"/>
      <c r="G69" s="229"/>
      <c r="H69" s="229"/>
      <c r="I69" s="229"/>
      <c r="J69" s="129">
        <f>J195</f>
        <v>0</v>
      </c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19.95" customHeight="1">
      <c r="A70" s="13"/>
      <c r="B70" s="17"/>
      <c r="C70" s="9"/>
      <c r="D70" s="128" t="s">
        <v>2095</v>
      </c>
      <c r="E70" s="229"/>
      <c r="F70" s="229"/>
      <c r="G70" s="229"/>
      <c r="H70" s="229"/>
      <c r="I70" s="229"/>
      <c r="J70" s="129">
        <f>J196</f>
        <v>0</v>
      </c>
      <c r="K70" s="19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24.9" customHeight="1">
      <c r="A71" s="13"/>
      <c r="B71" s="17"/>
      <c r="C71" s="9"/>
      <c r="D71" s="130" t="s">
        <v>2096</v>
      </c>
      <c r="E71" s="229"/>
      <c r="F71" s="229"/>
      <c r="G71" s="229"/>
      <c r="H71" s="229"/>
      <c r="I71" s="229"/>
      <c r="J71" s="129">
        <f>J204</f>
        <v>0</v>
      </c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24.9" customHeight="1">
      <c r="A72" s="13"/>
      <c r="B72" s="17"/>
      <c r="C72" s="9"/>
      <c r="D72" s="130" t="s">
        <v>2097</v>
      </c>
      <c r="E72" s="229"/>
      <c r="F72" s="229"/>
      <c r="G72" s="229"/>
      <c r="H72" s="229"/>
      <c r="I72" s="229"/>
      <c r="J72" s="129">
        <f>J211</f>
        <v>0</v>
      </c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9.95" customHeight="1">
      <c r="A73" s="13"/>
      <c r="B73" s="17"/>
      <c r="C73" s="9"/>
      <c r="D73" s="128" t="s">
        <v>2098</v>
      </c>
      <c r="E73" s="229"/>
      <c r="F73" s="229"/>
      <c r="G73" s="229"/>
      <c r="H73" s="229"/>
      <c r="I73" s="229"/>
      <c r="J73" s="129">
        <f>J212</f>
        <v>0</v>
      </c>
      <c r="K73" s="19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9.95" customHeight="1">
      <c r="A74" s="13"/>
      <c r="B74" s="17"/>
      <c r="C74" s="9"/>
      <c r="D74" s="128" t="s">
        <v>2099</v>
      </c>
      <c r="E74" s="229"/>
      <c r="F74" s="229"/>
      <c r="G74" s="229"/>
      <c r="H74" s="229"/>
      <c r="I74" s="229"/>
      <c r="J74" s="129">
        <f>J215</f>
        <v>0</v>
      </c>
      <c r="K74" s="19"/>
      <c r="L74" s="17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9.95" customHeight="1">
      <c r="A75" s="13"/>
      <c r="B75" s="17"/>
      <c r="C75" s="9"/>
      <c r="D75" s="128" t="s">
        <v>2100</v>
      </c>
      <c r="E75" s="229"/>
      <c r="F75" s="229"/>
      <c r="G75" s="229"/>
      <c r="H75" s="229"/>
      <c r="I75" s="229"/>
      <c r="J75" s="129">
        <f>J218</f>
        <v>0</v>
      </c>
      <c r="K75" s="19"/>
      <c r="L75" s="17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21.75" customHeight="1">
      <c r="A76" s="13"/>
      <c r="B76" s="17"/>
      <c r="C76" s="9"/>
      <c r="D76" s="50"/>
      <c r="E76" s="50"/>
      <c r="F76" s="50"/>
      <c r="G76" s="50"/>
      <c r="H76" s="50"/>
      <c r="I76" s="50"/>
      <c r="J76" s="50"/>
      <c r="K76" s="19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40"/>
      <c r="C77" s="8"/>
      <c r="D77" s="8"/>
      <c r="E77" s="8"/>
      <c r="F77" s="8"/>
      <c r="G77" s="8"/>
      <c r="H77" s="8"/>
      <c r="I77" s="8"/>
      <c r="J77" s="8"/>
      <c r="K77" s="41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12.75" customHeight="1">
      <c r="A78" s="7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12.75" customHeight="1">
      <c r="A79" s="7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12.75" customHeight="1">
      <c r="A80" s="7"/>
      <c r="B80" s="8"/>
      <c r="C80" s="8"/>
      <c r="D80" s="8"/>
      <c r="E80" s="8"/>
      <c r="F80" s="8"/>
      <c r="G80" s="8"/>
      <c r="H80" s="8"/>
      <c r="I80" s="8"/>
      <c r="J80" s="8"/>
      <c r="K80" s="8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7.95" customHeight="1">
      <c r="A81" s="13"/>
      <c r="B81" s="14"/>
      <c r="C81" s="15"/>
      <c r="D81" s="15"/>
      <c r="E81" s="15"/>
      <c r="F81" s="15"/>
      <c r="G81" s="15"/>
      <c r="H81" s="15"/>
      <c r="I81" s="15"/>
      <c r="J81" s="15"/>
      <c r="K81" s="16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24.9" customHeight="1">
      <c r="A82" s="13"/>
      <c r="B82" s="17"/>
      <c r="C82" s="42" t="s">
        <v>158</v>
      </c>
      <c r="D82" s="9"/>
      <c r="E82" s="9"/>
      <c r="F82" s="9"/>
      <c r="G82" s="9"/>
      <c r="H82" s="9"/>
      <c r="I82" s="9"/>
      <c r="J82" s="9"/>
      <c r="K82" s="19"/>
      <c r="L82" s="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7.95" customHeight="1">
      <c r="A83" s="13"/>
      <c r="B83" s="17"/>
      <c r="C83" s="9"/>
      <c r="D83" s="9"/>
      <c r="E83" s="9"/>
      <c r="F83" s="9"/>
      <c r="G83" s="9"/>
      <c r="H83" s="9"/>
      <c r="I83" s="9"/>
      <c r="J83" s="9"/>
      <c r="K83" s="19"/>
      <c r="L83" s="17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12" customHeight="1">
      <c r="A84" s="13"/>
      <c r="B84" s="17"/>
      <c r="C84" s="33" t="s">
        <v>16</v>
      </c>
      <c r="D84" s="9"/>
      <c r="E84" s="9"/>
      <c r="F84" s="9"/>
      <c r="G84" s="9"/>
      <c r="H84" s="9"/>
      <c r="I84" s="9"/>
      <c r="J84" s="9"/>
      <c r="K84" s="19"/>
      <c r="L84" s="17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16.5" customHeight="1">
      <c r="A85" s="13"/>
      <c r="B85" s="17"/>
      <c r="C85" s="9"/>
      <c r="D85" s="9"/>
      <c r="E85" s="324" t="str">
        <f>E7</f>
        <v>Společenský objekt na hřišti ve Veselí</v>
      </c>
      <c r="F85" s="328"/>
      <c r="G85" s="328"/>
      <c r="H85" s="328"/>
      <c r="I85" s="9"/>
      <c r="J85" s="9"/>
      <c r="K85" s="19"/>
      <c r="L85" s="17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12" customHeight="1">
      <c r="A86" s="13"/>
      <c r="B86" s="17"/>
      <c r="C86" s="25" t="s">
        <v>130</v>
      </c>
      <c r="D86" s="9"/>
      <c r="E86" s="9"/>
      <c r="F86" s="9"/>
      <c r="G86" s="9"/>
      <c r="H86" s="9"/>
      <c r="I86" s="9"/>
      <c r="J86" s="9"/>
      <c r="K86" s="19"/>
      <c r="L86" s="17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16.5" customHeight="1">
      <c r="A87" s="13"/>
      <c r="B87" s="17"/>
      <c r="C87" s="9"/>
      <c r="D87" s="9"/>
      <c r="E87" s="324" t="s">
        <v>1850</v>
      </c>
      <c r="F87" s="286"/>
      <c r="G87" s="286"/>
      <c r="H87" s="286"/>
      <c r="I87" s="9"/>
      <c r="J87" s="9"/>
      <c r="K87" s="19"/>
      <c r="L87" s="17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12" customHeight="1">
      <c r="A88" s="13"/>
      <c r="B88" s="17"/>
      <c r="C88" s="33" t="s">
        <v>1851</v>
      </c>
      <c r="D88" s="9"/>
      <c r="E88" s="9"/>
      <c r="F88" s="9"/>
      <c r="G88" s="9"/>
      <c r="H88" s="9"/>
      <c r="I88" s="9"/>
      <c r="J88" s="9"/>
      <c r="K88" s="19"/>
      <c r="L88" s="17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16.5" customHeight="1">
      <c r="A89" s="13"/>
      <c r="B89" s="17"/>
      <c r="C89" s="9"/>
      <c r="D89" s="9"/>
      <c r="E89" s="285" t="str">
        <f>E11</f>
        <v>01.3 - Elektroinstalace</v>
      </c>
      <c r="F89" s="286"/>
      <c r="G89" s="286"/>
      <c r="H89" s="286"/>
      <c r="I89" s="9"/>
      <c r="J89" s="9"/>
      <c r="K89" s="19"/>
      <c r="L89" s="17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7.95" customHeight="1">
      <c r="A90" s="13"/>
      <c r="B90" s="17"/>
      <c r="C90" s="9"/>
      <c r="D90" s="9"/>
      <c r="E90" s="9"/>
      <c r="F90" s="9"/>
      <c r="G90" s="9"/>
      <c r="H90" s="9"/>
      <c r="I90" s="9"/>
      <c r="J90" s="9"/>
      <c r="K90" s="19"/>
      <c r="L90" s="17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12" customHeight="1">
      <c r="A91" s="13"/>
      <c r="B91" s="17"/>
      <c r="C91" s="33" t="s">
        <v>20</v>
      </c>
      <c r="D91" s="9"/>
      <c r="E91" s="9"/>
      <c r="F91" s="46" t="str">
        <f>F14</f>
        <v>Veselí u Oder</v>
      </c>
      <c r="G91" s="9"/>
      <c r="H91" s="9"/>
      <c r="I91" s="33" t="s">
        <v>22</v>
      </c>
      <c r="J91" s="46" t="str">
        <f>IF(J14="","",J14)</f>
        <v>17. 7. 2024</v>
      </c>
      <c r="K91" s="19"/>
      <c r="L91" s="17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7.95" customHeight="1">
      <c r="A92" s="13"/>
      <c r="B92" s="17"/>
      <c r="C92" s="9"/>
      <c r="D92" s="9"/>
      <c r="E92" s="9"/>
      <c r="F92" s="9"/>
      <c r="G92" s="9"/>
      <c r="H92" s="9"/>
      <c r="I92" s="9"/>
      <c r="J92" s="9"/>
      <c r="K92" s="19"/>
      <c r="L92" s="17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12"/>
    </row>
    <row r="93" spans="1:66" ht="40.049999999999997" customHeight="1">
      <c r="A93" s="13"/>
      <c r="B93" s="17"/>
      <c r="C93" s="33" t="s">
        <v>24</v>
      </c>
      <c r="D93" s="9"/>
      <c r="E93" s="9"/>
      <c r="F93" s="46" t="str">
        <f>E17</f>
        <v>Město Odry</v>
      </c>
      <c r="G93" s="9"/>
      <c r="H93" s="9"/>
      <c r="I93" s="33" t="s">
        <v>30</v>
      </c>
      <c r="J93" s="28" t="str">
        <f>E23</f>
        <v>PRINEX GROUP s.r.o., Masarykovo nám. 11/46, Odry</v>
      </c>
      <c r="K93" s="19"/>
      <c r="L93" s="17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12"/>
    </row>
    <row r="94" spans="1:66" ht="15.15" customHeight="1">
      <c r="A94" s="13"/>
      <c r="B94" s="17"/>
      <c r="C94" s="33" t="s">
        <v>28</v>
      </c>
      <c r="D94" s="9"/>
      <c r="E94" s="9"/>
      <c r="F94" s="46" t="str">
        <f>IF(E20="","",E20)</f>
        <v>Vyplň údaj</v>
      </c>
      <c r="G94" s="9"/>
      <c r="H94" s="9"/>
      <c r="I94" s="33" t="s">
        <v>33</v>
      </c>
      <c r="J94" s="28" t="str">
        <f>E26</f>
        <v xml:space="preserve"> </v>
      </c>
      <c r="K94" s="19"/>
      <c r="L94" s="17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12"/>
    </row>
    <row r="95" spans="1:66" ht="10.35" customHeight="1">
      <c r="A95" s="13"/>
      <c r="B95" s="17"/>
      <c r="C95" s="47"/>
      <c r="D95" s="47"/>
      <c r="E95" s="47"/>
      <c r="F95" s="47"/>
      <c r="G95" s="47"/>
      <c r="H95" s="47"/>
      <c r="I95" s="47"/>
      <c r="J95" s="47"/>
      <c r="K95" s="225"/>
      <c r="L95" s="17"/>
      <c r="M95" s="47"/>
      <c r="N95" s="47"/>
      <c r="O95" s="47"/>
      <c r="P95" s="47"/>
      <c r="Q95" s="47"/>
      <c r="R95" s="47"/>
      <c r="S95" s="47"/>
      <c r="T95" s="47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12"/>
    </row>
    <row r="96" spans="1:66" ht="29.25" customHeight="1">
      <c r="A96" s="13"/>
      <c r="B96" s="49"/>
      <c r="C96" s="132" t="s">
        <v>159</v>
      </c>
      <c r="D96" s="133" t="s">
        <v>56</v>
      </c>
      <c r="E96" s="133" t="s">
        <v>52</v>
      </c>
      <c r="F96" s="133" t="s">
        <v>53</v>
      </c>
      <c r="G96" s="133" t="s">
        <v>160</v>
      </c>
      <c r="H96" s="133" t="s">
        <v>161</v>
      </c>
      <c r="I96" s="133" t="s">
        <v>162</v>
      </c>
      <c r="J96" s="133" t="s">
        <v>133</v>
      </c>
      <c r="K96" s="134" t="s">
        <v>163</v>
      </c>
      <c r="L96" s="49"/>
      <c r="M96" s="135"/>
      <c r="N96" s="136" t="s">
        <v>41</v>
      </c>
      <c r="O96" s="136" t="s">
        <v>164</v>
      </c>
      <c r="P96" s="136" t="s">
        <v>165</v>
      </c>
      <c r="Q96" s="136" t="s">
        <v>166</v>
      </c>
      <c r="R96" s="136" t="s">
        <v>167</v>
      </c>
      <c r="S96" s="136" t="s">
        <v>168</v>
      </c>
      <c r="T96" s="137" t="s">
        <v>169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12"/>
    </row>
    <row r="97" spans="1:66" ht="22.8" customHeight="1">
      <c r="A97" s="13"/>
      <c r="B97" s="17"/>
      <c r="C97" s="138" t="s">
        <v>170</v>
      </c>
      <c r="D97" s="50"/>
      <c r="E97" s="50"/>
      <c r="F97" s="50"/>
      <c r="G97" s="50"/>
      <c r="H97" s="50"/>
      <c r="I97" s="50"/>
      <c r="J97" s="139">
        <f>BK97</f>
        <v>0</v>
      </c>
      <c r="K97" s="226"/>
      <c r="L97" s="49"/>
      <c r="M97" s="63"/>
      <c r="N97" s="50"/>
      <c r="O97" s="50"/>
      <c r="P97" s="140">
        <f>P98+P107+P195+P204+P211</f>
        <v>0</v>
      </c>
      <c r="Q97" s="50"/>
      <c r="R97" s="140">
        <f>R98+R107+R195+R204+R211</f>
        <v>147.93983999999998</v>
      </c>
      <c r="S97" s="50"/>
      <c r="T97" s="141">
        <f>T98+T107+T195+T204+T211</f>
        <v>0</v>
      </c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23" t="s">
        <v>70</v>
      </c>
      <c r="AU97" s="123" t="s">
        <v>134</v>
      </c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142">
        <f>BK98+BK107+BK195+BK204+BK211</f>
        <v>0</v>
      </c>
      <c r="BL97" s="9"/>
      <c r="BM97" s="9"/>
      <c r="BN97" s="12"/>
    </row>
    <row r="98" spans="1:66" ht="25.95" customHeight="1">
      <c r="A98" s="13"/>
      <c r="B98" s="17"/>
      <c r="C98" s="9"/>
      <c r="D98" s="144" t="s">
        <v>70</v>
      </c>
      <c r="E98" s="145" t="s">
        <v>171</v>
      </c>
      <c r="F98" s="145" t="s">
        <v>172</v>
      </c>
      <c r="G98" s="9"/>
      <c r="H98" s="9"/>
      <c r="I98" s="9"/>
      <c r="J98" s="146">
        <f>BK98</f>
        <v>0</v>
      </c>
      <c r="K98" s="19"/>
      <c r="L98" s="49"/>
      <c r="M98" s="52"/>
      <c r="N98" s="9"/>
      <c r="O98" s="9"/>
      <c r="P98" s="147">
        <f>P99</f>
        <v>0</v>
      </c>
      <c r="Q98" s="9"/>
      <c r="R98" s="147">
        <f>R99</f>
        <v>0</v>
      </c>
      <c r="S98" s="9"/>
      <c r="T98" s="148">
        <f>T99</f>
        <v>0</v>
      </c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44" t="s">
        <v>79</v>
      </c>
      <c r="AS98" s="9"/>
      <c r="AT98" s="149" t="s">
        <v>70</v>
      </c>
      <c r="AU98" s="149" t="s">
        <v>71</v>
      </c>
      <c r="AV98" s="9"/>
      <c r="AW98" s="9"/>
      <c r="AX98" s="9"/>
      <c r="AY98" s="144" t="s">
        <v>173</v>
      </c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150">
        <f>BK99</f>
        <v>0</v>
      </c>
      <c r="BL98" s="9"/>
      <c r="BM98" s="9"/>
      <c r="BN98" s="12"/>
    </row>
    <row r="99" spans="1:66" ht="22.8" customHeight="1">
      <c r="A99" s="13"/>
      <c r="B99" s="17"/>
      <c r="C99" s="47"/>
      <c r="D99" s="151" t="s">
        <v>70</v>
      </c>
      <c r="E99" s="152" t="s">
        <v>748</v>
      </c>
      <c r="F99" s="152" t="s">
        <v>749</v>
      </c>
      <c r="G99" s="47"/>
      <c r="H99" s="47"/>
      <c r="I99" s="47"/>
      <c r="J99" s="153">
        <f>BK99</f>
        <v>0</v>
      </c>
      <c r="K99" s="225"/>
      <c r="L99" s="49"/>
      <c r="M99" s="52"/>
      <c r="N99" s="9"/>
      <c r="O99" s="9"/>
      <c r="P99" s="147">
        <f>SUM(P100:P106)</f>
        <v>0</v>
      </c>
      <c r="Q99" s="9"/>
      <c r="R99" s="147">
        <f>SUM(R100:R106)</f>
        <v>0</v>
      </c>
      <c r="S99" s="9"/>
      <c r="T99" s="148">
        <f>SUM(T100:T106)</f>
        <v>0</v>
      </c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44" t="s">
        <v>79</v>
      </c>
      <c r="AS99" s="9"/>
      <c r="AT99" s="149" t="s">
        <v>70</v>
      </c>
      <c r="AU99" s="149" t="s">
        <v>79</v>
      </c>
      <c r="AV99" s="9"/>
      <c r="AW99" s="9"/>
      <c r="AX99" s="9"/>
      <c r="AY99" s="144" t="s">
        <v>173</v>
      </c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150">
        <f>SUM(BK100:BK106)</f>
        <v>0</v>
      </c>
      <c r="BL99" s="9"/>
      <c r="BM99" s="9"/>
      <c r="BN99" s="12"/>
    </row>
    <row r="100" spans="1:66" ht="37.799999999999997" customHeight="1">
      <c r="A100" s="13"/>
      <c r="B100" s="49"/>
      <c r="C100" s="154" t="s">
        <v>79</v>
      </c>
      <c r="D100" s="154" t="s">
        <v>175</v>
      </c>
      <c r="E100" s="155" t="s">
        <v>2101</v>
      </c>
      <c r="F100" s="155" t="s">
        <v>2102</v>
      </c>
      <c r="G100" s="156" t="s">
        <v>302</v>
      </c>
      <c r="H100" s="157">
        <v>1.1000000000000001</v>
      </c>
      <c r="I100" s="158"/>
      <c r="J100" s="159">
        <f>ROUND(I100*H100,2)</f>
        <v>0</v>
      </c>
      <c r="K100" s="167" t="s">
        <v>192</v>
      </c>
      <c r="L100" s="49"/>
      <c r="M100" s="161"/>
      <c r="N100" s="162" t="s">
        <v>42</v>
      </c>
      <c r="O100" s="9"/>
      <c r="P100" s="163">
        <f>O100*H100</f>
        <v>0</v>
      </c>
      <c r="Q100" s="163">
        <v>0</v>
      </c>
      <c r="R100" s="163">
        <f>Q100*H100</f>
        <v>0</v>
      </c>
      <c r="S100" s="163">
        <v>0</v>
      </c>
      <c r="T100" s="164">
        <f>S100*H100</f>
        <v>0</v>
      </c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65" t="s">
        <v>179</v>
      </c>
      <c r="AS100" s="9"/>
      <c r="AT100" s="165" t="s">
        <v>175</v>
      </c>
      <c r="AU100" s="165" t="s">
        <v>81</v>
      </c>
      <c r="AV100" s="9"/>
      <c r="AW100" s="9"/>
      <c r="AX100" s="9"/>
      <c r="AY100" s="123" t="s">
        <v>173</v>
      </c>
      <c r="AZ100" s="9"/>
      <c r="BA100" s="9"/>
      <c r="BB100" s="9"/>
      <c r="BC100" s="9"/>
      <c r="BD100" s="9"/>
      <c r="BE100" s="166">
        <f>IF(N100="základní",J100,0)</f>
        <v>0</v>
      </c>
      <c r="BF100" s="166">
        <f>IF(N100="snížená",J100,0)</f>
        <v>0</v>
      </c>
      <c r="BG100" s="166">
        <f>IF(N100="zákl. přenesená",J100,0)</f>
        <v>0</v>
      </c>
      <c r="BH100" s="166">
        <f>IF(N100="sníž. přenesená",J100,0)</f>
        <v>0</v>
      </c>
      <c r="BI100" s="166">
        <f>IF(N100="nulová",J100,0)</f>
        <v>0</v>
      </c>
      <c r="BJ100" s="123" t="s">
        <v>79</v>
      </c>
      <c r="BK100" s="166">
        <f>ROUND(I100*H100,2)</f>
        <v>0</v>
      </c>
      <c r="BL100" s="123" t="s">
        <v>179</v>
      </c>
      <c r="BM100" s="165" t="s">
        <v>2103</v>
      </c>
      <c r="BN100" s="12"/>
    </row>
    <row r="101" spans="1:66" ht="13.05" customHeight="1">
      <c r="A101" s="13"/>
      <c r="B101" s="17"/>
      <c r="C101" s="229"/>
      <c r="D101" s="168" t="s">
        <v>194</v>
      </c>
      <c r="E101" s="229"/>
      <c r="F101" s="169" t="s">
        <v>2104</v>
      </c>
      <c r="G101" s="229"/>
      <c r="H101" s="229"/>
      <c r="I101" s="229"/>
      <c r="J101" s="229"/>
      <c r="K101" s="230"/>
      <c r="L101" s="49"/>
      <c r="M101" s="52"/>
      <c r="N101" s="9"/>
      <c r="O101" s="9"/>
      <c r="P101" s="9"/>
      <c r="Q101" s="9"/>
      <c r="R101" s="9"/>
      <c r="S101" s="9"/>
      <c r="T101" s="53"/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9"/>
      <c r="AS101" s="9"/>
      <c r="AT101" s="123" t="s">
        <v>194</v>
      </c>
      <c r="AU101" s="123" t="s">
        <v>81</v>
      </c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12"/>
    </row>
    <row r="102" spans="1:66" ht="33" customHeight="1">
      <c r="A102" s="13"/>
      <c r="B102" s="49"/>
      <c r="C102" s="154" t="s">
        <v>81</v>
      </c>
      <c r="D102" s="154" t="s">
        <v>175</v>
      </c>
      <c r="E102" s="155" t="s">
        <v>761</v>
      </c>
      <c r="F102" s="155" t="s">
        <v>762</v>
      </c>
      <c r="G102" s="156" t="s">
        <v>302</v>
      </c>
      <c r="H102" s="157">
        <v>1.1000000000000001</v>
      </c>
      <c r="I102" s="158"/>
      <c r="J102" s="159">
        <f>ROUND(I102*H102,2)</f>
        <v>0</v>
      </c>
      <c r="K102" s="167" t="s">
        <v>192</v>
      </c>
      <c r="L102" s="49"/>
      <c r="M102" s="161"/>
      <c r="N102" s="162" t="s">
        <v>42</v>
      </c>
      <c r="O102" s="9"/>
      <c r="P102" s="163">
        <f>O102*H102</f>
        <v>0</v>
      </c>
      <c r="Q102" s="163">
        <v>0</v>
      </c>
      <c r="R102" s="163">
        <f>Q102*H102</f>
        <v>0</v>
      </c>
      <c r="S102" s="163">
        <v>0</v>
      </c>
      <c r="T102" s="164">
        <f>S102*H102</f>
        <v>0</v>
      </c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65" t="s">
        <v>179</v>
      </c>
      <c r="AS102" s="9"/>
      <c r="AT102" s="165" t="s">
        <v>175</v>
      </c>
      <c r="AU102" s="165" t="s">
        <v>81</v>
      </c>
      <c r="AV102" s="9"/>
      <c r="AW102" s="9"/>
      <c r="AX102" s="9"/>
      <c r="AY102" s="123" t="s">
        <v>173</v>
      </c>
      <c r="AZ102" s="9"/>
      <c r="BA102" s="9"/>
      <c r="BB102" s="9"/>
      <c r="BC102" s="9"/>
      <c r="BD102" s="9"/>
      <c r="BE102" s="166">
        <f>IF(N102="základní",J102,0)</f>
        <v>0</v>
      </c>
      <c r="BF102" s="166">
        <f>IF(N102="snížená",J102,0)</f>
        <v>0</v>
      </c>
      <c r="BG102" s="166">
        <f>IF(N102="zákl. přenesená",J102,0)</f>
        <v>0</v>
      </c>
      <c r="BH102" s="166">
        <f>IF(N102="sníž. přenesená",J102,0)</f>
        <v>0</v>
      </c>
      <c r="BI102" s="166">
        <f>IF(N102="nulová",J102,0)</f>
        <v>0</v>
      </c>
      <c r="BJ102" s="123" t="s">
        <v>79</v>
      </c>
      <c r="BK102" s="166">
        <f>ROUND(I102*H102,2)</f>
        <v>0</v>
      </c>
      <c r="BL102" s="123" t="s">
        <v>179</v>
      </c>
      <c r="BM102" s="165" t="s">
        <v>2105</v>
      </c>
      <c r="BN102" s="12"/>
    </row>
    <row r="103" spans="1:66" ht="13.05" customHeight="1">
      <c r="A103" s="13"/>
      <c r="B103" s="17"/>
      <c r="C103" s="229"/>
      <c r="D103" s="168" t="s">
        <v>194</v>
      </c>
      <c r="E103" s="229"/>
      <c r="F103" s="169" t="s">
        <v>764</v>
      </c>
      <c r="G103" s="229"/>
      <c r="H103" s="229"/>
      <c r="I103" s="229"/>
      <c r="J103" s="229"/>
      <c r="K103" s="230"/>
      <c r="L103" s="49"/>
      <c r="M103" s="52"/>
      <c r="N103" s="9"/>
      <c r="O103" s="9"/>
      <c r="P103" s="9"/>
      <c r="Q103" s="9"/>
      <c r="R103" s="9"/>
      <c r="S103" s="9"/>
      <c r="T103" s="53"/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9"/>
      <c r="AS103" s="9"/>
      <c r="AT103" s="123" t="s">
        <v>194</v>
      </c>
      <c r="AU103" s="123" t="s">
        <v>81</v>
      </c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12"/>
    </row>
    <row r="104" spans="1:66" ht="44.25" customHeight="1">
      <c r="A104" s="13"/>
      <c r="B104" s="49"/>
      <c r="C104" s="154" t="s">
        <v>184</v>
      </c>
      <c r="D104" s="154" t="s">
        <v>175</v>
      </c>
      <c r="E104" s="155" t="s">
        <v>766</v>
      </c>
      <c r="F104" s="155" t="s">
        <v>767</v>
      </c>
      <c r="G104" s="156" t="s">
        <v>302</v>
      </c>
      <c r="H104" s="157">
        <v>1.1000000000000001</v>
      </c>
      <c r="I104" s="158"/>
      <c r="J104" s="159">
        <f>ROUND(I104*H104,2)</f>
        <v>0</v>
      </c>
      <c r="K104" s="167" t="s">
        <v>192</v>
      </c>
      <c r="L104" s="49"/>
      <c r="M104" s="161"/>
      <c r="N104" s="162" t="s">
        <v>42</v>
      </c>
      <c r="O104" s="9"/>
      <c r="P104" s="163">
        <f>O104*H104</f>
        <v>0</v>
      </c>
      <c r="Q104" s="163">
        <v>0</v>
      </c>
      <c r="R104" s="163">
        <f>Q104*H104</f>
        <v>0</v>
      </c>
      <c r="S104" s="163">
        <v>0</v>
      </c>
      <c r="T104" s="164">
        <f>S104*H104</f>
        <v>0</v>
      </c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65" t="s">
        <v>179</v>
      </c>
      <c r="AS104" s="9"/>
      <c r="AT104" s="165" t="s">
        <v>175</v>
      </c>
      <c r="AU104" s="165" t="s">
        <v>81</v>
      </c>
      <c r="AV104" s="9"/>
      <c r="AW104" s="9"/>
      <c r="AX104" s="9"/>
      <c r="AY104" s="123" t="s">
        <v>173</v>
      </c>
      <c r="AZ104" s="9"/>
      <c r="BA104" s="9"/>
      <c r="BB104" s="9"/>
      <c r="BC104" s="9"/>
      <c r="BD104" s="9"/>
      <c r="BE104" s="166">
        <f>IF(N104="základní",J104,0)</f>
        <v>0</v>
      </c>
      <c r="BF104" s="166">
        <f>IF(N104="snížená",J104,0)</f>
        <v>0</v>
      </c>
      <c r="BG104" s="166">
        <f>IF(N104="zákl. přenesená",J104,0)</f>
        <v>0</v>
      </c>
      <c r="BH104" s="166">
        <f>IF(N104="sníž. přenesená",J104,0)</f>
        <v>0</v>
      </c>
      <c r="BI104" s="166">
        <f>IF(N104="nulová",J104,0)</f>
        <v>0</v>
      </c>
      <c r="BJ104" s="123" t="s">
        <v>79</v>
      </c>
      <c r="BK104" s="166">
        <f>ROUND(I104*H104,2)</f>
        <v>0</v>
      </c>
      <c r="BL104" s="123" t="s">
        <v>179</v>
      </c>
      <c r="BM104" s="165" t="s">
        <v>2106</v>
      </c>
      <c r="BN104" s="12"/>
    </row>
    <row r="105" spans="1:66" ht="13.05" customHeight="1">
      <c r="A105" s="13"/>
      <c r="B105" s="17"/>
      <c r="C105" s="229"/>
      <c r="D105" s="168" t="s">
        <v>194</v>
      </c>
      <c r="E105" s="229"/>
      <c r="F105" s="169" t="s">
        <v>769</v>
      </c>
      <c r="G105" s="229"/>
      <c r="H105" s="229"/>
      <c r="I105" s="229"/>
      <c r="J105" s="229"/>
      <c r="K105" s="230"/>
      <c r="L105" s="49"/>
      <c r="M105" s="52"/>
      <c r="N105" s="9"/>
      <c r="O105" s="9"/>
      <c r="P105" s="9"/>
      <c r="Q105" s="9"/>
      <c r="R105" s="9"/>
      <c r="S105" s="9"/>
      <c r="T105" s="53"/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9"/>
      <c r="AS105" s="9"/>
      <c r="AT105" s="123" t="s">
        <v>194</v>
      </c>
      <c r="AU105" s="123" t="s">
        <v>81</v>
      </c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12"/>
    </row>
    <row r="106" spans="1:66" ht="33" customHeight="1">
      <c r="A106" s="13"/>
      <c r="B106" s="49"/>
      <c r="C106" s="154" t="s">
        <v>179</v>
      </c>
      <c r="D106" s="154" t="s">
        <v>175</v>
      </c>
      <c r="E106" s="155" t="s">
        <v>2107</v>
      </c>
      <c r="F106" s="155" t="s">
        <v>2108</v>
      </c>
      <c r="G106" s="156" t="s">
        <v>302</v>
      </c>
      <c r="H106" s="157">
        <v>1.1000000000000001</v>
      </c>
      <c r="I106" s="158"/>
      <c r="J106" s="159">
        <f>ROUND(I106*H106,2)</f>
        <v>0</v>
      </c>
      <c r="K106" s="160"/>
      <c r="L106" s="49"/>
      <c r="M106" s="161"/>
      <c r="N106" s="162" t="s">
        <v>42</v>
      </c>
      <c r="O106" s="9"/>
      <c r="P106" s="163">
        <f>O106*H106</f>
        <v>0</v>
      </c>
      <c r="Q106" s="163">
        <v>0</v>
      </c>
      <c r="R106" s="163">
        <f>Q106*H106</f>
        <v>0</v>
      </c>
      <c r="S106" s="163">
        <v>0</v>
      </c>
      <c r="T106" s="164">
        <f>S106*H106</f>
        <v>0</v>
      </c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65" t="s">
        <v>179</v>
      </c>
      <c r="AS106" s="9"/>
      <c r="AT106" s="165" t="s">
        <v>175</v>
      </c>
      <c r="AU106" s="165" t="s">
        <v>81</v>
      </c>
      <c r="AV106" s="9"/>
      <c r="AW106" s="9"/>
      <c r="AX106" s="9"/>
      <c r="AY106" s="123" t="s">
        <v>173</v>
      </c>
      <c r="AZ106" s="9"/>
      <c r="BA106" s="9"/>
      <c r="BB106" s="9"/>
      <c r="BC106" s="9"/>
      <c r="BD106" s="9"/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123" t="s">
        <v>79</v>
      </c>
      <c r="BK106" s="166">
        <f>ROUND(I106*H106,2)</f>
        <v>0</v>
      </c>
      <c r="BL106" s="123" t="s">
        <v>179</v>
      </c>
      <c r="BM106" s="165" t="s">
        <v>2109</v>
      </c>
      <c r="BN106" s="12"/>
    </row>
    <row r="107" spans="1:66" ht="25.95" customHeight="1">
      <c r="A107" s="13"/>
      <c r="B107" s="17"/>
      <c r="C107" s="50"/>
      <c r="D107" s="241" t="s">
        <v>70</v>
      </c>
      <c r="E107" s="242" t="s">
        <v>785</v>
      </c>
      <c r="F107" s="242" t="s">
        <v>786</v>
      </c>
      <c r="G107" s="50"/>
      <c r="H107" s="50"/>
      <c r="I107" s="50"/>
      <c r="J107" s="243">
        <f>BK107</f>
        <v>0</v>
      </c>
      <c r="K107" s="226"/>
      <c r="L107" s="49"/>
      <c r="M107" s="52"/>
      <c r="N107" s="9"/>
      <c r="O107" s="9"/>
      <c r="P107" s="147">
        <f>P108+P173</f>
        <v>0</v>
      </c>
      <c r="Q107" s="9"/>
      <c r="R107" s="147">
        <f>R108+R173</f>
        <v>147.93963999999997</v>
      </c>
      <c r="S107" s="9"/>
      <c r="T107" s="148">
        <f>T108+T173</f>
        <v>0</v>
      </c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44" t="s">
        <v>81</v>
      </c>
      <c r="AS107" s="9"/>
      <c r="AT107" s="149" t="s">
        <v>70</v>
      </c>
      <c r="AU107" s="149" t="s">
        <v>71</v>
      </c>
      <c r="AV107" s="9"/>
      <c r="AW107" s="9"/>
      <c r="AX107" s="9"/>
      <c r="AY107" s="144" t="s">
        <v>173</v>
      </c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150">
        <f>BK108+BK173</f>
        <v>0</v>
      </c>
      <c r="BL107" s="9"/>
      <c r="BM107" s="9"/>
      <c r="BN107" s="12"/>
    </row>
    <row r="108" spans="1:66" ht="22.8" customHeight="1">
      <c r="A108" s="13"/>
      <c r="B108" s="17"/>
      <c r="C108" s="47"/>
      <c r="D108" s="151" t="s">
        <v>70</v>
      </c>
      <c r="E108" s="152" t="s">
        <v>2110</v>
      </c>
      <c r="F108" s="152" t="s">
        <v>2111</v>
      </c>
      <c r="G108" s="47"/>
      <c r="H108" s="47"/>
      <c r="I108" s="47"/>
      <c r="J108" s="153">
        <f>BK108</f>
        <v>0</v>
      </c>
      <c r="K108" s="225"/>
      <c r="L108" s="49"/>
      <c r="M108" s="52"/>
      <c r="N108" s="9"/>
      <c r="O108" s="9"/>
      <c r="P108" s="147">
        <f>SUM(P109:P172)</f>
        <v>0</v>
      </c>
      <c r="Q108" s="9"/>
      <c r="R108" s="147">
        <f>SUM(R109:R172)</f>
        <v>147.93905999999996</v>
      </c>
      <c r="S108" s="9"/>
      <c r="T108" s="148">
        <f>SUM(T109:T172)</f>
        <v>0</v>
      </c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44" t="s">
        <v>81</v>
      </c>
      <c r="AS108" s="9"/>
      <c r="AT108" s="149" t="s">
        <v>70</v>
      </c>
      <c r="AU108" s="149" t="s">
        <v>79</v>
      </c>
      <c r="AV108" s="9"/>
      <c r="AW108" s="9"/>
      <c r="AX108" s="9"/>
      <c r="AY108" s="144" t="s">
        <v>173</v>
      </c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150">
        <f>SUM(BK109:BK172)</f>
        <v>0</v>
      </c>
      <c r="BL108" s="9"/>
      <c r="BM108" s="9"/>
      <c r="BN108" s="12"/>
    </row>
    <row r="109" spans="1:66" ht="24.15" customHeight="1">
      <c r="A109" s="13"/>
      <c r="B109" s="49"/>
      <c r="C109" s="154" t="s">
        <v>196</v>
      </c>
      <c r="D109" s="154" t="s">
        <v>175</v>
      </c>
      <c r="E109" s="155" t="s">
        <v>2112</v>
      </c>
      <c r="F109" s="155" t="s">
        <v>2113</v>
      </c>
      <c r="G109" s="156" t="s">
        <v>372</v>
      </c>
      <c r="H109" s="157">
        <v>1</v>
      </c>
      <c r="I109" s="158"/>
      <c r="J109" s="159">
        <f>ROUND(I109*H109,2)</f>
        <v>0</v>
      </c>
      <c r="K109" s="160"/>
      <c r="L109" s="49"/>
      <c r="M109" s="161"/>
      <c r="N109" s="162" t="s">
        <v>42</v>
      </c>
      <c r="O109" s="9"/>
      <c r="P109" s="163">
        <f>O109*H109</f>
        <v>0</v>
      </c>
      <c r="Q109" s="163">
        <v>0</v>
      </c>
      <c r="R109" s="163">
        <f>Q109*H109</f>
        <v>0</v>
      </c>
      <c r="S109" s="163">
        <v>0</v>
      </c>
      <c r="T109" s="164">
        <f>S109*H109</f>
        <v>0</v>
      </c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65" t="s">
        <v>262</v>
      </c>
      <c r="AS109" s="9"/>
      <c r="AT109" s="165" t="s">
        <v>175</v>
      </c>
      <c r="AU109" s="165" t="s">
        <v>81</v>
      </c>
      <c r="AV109" s="9"/>
      <c r="AW109" s="9"/>
      <c r="AX109" s="9"/>
      <c r="AY109" s="123" t="s">
        <v>173</v>
      </c>
      <c r="AZ109" s="9"/>
      <c r="BA109" s="9"/>
      <c r="BB109" s="9"/>
      <c r="BC109" s="9"/>
      <c r="BD109" s="9"/>
      <c r="BE109" s="166">
        <f>IF(N109="základní",J109,0)</f>
        <v>0</v>
      </c>
      <c r="BF109" s="166">
        <f>IF(N109="snížená",J109,0)</f>
        <v>0</v>
      </c>
      <c r="BG109" s="166">
        <f>IF(N109="zákl. přenesená",J109,0)</f>
        <v>0</v>
      </c>
      <c r="BH109" s="166">
        <f>IF(N109="sníž. přenesená",J109,0)</f>
        <v>0</v>
      </c>
      <c r="BI109" s="166">
        <f>IF(N109="nulová",J109,0)</f>
        <v>0</v>
      </c>
      <c r="BJ109" s="123" t="s">
        <v>79</v>
      </c>
      <c r="BK109" s="166">
        <f>ROUND(I109*H109,2)</f>
        <v>0</v>
      </c>
      <c r="BL109" s="123" t="s">
        <v>262</v>
      </c>
      <c r="BM109" s="165" t="s">
        <v>2114</v>
      </c>
      <c r="BN109" s="12"/>
    </row>
    <row r="110" spans="1:66" ht="24.15" customHeight="1">
      <c r="A110" s="13"/>
      <c r="B110" s="49"/>
      <c r="C110" s="154" t="s">
        <v>202</v>
      </c>
      <c r="D110" s="154" t="s">
        <v>175</v>
      </c>
      <c r="E110" s="155" t="s">
        <v>2115</v>
      </c>
      <c r="F110" s="155" t="s">
        <v>2116</v>
      </c>
      <c r="G110" s="156" t="s">
        <v>2117</v>
      </c>
      <c r="H110" s="157">
        <v>1</v>
      </c>
      <c r="I110" s="158"/>
      <c r="J110" s="159">
        <f>ROUND(I110*H110,2)</f>
        <v>0</v>
      </c>
      <c r="K110" s="160"/>
      <c r="L110" s="49"/>
      <c r="M110" s="161"/>
      <c r="N110" s="162" t="s">
        <v>42</v>
      </c>
      <c r="O110" s="9"/>
      <c r="P110" s="163">
        <f>O110*H110</f>
        <v>0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65" t="s">
        <v>262</v>
      </c>
      <c r="AS110" s="9"/>
      <c r="AT110" s="165" t="s">
        <v>175</v>
      </c>
      <c r="AU110" s="165" t="s">
        <v>81</v>
      </c>
      <c r="AV110" s="9"/>
      <c r="AW110" s="9"/>
      <c r="AX110" s="9"/>
      <c r="AY110" s="123" t="s">
        <v>173</v>
      </c>
      <c r="AZ110" s="9"/>
      <c r="BA110" s="9"/>
      <c r="BB110" s="9"/>
      <c r="BC110" s="9"/>
      <c r="BD110" s="9"/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262</v>
      </c>
      <c r="BM110" s="165" t="s">
        <v>2118</v>
      </c>
      <c r="BN110" s="12"/>
    </row>
    <row r="111" spans="1:66" ht="16.5" customHeight="1">
      <c r="A111" s="13"/>
      <c r="B111" s="49"/>
      <c r="C111" s="154" t="s">
        <v>211</v>
      </c>
      <c r="D111" s="154" t="s">
        <v>175</v>
      </c>
      <c r="E111" s="155" t="s">
        <v>2119</v>
      </c>
      <c r="F111" s="155" t="s">
        <v>2120</v>
      </c>
      <c r="G111" s="156" t="s">
        <v>2117</v>
      </c>
      <c r="H111" s="157">
        <v>4</v>
      </c>
      <c r="I111" s="158"/>
      <c r="J111" s="159">
        <f>ROUND(I111*H111,2)</f>
        <v>0</v>
      </c>
      <c r="K111" s="160"/>
      <c r="L111" s="49"/>
      <c r="M111" s="161"/>
      <c r="N111" s="162" t="s">
        <v>42</v>
      </c>
      <c r="O111" s="9"/>
      <c r="P111" s="163">
        <f>O111*H111</f>
        <v>0</v>
      </c>
      <c r="Q111" s="163">
        <v>0</v>
      </c>
      <c r="R111" s="163">
        <f>Q111*H111</f>
        <v>0</v>
      </c>
      <c r="S111" s="163">
        <v>0</v>
      </c>
      <c r="T111" s="164">
        <f>S111*H111</f>
        <v>0</v>
      </c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65" t="s">
        <v>262</v>
      </c>
      <c r="AS111" s="9"/>
      <c r="AT111" s="165" t="s">
        <v>175</v>
      </c>
      <c r="AU111" s="165" t="s">
        <v>81</v>
      </c>
      <c r="AV111" s="9"/>
      <c r="AW111" s="9"/>
      <c r="AX111" s="9"/>
      <c r="AY111" s="123" t="s">
        <v>173</v>
      </c>
      <c r="AZ111" s="9"/>
      <c r="BA111" s="9"/>
      <c r="BB111" s="9"/>
      <c r="BC111" s="9"/>
      <c r="BD111" s="9"/>
      <c r="BE111" s="166">
        <f>IF(N111="základní",J111,0)</f>
        <v>0</v>
      </c>
      <c r="BF111" s="166">
        <f>IF(N111="snížená",J111,0)</f>
        <v>0</v>
      </c>
      <c r="BG111" s="166">
        <f>IF(N111="zákl. přenesená",J111,0)</f>
        <v>0</v>
      </c>
      <c r="BH111" s="166">
        <f>IF(N111="sníž. přenesená",J111,0)</f>
        <v>0</v>
      </c>
      <c r="BI111" s="166">
        <f>IF(N111="nulová",J111,0)</f>
        <v>0</v>
      </c>
      <c r="BJ111" s="123" t="s">
        <v>79</v>
      </c>
      <c r="BK111" s="166">
        <f>ROUND(I111*H111,2)</f>
        <v>0</v>
      </c>
      <c r="BL111" s="123" t="s">
        <v>262</v>
      </c>
      <c r="BM111" s="165" t="s">
        <v>2121</v>
      </c>
      <c r="BN111" s="12"/>
    </row>
    <row r="112" spans="1:66" ht="16.5" customHeight="1">
      <c r="A112" s="13"/>
      <c r="B112" s="49"/>
      <c r="C112" s="193" t="s">
        <v>216</v>
      </c>
      <c r="D112" s="193" t="s">
        <v>317</v>
      </c>
      <c r="E112" s="194" t="s">
        <v>2122</v>
      </c>
      <c r="F112" s="194" t="s">
        <v>2123</v>
      </c>
      <c r="G112" s="195" t="s">
        <v>191</v>
      </c>
      <c r="H112" s="196">
        <v>95</v>
      </c>
      <c r="I112" s="197"/>
      <c r="J112" s="198">
        <f>ROUND(I112*H112,2)</f>
        <v>0</v>
      </c>
      <c r="K112" s="211"/>
      <c r="L112" s="200"/>
      <c r="M112" s="201"/>
      <c r="N112" s="202" t="s">
        <v>42</v>
      </c>
      <c r="O112" s="9"/>
      <c r="P112" s="163">
        <f>O112*H112</f>
        <v>0</v>
      </c>
      <c r="Q112" s="163">
        <v>0</v>
      </c>
      <c r="R112" s="163">
        <f>Q112*H112</f>
        <v>0</v>
      </c>
      <c r="S112" s="163">
        <v>0</v>
      </c>
      <c r="T112" s="164">
        <f>S112*H112</f>
        <v>0</v>
      </c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65" t="s">
        <v>364</v>
      </c>
      <c r="AS112" s="9"/>
      <c r="AT112" s="165" t="s">
        <v>317</v>
      </c>
      <c r="AU112" s="165" t="s">
        <v>81</v>
      </c>
      <c r="AV112" s="9"/>
      <c r="AW112" s="9"/>
      <c r="AX112" s="9"/>
      <c r="AY112" s="123" t="s">
        <v>173</v>
      </c>
      <c r="AZ112" s="9"/>
      <c r="BA112" s="9"/>
      <c r="BB112" s="9"/>
      <c r="BC112" s="9"/>
      <c r="BD112" s="9"/>
      <c r="BE112" s="166">
        <f>IF(N112="základní",J112,0)</f>
        <v>0</v>
      </c>
      <c r="BF112" s="166">
        <f>IF(N112="snížená",J112,0)</f>
        <v>0</v>
      </c>
      <c r="BG112" s="166">
        <f>IF(N112="zákl. přenesená",J112,0)</f>
        <v>0</v>
      </c>
      <c r="BH112" s="166">
        <f>IF(N112="sníž. přenesená",J112,0)</f>
        <v>0</v>
      </c>
      <c r="BI112" s="166">
        <f>IF(N112="nulová",J112,0)</f>
        <v>0</v>
      </c>
      <c r="BJ112" s="123" t="s">
        <v>79</v>
      </c>
      <c r="BK112" s="166">
        <f>ROUND(I112*H112,2)</f>
        <v>0</v>
      </c>
      <c r="BL112" s="123" t="s">
        <v>262</v>
      </c>
      <c r="BM112" s="165" t="s">
        <v>2124</v>
      </c>
      <c r="BN112" s="12"/>
    </row>
    <row r="113" spans="1:66" ht="55.5" customHeight="1">
      <c r="A113" s="13"/>
      <c r="B113" s="49"/>
      <c r="C113" s="154" t="s">
        <v>221</v>
      </c>
      <c r="D113" s="154" t="s">
        <v>175</v>
      </c>
      <c r="E113" s="155" t="s">
        <v>2125</v>
      </c>
      <c r="F113" s="155" t="s">
        <v>2126</v>
      </c>
      <c r="G113" s="156" t="s">
        <v>191</v>
      </c>
      <c r="H113" s="157">
        <v>95</v>
      </c>
      <c r="I113" s="158"/>
      <c r="J113" s="159">
        <f>ROUND(I113*H113,2)</f>
        <v>0</v>
      </c>
      <c r="K113" s="167" t="s">
        <v>192</v>
      </c>
      <c r="L113" s="49"/>
      <c r="M113" s="161"/>
      <c r="N113" s="162" t="s">
        <v>42</v>
      </c>
      <c r="O113" s="9"/>
      <c r="P113" s="163">
        <f>O113*H113</f>
        <v>0</v>
      </c>
      <c r="Q113" s="163">
        <v>0</v>
      </c>
      <c r="R113" s="163">
        <f>Q113*H113</f>
        <v>0</v>
      </c>
      <c r="S113" s="163">
        <v>0</v>
      </c>
      <c r="T113" s="164">
        <f>S113*H113</f>
        <v>0</v>
      </c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65" t="s">
        <v>262</v>
      </c>
      <c r="AS113" s="9"/>
      <c r="AT113" s="165" t="s">
        <v>175</v>
      </c>
      <c r="AU113" s="165" t="s">
        <v>81</v>
      </c>
      <c r="AV113" s="9"/>
      <c r="AW113" s="9"/>
      <c r="AX113" s="9"/>
      <c r="AY113" s="123" t="s">
        <v>173</v>
      </c>
      <c r="AZ113" s="9"/>
      <c r="BA113" s="9"/>
      <c r="BB113" s="9"/>
      <c r="BC113" s="9"/>
      <c r="BD113" s="9"/>
      <c r="BE113" s="166">
        <f>IF(N113="základní",J113,0)</f>
        <v>0</v>
      </c>
      <c r="BF113" s="166">
        <f>IF(N113="snížená",J113,0)</f>
        <v>0</v>
      </c>
      <c r="BG113" s="166">
        <f>IF(N113="zákl. přenesená",J113,0)</f>
        <v>0</v>
      </c>
      <c r="BH113" s="166">
        <f>IF(N113="sníž. přenesená",J113,0)</f>
        <v>0</v>
      </c>
      <c r="BI113" s="166">
        <f>IF(N113="nulová",J113,0)</f>
        <v>0</v>
      </c>
      <c r="BJ113" s="123" t="s">
        <v>79</v>
      </c>
      <c r="BK113" s="166">
        <f>ROUND(I113*H113,2)</f>
        <v>0</v>
      </c>
      <c r="BL113" s="123" t="s">
        <v>262</v>
      </c>
      <c r="BM113" s="165" t="s">
        <v>2127</v>
      </c>
      <c r="BN113" s="12"/>
    </row>
    <row r="114" spans="1:66" ht="13.05" customHeight="1">
      <c r="A114" s="13"/>
      <c r="B114" s="17"/>
      <c r="C114" s="229"/>
      <c r="D114" s="168" t="s">
        <v>194</v>
      </c>
      <c r="E114" s="229"/>
      <c r="F114" s="169" t="s">
        <v>2128</v>
      </c>
      <c r="G114" s="229"/>
      <c r="H114" s="229"/>
      <c r="I114" s="229"/>
      <c r="J114" s="229"/>
      <c r="K114" s="230"/>
      <c r="L114" s="49"/>
      <c r="M114" s="52"/>
      <c r="N114" s="9"/>
      <c r="O114" s="9"/>
      <c r="P114" s="9"/>
      <c r="Q114" s="9"/>
      <c r="R114" s="9"/>
      <c r="S114" s="9"/>
      <c r="T114" s="53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9"/>
      <c r="AS114" s="9"/>
      <c r="AT114" s="123" t="s">
        <v>194</v>
      </c>
      <c r="AU114" s="123" t="s">
        <v>81</v>
      </c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12"/>
    </row>
    <row r="115" spans="1:66" ht="55.5" customHeight="1">
      <c r="A115" s="13"/>
      <c r="B115" s="49"/>
      <c r="C115" s="154" t="s">
        <v>225</v>
      </c>
      <c r="D115" s="154" t="s">
        <v>175</v>
      </c>
      <c r="E115" s="155" t="s">
        <v>2129</v>
      </c>
      <c r="F115" s="155" t="s">
        <v>2130</v>
      </c>
      <c r="G115" s="156" t="s">
        <v>191</v>
      </c>
      <c r="H115" s="157">
        <v>1</v>
      </c>
      <c r="I115" s="158"/>
      <c r="J115" s="159">
        <f>ROUND(I115*H115,2)</f>
        <v>0</v>
      </c>
      <c r="K115" s="167" t="s">
        <v>192</v>
      </c>
      <c r="L115" s="49"/>
      <c r="M115" s="161"/>
      <c r="N115" s="162" t="s">
        <v>42</v>
      </c>
      <c r="O115" s="9"/>
      <c r="P115" s="163">
        <f>O115*H115</f>
        <v>0</v>
      </c>
      <c r="Q115" s="163">
        <v>0</v>
      </c>
      <c r="R115" s="163">
        <f>Q115*H115</f>
        <v>0</v>
      </c>
      <c r="S115" s="163">
        <v>0</v>
      </c>
      <c r="T115" s="164">
        <f>S115*H115</f>
        <v>0</v>
      </c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65" t="s">
        <v>262</v>
      </c>
      <c r="AS115" s="9"/>
      <c r="AT115" s="165" t="s">
        <v>175</v>
      </c>
      <c r="AU115" s="165" t="s">
        <v>81</v>
      </c>
      <c r="AV115" s="9"/>
      <c r="AW115" s="9"/>
      <c r="AX115" s="9"/>
      <c r="AY115" s="123" t="s">
        <v>173</v>
      </c>
      <c r="AZ115" s="9"/>
      <c r="BA115" s="9"/>
      <c r="BB115" s="9"/>
      <c r="BC115" s="9"/>
      <c r="BD115" s="9"/>
      <c r="BE115" s="166">
        <f>IF(N115="základní",J115,0)</f>
        <v>0</v>
      </c>
      <c r="BF115" s="166">
        <f>IF(N115="snížená",J115,0)</f>
        <v>0</v>
      </c>
      <c r="BG115" s="166">
        <f>IF(N115="zákl. přenesená",J115,0)</f>
        <v>0</v>
      </c>
      <c r="BH115" s="166">
        <f>IF(N115="sníž. přenesená",J115,0)</f>
        <v>0</v>
      </c>
      <c r="BI115" s="166">
        <f>IF(N115="nulová",J115,0)</f>
        <v>0</v>
      </c>
      <c r="BJ115" s="123" t="s">
        <v>79</v>
      </c>
      <c r="BK115" s="166">
        <f>ROUND(I115*H115,2)</f>
        <v>0</v>
      </c>
      <c r="BL115" s="123" t="s">
        <v>262</v>
      </c>
      <c r="BM115" s="165" t="s">
        <v>2131</v>
      </c>
      <c r="BN115" s="12"/>
    </row>
    <row r="116" spans="1:66" ht="13.05" customHeight="1">
      <c r="A116" s="13"/>
      <c r="B116" s="17"/>
      <c r="C116" s="229"/>
      <c r="D116" s="168" t="s">
        <v>194</v>
      </c>
      <c r="E116" s="229"/>
      <c r="F116" s="169" t="s">
        <v>2132</v>
      </c>
      <c r="G116" s="229"/>
      <c r="H116" s="229"/>
      <c r="I116" s="229"/>
      <c r="J116" s="229"/>
      <c r="K116" s="230"/>
      <c r="L116" s="49"/>
      <c r="M116" s="52"/>
      <c r="N116" s="9"/>
      <c r="O116" s="9"/>
      <c r="P116" s="9"/>
      <c r="Q116" s="9"/>
      <c r="R116" s="9"/>
      <c r="S116" s="9"/>
      <c r="T116" s="53"/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9"/>
      <c r="AS116" s="9"/>
      <c r="AT116" s="123" t="s">
        <v>194</v>
      </c>
      <c r="AU116" s="123" t="s">
        <v>81</v>
      </c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12"/>
    </row>
    <row r="117" spans="1:66" ht="37.799999999999997" customHeight="1">
      <c r="A117" s="13"/>
      <c r="B117" s="49"/>
      <c r="C117" s="193" t="s">
        <v>227</v>
      </c>
      <c r="D117" s="193" t="s">
        <v>317</v>
      </c>
      <c r="E117" s="194" t="s">
        <v>2133</v>
      </c>
      <c r="F117" s="194" t="s">
        <v>2134</v>
      </c>
      <c r="G117" s="195" t="s">
        <v>191</v>
      </c>
      <c r="H117" s="196">
        <v>1</v>
      </c>
      <c r="I117" s="197"/>
      <c r="J117" s="198">
        <f>ROUND(I117*H117,2)</f>
        <v>0</v>
      </c>
      <c r="K117" s="199" t="s">
        <v>192</v>
      </c>
      <c r="L117" s="200"/>
      <c r="M117" s="201"/>
      <c r="N117" s="202" t="s">
        <v>42</v>
      </c>
      <c r="O117" s="9"/>
      <c r="P117" s="163">
        <f>O117*H117</f>
        <v>0</v>
      </c>
      <c r="Q117" s="163">
        <v>3.1E-4</v>
      </c>
      <c r="R117" s="163">
        <f>Q117*H117</f>
        <v>3.1E-4</v>
      </c>
      <c r="S117" s="163">
        <v>0</v>
      </c>
      <c r="T117" s="164">
        <f>S117*H117</f>
        <v>0</v>
      </c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65" t="s">
        <v>364</v>
      </c>
      <c r="AS117" s="9"/>
      <c r="AT117" s="165" t="s">
        <v>317</v>
      </c>
      <c r="AU117" s="165" t="s">
        <v>81</v>
      </c>
      <c r="AV117" s="9"/>
      <c r="AW117" s="9"/>
      <c r="AX117" s="9"/>
      <c r="AY117" s="123" t="s">
        <v>173</v>
      </c>
      <c r="AZ117" s="9"/>
      <c r="BA117" s="9"/>
      <c r="BB117" s="9"/>
      <c r="BC117" s="9"/>
      <c r="BD117" s="9"/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23" t="s">
        <v>79</v>
      </c>
      <c r="BK117" s="166">
        <f>ROUND(I117*H117,2)</f>
        <v>0</v>
      </c>
      <c r="BL117" s="123" t="s">
        <v>262</v>
      </c>
      <c r="BM117" s="165" t="s">
        <v>2135</v>
      </c>
      <c r="BN117" s="12"/>
    </row>
    <row r="118" spans="1:66" ht="44.25" customHeight="1">
      <c r="A118" s="13"/>
      <c r="B118" s="49"/>
      <c r="C118" s="154" t="s">
        <v>8</v>
      </c>
      <c r="D118" s="154" t="s">
        <v>175</v>
      </c>
      <c r="E118" s="155" t="s">
        <v>2136</v>
      </c>
      <c r="F118" s="155" t="s">
        <v>2137</v>
      </c>
      <c r="G118" s="156" t="s">
        <v>378</v>
      </c>
      <c r="H118" s="157">
        <v>974</v>
      </c>
      <c r="I118" s="158"/>
      <c r="J118" s="159">
        <f>ROUND(I118*H118,2)</f>
        <v>0</v>
      </c>
      <c r="K118" s="167" t="s">
        <v>192</v>
      </c>
      <c r="L118" s="49"/>
      <c r="M118" s="161"/>
      <c r="N118" s="162" t="s">
        <v>42</v>
      </c>
      <c r="O118" s="9"/>
      <c r="P118" s="163">
        <f>O118*H118</f>
        <v>0</v>
      </c>
      <c r="Q118" s="163">
        <v>0</v>
      </c>
      <c r="R118" s="163">
        <f>Q118*H118</f>
        <v>0</v>
      </c>
      <c r="S118" s="163">
        <v>0</v>
      </c>
      <c r="T118" s="164">
        <f>S118*H118</f>
        <v>0</v>
      </c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65" t="s">
        <v>262</v>
      </c>
      <c r="AS118" s="9"/>
      <c r="AT118" s="165" t="s">
        <v>175</v>
      </c>
      <c r="AU118" s="165" t="s">
        <v>81</v>
      </c>
      <c r="AV118" s="9"/>
      <c r="AW118" s="9"/>
      <c r="AX118" s="9"/>
      <c r="AY118" s="123" t="s">
        <v>173</v>
      </c>
      <c r="AZ118" s="9"/>
      <c r="BA118" s="9"/>
      <c r="BB118" s="9"/>
      <c r="BC118" s="9"/>
      <c r="BD118" s="9"/>
      <c r="BE118" s="166">
        <f>IF(N118="základní",J118,0)</f>
        <v>0</v>
      </c>
      <c r="BF118" s="166">
        <f>IF(N118="snížená",J118,0)</f>
        <v>0</v>
      </c>
      <c r="BG118" s="166">
        <f>IF(N118="zákl. přenesená",J118,0)</f>
        <v>0</v>
      </c>
      <c r="BH118" s="166">
        <f>IF(N118="sníž. přenesená",J118,0)</f>
        <v>0</v>
      </c>
      <c r="BI118" s="166">
        <f>IF(N118="nulová",J118,0)</f>
        <v>0</v>
      </c>
      <c r="BJ118" s="123" t="s">
        <v>79</v>
      </c>
      <c r="BK118" s="166">
        <f>ROUND(I118*H118,2)</f>
        <v>0</v>
      </c>
      <c r="BL118" s="123" t="s">
        <v>262</v>
      </c>
      <c r="BM118" s="165" t="s">
        <v>2138</v>
      </c>
      <c r="BN118" s="12"/>
    </row>
    <row r="119" spans="1:66" ht="13.05" customHeight="1">
      <c r="A119" s="13"/>
      <c r="B119" s="17"/>
      <c r="C119" s="229"/>
      <c r="D119" s="168" t="s">
        <v>194</v>
      </c>
      <c r="E119" s="229"/>
      <c r="F119" s="169" t="s">
        <v>2139</v>
      </c>
      <c r="G119" s="229"/>
      <c r="H119" s="229"/>
      <c r="I119" s="229"/>
      <c r="J119" s="229"/>
      <c r="K119" s="230"/>
      <c r="L119" s="49"/>
      <c r="M119" s="52"/>
      <c r="N119" s="9"/>
      <c r="O119" s="9"/>
      <c r="P119" s="9"/>
      <c r="Q119" s="9"/>
      <c r="R119" s="9"/>
      <c r="S119" s="9"/>
      <c r="T119" s="53"/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9"/>
      <c r="AS119" s="9"/>
      <c r="AT119" s="123" t="s">
        <v>194</v>
      </c>
      <c r="AU119" s="123" t="s">
        <v>81</v>
      </c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12"/>
    </row>
    <row r="120" spans="1:66" ht="16.5" customHeight="1">
      <c r="A120" s="13"/>
      <c r="B120" s="49"/>
      <c r="C120" s="193" t="s">
        <v>237</v>
      </c>
      <c r="D120" s="193" t="s">
        <v>317</v>
      </c>
      <c r="E120" s="194" t="s">
        <v>2140</v>
      </c>
      <c r="F120" s="194" t="s">
        <v>2141</v>
      </c>
      <c r="G120" s="195" t="s">
        <v>378</v>
      </c>
      <c r="H120" s="196">
        <v>490</v>
      </c>
      <c r="I120" s="197"/>
      <c r="J120" s="198">
        <f t="shared" ref="J120:J125" si="1">ROUND(I120*H120,2)</f>
        <v>0</v>
      </c>
      <c r="K120" s="211"/>
      <c r="L120" s="200"/>
      <c r="M120" s="201"/>
      <c r="N120" s="202" t="s">
        <v>42</v>
      </c>
      <c r="O120" s="9"/>
      <c r="P120" s="163">
        <f t="shared" ref="P120:P125" si="2">O120*H120</f>
        <v>0</v>
      </c>
      <c r="Q120" s="163">
        <v>0.17</v>
      </c>
      <c r="R120" s="163">
        <f t="shared" ref="R120:R125" si="3">Q120*H120</f>
        <v>83.300000000000011</v>
      </c>
      <c r="S120" s="163">
        <v>0</v>
      </c>
      <c r="T120" s="164">
        <f t="shared" ref="T120:T125" si="4">S120*H120</f>
        <v>0</v>
      </c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65" t="s">
        <v>364</v>
      </c>
      <c r="AS120" s="9"/>
      <c r="AT120" s="165" t="s">
        <v>317</v>
      </c>
      <c r="AU120" s="165" t="s">
        <v>81</v>
      </c>
      <c r="AV120" s="9"/>
      <c r="AW120" s="9"/>
      <c r="AX120" s="9"/>
      <c r="AY120" s="123" t="s">
        <v>173</v>
      </c>
      <c r="AZ120" s="9"/>
      <c r="BA120" s="9"/>
      <c r="BB120" s="9"/>
      <c r="BC120" s="9"/>
      <c r="BD120" s="9"/>
      <c r="BE120" s="166">
        <f t="shared" ref="BE120:BE125" si="5">IF(N120="základní",J120,0)</f>
        <v>0</v>
      </c>
      <c r="BF120" s="166">
        <f t="shared" ref="BF120:BF125" si="6">IF(N120="snížená",J120,0)</f>
        <v>0</v>
      </c>
      <c r="BG120" s="166">
        <f t="shared" ref="BG120:BG125" si="7">IF(N120="zákl. přenesená",J120,0)</f>
        <v>0</v>
      </c>
      <c r="BH120" s="166">
        <f t="shared" ref="BH120:BH125" si="8">IF(N120="sníž. přenesená",J120,0)</f>
        <v>0</v>
      </c>
      <c r="BI120" s="166">
        <f t="shared" ref="BI120:BI125" si="9">IF(N120="nulová",J120,0)</f>
        <v>0</v>
      </c>
      <c r="BJ120" s="123" t="s">
        <v>79</v>
      </c>
      <c r="BK120" s="166">
        <f t="shared" ref="BK120:BK125" si="10">ROUND(I120*H120,2)</f>
        <v>0</v>
      </c>
      <c r="BL120" s="123" t="s">
        <v>262</v>
      </c>
      <c r="BM120" s="165" t="s">
        <v>2142</v>
      </c>
      <c r="BN120" s="12"/>
    </row>
    <row r="121" spans="1:66" ht="16.5" customHeight="1">
      <c r="A121" s="13"/>
      <c r="B121" s="49"/>
      <c r="C121" s="193" t="s">
        <v>245</v>
      </c>
      <c r="D121" s="193" t="s">
        <v>317</v>
      </c>
      <c r="E121" s="194" t="s">
        <v>2143</v>
      </c>
      <c r="F121" s="194" t="s">
        <v>2144</v>
      </c>
      <c r="G121" s="195" t="s">
        <v>378</v>
      </c>
      <c r="H121" s="196">
        <v>340</v>
      </c>
      <c r="I121" s="197"/>
      <c r="J121" s="198">
        <f t="shared" si="1"/>
        <v>0</v>
      </c>
      <c r="K121" s="211"/>
      <c r="L121" s="200"/>
      <c r="M121" s="201"/>
      <c r="N121" s="202" t="s">
        <v>42</v>
      </c>
      <c r="O121" s="9"/>
      <c r="P121" s="163">
        <f t="shared" si="2"/>
        <v>0</v>
      </c>
      <c r="Q121" s="163">
        <v>0.12</v>
      </c>
      <c r="R121" s="163">
        <f t="shared" si="3"/>
        <v>40.799999999999997</v>
      </c>
      <c r="S121" s="163">
        <v>0</v>
      </c>
      <c r="T121" s="164">
        <f t="shared" si="4"/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364</v>
      </c>
      <c r="AS121" s="9"/>
      <c r="AT121" s="165" t="s">
        <v>317</v>
      </c>
      <c r="AU121" s="165" t="s">
        <v>81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 t="shared" si="5"/>
        <v>0</v>
      </c>
      <c r="BF121" s="166">
        <f t="shared" si="6"/>
        <v>0</v>
      </c>
      <c r="BG121" s="166">
        <f t="shared" si="7"/>
        <v>0</v>
      </c>
      <c r="BH121" s="166">
        <f t="shared" si="8"/>
        <v>0</v>
      </c>
      <c r="BI121" s="166">
        <f t="shared" si="9"/>
        <v>0</v>
      </c>
      <c r="BJ121" s="123" t="s">
        <v>79</v>
      </c>
      <c r="BK121" s="166">
        <f t="shared" si="10"/>
        <v>0</v>
      </c>
      <c r="BL121" s="123" t="s">
        <v>262</v>
      </c>
      <c r="BM121" s="165" t="s">
        <v>2145</v>
      </c>
      <c r="BN121" s="12"/>
    </row>
    <row r="122" spans="1:66" ht="16.5" customHeight="1">
      <c r="A122" s="13"/>
      <c r="B122" s="49"/>
      <c r="C122" s="193" t="s">
        <v>253</v>
      </c>
      <c r="D122" s="193" t="s">
        <v>317</v>
      </c>
      <c r="E122" s="194" t="s">
        <v>2146</v>
      </c>
      <c r="F122" s="194" t="s">
        <v>2147</v>
      </c>
      <c r="G122" s="195" t="s">
        <v>378</v>
      </c>
      <c r="H122" s="196">
        <v>40</v>
      </c>
      <c r="I122" s="197"/>
      <c r="J122" s="198">
        <f t="shared" si="1"/>
        <v>0</v>
      </c>
      <c r="K122" s="211"/>
      <c r="L122" s="200"/>
      <c r="M122" s="201"/>
      <c r="N122" s="202" t="s">
        <v>42</v>
      </c>
      <c r="O122" s="9"/>
      <c r="P122" s="163">
        <f t="shared" si="2"/>
        <v>0</v>
      </c>
      <c r="Q122" s="163">
        <v>0.1</v>
      </c>
      <c r="R122" s="163">
        <f t="shared" si="3"/>
        <v>4</v>
      </c>
      <c r="S122" s="163">
        <v>0</v>
      </c>
      <c r="T122" s="164">
        <f t="shared" si="4"/>
        <v>0</v>
      </c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65" t="s">
        <v>364</v>
      </c>
      <c r="AS122" s="9"/>
      <c r="AT122" s="165" t="s">
        <v>317</v>
      </c>
      <c r="AU122" s="165" t="s">
        <v>81</v>
      </c>
      <c r="AV122" s="9"/>
      <c r="AW122" s="9"/>
      <c r="AX122" s="9"/>
      <c r="AY122" s="123" t="s">
        <v>173</v>
      </c>
      <c r="AZ122" s="9"/>
      <c r="BA122" s="9"/>
      <c r="BB122" s="9"/>
      <c r="BC122" s="9"/>
      <c r="BD122" s="9"/>
      <c r="BE122" s="166">
        <f t="shared" si="5"/>
        <v>0</v>
      </c>
      <c r="BF122" s="166">
        <f t="shared" si="6"/>
        <v>0</v>
      </c>
      <c r="BG122" s="166">
        <f t="shared" si="7"/>
        <v>0</v>
      </c>
      <c r="BH122" s="166">
        <f t="shared" si="8"/>
        <v>0</v>
      </c>
      <c r="BI122" s="166">
        <f t="shared" si="9"/>
        <v>0</v>
      </c>
      <c r="BJ122" s="123" t="s">
        <v>79</v>
      </c>
      <c r="BK122" s="166">
        <f t="shared" si="10"/>
        <v>0</v>
      </c>
      <c r="BL122" s="123" t="s">
        <v>262</v>
      </c>
      <c r="BM122" s="165" t="s">
        <v>2148</v>
      </c>
      <c r="BN122" s="12"/>
    </row>
    <row r="123" spans="1:66" ht="16.5" customHeight="1">
      <c r="A123" s="13"/>
      <c r="B123" s="49"/>
      <c r="C123" s="193" t="s">
        <v>262</v>
      </c>
      <c r="D123" s="193" t="s">
        <v>317</v>
      </c>
      <c r="E123" s="194" t="s">
        <v>2149</v>
      </c>
      <c r="F123" s="194" t="s">
        <v>2150</v>
      </c>
      <c r="G123" s="195" t="s">
        <v>378</v>
      </c>
      <c r="H123" s="196">
        <v>35</v>
      </c>
      <c r="I123" s="197"/>
      <c r="J123" s="198">
        <f t="shared" si="1"/>
        <v>0</v>
      </c>
      <c r="K123" s="211"/>
      <c r="L123" s="200"/>
      <c r="M123" s="201"/>
      <c r="N123" s="202" t="s">
        <v>42</v>
      </c>
      <c r="O123" s="9"/>
      <c r="P123" s="163">
        <f t="shared" si="2"/>
        <v>0</v>
      </c>
      <c r="Q123" s="163">
        <v>0.25</v>
      </c>
      <c r="R123" s="163">
        <f t="shared" si="3"/>
        <v>8.75</v>
      </c>
      <c r="S123" s="163">
        <v>0</v>
      </c>
      <c r="T123" s="164">
        <f t="shared" si="4"/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65" t="s">
        <v>364</v>
      </c>
      <c r="AS123" s="9"/>
      <c r="AT123" s="165" t="s">
        <v>317</v>
      </c>
      <c r="AU123" s="165" t="s">
        <v>81</v>
      </c>
      <c r="AV123" s="9"/>
      <c r="AW123" s="9"/>
      <c r="AX123" s="9"/>
      <c r="AY123" s="123" t="s">
        <v>173</v>
      </c>
      <c r="AZ123" s="9"/>
      <c r="BA123" s="9"/>
      <c r="BB123" s="9"/>
      <c r="BC123" s="9"/>
      <c r="BD123" s="9"/>
      <c r="BE123" s="166">
        <f t="shared" si="5"/>
        <v>0</v>
      </c>
      <c r="BF123" s="166">
        <f t="shared" si="6"/>
        <v>0</v>
      </c>
      <c r="BG123" s="166">
        <f t="shared" si="7"/>
        <v>0</v>
      </c>
      <c r="BH123" s="166">
        <f t="shared" si="8"/>
        <v>0</v>
      </c>
      <c r="BI123" s="166">
        <f t="shared" si="9"/>
        <v>0</v>
      </c>
      <c r="BJ123" s="123" t="s">
        <v>79</v>
      </c>
      <c r="BK123" s="166">
        <f t="shared" si="10"/>
        <v>0</v>
      </c>
      <c r="BL123" s="123" t="s">
        <v>262</v>
      </c>
      <c r="BM123" s="165" t="s">
        <v>2151</v>
      </c>
      <c r="BN123" s="12"/>
    </row>
    <row r="124" spans="1:66" ht="16.5" customHeight="1">
      <c r="A124" s="13"/>
      <c r="B124" s="49"/>
      <c r="C124" s="193" t="s">
        <v>269</v>
      </c>
      <c r="D124" s="193" t="s">
        <v>317</v>
      </c>
      <c r="E124" s="194" t="s">
        <v>2152</v>
      </c>
      <c r="F124" s="194" t="s">
        <v>2153</v>
      </c>
      <c r="G124" s="195" t="s">
        <v>378</v>
      </c>
      <c r="H124" s="196">
        <v>69</v>
      </c>
      <c r="I124" s="197"/>
      <c r="J124" s="198">
        <f t="shared" si="1"/>
        <v>0</v>
      </c>
      <c r="K124" s="211"/>
      <c r="L124" s="200"/>
      <c r="M124" s="201"/>
      <c r="N124" s="202" t="s">
        <v>42</v>
      </c>
      <c r="O124" s="9"/>
      <c r="P124" s="163">
        <f t="shared" si="2"/>
        <v>0</v>
      </c>
      <c r="Q124" s="163">
        <v>0.16</v>
      </c>
      <c r="R124" s="163">
        <f t="shared" si="3"/>
        <v>11.040000000000001</v>
      </c>
      <c r="S124" s="163">
        <v>0</v>
      </c>
      <c r="T124" s="164">
        <f t="shared" si="4"/>
        <v>0</v>
      </c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65" t="s">
        <v>364</v>
      </c>
      <c r="AS124" s="9"/>
      <c r="AT124" s="165" t="s">
        <v>317</v>
      </c>
      <c r="AU124" s="165" t="s">
        <v>81</v>
      </c>
      <c r="AV124" s="9"/>
      <c r="AW124" s="9"/>
      <c r="AX124" s="9"/>
      <c r="AY124" s="123" t="s">
        <v>173</v>
      </c>
      <c r="AZ124" s="9"/>
      <c r="BA124" s="9"/>
      <c r="BB124" s="9"/>
      <c r="BC124" s="9"/>
      <c r="BD124" s="9"/>
      <c r="BE124" s="166">
        <f t="shared" si="5"/>
        <v>0</v>
      </c>
      <c r="BF124" s="166">
        <f t="shared" si="6"/>
        <v>0</v>
      </c>
      <c r="BG124" s="166">
        <f t="shared" si="7"/>
        <v>0</v>
      </c>
      <c r="BH124" s="166">
        <f t="shared" si="8"/>
        <v>0</v>
      </c>
      <c r="BI124" s="166">
        <f t="shared" si="9"/>
        <v>0</v>
      </c>
      <c r="BJ124" s="123" t="s">
        <v>79</v>
      </c>
      <c r="BK124" s="166">
        <f t="shared" si="10"/>
        <v>0</v>
      </c>
      <c r="BL124" s="123" t="s">
        <v>262</v>
      </c>
      <c r="BM124" s="165" t="s">
        <v>2154</v>
      </c>
      <c r="BN124" s="12"/>
    </row>
    <row r="125" spans="1:66" ht="24.15" customHeight="1">
      <c r="A125" s="13"/>
      <c r="B125" s="49"/>
      <c r="C125" s="154" t="s">
        <v>275</v>
      </c>
      <c r="D125" s="154" t="s">
        <v>175</v>
      </c>
      <c r="E125" s="155" t="s">
        <v>2155</v>
      </c>
      <c r="F125" s="155" t="s">
        <v>2156</v>
      </c>
      <c r="G125" s="156" t="s">
        <v>191</v>
      </c>
      <c r="H125" s="157">
        <v>3</v>
      </c>
      <c r="I125" s="158"/>
      <c r="J125" s="159">
        <f t="shared" si="1"/>
        <v>0</v>
      </c>
      <c r="K125" s="167" t="s">
        <v>192</v>
      </c>
      <c r="L125" s="49"/>
      <c r="M125" s="161"/>
      <c r="N125" s="162" t="s">
        <v>42</v>
      </c>
      <c r="O125" s="9"/>
      <c r="P125" s="163">
        <f t="shared" si="2"/>
        <v>0</v>
      </c>
      <c r="Q125" s="163">
        <v>0</v>
      </c>
      <c r="R125" s="163">
        <f t="shared" si="3"/>
        <v>0</v>
      </c>
      <c r="S125" s="163">
        <v>0</v>
      </c>
      <c r="T125" s="164">
        <f t="shared" si="4"/>
        <v>0</v>
      </c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65" t="s">
        <v>262</v>
      </c>
      <c r="AS125" s="9"/>
      <c r="AT125" s="165" t="s">
        <v>175</v>
      </c>
      <c r="AU125" s="165" t="s">
        <v>81</v>
      </c>
      <c r="AV125" s="9"/>
      <c r="AW125" s="9"/>
      <c r="AX125" s="9"/>
      <c r="AY125" s="123" t="s">
        <v>173</v>
      </c>
      <c r="AZ125" s="9"/>
      <c r="BA125" s="9"/>
      <c r="BB125" s="9"/>
      <c r="BC125" s="9"/>
      <c r="BD125" s="9"/>
      <c r="BE125" s="166">
        <f t="shared" si="5"/>
        <v>0</v>
      </c>
      <c r="BF125" s="166">
        <f t="shared" si="6"/>
        <v>0</v>
      </c>
      <c r="BG125" s="166">
        <f t="shared" si="7"/>
        <v>0</v>
      </c>
      <c r="BH125" s="166">
        <f t="shared" si="8"/>
        <v>0</v>
      </c>
      <c r="BI125" s="166">
        <f t="shared" si="9"/>
        <v>0</v>
      </c>
      <c r="BJ125" s="123" t="s">
        <v>79</v>
      </c>
      <c r="BK125" s="166">
        <f t="shared" si="10"/>
        <v>0</v>
      </c>
      <c r="BL125" s="123" t="s">
        <v>262</v>
      </c>
      <c r="BM125" s="165" t="s">
        <v>2157</v>
      </c>
      <c r="BN125" s="12"/>
    </row>
    <row r="126" spans="1:66" ht="13.05" customHeight="1">
      <c r="A126" s="13"/>
      <c r="B126" s="17"/>
      <c r="C126" s="229"/>
      <c r="D126" s="168" t="s">
        <v>194</v>
      </c>
      <c r="E126" s="229"/>
      <c r="F126" s="169" t="s">
        <v>2158</v>
      </c>
      <c r="G126" s="229"/>
      <c r="H126" s="229"/>
      <c r="I126" s="229"/>
      <c r="J126" s="229"/>
      <c r="K126" s="230"/>
      <c r="L126" s="49"/>
      <c r="M126" s="52"/>
      <c r="N126" s="9"/>
      <c r="O126" s="9"/>
      <c r="P126" s="9"/>
      <c r="Q126" s="9"/>
      <c r="R126" s="9"/>
      <c r="S126" s="9"/>
      <c r="T126" s="53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9"/>
      <c r="AS126" s="9"/>
      <c r="AT126" s="123" t="s">
        <v>194</v>
      </c>
      <c r="AU126" s="123" t="s">
        <v>81</v>
      </c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12"/>
    </row>
    <row r="127" spans="1:66" ht="16.5" customHeight="1">
      <c r="A127" s="13"/>
      <c r="B127" s="49"/>
      <c r="C127" s="193" t="s">
        <v>283</v>
      </c>
      <c r="D127" s="193" t="s">
        <v>317</v>
      </c>
      <c r="E127" s="194" t="s">
        <v>2159</v>
      </c>
      <c r="F127" s="194" t="s">
        <v>2160</v>
      </c>
      <c r="G127" s="195" t="s">
        <v>372</v>
      </c>
      <c r="H127" s="196">
        <v>1</v>
      </c>
      <c r="I127" s="197"/>
      <c r="J127" s="198">
        <f>ROUND(I127*H127,2)</f>
        <v>0</v>
      </c>
      <c r="K127" s="211"/>
      <c r="L127" s="200"/>
      <c r="M127" s="201"/>
      <c r="N127" s="202" t="s">
        <v>42</v>
      </c>
      <c r="O127" s="9"/>
      <c r="P127" s="163">
        <f>O127*H127</f>
        <v>0</v>
      </c>
      <c r="Q127" s="163">
        <v>0</v>
      </c>
      <c r="R127" s="163">
        <f>Q127*H127</f>
        <v>0</v>
      </c>
      <c r="S127" s="163">
        <v>0</v>
      </c>
      <c r="T127" s="164">
        <f>S127*H127</f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65" t="s">
        <v>364</v>
      </c>
      <c r="AS127" s="9"/>
      <c r="AT127" s="165" t="s">
        <v>317</v>
      </c>
      <c r="AU127" s="165" t="s">
        <v>81</v>
      </c>
      <c r="AV127" s="9"/>
      <c r="AW127" s="9"/>
      <c r="AX127" s="9"/>
      <c r="AY127" s="123" t="s">
        <v>173</v>
      </c>
      <c r="AZ127" s="9"/>
      <c r="BA127" s="9"/>
      <c r="BB127" s="9"/>
      <c r="BC127" s="9"/>
      <c r="BD127" s="9"/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23" t="s">
        <v>79</v>
      </c>
      <c r="BK127" s="166">
        <f>ROUND(I127*H127,2)</f>
        <v>0</v>
      </c>
      <c r="BL127" s="123" t="s">
        <v>262</v>
      </c>
      <c r="BM127" s="165" t="s">
        <v>2161</v>
      </c>
      <c r="BN127" s="12"/>
    </row>
    <row r="128" spans="1:66" ht="16.5" customHeight="1">
      <c r="A128" s="13"/>
      <c r="B128" s="49"/>
      <c r="C128" s="193" t="s">
        <v>288</v>
      </c>
      <c r="D128" s="193" t="s">
        <v>317</v>
      </c>
      <c r="E128" s="194" t="s">
        <v>2162</v>
      </c>
      <c r="F128" s="194" t="s">
        <v>2163</v>
      </c>
      <c r="G128" s="195" t="s">
        <v>372</v>
      </c>
      <c r="H128" s="196">
        <v>1</v>
      </c>
      <c r="I128" s="197"/>
      <c r="J128" s="198">
        <f>ROUND(I128*H128,2)</f>
        <v>0</v>
      </c>
      <c r="K128" s="211"/>
      <c r="L128" s="200"/>
      <c r="M128" s="201"/>
      <c r="N128" s="202" t="s">
        <v>42</v>
      </c>
      <c r="O128" s="9"/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364</v>
      </c>
      <c r="AS128" s="9"/>
      <c r="AT128" s="165" t="s">
        <v>317</v>
      </c>
      <c r="AU128" s="165" t="s">
        <v>81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262</v>
      </c>
      <c r="BM128" s="165" t="s">
        <v>2164</v>
      </c>
      <c r="BN128" s="12"/>
    </row>
    <row r="129" spans="1:66" ht="16.5" customHeight="1">
      <c r="A129" s="13"/>
      <c r="B129" s="49"/>
      <c r="C129" s="193" t="s">
        <v>7</v>
      </c>
      <c r="D129" s="193" t="s">
        <v>317</v>
      </c>
      <c r="E129" s="194" t="s">
        <v>2165</v>
      </c>
      <c r="F129" s="194" t="s">
        <v>2166</v>
      </c>
      <c r="G129" s="195" t="s">
        <v>372</v>
      </c>
      <c r="H129" s="196">
        <v>1</v>
      </c>
      <c r="I129" s="197"/>
      <c r="J129" s="198">
        <f>ROUND(I129*H129,2)</f>
        <v>0</v>
      </c>
      <c r="K129" s="211"/>
      <c r="L129" s="200"/>
      <c r="M129" s="201"/>
      <c r="N129" s="202" t="s">
        <v>42</v>
      </c>
      <c r="O129" s="9"/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65" t="s">
        <v>364</v>
      </c>
      <c r="AS129" s="9"/>
      <c r="AT129" s="165" t="s">
        <v>317</v>
      </c>
      <c r="AU129" s="165" t="s">
        <v>81</v>
      </c>
      <c r="AV129" s="9"/>
      <c r="AW129" s="9"/>
      <c r="AX129" s="9"/>
      <c r="AY129" s="123" t="s">
        <v>173</v>
      </c>
      <c r="AZ129" s="9"/>
      <c r="BA129" s="9"/>
      <c r="BB129" s="9"/>
      <c r="BC129" s="9"/>
      <c r="BD129" s="9"/>
      <c r="BE129" s="166">
        <f>IF(N129="základní",J129,0)</f>
        <v>0</v>
      </c>
      <c r="BF129" s="166">
        <f>IF(N129="snížená",J129,0)</f>
        <v>0</v>
      </c>
      <c r="BG129" s="166">
        <f>IF(N129="zákl. přenesená",J129,0)</f>
        <v>0</v>
      </c>
      <c r="BH129" s="166">
        <f>IF(N129="sníž. přenesená",J129,0)</f>
        <v>0</v>
      </c>
      <c r="BI129" s="166">
        <f>IF(N129="nulová",J129,0)</f>
        <v>0</v>
      </c>
      <c r="BJ129" s="123" t="s">
        <v>79</v>
      </c>
      <c r="BK129" s="166">
        <f>ROUND(I129*H129,2)</f>
        <v>0</v>
      </c>
      <c r="BL129" s="123" t="s">
        <v>262</v>
      </c>
      <c r="BM129" s="165" t="s">
        <v>2167</v>
      </c>
      <c r="BN129" s="12"/>
    </row>
    <row r="130" spans="1:66" ht="49.05" customHeight="1">
      <c r="A130" s="13"/>
      <c r="B130" s="49"/>
      <c r="C130" s="154" t="s">
        <v>299</v>
      </c>
      <c r="D130" s="154" t="s">
        <v>175</v>
      </c>
      <c r="E130" s="155" t="s">
        <v>2168</v>
      </c>
      <c r="F130" s="155" t="s">
        <v>2169</v>
      </c>
      <c r="G130" s="156" t="s">
        <v>191</v>
      </c>
      <c r="H130" s="157">
        <v>23</v>
      </c>
      <c r="I130" s="158"/>
      <c r="J130" s="159">
        <f>ROUND(I130*H130,2)</f>
        <v>0</v>
      </c>
      <c r="K130" s="167" t="s">
        <v>192</v>
      </c>
      <c r="L130" s="49"/>
      <c r="M130" s="161"/>
      <c r="N130" s="162" t="s">
        <v>42</v>
      </c>
      <c r="O130" s="9"/>
      <c r="P130" s="163">
        <f>O130*H130</f>
        <v>0</v>
      </c>
      <c r="Q130" s="163">
        <v>0</v>
      </c>
      <c r="R130" s="163">
        <f>Q130*H130</f>
        <v>0</v>
      </c>
      <c r="S130" s="163">
        <v>0</v>
      </c>
      <c r="T130" s="164">
        <f>S130*H130</f>
        <v>0</v>
      </c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65" t="s">
        <v>262</v>
      </c>
      <c r="AS130" s="9"/>
      <c r="AT130" s="165" t="s">
        <v>175</v>
      </c>
      <c r="AU130" s="165" t="s">
        <v>81</v>
      </c>
      <c r="AV130" s="9"/>
      <c r="AW130" s="9"/>
      <c r="AX130" s="9"/>
      <c r="AY130" s="123" t="s">
        <v>173</v>
      </c>
      <c r="AZ130" s="9"/>
      <c r="BA130" s="9"/>
      <c r="BB130" s="9"/>
      <c r="BC130" s="9"/>
      <c r="BD130" s="9"/>
      <c r="BE130" s="166">
        <f>IF(N130="základní",J130,0)</f>
        <v>0</v>
      </c>
      <c r="BF130" s="166">
        <f>IF(N130="snížená",J130,0)</f>
        <v>0</v>
      </c>
      <c r="BG130" s="166">
        <f>IF(N130="zákl. přenesená",J130,0)</f>
        <v>0</v>
      </c>
      <c r="BH130" s="166">
        <f>IF(N130="sníž. přenesená",J130,0)</f>
        <v>0</v>
      </c>
      <c r="BI130" s="166">
        <f>IF(N130="nulová",J130,0)</f>
        <v>0</v>
      </c>
      <c r="BJ130" s="123" t="s">
        <v>79</v>
      </c>
      <c r="BK130" s="166">
        <f>ROUND(I130*H130,2)</f>
        <v>0</v>
      </c>
      <c r="BL130" s="123" t="s">
        <v>262</v>
      </c>
      <c r="BM130" s="165" t="s">
        <v>2170</v>
      </c>
      <c r="BN130" s="12"/>
    </row>
    <row r="131" spans="1:66" ht="13.05" customHeight="1">
      <c r="A131" s="13"/>
      <c r="B131" s="17"/>
      <c r="C131" s="229"/>
      <c r="D131" s="168" t="s">
        <v>194</v>
      </c>
      <c r="E131" s="229"/>
      <c r="F131" s="169" t="s">
        <v>2171</v>
      </c>
      <c r="G131" s="229"/>
      <c r="H131" s="229"/>
      <c r="I131" s="229"/>
      <c r="J131" s="229"/>
      <c r="K131" s="230"/>
      <c r="L131" s="49"/>
      <c r="M131" s="52"/>
      <c r="N131" s="9"/>
      <c r="O131" s="9"/>
      <c r="P131" s="9"/>
      <c r="Q131" s="9"/>
      <c r="R131" s="9"/>
      <c r="S131" s="9"/>
      <c r="T131" s="53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9"/>
      <c r="AS131" s="9"/>
      <c r="AT131" s="123" t="s">
        <v>194</v>
      </c>
      <c r="AU131" s="123" t="s">
        <v>81</v>
      </c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12"/>
    </row>
    <row r="132" spans="1:66" ht="16.5" customHeight="1">
      <c r="A132" s="13"/>
      <c r="B132" s="49"/>
      <c r="C132" s="193" t="s">
        <v>306</v>
      </c>
      <c r="D132" s="193" t="s">
        <v>317</v>
      </c>
      <c r="E132" s="194" t="s">
        <v>2172</v>
      </c>
      <c r="F132" s="194" t="s">
        <v>2173</v>
      </c>
      <c r="G132" s="195" t="s">
        <v>2174</v>
      </c>
      <c r="H132" s="196">
        <v>6</v>
      </c>
      <c r="I132" s="197"/>
      <c r="J132" s="198">
        <f t="shared" ref="J132:J138" si="11">ROUND(I132*H132,2)</f>
        <v>0</v>
      </c>
      <c r="K132" s="211"/>
      <c r="L132" s="200"/>
      <c r="M132" s="201"/>
      <c r="N132" s="202" t="s">
        <v>42</v>
      </c>
      <c r="O132" s="9"/>
      <c r="P132" s="163">
        <f t="shared" ref="P132:P138" si="12">O132*H132</f>
        <v>0</v>
      </c>
      <c r="Q132" s="163">
        <v>0</v>
      </c>
      <c r="R132" s="163">
        <f t="shared" ref="R132:R138" si="13">Q132*H132</f>
        <v>0</v>
      </c>
      <c r="S132" s="163">
        <v>0</v>
      </c>
      <c r="T132" s="164">
        <f t="shared" ref="T132:T138" si="14">S132*H132</f>
        <v>0</v>
      </c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65" t="s">
        <v>364</v>
      </c>
      <c r="AS132" s="9"/>
      <c r="AT132" s="165" t="s">
        <v>317</v>
      </c>
      <c r="AU132" s="165" t="s">
        <v>81</v>
      </c>
      <c r="AV132" s="9"/>
      <c r="AW132" s="9"/>
      <c r="AX132" s="9"/>
      <c r="AY132" s="123" t="s">
        <v>173</v>
      </c>
      <c r="AZ132" s="9"/>
      <c r="BA132" s="9"/>
      <c r="BB132" s="9"/>
      <c r="BC132" s="9"/>
      <c r="BD132" s="9"/>
      <c r="BE132" s="166">
        <f t="shared" ref="BE132:BE138" si="15">IF(N132="základní",J132,0)</f>
        <v>0</v>
      </c>
      <c r="BF132" s="166">
        <f t="shared" ref="BF132:BF138" si="16">IF(N132="snížená",J132,0)</f>
        <v>0</v>
      </c>
      <c r="BG132" s="166">
        <f t="shared" ref="BG132:BG138" si="17">IF(N132="zákl. přenesená",J132,0)</f>
        <v>0</v>
      </c>
      <c r="BH132" s="166">
        <f t="shared" ref="BH132:BH138" si="18">IF(N132="sníž. přenesená",J132,0)</f>
        <v>0</v>
      </c>
      <c r="BI132" s="166">
        <f t="shared" ref="BI132:BI138" si="19">IF(N132="nulová",J132,0)</f>
        <v>0</v>
      </c>
      <c r="BJ132" s="123" t="s">
        <v>79</v>
      </c>
      <c r="BK132" s="166">
        <f t="shared" ref="BK132:BK138" si="20">ROUND(I132*H132,2)</f>
        <v>0</v>
      </c>
      <c r="BL132" s="123" t="s">
        <v>262</v>
      </c>
      <c r="BM132" s="165" t="s">
        <v>2175</v>
      </c>
      <c r="BN132" s="12"/>
    </row>
    <row r="133" spans="1:66" ht="16.5" customHeight="1">
      <c r="A133" s="13"/>
      <c r="B133" s="49"/>
      <c r="C133" s="193" t="s">
        <v>316</v>
      </c>
      <c r="D133" s="193" t="s">
        <v>317</v>
      </c>
      <c r="E133" s="194" t="s">
        <v>2176</v>
      </c>
      <c r="F133" s="194" t="s">
        <v>2177</v>
      </c>
      <c r="G133" s="195" t="s">
        <v>2174</v>
      </c>
      <c r="H133" s="196">
        <v>8</v>
      </c>
      <c r="I133" s="197"/>
      <c r="J133" s="198">
        <f t="shared" si="11"/>
        <v>0</v>
      </c>
      <c r="K133" s="211"/>
      <c r="L133" s="200"/>
      <c r="M133" s="201"/>
      <c r="N133" s="202" t="s">
        <v>42</v>
      </c>
      <c r="O133" s="9"/>
      <c r="P133" s="163">
        <f t="shared" si="12"/>
        <v>0</v>
      </c>
      <c r="Q133" s="163">
        <v>0</v>
      </c>
      <c r="R133" s="163">
        <f t="shared" si="13"/>
        <v>0</v>
      </c>
      <c r="S133" s="163">
        <v>0</v>
      </c>
      <c r="T133" s="164">
        <f t="shared" si="14"/>
        <v>0</v>
      </c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65" t="s">
        <v>364</v>
      </c>
      <c r="AS133" s="9"/>
      <c r="AT133" s="165" t="s">
        <v>317</v>
      </c>
      <c r="AU133" s="165" t="s">
        <v>81</v>
      </c>
      <c r="AV133" s="9"/>
      <c r="AW133" s="9"/>
      <c r="AX133" s="9"/>
      <c r="AY133" s="123" t="s">
        <v>173</v>
      </c>
      <c r="AZ133" s="9"/>
      <c r="BA133" s="9"/>
      <c r="BB133" s="9"/>
      <c r="BC133" s="9"/>
      <c r="BD133" s="9"/>
      <c r="BE133" s="166">
        <f t="shared" si="15"/>
        <v>0</v>
      </c>
      <c r="BF133" s="166">
        <f t="shared" si="16"/>
        <v>0</v>
      </c>
      <c r="BG133" s="166">
        <f t="shared" si="17"/>
        <v>0</v>
      </c>
      <c r="BH133" s="166">
        <f t="shared" si="18"/>
        <v>0</v>
      </c>
      <c r="BI133" s="166">
        <f t="shared" si="19"/>
        <v>0</v>
      </c>
      <c r="BJ133" s="123" t="s">
        <v>79</v>
      </c>
      <c r="BK133" s="166">
        <f t="shared" si="20"/>
        <v>0</v>
      </c>
      <c r="BL133" s="123" t="s">
        <v>262</v>
      </c>
      <c r="BM133" s="165" t="s">
        <v>2178</v>
      </c>
      <c r="BN133" s="12"/>
    </row>
    <row r="134" spans="1:66" ht="16.5" customHeight="1">
      <c r="A134" s="13"/>
      <c r="B134" s="49"/>
      <c r="C134" s="193" t="s">
        <v>323</v>
      </c>
      <c r="D134" s="193" t="s">
        <v>317</v>
      </c>
      <c r="E134" s="194" t="s">
        <v>2179</v>
      </c>
      <c r="F134" s="194" t="s">
        <v>2180</v>
      </c>
      <c r="G134" s="195" t="s">
        <v>191</v>
      </c>
      <c r="H134" s="196">
        <v>1</v>
      </c>
      <c r="I134" s="197"/>
      <c r="J134" s="198">
        <f t="shared" si="11"/>
        <v>0</v>
      </c>
      <c r="K134" s="211"/>
      <c r="L134" s="200"/>
      <c r="M134" s="201"/>
      <c r="N134" s="202" t="s">
        <v>42</v>
      </c>
      <c r="O134" s="9"/>
      <c r="P134" s="163">
        <f t="shared" si="12"/>
        <v>0</v>
      </c>
      <c r="Q134" s="163">
        <v>5.0000000000000002E-5</v>
      </c>
      <c r="R134" s="163">
        <f t="shared" si="13"/>
        <v>5.0000000000000002E-5</v>
      </c>
      <c r="S134" s="163">
        <v>0</v>
      </c>
      <c r="T134" s="164">
        <f t="shared" si="14"/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364</v>
      </c>
      <c r="AS134" s="9"/>
      <c r="AT134" s="165" t="s">
        <v>317</v>
      </c>
      <c r="AU134" s="165" t="s">
        <v>81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 t="shared" si="15"/>
        <v>0</v>
      </c>
      <c r="BF134" s="166">
        <f t="shared" si="16"/>
        <v>0</v>
      </c>
      <c r="BG134" s="166">
        <f t="shared" si="17"/>
        <v>0</v>
      </c>
      <c r="BH134" s="166">
        <f t="shared" si="18"/>
        <v>0</v>
      </c>
      <c r="BI134" s="166">
        <f t="shared" si="19"/>
        <v>0</v>
      </c>
      <c r="BJ134" s="123" t="s">
        <v>79</v>
      </c>
      <c r="BK134" s="166">
        <f t="shared" si="20"/>
        <v>0</v>
      </c>
      <c r="BL134" s="123" t="s">
        <v>262</v>
      </c>
      <c r="BM134" s="165" t="s">
        <v>2181</v>
      </c>
      <c r="BN134" s="12"/>
    </row>
    <row r="135" spans="1:66" ht="16.5" customHeight="1">
      <c r="A135" s="13"/>
      <c r="B135" s="49"/>
      <c r="C135" s="193" t="s">
        <v>330</v>
      </c>
      <c r="D135" s="193" t="s">
        <v>317</v>
      </c>
      <c r="E135" s="194" t="s">
        <v>2182</v>
      </c>
      <c r="F135" s="194" t="s">
        <v>2183</v>
      </c>
      <c r="G135" s="195" t="s">
        <v>2174</v>
      </c>
      <c r="H135" s="196">
        <v>3</v>
      </c>
      <c r="I135" s="197"/>
      <c r="J135" s="198">
        <f t="shared" si="11"/>
        <v>0</v>
      </c>
      <c r="K135" s="211"/>
      <c r="L135" s="200"/>
      <c r="M135" s="201"/>
      <c r="N135" s="202" t="s">
        <v>42</v>
      </c>
      <c r="O135" s="9"/>
      <c r="P135" s="163">
        <f t="shared" si="12"/>
        <v>0</v>
      </c>
      <c r="Q135" s="163">
        <v>0</v>
      </c>
      <c r="R135" s="163">
        <f t="shared" si="13"/>
        <v>0</v>
      </c>
      <c r="S135" s="163">
        <v>0</v>
      </c>
      <c r="T135" s="164">
        <f t="shared" si="14"/>
        <v>0</v>
      </c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65" t="s">
        <v>364</v>
      </c>
      <c r="AS135" s="9"/>
      <c r="AT135" s="165" t="s">
        <v>317</v>
      </c>
      <c r="AU135" s="165" t="s">
        <v>81</v>
      </c>
      <c r="AV135" s="9"/>
      <c r="AW135" s="9"/>
      <c r="AX135" s="9"/>
      <c r="AY135" s="123" t="s">
        <v>173</v>
      </c>
      <c r="AZ135" s="9"/>
      <c r="BA135" s="9"/>
      <c r="BB135" s="9"/>
      <c r="BC135" s="9"/>
      <c r="BD135" s="9"/>
      <c r="BE135" s="166">
        <f t="shared" si="15"/>
        <v>0</v>
      </c>
      <c r="BF135" s="166">
        <f t="shared" si="16"/>
        <v>0</v>
      </c>
      <c r="BG135" s="166">
        <f t="shared" si="17"/>
        <v>0</v>
      </c>
      <c r="BH135" s="166">
        <f t="shared" si="18"/>
        <v>0</v>
      </c>
      <c r="BI135" s="166">
        <f t="shared" si="19"/>
        <v>0</v>
      </c>
      <c r="BJ135" s="123" t="s">
        <v>79</v>
      </c>
      <c r="BK135" s="166">
        <f t="shared" si="20"/>
        <v>0</v>
      </c>
      <c r="BL135" s="123" t="s">
        <v>262</v>
      </c>
      <c r="BM135" s="165" t="s">
        <v>2184</v>
      </c>
      <c r="BN135" s="12"/>
    </row>
    <row r="136" spans="1:66" ht="16.5" customHeight="1">
      <c r="A136" s="13"/>
      <c r="B136" s="49"/>
      <c r="C136" s="193" t="s">
        <v>335</v>
      </c>
      <c r="D136" s="193" t="s">
        <v>317</v>
      </c>
      <c r="E136" s="194" t="s">
        <v>2185</v>
      </c>
      <c r="F136" s="194" t="s">
        <v>2186</v>
      </c>
      <c r="G136" s="195" t="s">
        <v>2174</v>
      </c>
      <c r="H136" s="196">
        <v>1</v>
      </c>
      <c r="I136" s="197"/>
      <c r="J136" s="198">
        <f t="shared" si="11"/>
        <v>0</v>
      </c>
      <c r="K136" s="211"/>
      <c r="L136" s="200"/>
      <c r="M136" s="201"/>
      <c r="N136" s="202" t="s">
        <v>42</v>
      </c>
      <c r="O136" s="9"/>
      <c r="P136" s="163">
        <f t="shared" si="12"/>
        <v>0</v>
      </c>
      <c r="Q136" s="163">
        <v>0</v>
      </c>
      <c r="R136" s="163">
        <f t="shared" si="13"/>
        <v>0</v>
      </c>
      <c r="S136" s="163">
        <v>0</v>
      </c>
      <c r="T136" s="164">
        <f t="shared" si="14"/>
        <v>0</v>
      </c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65" t="s">
        <v>364</v>
      </c>
      <c r="AS136" s="9"/>
      <c r="AT136" s="165" t="s">
        <v>317</v>
      </c>
      <c r="AU136" s="165" t="s">
        <v>81</v>
      </c>
      <c r="AV136" s="9"/>
      <c r="AW136" s="9"/>
      <c r="AX136" s="9"/>
      <c r="AY136" s="123" t="s">
        <v>173</v>
      </c>
      <c r="AZ136" s="9"/>
      <c r="BA136" s="9"/>
      <c r="BB136" s="9"/>
      <c r="BC136" s="9"/>
      <c r="BD136" s="9"/>
      <c r="BE136" s="166">
        <f t="shared" si="15"/>
        <v>0</v>
      </c>
      <c r="BF136" s="166">
        <f t="shared" si="16"/>
        <v>0</v>
      </c>
      <c r="BG136" s="166">
        <f t="shared" si="17"/>
        <v>0</v>
      </c>
      <c r="BH136" s="166">
        <f t="shared" si="18"/>
        <v>0</v>
      </c>
      <c r="BI136" s="166">
        <f t="shared" si="19"/>
        <v>0</v>
      </c>
      <c r="BJ136" s="123" t="s">
        <v>79</v>
      </c>
      <c r="BK136" s="166">
        <f t="shared" si="20"/>
        <v>0</v>
      </c>
      <c r="BL136" s="123" t="s">
        <v>262</v>
      </c>
      <c r="BM136" s="165" t="s">
        <v>2187</v>
      </c>
      <c r="BN136" s="12"/>
    </row>
    <row r="137" spans="1:66" ht="16.5" customHeight="1">
      <c r="A137" s="13"/>
      <c r="B137" s="49"/>
      <c r="C137" s="193" t="s">
        <v>342</v>
      </c>
      <c r="D137" s="193" t="s">
        <v>317</v>
      </c>
      <c r="E137" s="194" t="s">
        <v>2188</v>
      </c>
      <c r="F137" s="194" t="s">
        <v>2189</v>
      </c>
      <c r="G137" s="195" t="s">
        <v>2174</v>
      </c>
      <c r="H137" s="196">
        <v>4</v>
      </c>
      <c r="I137" s="197"/>
      <c r="J137" s="198">
        <f t="shared" si="11"/>
        <v>0</v>
      </c>
      <c r="K137" s="211"/>
      <c r="L137" s="200"/>
      <c r="M137" s="201"/>
      <c r="N137" s="202" t="s">
        <v>42</v>
      </c>
      <c r="O137" s="9"/>
      <c r="P137" s="163">
        <f t="shared" si="12"/>
        <v>0</v>
      </c>
      <c r="Q137" s="163">
        <v>0</v>
      </c>
      <c r="R137" s="163">
        <f t="shared" si="13"/>
        <v>0</v>
      </c>
      <c r="S137" s="163">
        <v>0</v>
      </c>
      <c r="T137" s="164">
        <f t="shared" si="14"/>
        <v>0</v>
      </c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65" t="s">
        <v>364</v>
      </c>
      <c r="AS137" s="9"/>
      <c r="AT137" s="165" t="s">
        <v>317</v>
      </c>
      <c r="AU137" s="165" t="s">
        <v>81</v>
      </c>
      <c r="AV137" s="9"/>
      <c r="AW137" s="9"/>
      <c r="AX137" s="9"/>
      <c r="AY137" s="123" t="s">
        <v>173</v>
      </c>
      <c r="AZ137" s="9"/>
      <c r="BA137" s="9"/>
      <c r="BB137" s="9"/>
      <c r="BC137" s="9"/>
      <c r="BD137" s="9"/>
      <c r="BE137" s="166">
        <f t="shared" si="15"/>
        <v>0</v>
      </c>
      <c r="BF137" s="166">
        <f t="shared" si="16"/>
        <v>0</v>
      </c>
      <c r="BG137" s="166">
        <f t="shared" si="17"/>
        <v>0</v>
      </c>
      <c r="BH137" s="166">
        <f t="shared" si="18"/>
        <v>0</v>
      </c>
      <c r="BI137" s="166">
        <f t="shared" si="19"/>
        <v>0</v>
      </c>
      <c r="BJ137" s="123" t="s">
        <v>79</v>
      </c>
      <c r="BK137" s="166">
        <f t="shared" si="20"/>
        <v>0</v>
      </c>
      <c r="BL137" s="123" t="s">
        <v>262</v>
      </c>
      <c r="BM137" s="165" t="s">
        <v>2190</v>
      </c>
      <c r="BN137" s="12"/>
    </row>
    <row r="138" spans="1:66" ht="24.15" customHeight="1">
      <c r="A138" s="13"/>
      <c r="B138" s="49"/>
      <c r="C138" s="154" t="s">
        <v>350</v>
      </c>
      <c r="D138" s="154" t="s">
        <v>175</v>
      </c>
      <c r="E138" s="155" t="s">
        <v>2191</v>
      </c>
      <c r="F138" s="155" t="s">
        <v>2192</v>
      </c>
      <c r="G138" s="156" t="s">
        <v>191</v>
      </c>
      <c r="H138" s="157">
        <v>1</v>
      </c>
      <c r="I138" s="158"/>
      <c r="J138" s="159">
        <f t="shared" si="11"/>
        <v>0</v>
      </c>
      <c r="K138" s="167" t="s">
        <v>192</v>
      </c>
      <c r="L138" s="49"/>
      <c r="M138" s="161"/>
      <c r="N138" s="162" t="s">
        <v>42</v>
      </c>
      <c r="O138" s="9"/>
      <c r="P138" s="163">
        <f t="shared" si="12"/>
        <v>0</v>
      </c>
      <c r="Q138" s="163">
        <v>0</v>
      </c>
      <c r="R138" s="163">
        <f t="shared" si="13"/>
        <v>0</v>
      </c>
      <c r="S138" s="163">
        <v>0</v>
      </c>
      <c r="T138" s="164">
        <f t="shared" si="14"/>
        <v>0</v>
      </c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65" t="s">
        <v>262</v>
      </c>
      <c r="AS138" s="9"/>
      <c r="AT138" s="165" t="s">
        <v>175</v>
      </c>
      <c r="AU138" s="165" t="s">
        <v>81</v>
      </c>
      <c r="AV138" s="9"/>
      <c r="AW138" s="9"/>
      <c r="AX138" s="9"/>
      <c r="AY138" s="123" t="s">
        <v>173</v>
      </c>
      <c r="AZ138" s="9"/>
      <c r="BA138" s="9"/>
      <c r="BB138" s="9"/>
      <c r="BC138" s="9"/>
      <c r="BD138" s="9"/>
      <c r="BE138" s="166">
        <f t="shared" si="15"/>
        <v>0</v>
      </c>
      <c r="BF138" s="166">
        <f t="shared" si="16"/>
        <v>0</v>
      </c>
      <c r="BG138" s="166">
        <f t="shared" si="17"/>
        <v>0</v>
      </c>
      <c r="BH138" s="166">
        <f t="shared" si="18"/>
        <v>0</v>
      </c>
      <c r="BI138" s="166">
        <f t="shared" si="19"/>
        <v>0</v>
      </c>
      <c r="BJ138" s="123" t="s">
        <v>79</v>
      </c>
      <c r="BK138" s="166">
        <f t="shared" si="20"/>
        <v>0</v>
      </c>
      <c r="BL138" s="123" t="s">
        <v>262</v>
      </c>
      <c r="BM138" s="165" t="s">
        <v>2193</v>
      </c>
      <c r="BN138" s="12"/>
    </row>
    <row r="139" spans="1:66" ht="13.05" customHeight="1">
      <c r="A139" s="13"/>
      <c r="B139" s="17"/>
      <c r="C139" s="229"/>
      <c r="D139" s="168" t="s">
        <v>194</v>
      </c>
      <c r="E139" s="229"/>
      <c r="F139" s="169" t="s">
        <v>2194</v>
      </c>
      <c r="G139" s="229"/>
      <c r="H139" s="229"/>
      <c r="I139" s="229"/>
      <c r="J139" s="229"/>
      <c r="K139" s="230"/>
      <c r="L139" s="49"/>
      <c r="M139" s="52"/>
      <c r="N139" s="9"/>
      <c r="O139" s="9"/>
      <c r="P139" s="9"/>
      <c r="Q139" s="9"/>
      <c r="R139" s="9"/>
      <c r="S139" s="9"/>
      <c r="T139" s="53"/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9"/>
      <c r="AS139" s="9"/>
      <c r="AT139" s="123" t="s">
        <v>194</v>
      </c>
      <c r="AU139" s="123" t="s">
        <v>81</v>
      </c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12"/>
    </row>
    <row r="140" spans="1:66" ht="16.5" customHeight="1">
      <c r="A140" s="13"/>
      <c r="B140" s="49"/>
      <c r="C140" s="193" t="s">
        <v>355</v>
      </c>
      <c r="D140" s="193" t="s">
        <v>317</v>
      </c>
      <c r="E140" s="194" t="s">
        <v>2195</v>
      </c>
      <c r="F140" s="194" t="s">
        <v>2196</v>
      </c>
      <c r="G140" s="195" t="s">
        <v>2174</v>
      </c>
      <c r="H140" s="196">
        <v>1</v>
      </c>
      <c r="I140" s="197"/>
      <c r="J140" s="198">
        <f>ROUND(I140*H140,2)</f>
        <v>0</v>
      </c>
      <c r="K140" s="211"/>
      <c r="L140" s="200"/>
      <c r="M140" s="201"/>
      <c r="N140" s="202" t="s">
        <v>42</v>
      </c>
      <c r="O140" s="9"/>
      <c r="P140" s="163">
        <f>O140*H140</f>
        <v>0</v>
      </c>
      <c r="Q140" s="163">
        <v>0</v>
      </c>
      <c r="R140" s="163">
        <f>Q140*H140</f>
        <v>0</v>
      </c>
      <c r="S140" s="163">
        <v>0</v>
      </c>
      <c r="T140" s="164">
        <f>S140*H140</f>
        <v>0</v>
      </c>
      <c r="U140" s="52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65" t="s">
        <v>364</v>
      </c>
      <c r="AS140" s="9"/>
      <c r="AT140" s="165" t="s">
        <v>317</v>
      </c>
      <c r="AU140" s="165" t="s">
        <v>81</v>
      </c>
      <c r="AV140" s="9"/>
      <c r="AW140" s="9"/>
      <c r="AX140" s="9"/>
      <c r="AY140" s="123" t="s">
        <v>173</v>
      </c>
      <c r="AZ140" s="9"/>
      <c r="BA140" s="9"/>
      <c r="BB140" s="9"/>
      <c r="BC140" s="9"/>
      <c r="BD140" s="9"/>
      <c r="BE140" s="166">
        <f>IF(N140="základní",J140,0)</f>
        <v>0</v>
      </c>
      <c r="BF140" s="166">
        <f>IF(N140="snížená",J140,0)</f>
        <v>0</v>
      </c>
      <c r="BG140" s="166">
        <f>IF(N140="zákl. přenesená",J140,0)</f>
        <v>0</v>
      </c>
      <c r="BH140" s="166">
        <f>IF(N140="sníž. přenesená",J140,0)</f>
        <v>0</v>
      </c>
      <c r="BI140" s="166">
        <f>IF(N140="nulová",J140,0)</f>
        <v>0</v>
      </c>
      <c r="BJ140" s="123" t="s">
        <v>79</v>
      </c>
      <c r="BK140" s="166">
        <f>ROUND(I140*H140,2)</f>
        <v>0</v>
      </c>
      <c r="BL140" s="123" t="s">
        <v>262</v>
      </c>
      <c r="BM140" s="165" t="s">
        <v>2197</v>
      </c>
      <c r="BN140" s="12"/>
    </row>
    <row r="141" spans="1:66" ht="49.05" customHeight="1">
      <c r="A141" s="13"/>
      <c r="B141" s="49"/>
      <c r="C141" s="154" t="s">
        <v>360</v>
      </c>
      <c r="D141" s="154" t="s">
        <v>175</v>
      </c>
      <c r="E141" s="155" t="s">
        <v>2198</v>
      </c>
      <c r="F141" s="155" t="s">
        <v>2199</v>
      </c>
      <c r="G141" s="156" t="s">
        <v>191</v>
      </c>
      <c r="H141" s="157">
        <v>6</v>
      </c>
      <c r="I141" s="158"/>
      <c r="J141" s="159">
        <f>ROUND(I141*H141,2)</f>
        <v>0</v>
      </c>
      <c r="K141" s="167" t="s">
        <v>192</v>
      </c>
      <c r="L141" s="49"/>
      <c r="M141" s="161"/>
      <c r="N141" s="162" t="s">
        <v>42</v>
      </c>
      <c r="O141" s="9"/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52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65" t="s">
        <v>262</v>
      </c>
      <c r="AS141" s="9"/>
      <c r="AT141" s="165" t="s">
        <v>175</v>
      </c>
      <c r="AU141" s="165" t="s">
        <v>81</v>
      </c>
      <c r="AV141" s="9"/>
      <c r="AW141" s="9"/>
      <c r="AX141" s="9"/>
      <c r="AY141" s="123" t="s">
        <v>173</v>
      </c>
      <c r="AZ141" s="9"/>
      <c r="BA141" s="9"/>
      <c r="BB141" s="9"/>
      <c r="BC141" s="9"/>
      <c r="BD141" s="9"/>
      <c r="BE141" s="166">
        <f>IF(N141="základní",J141,0)</f>
        <v>0</v>
      </c>
      <c r="BF141" s="166">
        <f>IF(N141="snížená",J141,0)</f>
        <v>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123" t="s">
        <v>79</v>
      </c>
      <c r="BK141" s="166">
        <f>ROUND(I141*H141,2)</f>
        <v>0</v>
      </c>
      <c r="BL141" s="123" t="s">
        <v>262</v>
      </c>
      <c r="BM141" s="165" t="s">
        <v>2200</v>
      </c>
      <c r="BN141" s="12"/>
    </row>
    <row r="142" spans="1:66" ht="13.05" customHeight="1">
      <c r="A142" s="13"/>
      <c r="B142" s="17"/>
      <c r="C142" s="229"/>
      <c r="D142" s="168" t="s">
        <v>194</v>
      </c>
      <c r="E142" s="229"/>
      <c r="F142" s="169" t="s">
        <v>2201</v>
      </c>
      <c r="G142" s="229"/>
      <c r="H142" s="229"/>
      <c r="I142" s="229"/>
      <c r="J142" s="229"/>
      <c r="K142" s="230"/>
      <c r="L142" s="49"/>
      <c r="M142" s="52"/>
      <c r="N142" s="9"/>
      <c r="O142" s="9"/>
      <c r="P142" s="9"/>
      <c r="Q142" s="9"/>
      <c r="R142" s="9"/>
      <c r="S142" s="9"/>
      <c r="T142" s="53"/>
      <c r="U142" s="52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9"/>
      <c r="AS142" s="9"/>
      <c r="AT142" s="123" t="s">
        <v>194</v>
      </c>
      <c r="AU142" s="123" t="s">
        <v>81</v>
      </c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12"/>
    </row>
    <row r="143" spans="1:66" ht="24.15" customHeight="1">
      <c r="A143" s="13"/>
      <c r="B143" s="49"/>
      <c r="C143" s="193" t="s">
        <v>364</v>
      </c>
      <c r="D143" s="193" t="s">
        <v>317</v>
      </c>
      <c r="E143" s="194" t="s">
        <v>2202</v>
      </c>
      <c r="F143" s="194" t="s">
        <v>2203</v>
      </c>
      <c r="G143" s="195" t="s">
        <v>2174</v>
      </c>
      <c r="H143" s="196">
        <v>6</v>
      </c>
      <c r="I143" s="197"/>
      <c r="J143" s="198">
        <f>ROUND(I143*H143,2)</f>
        <v>0</v>
      </c>
      <c r="K143" s="211"/>
      <c r="L143" s="200"/>
      <c r="M143" s="201"/>
      <c r="N143" s="202" t="s">
        <v>42</v>
      </c>
      <c r="O143" s="9"/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4">
        <f>S143*H143</f>
        <v>0</v>
      </c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65" t="s">
        <v>364</v>
      </c>
      <c r="AS143" s="9"/>
      <c r="AT143" s="165" t="s">
        <v>317</v>
      </c>
      <c r="AU143" s="165" t="s">
        <v>81</v>
      </c>
      <c r="AV143" s="9"/>
      <c r="AW143" s="9"/>
      <c r="AX143" s="9"/>
      <c r="AY143" s="123" t="s">
        <v>173</v>
      </c>
      <c r="AZ143" s="9"/>
      <c r="BA143" s="9"/>
      <c r="BB143" s="9"/>
      <c r="BC143" s="9"/>
      <c r="BD143" s="9"/>
      <c r="BE143" s="166">
        <f>IF(N143="základní",J143,0)</f>
        <v>0</v>
      </c>
      <c r="BF143" s="166">
        <f>IF(N143="snížená",J143,0)</f>
        <v>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23" t="s">
        <v>79</v>
      </c>
      <c r="BK143" s="166">
        <f>ROUND(I143*H143,2)</f>
        <v>0</v>
      </c>
      <c r="BL143" s="123" t="s">
        <v>262</v>
      </c>
      <c r="BM143" s="165" t="s">
        <v>2204</v>
      </c>
      <c r="BN143" s="12"/>
    </row>
    <row r="144" spans="1:66" ht="49.05" customHeight="1">
      <c r="A144" s="13"/>
      <c r="B144" s="49"/>
      <c r="C144" s="154" t="s">
        <v>369</v>
      </c>
      <c r="D144" s="154" t="s">
        <v>175</v>
      </c>
      <c r="E144" s="155" t="s">
        <v>2205</v>
      </c>
      <c r="F144" s="155" t="s">
        <v>2206</v>
      </c>
      <c r="G144" s="156" t="s">
        <v>191</v>
      </c>
      <c r="H144" s="157">
        <v>41</v>
      </c>
      <c r="I144" s="158"/>
      <c r="J144" s="159">
        <f>ROUND(I144*H144,2)</f>
        <v>0</v>
      </c>
      <c r="K144" s="167" t="s">
        <v>192</v>
      </c>
      <c r="L144" s="49"/>
      <c r="M144" s="161"/>
      <c r="N144" s="162" t="s">
        <v>42</v>
      </c>
      <c r="O144" s="9"/>
      <c r="P144" s="163">
        <f>O144*H144</f>
        <v>0</v>
      </c>
      <c r="Q144" s="163">
        <v>0</v>
      </c>
      <c r="R144" s="163">
        <f>Q144*H144</f>
        <v>0</v>
      </c>
      <c r="S144" s="163">
        <v>0</v>
      </c>
      <c r="T144" s="164">
        <f>S144*H144</f>
        <v>0</v>
      </c>
      <c r="U144" s="52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65" t="s">
        <v>262</v>
      </c>
      <c r="AS144" s="9"/>
      <c r="AT144" s="165" t="s">
        <v>175</v>
      </c>
      <c r="AU144" s="165" t="s">
        <v>81</v>
      </c>
      <c r="AV144" s="9"/>
      <c r="AW144" s="9"/>
      <c r="AX144" s="9"/>
      <c r="AY144" s="123" t="s">
        <v>173</v>
      </c>
      <c r="AZ144" s="9"/>
      <c r="BA144" s="9"/>
      <c r="BB144" s="9"/>
      <c r="BC144" s="9"/>
      <c r="BD144" s="9"/>
      <c r="BE144" s="166">
        <f>IF(N144="základní",J144,0)</f>
        <v>0</v>
      </c>
      <c r="BF144" s="166">
        <f>IF(N144="snížená",J144,0)</f>
        <v>0</v>
      </c>
      <c r="BG144" s="166">
        <f>IF(N144="zákl. přenesená",J144,0)</f>
        <v>0</v>
      </c>
      <c r="BH144" s="166">
        <f>IF(N144="sníž. přenesená",J144,0)</f>
        <v>0</v>
      </c>
      <c r="BI144" s="166">
        <f>IF(N144="nulová",J144,0)</f>
        <v>0</v>
      </c>
      <c r="BJ144" s="123" t="s">
        <v>79</v>
      </c>
      <c r="BK144" s="166">
        <f>ROUND(I144*H144,2)</f>
        <v>0</v>
      </c>
      <c r="BL144" s="123" t="s">
        <v>262</v>
      </c>
      <c r="BM144" s="165" t="s">
        <v>2207</v>
      </c>
      <c r="BN144" s="12"/>
    </row>
    <row r="145" spans="1:66" ht="13.05" customHeight="1">
      <c r="A145" s="13"/>
      <c r="B145" s="17"/>
      <c r="C145" s="229"/>
      <c r="D145" s="168" t="s">
        <v>194</v>
      </c>
      <c r="E145" s="229"/>
      <c r="F145" s="169" t="s">
        <v>2208</v>
      </c>
      <c r="G145" s="229"/>
      <c r="H145" s="229"/>
      <c r="I145" s="229"/>
      <c r="J145" s="229"/>
      <c r="K145" s="230"/>
      <c r="L145" s="49"/>
      <c r="M145" s="52"/>
      <c r="N145" s="9"/>
      <c r="O145" s="9"/>
      <c r="P145" s="9"/>
      <c r="Q145" s="9"/>
      <c r="R145" s="9"/>
      <c r="S145" s="9"/>
      <c r="T145" s="53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9"/>
      <c r="AS145" s="9"/>
      <c r="AT145" s="123" t="s">
        <v>194</v>
      </c>
      <c r="AU145" s="123" t="s">
        <v>81</v>
      </c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12"/>
    </row>
    <row r="146" spans="1:66" ht="16.5" customHeight="1">
      <c r="A146" s="13"/>
      <c r="B146" s="49"/>
      <c r="C146" s="193" t="s">
        <v>375</v>
      </c>
      <c r="D146" s="193" t="s">
        <v>317</v>
      </c>
      <c r="E146" s="194" t="s">
        <v>2209</v>
      </c>
      <c r="F146" s="194" t="s">
        <v>2210</v>
      </c>
      <c r="G146" s="195" t="s">
        <v>191</v>
      </c>
      <c r="H146" s="196">
        <v>41</v>
      </c>
      <c r="I146" s="197"/>
      <c r="J146" s="198">
        <f>ROUND(I146*H146,2)</f>
        <v>0</v>
      </c>
      <c r="K146" s="211"/>
      <c r="L146" s="200"/>
      <c r="M146" s="201"/>
      <c r="N146" s="202" t="s">
        <v>42</v>
      </c>
      <c r="O146" s="9"/>
      <c r="P146" s="163">
        <f>O146*H146</f>
        <v>0</v>
      </c>
      <c r="Q146" s="163">
        <v>0</v>
      </c>
      <c r="R146" s="163">
        <f>Q146*H146</f>
        <v>0</v>
      </c>
      <c r="S146" s="163">
        <v>0</v>
      </c>
      <c r="T146" s="164">
        <f>S146*H146</f>
        <v>0</v>
      </c>
      <c r="U146" s="52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65" t="s">
        <v>364</v>
      </c>
      <c r="AS146" s="9"/>
      <c r="AT146" s="165" t="s">
        <v>317</v>
      </c>
      <c r="AU146" s="165" t="s">
        <v>81</v>
      </c>
      <c r="AV146" s="9"/>
      <c r="AW146" s="9"/>
      <c r="AX146" s="9"/>
      <c r="AY146" s="123" t="s">
        <v>173</v>
      </c>
      <c r="AZ146" s="9"/>
      <c r="BA146" s="9"/>
      <c r="BB146" s="9"/>
      <c r="BC146" s="9"/>
      <c r="BD146" s="9"/>
      <c r="BE146" s="166">
        <f>IF(N146="základní",J146,0)</f>
        <v>0</v>
      </c>
      <c r="BF146" s="166">
        <f>IF(N146="snížená",J146,0)</f>
        <v>0</v>
      </c>
      <c r="BG146" s="166">
        <f>IF(N146="zákl. přenesená",J146,0)</f>
        <v>0</v>
      </c>
      <c r="BH146" s="166">
        <f>IF(N146="sníž. přenesená",J146,0)</f>
        <v>0</v>
      </c>
      <c r="BI146" s="166">
        <f>IF(N146="nulová",J146,0)</f>
        <v>0</v>
      </c>
      <c r="BJ146" s="123" t="s">
        <v>79</v>
      </c>
      <c r="BK146" s="166">
        <f>ROUND(I146*H146,2)</f>
        <v>0</v>
      </c>
      <c r="BL146" s="123" t="s">
        <v>262</v>
      </c>
      <c r="BM146" s="165" t="s">
        <v>2211</v>
      </c>
      <c r="BN146" s="12"/>
    </row>
    <row r="147" spans="1:66" ht="37.799999999999997" customHeight="1">
      <c r="A147" s="13"/>
      <c r="B147" s="49"/>
      <c r="C147" s="154" t="s">
        <v>381</v>
      </c>
      <c r="D147" s="154" t="s">
        <v>175</v>
      </c>
      <c r="E147" s="155" t="s">
        <v>2212</v>
      </c>
      <c r="F147" s="155" t="s">
        <v>2213</v>
      </c>
      <c r="G147" s="156" t="s">
        <v>191</v>
      </c>
      <c r="H147" s="157">
        <v>6</v>
      </c>
      <c r="I147" s="158"/>
      <c r="J147" s="159">
        <f>ROUND(I147*H147,2)</f>
        <v>0</v>
      </c>
      <c r="K147" s="167" t="s">
        <v>192</v>
      </c>
      <c r="L147" s="49"/>
      <c r="M147" s="161"/>
      <c r="N147" s="162" t="s">
        <v>42</v>
      </c>
      <c r="O147" s="9"/>
      <c r="P147" s="163">
        <f>O147*H147</f>
        <v>0</v>
      </c>
      <c r="Q147" s="163">
        <v>0</v>
      </c>
      <c r="R147" s="163">
        <f>Q147*H147</f>
        <v>0</v>
      </c>
      <c r="S147" s="163">
        <v>0</v>
      </c>
      <c r="T147" s="164">
        <f>S147*H147</f>
        <v>0</v>
      </c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65" t="s">
        <v>262</v>
      </c>
      <c r="AS147" s="9"/>
      <c r="AT147" s="165" t="s">
        <v>175</v>
      </c>
      <c r="AU147" s="165" t="s">
        <v>81</v>
      </c>
      <c r="AV147" s="9"/>
      <c r="AW147" s="9"/>
      <c r="AX147" s="9"/>
      <c r="AY147" s="123" t="s">
        <v>173</v>
      </c>
      <c r="AZ147" s="9"/>
      <c r="BA147" s="9"/>
      <c r="BB147" s="9"/>
      <c r="BC147" s="9"/>
      <c r="BD147" s="9"/>
      <c r="BE147" s="166">
        <f>IF(N147="základní",J147,0)</f>
        <v>0</v>
      </c>
      <c r="BF147" s="166">
        <f>IF(N147="snížená",J147,0)</f>
        <v>0</v>
      </c>
      <c r="BG147" s="166">
        <f>IF(N147="zákl. přenesená",J147,0)</f>
        <v>0</v>
      </c>
      <c r="BH147" s="166">
        <f>IF(N147="sníž. přenesená",J147,0)</f>
        <v>0</v>
      </c>
      <c r="BI147" s="166">
        <f>IF(N147="nulová",J147,0)</f>
        <v>0</v>
      </c>
      <c r="BJ147" s="123" t="s">
        <v>79</v>
      </c>
      <c r="BK147" s="166">
        <f>ROUND(I147*H147,2)</f>
        <v>0</v>
      </c>
      <c r="BL147" s="123" t="s">
        <v>262</v>
      </c>
      <c r="BM147" s="165" t="s">
        <v>2214</v>
      </c>
      <c r="BN147" s="12"/>
    </row>
    <row r="148" spans="1:66" ht="13.05" customHeight="1">
      <c r="A148" s="13"/>
      <c r="B148" s="17"/>
      <c r="C148" s="229"/>
      <c r="D148" s="168" t="s">
        <v>194</v>
      </c>
      <c r="E148" s="229"/>
      <c r="F148" s="169" t="s">
        <v>2215</v>
      </c>
      <c r="G148" s="229"/>
      <c r="H148" s="229"/>
      <c r="I148" s="229"/>
      <c r="J148" s="229"/>
      <c r="K148" s="230"/>
      <c r="L148" s="49"/>
      <c r="M148" s="52"/>
      <c r="N148" s="9"/>
      <c r="O148" s="9"/>
      <c r="P148" s="9"/>
      <c r="Q148" s="9"/>
      <c r="R148" s="9"/>
      <c r="S148" s="9"/>
      <c r="T148" s="53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9"/>
      <c r="AS148" s="9"/>
      <c r="AT148" s="123" t="s">
        <v>194</v>
      </c>
      <c r="AU148" s="123" t="s">
        <v>81</v>
      </c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12"/>
    </row>
    <row r="149" spans="1:66" ht="16.5" customHeight="1">
      <c r="A149" s="13"/>
      <c r="B149" s="49"/>
      <c r="C149" s="193" t="s">
        <v>386</v>
      </c>
      <c r="D149" s="193" t="s">
        <v>317</v>
      </c>
      <c r="E149" s="194" t="s">
        <v>2216</v>
      </c>
      <c r="F149" s="194" t="s">
        <v>2217</v>
      </c>
      <c r="G149" s="195" t="s">
        <v>191</v>
      </c>
      <c r="H149" s="196">
        <v>6</v>
      </c>
      <c r="I149" s="197"/>
      <c r="J149" s="198">
        <f>ROUND(I149*H149,2)</f>
        <v>0</v>
      </c>
      <c r="K149" s="211"/>
      <c r="L149" s="200"/>
      <c r="M149" s="201"/>
      <c r="N149" s="202" t="s">
        <v>42</v>
      </c>
      <c r="O149" s="9"/>
      <c r="P149" s="163">
        <f>O149*H149</f>
        <v>0</v>
      </c>
      <c r="Q149" s="163">
        <v>0</v>
      </c>
      <c r="R149" s="163">
        <f>Q149*H149</f>
        <v>0</v>
      </c>
      <c r="S149" s="163">
        <v>0</v>
      </c>
      <c r="T149" s="164">
        <f>S149*H149</f>
        <v>0</v>
      </c>
      <c r="U149" s="52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65" t="s">
        <v>364</v>
      </c>
      <c r="AS149" s="9"/>
      <c r="AT149" s="165" t="s">
        <v>317</v>
      </c>
      <c r="AU149" s="165" t="s">
        <v>81</v>
      </c>
      <c r="AV149" s="9"/>
      <c r="AW149" s="9"/>
      <c r="AX149" s="9"/>
      <c r="AY149" s="123" t="s">
        <v>173</v>
      </c>
      <c r="AZ149" s="9"/>
      <c r="BA149" s="9"/>
      <c r="BB149" s="9"/>
      <c r="BC149" s="9"/>
      <c r="BD149" s="9"/>
      <c r="BE149" s="166">
        <f>IF(N149="základní",J149,0)</f>
        <v>0</v>
      </c>
      <c r="BF149" s="166">
        <f>IF(N149="snížená",J149,0)</f>
        <v>0</v>
      </c>
      <c r="BG149" s="166">
        <f>IF(N149="zákl. přenesená",J149,0)</f>
        <v>0</v>
      </c>
      <c r="BH149" s="166">
        <f>IF(N149="sníž. přenesená",J149,0)</f>
        <v>0</v>
      </c>
      <c r="BI149" s="166">
        <f>IF(N149="nulová",J149,0)</f>
        <v>0</v>
      </c>
      <c r="BJ149" s="123" t="s">
        <v>79</v>
      </c>
      <c r="BK149" s="166">
        <f>ROUND(I149*H149,2)</f>
        <v>0</v>
      </c>
      <c r="BL149" s="123" t="s">
        <v>262</v>
      </c>
      <c r="BM149" s="165" t="s">
        <v>2218</v>
      </c>
      <c r="BN149" s="12"/>
    </row>
    <row r="150" spans="1:66" ht="33" customHeight="1">
      <c r="A150" s="13"/>
      <c r="B150" s="49"/>
      <c r="C150" s="154" t="s">
        <v>391</v>
      </c>
      <c r="D150" s="154" t="s">
        <v>175</v>
      </c>
      <c r="E150" s="155" t="s">
        <v>2219</v>
      </c>
      <c r="F150" s="155" t="s">
        <v>2220</v>
      </c>
      <c r="G150" s="156" t="s">
        <v>191</v>
      </c>
      <c r="H150" s="157">
        <v>2</v>
      </c>
      <c r="I150" s="158"/>
      <c r="J150" s="159">
        <f>ROUND(I150*H150,2)</f>
        <v>0</v>
      </c>
      <c r="K150" s="167" t="s">
        <v>192</v>
      </c>
      <c r="L150" s="49"/>
      <c r="M150" s="161"/>
      <c r="N150" s="162" t="s">
        <v>42</v>
      </c>
      <c r="O150" s="9"/>
      <c r="P150" s="163">
        <f>O150*H150</f>
        <v>0</v>
      </c>
      <c r="Q150" s="163">
        <v>0</v>
      </c>
      <c r="R150" s="163">
        <f>Q150*H150</f>
        <v>0</v>
      </c>
      <c r="S150" s="163">
        <v>0</v>
      </c>
      <c r="T150" s="164">
        <f>S150*H150</f>
        <v>0</v>
      </c>
      <c r="U150" s="52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65" t="s">
        <v>262</v>
      </c>
      <c r="AS150" s="9"/>
      <c r="AT150" s="165" t="s">
        <v>175</v>
      </c>
      <c r="AU150" s="165" t="s">
        <v>81</v>
      </c>
      <c r="AV150" s="9"/>
      <c r="AW150" s="9"/>
      <c r="AX150" s="9"/>
      <c r="AY150" s="123" t="s">
        <v>173</v>
      </c>
      <c r="AZ150" s="9"/>
      <c r="BA150" s="9"/>
      <c r="BB150" s="9"/>
      <c r="BC150" s="9"/>
      <c r="BD150" s="9"/>
      <c r="BE150" s="166">
        <f>IF(N150="základní",J150,0)</f>
        <v>0</v>
      </c>
      <c r="BF150" s="166">
        <f>IF(N150="snížená",J150,0)</f>
        <v>0</v>
      </c>
      <c r="BG150" s="166">
        <f>IF(N150="zákl. přenesená",J150,0)</f>
        <v>0</v>
      </c>
      <c r="BH150" s="166">
        <f>IF(N150="sníž. přenesená",J150,0)</f>
        <v>0</v>
      </c>
      <c r="BI150" s="166">
        <f>IF(N150="nulová",J150,0)</f>
        <v>0</v>
      </c>
      <c r="BJ150" s="123" t="s">
        <v>79</v>
      </c>
      <c r="BK150" s="166">
        <f>ROUND(I150*H150,2)</f>
        <v>0</v>
      </c>
      <c r="BL150" s="123" t="s">
        <v>262</v>
      </c>
      <c r="BM150" s="165" t="s">
        <v>2221</v>
      </c>
      <c r="BN150" s="12"/>
    </row>
    <row r="151" spans="1:66" ht="13.05" customHeight="1">
      <c r="A151" s="13"/>
      <c r="B151" s="17"/>
      <c r="C151" s="229"/>
      <c r="D151" s="168" t="s">
        <v>194</v>
      </c>
      <c r="E151" s="229"/>
      <c r="F151" s="169" t="s">
        <v>2222</v>
      </c>
      <c r="G151" s="229"/>
      <c r="H151" s="229"/>
      <c r="I151" s="229"/>
      <c r="J151" s="229"/>
      <c r="K151" s="230"/>
      <c r="L151" s="49"/>
      <c r="M151" s="52"/>
      <c r="N151" s="9"/>
      <c r="O151" s="9"/>
      <c r="P151" s="9"/>
      <c r="Q151" s="9"/>
      <c r="R151" s="9"/>
      <c r="S151" s="9"/>
      <c r="T151" s="53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9"/>
      <c r="AS151" s="9"/>
      <c r="AT151" s="123" t="s">
        <v>194</v>
      </c>
      <c r="AU151" s="123" t="s">
        <v>81</v>
      </c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12"/>
    </row>
    <row r="152" spans="1:66" ht="16.5" customHeight="1">
      <c r="A152" s="13"/>
      <c r="B152" s="49"/>
      <c r="C152" s="193" t="s">
        <v>396</v>
      </c>
      <c r="D152" s="193" t="s">
        <v>317</v>
      </c>
      <c r="E152" s="194" t="s">
        <v>2223</v>
      </c>
      <c r="F152" s="194" t="s">
        <v>2224</v>
      </c>
      <c r="G152" s="195" t="s">
        <v>191</v>
      </c>
      <c r="H152" s="196">
        <v>2</v>
      </c>
      <c r="I152" s="197"/>
      <c r="J152" s="198">
        <f>ROUND(I152*H152,2)</f>
        <v>0</v>
      </c>
      <c r="K152" s="211"/>
      <c r="L152" s="200"/>
      <c r="M152" s="201"/>
      <c r="N152" s="202" t="s">
        <v>42</v>
      </c>
      <c r="O152" s="9"/>
      <c r="P152" s="163">
        <f>O152*H152</f>
        <v>0</v>
      </c>
      <c r="Q152" s="163">
        <v>2.5000000000000001E-4</v>
      </c>
      <c r="R152" s="163">
        <f>Q152*H152</f>
        <v>5.0000000000000001E-4</v>
      </c>
      <c r="S152" s="163">
        <v>0</v>
      </c>
      <c r="T152" s="164">
        <f>S152*H152</f>
        <v>0</v>
      </c>
      <c r="U152" s="52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65" t="s">
        <v>364</v>
      </c>
      <c r="AS152" s="9"/>
      <c r="AT152" s="165" t="s">
        <v>317</v>
      </c>
      <c r="AU152" s="165" t="s">
        <v>81</v>
      </c>
      <c r="AV152" s="9"/>
      <c r="AW152" s="9"/>
      <c r="AX152" s="9"/>
      <c r="AY152" s="123" t="s">
        <v>173</v>
      </c>
      <c r="AZ152" s="9"/>
      <c r="BA152" s="9"/>
      <c r="BB152" s="9"/>
      <c r="BC152" s="9"/>
      <c r="BD152" s="9"/>
      <c r="BE152" s="166">
        <f>IF(N152="základní",J152,0)</f>
        <v>0</v>
      </c>
      <c r="BF152" s="166">
        <f>IF(N152="snížená",J152,0)</f>
        <v>0</v>
      </c>
      <c r="BG152" s="166">
        <f>IF(N152="zákl. přenesená",J152,0)</f>
        <v>0</v>
      </c>
      <c r="BH152" s="166">
        <f>IF(N152="sníž. přenesená",J152,0)</f>
        <v>0</v>
      </c>
      <c r="BI152" s="166">
        <f>IF(N152="nulová",J152,0)</f>
        <v>0</v>
      </c>
      <c r="BJ152" s="123" t="s">
        <v>79</v>
      </c>
      <c r="BK152" s="166">
        <f>ROUND(I152*H152,2)</f>
        <v>0</v>
      </c>
      <c r="BL152" s="123" t="s">
        <v>262</v>
      </c>
      <c r="BM152" s="165" t="s">
        <v>2225</v>
      </c>
      <c r="BN152" s="12"/>
    </row>
    <row r="153" spans="1:66" ht="37.799999999999997" customHeight="1">
      <c r="A153" s="13"/>
      <c r="B153" s="49"/>
      <c r="C153" s="154" t="s">
        <v>401</v>
      </c>
      <c r="D153" s="154" t="s">
        <v>175</v>
      </c>
      <c r="E153" s="155" t="s">
        <v>2226</v>
      </c>
      <c r="F153" s="155" t="s">
        <v>2227</v>
      </c>
      <c r="G153" s="156" t="s">
        <v>191</v>
      </c>
      <c r="H153" s="157">
        <v>18</v>
      </c>
      <c r="I153" s="158"/>
      <c r="J153" s="159">
        <f>ROUND(I153*H153,2)</f>
        <v>0</v>
      </c>
      <c r="K153" s="167" t="s">
        <v>192</v>
      </c>
      <c r="L153" s="49"/>
      <c r="M153" s="161"/>
      <c r="N153" s="162" t="s">
        <v>42</v>
      </c>
      <c r="O153" s="9"/>
      <c r="P153" s="163">
        <f>O153*H153</f>
        <v>0</v>
      </c>
      <c r="Q153" s="163">
        <v>0</v>
      </c>
      <c r="R153" s="163">
        <f>Q153*H153</f>
        <v>0</v>
      </c>
      <c r="S153" s="163">
        <v>0</v>
      </c>
      <c r="T153" s="164">
        <f>S153*H153</f>
        <v>0</v>
      </c>
      <c r="U153" s="52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65" t="s">
        <v>262</v>
      </c>
      <c r="AS153" s="9"/>
      <c r="AT153" s="165" t="s">
        <v>175</v>
      </c>
      <c r="AU153" s="165" t="s">
        <v>81</v>
      </c>
      <c r="AV153" s="9"/>
      <c r="AW153" s="9"/>
      <c r="AX153" s="9"/>
      <c r="AY153" s="123" t="s">
        <v>173</v>
      </c>
      <c r="AZ153" s="9"/>
      <c r="BA153" s="9"/>
      <c r="BB153" s="9"/>
      <c r="BC153" s="9"/>
      <c r="BD153" s="9"/>
      <c r="BE153" s="166">
        <f>IF(N153="základní",J153,0)</f>
        <v>0</v>
      </c>
      <c r="BF153" s="166">
        <f>IF(N153="snížená",J153,0)</f>
        <v>0</v>
      </c>
      <c r="BG153" s="166">
        <f>IF(N153="zákl. přenesená",J153,0)</f>
        <v>0</v>
      </c>
      <c r="BH153" s="166">
        <f>IF(N153="sníž. přenesená",J153,0)</f>
        <v>0</v>
      </c>
      <c r="BI153" s="166">
        <f>IF(N153="nulová",J153,0)</f>
        <v>0</v>
      </c>
      <c r="BJ153" s="123" t="s">
        <v>79</v>
      </c>
      <c r="BK153" s="166">
        <f>ROUND(I153*H153,2)</f>
        <v>0</v>
      </c>
      <c r="BL153" s="123" t="s">
        <v>262</v>
      </c>
      <c r="BM153" s="165" t="s">
        <v>2228</v>
      </c>
      <c r="BN153" s="12"/>
    </row>
    <row r="154" spans="1:66" ht="13.05" customHeight="1">
      <c r="A154" s="13"/>
      <c r="B154" s="17"/>
      <c r="C154" s="229"/>
      <c r="D154" s="168" t="s">
        <v>194</v>
      </c>
      <c r="E154" s="229"/>
      <c r="F154" s="169" t="s">
        <v>2229</v>
      </c>
      <c r="G154" s="229"/>
      <c r="H154" s="229"/>
      <c r="I154" s="229"/>
      <c r="J154" s="229"/>
      <c r="K154" s="230"/>
      <c r="L154" s="49"/>
      <c r="M154" s="52"/>
      <c r="N154" s="9"/>
      <c r="O154" s="9"/>
      <c r="P154" s="9"/>
      <c r="Q154" s="9"/>
      <c r="R154" s="9"/>
      <c r="S154" s="9"/>
      <c r="T154" s="53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9"/>
      <c r="AS154" s="9"/>
      <c r="AT154" s="123" t="s">
        <v>194</v>
      </c>
      <c r="AU154" s="123" t="s">
        <v>81</v>
      </c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12"/>
    </row>
    <row r="155" spans="1:66" ht="25.05" customHeight="1">
      <c r="A155" s="13"/>
      <c r="B155" s="49"/>
      <c r="C155" s="193" t="s">
        <v>407</v>
      </c>
      <c r="D155" s="193" t="s">
        <v>317</v>
      </c>
      <c r="E155" s="194" t="s">
        <v>2230</v>
      </c>
      <c r="F155" s="194" t="s">
        <v>2231</v>
      </c>
      <c r="G155" s="195" t="s">
        <v>372</v>
      </c>
      <c r="H155" s="196">
        <v>18</v>
      </c>
      <c r="I155" s="197"/>
      <c r="J155" s="198">
        <f>ROUND(I155*H155,2)</f>
        <v>0</v>
      </c>
      <c r="K155" s="211"/>
      <c r="L155" s="200"/>
      <c r="M155" s="201"/>
      <c r="N155" s="202" t="s">
        <v>42</v>
      </c>
      <c r="O155" s="9"/>
      <c r="P155" s="163">
        <f>O155*H155</f>
        <v>0</v>
      </c>
      <c r="Q155" s="163">
        <v>0</v>
      </c>
      <c r="R155" s="163">
        <f>Q155*H155</f>
        <v>0</v>
      </c>
      <c r="S155" s="163">
        <v>0</v>
      </c>
      <c r="T155" s="164">
        <f>S155*H155</f>
        <v>0</v>
      </c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65" t="s">
        <v>364</v>
      </c>
      <c r="AS155" s="9"/>
      <c r="AT155" s="165" t="s">
        <v>317</v>
      </c>
      <c r="AU155" s="165" t="s">
        <v>81</v>
      </c>
      <c r="AV155" s="9"/>
      <c r="AW155" s="9"/>
      <c r="AX155" s="9"/>
      <c r="AY155" s="123" t="s">
        <v>173</v>
      </c>
      <c r="AZ155" s="9"/>
      <c r="BA155" s="9"/>
      <c r="BB155" s="9"/>
      <c r="BC155" s="9"/>
      <c r="BD155" s="9"/>
      <c r="BE155" s="166">
        <f>IF(N155="základní",J155,0)</f>
        <v>0</v>
      </c>
      <c r="BF155" s="166">
        <f>IF(N155="snížená",J155,0)</f>
        <v>0</v>
      </c>
      <c r="BG155" s="166">
        <f>IF(N155="zákl. přenesená",J155,0)</f>
        <v>0</v>
      </c>
      <c r="BH155" s="166">
        <f>IF(N155="sníž. přenesená",J155,0)</f>
        <v>0</v>
      </c>
      <c r="BI155" s="166">
        <f>IF(N155="nulová",J155,0)</f>
        <v>0</v>
      </c>
      <c r="BJ155" s="123" t="s">
        <v>79</v>
      </c>
      <c r="BK155" s="166">
        <f>ROUND(I155*H155,2)</f>
        <v>0</v>
      </c>
      <c r="BL155" s="123" t="s">
        <v>262</v>
      </c>
      <c r="BM155" s="165" t="s">
        <v>2232</v>
      </c>
      <c r="BN155" s="12"/>
    </row>
    <row r="156" spans="1:66" ht="16.5" customHeight="1">
      <c r="A156" s="13"/>
      <c r="B156" s="49"/>
      <c r="C156" s="154" t="s">
        <v>413</v>
      </c>
      <c r="D156" s="154" t="s">
        <v>175</v>
      </c>
      <c r="E156" s="155" t="s">
        <v>2233</v>
      </c>
      <c r="F156" s="155" t="s">
        <v>2234</v>
      </c>
      <c r="G156" s="156" t="s">
        <v>191</v>
      </c>
      <c r="H156" s="157">
        <v>1</v>
      </c>
      <c r="I156" s="158"/>
      <c r="J156" s="159">
        <f>ROUND(I156*H156,2)</f>
        <v>0</v>
      </c>
      <c r="K156" s="160"/>
      <c r="L156" s="49"/>
      <c r="M156" s="161"/>
      <c r="N156" s="162" t="s">
        <v>42</v>
      </c>
      <c r="O156" s="9"/>
      <c r="P156" s="163">
        <f>O156*H156</f>
        <v>0</v>
      </c>
      <c r="Q156" s="163">
        <v>0</v>
      </c>
      <c r="R156" s="163">
        <f>Q156*H156</f>
        <v>0</v>
      </c>
      <c r="S156" s="163">
        <v>0</v>
      </c>
      <c r="T156" s="164">
        <f>S156*H156</f>
        <v>0</v>
      </c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65" t="s">
        <v>262</v>
      </c>
      <c r="AS156" s="9"/>
      <c r="AT156" s="165" t="s">
        <v>175</v>
      </c>
      <c r="AU156" s="165" t="s">
        <v>81</v>
      </c>
      <c r="AV156" s="9"/>
      <c r="AW156" s="9"/>
      <c r="AX156" s="9"/>
      <c r="AY156" s="123" t="s">
        <v>173</v>
      </c>
      <c r="AZ156" s="9"/>
      <c r="BA156" s="9"/>
      <c r="BB156" s="9"/>
      <c r="BC156" s="9"/>
      <c r="BD156" s="9"/>
      <c r="BE156" s="166">
        <f>IF(N156="základní",J156,0)</f>
        <v>0</v>
      </c>
      <c r="BF156" s="166">
        <f>IF(N156="snížená",J156,0)</f>
        <v>0</v>
      </c>
      <c r="BG156" s="166">
        <f>IF(N156="zákl. přenesená",J156,0)</f>
        <v>0</v>
      </c>
      <c r="BH156" s="166">
        <f>IF(N156="sníž. přenesená",J156,0)</f>
        <v>0</v>
      </c>
      <c r="BI156" s="166">
        <f>IF(N156="nulová",J156,0)</f>
        <v>0</v>
      </c>
      <c r="BJ156" s="123" t="s">
        <v>79</v>
      </c>
      <c r="BK156" s="166">
        <f>ROUND(I156*H156,2)</f>
        <v>0</v>
      </c>
      <c r="BL156" s="123" t="s">
        <v>262</v>
      </c>
      <c r="BM156" s="165" t="s">
        <v>2235</v>
      </c>
      <c r="BN156" s="12"/>
    </row>
    <row r="157" spans="1:66" ht="25.05" customHeight="1">
      <c r="A157" s="13"/>
      <c r="B157" s="49"/>
      <c r="C157" s="193" t="s">
        <v>419</v>
      </c>
      <c r="D157" s="193" t="s">
        <v>317</v>
      </c>
      <c r="E157" s="194" t="s">
        <v>2236</v>
      </c>
      <c r="F157" s="194" t="s">
        <v>2237</v>
      </c>
      <c r="G157" s="195" t="s">
        <v>191</v>
      </c>
      <c r="H157" s="196">
        <v>1</v>
      </c>
      <c r="I157" s="197"/>
      <c r="J157" s="198">
        <f>ROUND(I157*H157,2)</f>
        <v>0</v>
      </c>
      <c r="K157" s="211"/>
      <c r="L157" s="200"/>
      <c r="M157" s="201"/>
      <c r="N157" s="202" t="s">
        <v>42</v>
      </c>
      <c r="O157" s="9"/>
      <c r="P157" s="163">
        <f>O157*H157</f>
        <v>0</v>
      </c>
      <c r="Q157" s="163">
        <v>8.0000000000000004E-4</v>
      </c>
      <c r="R157" s="163">
        <f>Q157*H157</f>
        <v>8.0000000000000004E-4</v>
      </c>
      <c r="S157" s="163">
        <v>0</v>
      </c>
      <c r="T157" s="164">
        <f>S157*H157</f>
        <v>0</v>
      </c>
      <c r="U157" s="52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65" t="s">
        <v>364</v>
      </c>
      <c r="AS157" s="9"/>
      <c r="AT157" s="165" t="s">
        <v>317</v>
      </c>
      <c r="AU157" s="165" t="s">
        <v>81</v>
      </c>
      <c r="AV157" s="9"/>
      <c r="AW157" s="9"/>
      <c r="AX157" s="9"/>
      <c r="AY157" s="123" t="s">
        <v>173</v>
      </c>
      <c r="AZ157" s="9"/>
      <c r="BA157" s="9"/>
      <c r="BB157" s="9"/>
      <c r="BC157" s="9"/>
      <c r="BD157" s="9"/>
      <c r="BE157" s="166">
        <f>IF(N157="základní",J157,0)</f>
        <v>0</v>
      </c>
      <c r="BF157" s="166">
        <f>IF(N157="snížená",J157,0)</f>
        <v>0</v>
      </c>
      <c r="BG157" s="166">
        <f>IF(N157="zákl. přenesená",J157,0)</f>
        <v>0</v>
      </c>
      <c r="BH157" s="166">
        <f>IF(N157="sníž. přenesená",J157,0)</f>
        <v>0</v>
      </c>
      <c r="BI157" s="166">
        <f>IF(N157="nulová",J157,0)</f>
        <v>0</v>
      </c>
      <c r="BJ157" s="123" t="s">
        <v>79</v>
      </c>
      <c r="BK157" s="166">
        <f>ROUND(I157*H157,2)</f>
        <v>0</v>
      </c>
      <c r="BL157" s="123" t="s">
        <v>262</v>
      </c>
      <c r="BM157" s="165" t="s">
        <v>2238</v>
      </c>
      <c r="BN157" s="12"/>
    </row>
    <row r="158" spans="1:66" ht="37.799999999999997" customHeight="1">
      <c r="A158" s="13"/>
      <c r="B158" s="49"/>
      <c r="C158" s="154" t="s">
        <v>425</v>
      </c>
      <c r="D158" s="154" t="s">
        <v>175</v>
      </c>
      <c r="E158" s="155" t="s">
        <v>2239</v>
      </c>
      <c r="F158" s="155" t="s">
        <v>2240</v>
      </c>
      <c r="G158" s="156" t="s">
        <v>191</v>
      </c>
      <c r="H158" s="157">
        <v>3</v>
      </c>
      <c r="I158" s="158"/>
      <c r="J158" s="159">
        <f>ROUND(I158*H158,2)</f>
        <v>0</v>
      </c>
      <c r="K158" s="167" t="s">
        <v>192</v>
      </c>
      <c r="L158" s="49"/>
      <c r="M158" s="161"/>
      <c r="N158" s="162" t="s">
        <v>42</v>
      </c>
      <c r="O158" s="9"/>
      <c r="P158" s="163">
        <f>O158*H158</f>
        <v>0</v>
      </c>
      <c r="Q158" s="163">
        <v>0</v>
      </c>
      <c r="R158" s="163">
        <f>Q158*H158</f>
        <v>0</v>
      </c>
      <c r="S158" s="163">
        <v>0</v>
      </c>
      <c r="T158" s="164">
        <f>S158*H158</f>
        <v>0</v>
      </c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65" t="s">
        <v>262</v>
      </c>
      <c r="AS158" s="9"/>
      <c r="AT158" s="165" t="s">
        <v>175</v>
      </c>
      <c r="AU158" s="165" t="s">
        <v>81</v>
      </c>
      <c r="AV158" s="9"/>
      <c r="AW158" s="9"/>
      <c r="AX158" s="9"/>
      <c r="AY158" s="123" t="s">
        <v>173</v>
      </c>
      <c r="AZ158" s="9"/>
      <c r="BA158" s="9"/>
      <c r="BB158" s="9"/>
      <c r="BC158" s="9"/>
      <c r="BD158" s="9"/>
      <c r="BE158" s="166">
        <f>IF(N158="základní",J158,0)</f>
        <v>0</v>
      </c>
      <c r="BF158" s="166">
        <f>IF(N158="snížená",J158,0)</f>
        <v>0</v>
      </c>
      <c r="BG158" s="166">
        <f>IF(N158="zákl. přenesená",J158,0)</f>
        <v>0</v>
      </c>
      <c r="BH158" s="166">
        <f>IF(N158="sníž. přenesená",J158,0)</f>
        <v>0</v>
      </c>
      <c r="BI158" s="166">
        <f>IF(N158="nulová",J158,0)</f>
        <v>0</v>
      </c>
      <c r="BJ158" s="123" t="s">
        <v>79</v>
      </c>
      <c r="BK158" s="166">
        <f>ROUND(I158*H158,2)</f>
        <v>0</v>
      </c>
      <c r="BL158" s="123" t="s">
        <v>262</v>
      </c>
      <c r="BM158" s="165" t="s">
        <v>2241</v>
      </c>
      <c r="BN158" s="12"/>
    </row>
    <row r="159" spans="1:66" ht="13.05" customHeight="1">
      <c r="A159" s="13"/>
      <c r="B159" s="17"/>
      <c r="C159" s="229"/>
      <c r="D159" s="168" t="s">
        <v>194</v>
      </c>
      <c r="E159" s="229"/>
      <c r="F159" s="169" t="s">
        <v>2242</v>
      </c>
      <c r="G159" s="229"/>
      <c r="H159" s="229"/>
      <c r="I159" s="229"/>
      <c r="J159" s="229"/>
      <c r="K159" s="230"/>
      <c r="L159" s="49"/>
      <c r="M159" s="52"/>
      <c r="N159" s="9"/>
      <c r="O159" s="9"/>
      <c r="P159" s="9"/>
      <c r="Q159" s="9"/>
      <c r="R159" s="9"/>
      <c r="S159" s="9"/>
      <c r="T159" s="53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9"/>
      <c r="AS159" s="9"/>
      <c r="AT159" s="123" t="s">
        <v>194</v>
      </c>
      <c r="AU159" s="123" t="s">
        <v>81</v>
      </c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12"/>
    </row>
    <row r="160" spans="1:66" ht="21.75" customHeight="1">
      <c r="A160" s="13"/>
      <c r="B160" s="49"/>
      <c r="C160" s="193" t="s">
        <v>429</v>
      </c>
      <c r="D160" s="193" t="s">
        <v>317</v>
      </c>
      <c r="E160" s="194" t="s">
        <v>2243</v>
      </c>
      <c r="F160" s="194" t="s">
        <v>2244</v>
      </c>
      <c r="G160" s="195" t="s">
        <v>191</v>
      </c>
      <c r="H160" s="196">
        <v>3</v>
      </c>
      <c r="I160" s="197"/>
      <c r="J160" s="198">
        <f>ROUND(I160*H160,2)</f>
        <v>0</v>
      </c>
      <c r="K160" s="199" t="s">
        <v>192</v>
      </c>
      <c r="L160" s="200"/>
      <c r="M160" s="201"/>
      <c r="N160" s="202" t="s">
        <v>42</v>
      </c>
      <c r="O160" s="9"/>
      <c r="P160" s="163">
        <f>O160*H160</f>
        <v>0</v>
      </c>
      <c r="Q160" s="163">
        <v>1.6000000000000001E-3</v>
      </c>
      <c r="R160" s="163">
        <f>Q160*H160</f>
        <v>4.8000000000000004E-3</v>
      </c>
      <c r="S160" s="163">
        <v>0</v>
      </c>
      <c r="T160" s="164">
        <f>S160*H160</f>
        <v>0</v>
      </c>
      <c r="U160" s="52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65" t="s">
        <v>364</v>
      </c>
      <c r="AS160" s="9"/>
      <c r="AT160" s="165" t="s">
        <v>317</v>
      </c>
      <c r="AU160" s="165" t="s">
        <v>81</v>
      </c>
      <c r="AV160" s="9"/>
      <c r="AW160" s="9"/>
      <c r="AX160" s="9"/>
      <c r="AY160" s="123" t="s">
        <v>173</v>
      </c>
      <c r="AZ160" s="9"/>
      <c r="BA160" s="9"/>
      <c r="BB160" s="9"/>
      <c r="BC160" s="9"/>
      <c r="BD160" s="9"/>
      <c r="BE160" s="166">
        <f>IF(N160="základní",J160,0)</f>
        <v>0</v>
      </c>
      <c r="BF160" s="166">
        <f>IF(N160="snížená",J160,0)</f>
        <v>0</v>
      </c>
      <c r="BG160" s="166">
        <f>IF(N160="zákl. přenesená",J160,0)</f>
        <v>0</v>
      </c>
      <c r="BH160" s="166">
        <f>IF(N160="sníž. přenesená",J160,0)</f>
        <v>0</v>
      </c>
      <c r="BI160" s="166">
        <f>IF(N160="nulová",J160,0)</f>
        <v>0</v>
      </c>
      <c r="BJ160" s="123" t="s">
        <v>79</v>
      </c>
      <c r="BK160" s="166">
        <f>ROUND(I160*H160,2)</f>
        <v>0</v>
      </c>
      <c r="BL160" s="123" t="s">
        <v>262</v>
      </c>
      <c r="BM160" s="165" t="s">
        <v>2245</v>
      </c>
      <c r="BN160" s="12"/>
    </row>
    <row r="161" spans="1:66" ht="37.799999999999997" customHeight="1">
      <c r="A161" s="13"/>
      <c r="B161" s="49"/>
      <c r="C161" s="154" t="s">
        <v>434</v>
      </c>
      <c r="D161" s="154" t="s">
        <v>175</v>
      </c>
      <c r="E161" s="155" t="s">
        <v>2246</v>
      </c>
      <c r="F161" s="155" t="s">
        <v>2247</v>
      </c>
      <c r="G161" s="156" t="s">
        <v>191</v>
      </c>
      <c r="H161" s="157">
        <v>3</v>
      </c>
      <c r="I161" s="158"/>
      <c r="J161" s="159">
        <f>ROUND(I161*H161,2)</f>
        <v>0</v>
      </c>
      <c r="K161" s="167" t="s">
        <v>192</v>
      </c>
      <c r="L161" s="49"/>
      <c r="M161" s="161"/>
      <c r="N161" s="162" t="s">
        <v>42</v>
      </c>
      <c r="O161" s="9"/>
      <c r="P161" s="163">
        <f>O161*H161</f>
        <v>0</v>
      </c>
      <c r="Q161" s="163">
        <v>0</v>
      </c>
      <c r="R161" s="163">
        <f>Q161*H161</f>
        <v>0</v>
      </c>
      <c r="S161" s="163">
        <v>0</v>
      </c>
      <c r="T161" s="164">
        <f>S161*H161</f>
        <v>0</v>
      </c>
      <c r="U161" s="52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65" t="s">
        <v>262</v>
      </c>
      <c r="AS161" s="9"/>
      <c r="AT161" s="165" t="s">
        <v>175</v>
      </c>
      <c r="AU161" s="165" t="s">
        <v>81</v>
      </c>
      <c r="AV161" s="9"/>
      <c r="AW161" s="9"/>
      <c r="AX161" s="9"/>
      <c r="AY161" s="123" t="s">
        <v>173</v>
      </c>
      <c r="AZ161" s="9"/>
      <c r="BA161" s="9"/>
      <c r="BB161" s="9"/>
      <c r="BC161" s="9"/>
      <c r="BD161" s="9"/>
      <c r="BE161" s="166">
        <f>IF(N161="základní",J161,0)</f>
        <v>0</v>
      </c>
      <c r="BF161" s="166">
        <f>IF(N161="snížená",J161,0)</f>
        <v>0</v>
      </c>
      <c r="BG161" s="166">
        <f>IF(N161="zákl. přenesená",J161,0)</f>
        <v>0</v>
      </c>
      <c r="BH161" s="166">
        <f>IF(N161="sníž. přenesená",J161,0)</f>
        <v>0</v>
      </c>
      <c r="BI161" s="166">
        <f>IF(N161="nulová",J161,0)</f>
        <v>0</v>
      </c>
      <c r="BJ161" s="123" t="s">
        <v>79</v>
      </c>
      <c r="BK161" s="166">
        <f>ROUND(I161*H161,2)</f>
        <v>0</v>
      </c>
      <c r="BL161" s="123" t="s">
        <v>262</v>
      </c>
      <c r="BM161" s="165" t="s">
        <v>2248</v>
      </c>
      <c r="BN161" s="12"/>
    </row>
    <row r="162" spans="1:66" ht="13.05" customHeight="1">
      <c r="A162" s="13"/>
      <c r="B162" s="17"/>
      <c r="C162" s="229"/>
      <c r="D162" s="168" t="s">
        <v>194</v>
      </c>
      <c r="E162" s="229"/>
      <c r="F162" s="169" t="s">
        <v>2249</v>
      </c>
      <c r="G162" s="229"/>
      <c r="H162" s="229"/>
      <c r="I162" s="229"/>
      <c r="J162" s="229"/>
      <c r="K162" s="230"/>
      <c r="L162" s="49"/>
      <c r="M162" s="52"/>
      <c r="N162" s="9"/>
      <c r="O162" s="9"/>
      <c r="P162" s="9"/>
      <c r="Q162" s="9"/>
      <c r="R162" s="9"/>
      <c r="S162" s="9"/>
      <c r="T162" s="53"/>
      <c r="U162" s="52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9"/>
      <c r="AS162" s="9"/>
      <c r="AT162" s="123" t="s">
        <v>194</v>
      </c>
      <c r="AU162" s="123" t="s">
        <v>81</v>
      </c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12"/>
    </row>
    <row r="163" spans="1:66" ht="58.05" customHeight="1">
      <c r="A163" s="13"/>
      <c r="B163" s="49"/>
      <c r="C163" s="193" t="s">
        <v>438</v>
      </c>
      <c r="D163" s="193" t="s">
        <v>317</v>
      </c>
      <c r="E163" s="194" t="s">
        <v>2250</v>
      </c>
      <c r="F163" s="194" t="s">
        <v>2251</v>
      </c>
      <c r="G163" s="195" t="s">
        <v>191</v>
      </c>
      <c r="H163" s="196">
        <v>3</v>
      </c>
      <c r="I163" s="197"/>
      <c r="J163" s="198">
        <f>ROUND(I163*H163,2)</f>
        <v>0</v>
      </c>
      <c r="K163" s="211"/>
      <c r="L163" s="200"/>
      <c r="M163" s="201"/>
      <c r="N163" s="202" t="s">
        <v>42</v>
      </c>
      <c r="O163" s="9"/>
      <c r="P163" s="163">
        <f>O163*H163</f>
        <v>0</v>
      </c>
      <c r="Q163" s="163">
        <v>1.11E-2</v>
      </c>
      <c r="R163" s="163">
        <f>Q163*H163</f>
        <v>3.3300000000000003E-2</v>
      </c>
      <c r="S163" s="163">
        <v>0</v>
      </c>
      <c r="T163" s="164">
        <f>S163*H163</f>
        <v>0</v>
      </c>
      <c r="U163" s="52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65" t="s">
        <v>364</v>
      </c>
      <c r="AS163" s="9"/>
      <c r="AT163" s="165" t="s">
        <v>317</v>
      </c>
      <c r="AU163" s="165" t="s">
        <v>81</v>
      </c>
      <c r="AV163" s="9"/>
      <c r="AW163" s="9"/>
      <c r="AX163" s="9"/>
      <c r="AY163" s="123" t="s">
        <v>173</v>
      </c>
      <c r="AZ163" s="9"/>
      <c r="BA163" s="9"/>
      <c r="BB163" s="9"/>
      <c r="BC163" s="9"/>
      <c r="BD163" s="9"/>
      <c r="BE163" s="166">
        <f>IF(N163="základní",J163,0)</f>
        <v>0</v>
      </c>
      <c r="BF163" s="166">
        <f>IF(N163="snížená",J163,0)</f>
        <v>0</v>
      </c>
      <c r="BG163" s="166">
        <f>IF(N163="zákl. přenesená",J163,0)</f>
        <v>0</v>
      </c>
      <c r="BH163" s="166">
        <f>IF(N163="sníž. přenesená",J163,0)</f>
        <v>0</v>
      </c>
      <c r="BI163" s="166">
        <f>IF(N163="nulová",J163,0)</f>
        <v>0</v>
      </c>
      <c r="BJ163" s="123" t="s">
        <v>79</v>
      </c>
      <c r="BK163" s="166">
        <f>ROUND(I163*H163,2)</f>
        <v>0</v>
      </c>
      <c r="BL163" s="123" t="s">
        <v>262</v>
      </c>
      <c r="BM163" s="165" t="s">
        <v>2252</v>
      </c>
      <c r="BN163" s="12"/>
    </row>
    <row r="164" spans="1:66" ht="37.799999999999997" customHeight="1">
      <c r="A164" s="13"/>
      <c r="B164" s="49"/>
      <c r="C164" s="154" t="s">
        <v>445</v>
      </c>
      <c r="D164" s="154" t="s">
        <v>175</v>
      </c>
      <c r="E164" s="155" t="s">
        <v>2253</v>
      </c>
      <c r="F164" s="155" t="s">
        <v>2254</v>
      </c>
      <c r="G164" s="156" t="s">
        <v>191</v>
      </c>
      <c r="H164" s="157">
        <v>3</v>
      </c>
      <c r="I164" s="158"/>
      <c r="J164" s="159">
        <f>ROUND(I164*H164,2)</f>
        <v>0</v>
      </c>
      <c r="K164" s="167" t="s">
        <v>192</v>
      </c>
      <c r="L164" s="49"/>
      <c r="M164" s="161"/>
      <c r="N164" s="162" t="s">
        <v>42</v>
      </c>
      <c r="O164" s="9"/>
      <c r="P164" s="163">
        <f>O164*H164</f>
        <v>0</v>
      </c>
      <c r="Q164" s="163">
        <v>0</v>
      </c>
      <c r="R164" s="163">
        <f>Q164*H164</f>
        <v>0</v>
      </c>
      <c r="S164" s="163">
        <v>0</v>
      </c>
      <c r="T164" s="164">
        <f>S164*H164</f>
        <v>0</v>
      </c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65" t="s">
        <v>262</v>
      </c>
      <c r="AS164" s="9"/>
      <c r="AT164" s="165" t="s">
        <v>175</v>
      </c>
      <c r="AU164" s="165" t="s">
        <v>81</v>
      </c>
      <c r="AV164" s="9"/>
      <c r="AW164" s="9"/>
      <c r="AX164" s="9"/>
      <c r="AY164" s="123" t="s">
        <v>173</v>
      </c>
      <c r="AZ164" s="9"/>
      <c r="BA164" s="9"/>
      <c r="BB164" s="9"/>
      <c r="BC164" s="9"/>
      <c r="BD164" s="9"/>
      <c r="BE164" s="166">
        <f>IF(N164="základní",J164,0)</f>
        <v>0</v>
      </c>
      <c r="BF164" s="166">
        <f>IF(N164="snížená",J164,0)</f>
        <v>0</v>
      </c>
      <c r="BG164" s="166">
        <f>IF(N164="zákl. přenesená",J164,0)</f>
        <v>0</v>
      </c>
      <c r="BH164" s="166">
        <f>IF(N164="sníž. přenesená",J164,0)</f>
        <v>0</v>
      </c>
      <c r="BI164" s="166">
        <f>IF(N164="nulová",J164,0)</f>
        <v>0</v>
      </c>
      <c r="BJ164" s="123" t="s">
        <v>79</v>
      </c>
      <c r="BK164" s="166">
        <f>ROUND(I164*H164,2)</f>
        <v>0</v>
      </c>
      <c r="BL164" s="123" t="s">
        <v>262</v>
      </c>
      <c r="BM164" s="165" t="s">
        <v>2255</v>
      </c>
      <c r="BN164" s="12"/>
    </row>
    <row r="165" spans="1:66" ht="13.05" customHeight="1">
      <c r="A165" s="13"/>
      <c r="B165" s="17"/>
      <c r="C165" s="229"/>
      <c r="D165" s="168" t="s">
        <v>194</v>
      </c>
      <c r="E165" s="229"/>
      <c r="F165" s="169" t="s">
        <v>2256</v>
      </c>
      <c r="G165" s="229"/>
      <c r="H165" s="229"/>
      <c r="I165" s="229"/>
      <c r="J165" s="229"/>
      <c r="K165" s="230"/>
      <c r="L165" s="49"/>
      <c r="M165" s="52"/>
      <c r="N165" s="9"/>
      <c r="O165" s="9"/>
      <c r="P165" s="9"/>
      <c r="Q165" s="9"/>
      <c r="R165" s="9"/>
      <c r="S165" s="9"/>
      <c r="T165" s="53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9"/>
      <c r="AS165" s="9"/>
      <c r="AT165" s="123" t="s">
        <v>194</v>
      </c>
      <c r="AU165" s="123" t="s">
        <v>81</v>
      </c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12"/>
    </row>
    <row r="166" spans="1:66" ht="16.5" customHeight="1">
      <c r="A166" s="13"/>
      <c r="B166" s="49"/>
      <c r="C166" s="193" t="s">
        <v>451</v>
      </c>
      <c r="D166" s="193" t="s">
        <v>317</v>
      </c>
      <c r="E166" s="194" t="s">
        <v>2257</v>
      </c>
      <c r="F166" s="194" t="s">
        <v>2258</v>
      </c>
      <c r="G166" s="195" t="s">
        <v>191</v>
      </c>
      <c r="H166" s="196">
        <v>3</v>
      </c>
      <c r="I166" s="197"/>
      <c r="J166" s="198">
        <f>ROUND(I166*H166,2)</f>
        <v>0</v>
      </c>
      <c r="K166" s="211"/>
      <c r="L166" s="200"/>
      <c r="M166" s="201"/>
      <c r="N166" s="202" t="s">
        <v>42</v>
      </c>
      <c r="O166" s="9"/>
      <c r="P166" s="163">
        <f>O166*H166</f>
        <v>0</v>
      </c>
      <c r="Q166" s="163">
        <v>0</v>
      </c>
      <c r="R166" s="163">
        <f>Q166*H166</f>
        <v>0</v>
      </c>
      <c r="S166" s="163">
        <v>0</v>
      </c>
      <c r="T166" s="164">
        <f>S166*H166</f>
        <v>0</v>
      </c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65" t="s">
        <v>364</v>
      </c>
      <c r="AS166" s="9"/>
      <c r="AT166" s="165" t="s">
        <v>317</v>
      </c>
      <c r="AU166" s="165" t="s">
        <v>81</v>
      </c>
      <c r="AV166" s="9"/>
      <c r="AW166" s="9"/>
      <c r="AX166" s="9"/>
      <c r="AY166" s="123" t="s">
        <v>173</v>
      </c>
      <c r="AZ166" s="9"/>
      <c r="BA166" s="9"/>
      <c r="BB166" s="9"/>
      <c r="BC166" s="9"/>
      <c r="BD166" s="9"/>
      <c r="BE166" s="166">
        <f>IF(N166="základní",J166,0)</f>
        <v>0</v>
      </c>
      <c r="BF166" s="166">
        <f>IF(N166="snížená",J166,0)</f>
        <v>0</v>
      </c>
      <c r="BG166" s="166">
        <f>IF(N166="zákl. přenesená",J166,0)</f>
        <v>0</v>
      </c>
      <c r="BH166" s="166">
        <f>IF(N166="sníž. přenesená",J166,0)</f>
        <v>0</v>
      </c>
      <c r="BI166" s="166">
        <f>IF(N166="nulová",J166,0)</f>
        <v>0</v>
      </c>
      <c r="BJ166" s="123" t="s">
        <v>79</v>
      </c>
      <c r="BK166" s="166">
        <f>ROUND(I166*H166,2)</f>
        <v>0</v>
      </c>
      <c r="BL166" s="123" t="s">
        <v>262</v>
      </c>
      <c r="BM166" s="165" t="s">
        <v>2259</v>
      </c>
      <c r="BN166" s="12"/>
    </row>
    <row r="167" spans="1:66" ht="49.05" customHeight="1">
      <c r="A167" s="13"/>
      <c r="B167" s="49"/>
      <c r="C167" s="154" t="s">
        <v>457</v>
      </c>
      <c r="D167" s="154" t="s">
        <v>175</v>
      </c>
      <c r="E167" s="155" t="s">
        <v>2260</v>
      </c>
      <c r="F167" s="155" t="s">
        <v>2261</v>
      </c>
      <c r="G167" s="156" t="s">
        <v>378</v>
      </c>
      <c r="H167" s="157">
        <v>150</v>
      </c>
      <c r="I167" s="158"/>
      <c r="J167" s="159">
        <f>ROUND(I167*H167,2)</f>
        <v>0</v>
      </c>
      <c r="K167" s="167" t="s">
        <v>192</v>
      </c>
      <c r="L167" s="49"/>
      <c r="M167" s="161"/>
      <c r="N167" s="162" t="s">
        <v>42</v>
      </c>
      <c r="O167" s="9"/>
      <c r="P167" s="163">
        <f>O167*H167</f>
        <v>0</v>
      </c>
      <c r="Q167" s="163">
        <v>0</v>
      </c>
      <c r="R167" s="163">
        <f>Q167*H167</f>
        <v>0</v>
      </c>
      <c r="S167" s="163">
        <v>0</v>
      </c>
      <c r="T167" s="164">
        <f>S167*H167</f>
        <v>0</v>
      </c>
      <c r="U167" s="52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65" t="s">
        <v>262</v>
      </c>
      <c r="AS167" s="9"/>
      <c r="AT167" s="165" t="s">
        <v>175</v>
      </c>
      <c r="AU167" s="165" t="s">
        <v>81</v>
      </c>
      <c r="AV167" s="9"/>
      <c r="AW167" s="9"/>
      <c r="AX167" s="9"/>
      <c r="AY167" s="123" t="s">
        <v>173</v>
      </c>
      <c r="AZ167" s="9"/>
      <c r="BA167" s="9"/>
      <c r="BB167" s="9"/>
      <c r="BC167" s="9"/>
      <c r="BD167" s="9"/>
      <c r="BE167" s="166">
        <f>IF(N167="základní",J167,0)</f>
        <v>0</v>
      </c>
      <c r="BF167" s="166">
        <f>IF(N167="snížená",J167,0)</f>
        <v>0</v>
      </c>
      <c r="BG167" s="166">
        <f>IF(N167="zákl. přenesená",J167,0)</f>
        <v>0</v>
      </c>
      <c r="BH167" s="166">
        <f>IF(N167="sníž. přenesená",J167,0)</f>
        <v>0</v>
      </c>
      <c r="BI167" s="166">
        <f>IF(N167="nulová",J167,0)</f>
        <v>0</v>
      </c>
      <c r="BJ167" s="123" t="s">
        <v>79</v>
      </c>
      <c r="BK167" s="166">
        <f>ROUND(I167*H167,2)</f>
        <v>0</v>
      </c>
      <c r="BL167" s="123" t="s">
        <v>262</v>
      </c>
      <c r="BM167" s="165" t="s">
        <v>2262</v>
      </c>
      <c r="BN167" s="12"/>
    </row>
    <row r="168" spans="1:66" ht="13.05" customHeight="1">
      <c r="A168" s="13"/>
      <c r="B168" s="17"/>
      <c r="C168" s="229"/>
      <c r="D168" s="168" t="s">
        <v>194</v>
      </c>
      <c r="E168" s="229"/>
      <c r="F168" s="169" t="s">
        <v>2263</v>
      </c>
      <c r="G168" s="229"/>
      <c r="H168" s="229"/>
      <c r="I168" s="229"/>
      <c r="J168" s="229"/>
      <c r="K168" s="230"/>
      <c r="L168" s="49"/>
      <c r="M168" s="52"/>
      <c r="N168" s="9"/>
      <c r="O168" s="9"/>
      <c r="P168" s="9"/>
      <c r="Q168" s="9"/>
      <c r="R168" s="9"/>
      <c r="S168" s="9"/>
      <c r="T168" s="53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9"/>
      <c r="AS168" s="9"/>
      <c r="AT168" s="123" t="s">
        <v>194</v>
      </c>
      <c r="AU168" s="123" t="s">
        <v>81</v>
      </c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12"/>
    </row>
    <row r="169" spans="1:66" ht="24.15" customHeight="1">
      <c r="A169" s="13"/>
      <c r="B169" s="49"/>
      <c r="C169" s="193" t="s">
        <v>463</v>
      </c>
      <c r="D169" s="193" t="s">
        <v>317</v>
      </c>
      <c r="E169" s="194" t="s">
        <v>2264</v>
      </c>
      <c r="F169" s="194" t="s">
        <v>2265</v>
      </c>
      <c r="G169" s="195" t="s">
        <v>378</v>
      </c>
      <c r="H169" s="196">
        <v>120</v>
      </c>
      <c r="I169" s="197"/>
      <c r="J169" s="198">
        <f>ROUND(I169*H169,2)</f>
        <v>0</v>
      </c>
      <c r="K169" s="199" t="s">
        <v>192</v>
      </c>
      <c r="L169" s="200"/>
      <c r="M169" s="201"/>
      <c r="N169" s="202" t="s">
        <v>42</v>
      </c>
      <c r="O169" s="9"/>
      <c r="P169" s="163">
        <f>O169*H169</f>
        <v>0</v>
      </c>
      <c r="Q169" s="163">
        <v>5.0000000000000002E-5</v>
      </c>
      <c r="R169" s="163">
        <f>Q169*H169</f>
        <v>6.0000000000000001E-3</v>
      </c>
      <c r="S169" s="163">
        <v>0</v>
      </c>
      <c r="T169" s="164">
        <f>S169*H169</f>
        <v>0</v>
      </c>
      <c r="U169" s="52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65" t="s">
        <v>364</v>
      </c>
      <c r="AS169" s="9"/>
      <c r="AT169" s="165" t="s">
        <v>317</v>
      </c>
      <c r="AU169" s="165" t="s">
        <v>81</v>
      </c>
      <c r="AV169" s="9"/>
      <c r="AW169" s="9"/>
      <c r="AX169" s="9"/>
      <c r="AY169" s="123" t="s">
        <v>173</v>
      </c>
      <c r="AZ169" s="9"/>
      <c r="BA169" s="9"/>
      <c r="BB169" s="9"/>
      <c r="BC169" s="9"/>
      <c r="BD169" s="9"/>
      <c r="BE169" s="166">
        <f>IF(N169="základní",J169,0)</f>
        <v>0</v>
      </c>
      <c r="BF169" s="166">
        <f>IF(N169="snížená",J169,0)</f>
        <v>0</v>
      </c>
      <c r="BG169" s="166">
        <f>IF(N169="zákl. přenesená",J169,0)</f>
        <v>0</v>
      </c>
      <c r="BH169" s="166">
        <f>IF(N169="sníž. přenesená",J169,0)</f>
        <v>0</v>
      </c>
      <c r="BI169" s="166">
        <f>IF(N169="nulová",J169,0)</f>
        <v>0</v>
      </c>
      <c r="BJ169" s="123" t="s">
        <v>79</v>
      </c>
      <c r="BK169" s="166">
        <f>ROUND(I169*H169,2)</f>
        <v>0</v>
      </c>
      <c r="BL169" s="123" t="s">
        <v>262</v>
      </c>
      <c r="BM169" s="165" t="s">
        <v>2266</v>
      </c>
      <c r="BN169" s="12"/>
    </row>
    <row r="170" spans="1:66" ht="16.5" customHeight="1">
      <c r="A170" s="13"/>
      <c r="B170" s="49"/>
      <c r="C170" s="193" t="s">
        <v>468</v>
      </c>
      <c r="D170" s="193" t="s">
        <v>317</v>
      </c>
      <c r="E170" s="194" t="s">
        <v>2267</v>
      </c>
      <c r="F170" s="194" t="s">
        <v>2268</v>
      </c>
      <c r="G170" s="195" t="s">
        <v>378</v>
      </c>
      <c r="H170" s="196">
        <v>30</v>
      </c>
      <c r="I170" s="197"/>
      <c r="J170" s="198">
        <f>ROUND(I170*H170,2)</f>
        <v>0</v>
      </c>
      <c r="K170" s="211"/>
      <c r="L170" s="200"/>
      <c r="M170" s="201"/>
      <c r="N170" s="202" t="s">
        <v>42</v>
      </c>
      <c r="O170" s="9"/>
      <c r="P170" s="163">
        <f>O170*H170</f>
        <v>0</v>
      </c>
      <c r="Q170" s="163">
        <v>1.1E-4</v>
      </c>
      <c r="R170" s="163">
        <f>Q170*H170</f>
        <v>3.3E-3</v>
      </c>
      <c r="S170" s="163">
        <v>0</v>
      </c>
      <c r="T170" s="164">
        <f>S170*H170</f>
        <v>0</v>
      </c>
      <c r="U170" s="52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65" t="s">
        <v>364</v>
      </c>
      <c r="AS170" s="9"/>
      <c r="AT170" s="165" t="s">
        <v>317</v>
      </c>
      <c r="AU170" s="165" t="s">
        <v>81</v>
      </c>
      <c r="AV170" s="9"/>
      <c r="AW170" s="9"/>
      <c r="AX170" s="9"/>
      <c r="AY170" s="123" t="s">
        <v>173</v>
      </c>
      <c r="AZ170" s="9"/>
      <c r="BA170" s="9"/>
      <c r="BB170" s="9"/>
      <c r="BC170" s="9"/>
      <c r="BD170" s="9"/>
      <c r="BE170" s="166">
        <f>IF(N170="základní",J170,0)</f>
        <v>0</v>
      </c>
      <c r="BF170" s="166">
        <f>IF(N170="snížená",J170,0)</f>
        <v>0</v>
      </c>
      <c r="BG170" s="166">
        <f>IF(N170="zákl. přenesená",J170,0)</f>
        <v>0</v>
      </c>
      <c r="BH170" s="166">
        <f>IF(N170="sníž. přenesená",J170,0)</f>
        <v>0</v>
      </c>
      <c r="BI170" s="166">
        <f>IF(N170="nulová",J170,0)</f>
        <v>0</v>
      </c>
      <c r="BJ170" s="123" t="s">
        <v>79</v>
      </c>
      <c r="BK170" s="166">
        <f>ROUND(I170*H170,2)</f>
        <v>0</v>
      </c>
      <c r="BL170" s="123" t="s">
        <v>262</v>
      </c>
      <c r="BM170" s="165" t="s">
        <v>2269</v>
      </c>
      <c r="BN170" s="12"/>
    </row>
    <row r="171" spans="1:66" ht="44.25" customHeight="1">
      <c r="A171" s="13"/>
      <c r="B171" s="49"/>
      <c r="C171" s="154" t="s">
        <v>473</v>
      </c>
      <c r="D171" s="154" t="s">
        <v>175</v>
      </c>
      <c r="E171" s="155" t="s">
        <v>2270</v>
      </c>
      <c r="F171" s="155" t="s">
        <v>2271</v>
      </c>
      <c r="G171" s="156" t="s">
        <v>191</v>
      </c>
      <c r="H171" s="157">
        <v>1</v>
      </c>
      <c r="I171" s="158"/>
      <c r="J171" s="159">
        <f>ROUND(I171*H171,2)</f>
        <v>0</v>
      </c>
      <c r="K171" s="167" t="s">
        <v>192</v>
      </c>
      <c r="L171" s="49"/>
      <c r="M171" s="161"/>
      <c r="N171" s="162" t="s">
        <v>42</v>
      </c>
      <c r="O171" s="9"/>
      <c r="P171" s="163">
        <f>O171*H171</f>
        <v>0</v>
      </c>
      <c r="Q171" s="163">
        <v>0</v>
      </c>
      <c r="R171" s="163">
        <f>Q171*H171</f>
        <v>0</v>
      </c>
      <c r="S171" s="163">
        <v>0</v>
      </c>
      <c r="T171" s="164">
        <f>S171*H171</f>
        <v>0</v>
      </c>
      <c r="U171" s="52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65" t="s">
        <v>262</v>
      </c>
      <c r="AS171" s="9"/>
      <c r="AT171" s="165" t="s">
        <v>175</v>
      </c>
      <c r="AU171" s="165" t="s">
        <v>81</v>
      </c>
      <c r="AV171" s="9"/>
      <c r="AW171" s="9"/>
      <c r="AX171" s="9"/>
      <c r="AY171" s="123" t="s">
        <v>173</v>
      </c>
      <c r="AZ171" s="9"/>
      <c r="BA171" s="9"/>
      <c r="BB171" s="9"/>
      <c r="BC171" s="9"/>
      <c r="BD171" s="9"/>
      <c r="BE171" s="166">
        <f>IF(N171="základní",J171,0)</f>
        <v>0</v>
      </c>
      <c r="BF171" s="166">
        <f>IF(N171="snížená",J171,0)</f>
        <v>0</v>
      </c>
      <c r="BG171" s="166">
        <f>IF(N171="zákl. přenesená",J171,0)</f>
        <v>0</v>
      </c>
      <c r="BH171" s="166">
        <f>IF(N171="sníž. přenesená",J171,0)</f>
        <v>0</v>
      </c>
      <c r="BI171" s="166">
        <f>IF(N171="nulová",J171,0)</f>
        <v>0</v>
      </c>
      <c r="BJ171" s="123" t="s">
        <v>79</v>
      </c>
      <c r="BK171" s="166">
        <f>ROUND(I171*H171,2)</f>
        <v>0</v>
      </c>
      <c r="BL171" s="123" t="s">
        <v>262</v>
      </c>
      <c r="BM171" s="165" t="s">
        <v>2272</v>
      </c>
      <c r="BN171" s="12"/>
    </row>
    <row r="172" spans="1:66" ht="13.05" customHeight="1">
      <c r="A172" s="13"/>
      <c r="B172" s="17"/>
      <c r="C172" s="50"/>
      <c r="D172" s="170" t="s">
        <v>194</v>
      </c>
      <c r="E172" s="50"/>
      <c r="F172" s="171" t="s">
        <v>2273</v>
      </c>
      <c r="G172" s="50"/>
      <c r="H172" s="50"/>
      <c r="I172" s="50"/>
      <c r="J172" s="50"/>
      <c r="K172" s="226"/>
      <c r="L172" s="49"/>
      <c r="M172" s="52"/>
      <c r="N172" s="9"/>
      <c r="O172" s="9"/>
      <c r="P172" s="9"/>
      <c r="Q172" s="9"/>
      <c r="R172" s="9"/>
      <c r="S172" s="9"/>
      <c r="T172" s="53"/>
      <c r="U172" s="52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9"/>
      <c r="AS172" s="9"/>
      <c r="AT172" s="123" t="s">
        <v>194</v>
      </c>
      <c r="AU172" s="123" t="s">
        <v>81</v>
      </c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12"/>
    </row>
    <row r="173" spans="1:66" ht="22.8" customHeight="1">
      <c r="A173" s="13"/>
      <c r="B173" s="17"/>
      <c r="C173" s="47"/>
      <c r="D173" s="151" t="s">
        <v>70</v>
      </c>
      <c r="E173" s="152" t="s">
        <v>2274</v>
      </c>
      <c r="F173" s="152" t="s">
        <v>2275</v>
      </c>
      <c r="G173" s="47"/>
      <c r="H173" s="47"/>
      <c r="I173" s="47"/>
      <c r="J173" s="153">
        <f>BK173</f>
        <v>0</v>
      </c>
      <c r="K173" s="225"/>
      <c r="L173" s="49"/>
      <c r="M173" s="52"/>
      <c r="N173" s="9"/>
      <c r="O173" s="9"/>
      <c r="P173" s="147">
        <f>SUM(P174:P194)</f>
        <v>0</v>
      </c>
      <c r="Q173" s="9"/>
      <c r="R173" s="147">
        <f>SUM(R174:R194)</f>
        <v>5.8E-4</v>
      </c>
      <c r="S173" s="9"/>
      <c r="T173" s="148">
        <f>SUM(T174:T194)</f>
        <v>0</v>
      </c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44" t="s">
        <v>81</v>
      </c>
      <c r="AS173" s="9"/>
      <c r="AT173" s="149" t="s">
        <v>70</v>
      </c>
      <c r="AU173" s="149" t="s">
        <v>79</v>
      </c>
      <c r="AV173" s="9"/>
      <c r="AW173" s="9"/>
      <c r="AX173" s="9"/>
      <c r="AY173" s="144" t="s">
        <v>173</v>
      </c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150">
        <f>SUM(BK174:BK194)</f>
        <v>0</v>
      </c>
      <c r="BL173" s="9"/>
      <c r="BM173" s="9"/>
      <c r="BN173" s="12"/>
    </row>
    <row r="174" spans="1:66" ht="24.15" customHeight="1">
      <c r="A174" s="13"/>
      <c r="B174" s="49"/>
      <c r="C174" s="154" t="s">
        <v>478</v>
      </c>
      <c r="D174" s="154" t="s">
        <v>175</v>
      </c>
      <c r="E174" s="155" t="s">
        <v>2276</v>
      </c>
      <c r="F174" s="155" t="s">
        <v>2277</v>
      </c>
      <c r="G174" s="156" t="s">
        <v>378</v>
      </c>
      <c r="H174" s="157">
        <v>220</v>
      </c>
      <c r="I174" s="158"/>
      <c r="J174" s="159">
        <f>ROUND(I174*H174,2)</f>
        <v>0</v>
      </c>
      <c r="K174" s="160"/>
      <c r="L174" s="49"/>
      <c r="M174" s="161"/>
      <c r="N174" s="162" t="s">
        <v>42</v>
      </c>
      <c r="O174" s="9"/>
      <c r="P174" s="163">
        <f>O174*H174</f>
        <v>0</v>
      </c>
      <c r="Q174" s="163">
        <v>0</v>
      </c>
      <c r="R174" s="163">
        <f>Q174*H174</f>
        <v>0</v>
      </c>
      <c r="S174" s="163">
        <v>0</v>
      </c>
      <c r="T174" s="164">
        <f>S174*H174</f>
        <v>0</v>
      </c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65" t="s">
        <v>262</v>
      </c>
      <c r="AS174" s="9"/>
      <c r="AT174" s="165" t="s">
        <v>175</v>
      </c>
      <c r="AU174" s="165" t="s">
        <v>81</v>
      </c>
      <c r="AV174" s="9"/>
      <c r="AW174" s="9"/>
      <c r="AX174" s="9"/>
      <c r="AY174" s="123" t="s">
        <v>173</v>
      </c>
      <c r="AZ174" s="9"/>
      <c r="BA174" s="9"/>
      <c r="BB174" s="9"/>
      <c r="BC174" s="9"/>
      <c r="BD174" s="9"/>
      <c r="BE174" s="166">
        <f>IF(N174="základní",J174,0)</f>
        <v>0</v>
      </c>
      <c r="BF174" s="166">
        <f>IF(N174="snížená",J174,0)</f>
        <v>0</v>
      </c>
      <c r="BG174" s="166">
        <f>IF(N174="zákl. přenesená",J174,0)</f>
        <v>0</v>
      </c>
      <c r="BH174" s="166">
        <f>IF(N174="sníž. přenesená",J174,0)</f>
        <v>0</v>
      </c>
      <c r="BI174" s="166">
        <f>IF(N174="nulová",J174,0)</f>
        <v>0</v>
      </c>
      <c r="BJ174" s="123" t="s">
        <v>79</v>
      </c>
      <c r="BK174" s="166">
        <f>ROUND(I174*H174,2)</f>
        <v>0</v>
      </c>
      <c r="BL174" s="123" t="s">
        <v>262</v>
      </c>
      <c r="BM174" s="165" t="s">
        <v>2278</v>
      </c>
      <c r="BN174" s="12"/>
    </row>
    <row r="175" spans="1:66" ht="16.5" customHeight="1">
      <c r="A175" s="13"/>
      <c r="B175" s="49"/>
      <c r="C175" s="193" t="s">
        <v>484</v>
      </c>
      <c r="D175" s="193" t="s">
        <v>317</v>
      </c>
      <c r="E175" s="194" t="s">
        <v>2279</v>
      </c>
      <c r="F175" s="194" t="s">
        <v>2280</v>
      </c>
      <c r="G175" s="195" t="s">
        <v>317</v>
      </c>
      <c r="H175" s="196">
        <v>220</v>
      </c>
      <c r="I175" s="197"/>
      <c r="J175" s="198">
        <f>ROUND(I175*H175,2)</f>
        <v>0</v>
      </c>
      <c r="K175" s="211"/>
      <c r="L175" s="200"/>
      <c r="M175" s="201"/>
      <c r="N175" s="202" t="s">
        <v>42</v>
      </c>
      <c r="O175" s="9"/>
      <c r="P175" s="163">
        <f>O175*H175</f>
        <v>0</v>
      </c>
      <c r="Q175" s="163">
        <v>0</v>
      </c>
      <c r="R175" s="163">
        <f>Q175*H175</f>
        <v>0</v>
      </c>
      <c r="S175" s="163">
        <v>0</v>
      </c>
      <c r="T175" s="164">
        <f>S175*H175</f>
        <v>0</v>
      </c>
      <c r="U175" s="52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65" t="s">
        <v>364</v>
      </c>
      <c r="AS175" s="9"/>
      <c r="AT175" s="165" t="s">
        <v>317</v>
      </c>
      <c r="AU175" s="165" t="s">
        <v>81</v>
      </c>
      <c r="AV175" s="9"/>
      <c r="AW175" s="9"/>
      <c r="AX175" s="9"/>
      <c r="AY175" s="123" t="s">
        <v>173</v>
      </c>
      <c r="AZ175" s="9"/>
      <c r="BA175" s="9"/>
      <c r="BB175" s="9"/>
      <c r="BC175" s="9"/>
      <c r="BD175" s="9"/>
      <c r="BE175" s="166">
        <f>IF(N175="základní",J175,0)</f>
        <v>0</v>
      </c>
      <c r="BF175" s="166">
        <f>IF(N175="snížená",J175,0)</f>
        <v>0</v>
      </c>
      <c r="BG175" s="166">
        <f>IF(N175="zákl. přenesená",J175,0)</f>
        <v>0</v>
      </c>
      <c r="BH175" s="166">
        <f>IF(N175="sníž. přenesená",J175,0)</f>
        <v>0</v>
      </c>
      <c r="BI175" s="166">
        <f>IF(N175="nulová",J175,0)</f>
        <v>0</v>
      </c>
      <c r="BJ175" s="123" t="s">
        <v>79</v>
      </c>
      <c r="BK175" s="166">
        <f>ROUND(I175*H175,2)</f>
        <v>0</v>
      </c>
      <c r="BL175" s="123" t="s">
        <v>262</v>
      </c>
      <c r="BM175" s="165" t="s">
        <v>2281</v>
      </c>
      <c r="BN175" s="12"/>
    </row>
    <row r="176" spans="1:66" ht="24.15" customHeight="1">
      <c r="A176" s="13"/>
      <c r="B176" s="49"/>
      <c r="C176" s="154" t="s">
        <v>491</v>
      </c>
      <c r="D176" s="154" t="s">
        <v>175</v>
      </c>
      <c r="E176" s="155" t="s">
        <v>2282</v>
      </c>
      <c r="F176" s="155" t="s">
        <v>2283</v>
      </c>
      <c r="G176" s="156" t="s">
        <v>378</v>
      </c>
      <c r="H176" s="157">
        <v>110</v>
      </c>
      <c r="I176" s="158"/>
      <c r="J176" s="159">
        <f>ROUND(I176*H176,2)</f>
        <v>0</v>
      </c>
      <c r="K176" s="167" t="s">
        <v>192</v>
      </c>
      <c r="L176" s="49"/>
      <c r="M176" s="161"/>
      <c r="N176" s="162" t="s">
        <v>42</v>
      </c>
      <c r="O176" s="9"/>
      <c r="P176" s="163">
        <f>O176*H176</f>
        <v>0</v>
      </c>
      <c r="Q176" s="163">
        <v>0</v>
      </c>
      <c r="R176" s="163">
        <f>Q176*H176</f>
        <v>0</v>
      </c>
      <c r="S176" s="163">
        <v>0</v>
      </c>
      <c r="T176" s="164">
        <f>S176*H176</f>
        <v>0</v>
      </c>
      <c r="U176" s="52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65" t="s">
        <v>262</v>
      </c>
      <c r="AS176" s="9"/>
      <c r="AT176" s="165" t="s">
        <v>175</v>
      </c>
      <c r="AU176" s="165" t="s">
        <v>81</v>
      </c>
      <c r="AV176" s="9"/>
      <c r="AW176" s="9"/>
      <c r="AX176" s="9"/>
      <c r="AY176" s="123" t="s">
        <v>173</v>
      </c>
      <c r="AZ176" s="9"/>
      <c r="BA176" s="9"/>
      <c r="BB176" s="9"/>
      <c r="BC176" s="9"/>
      <c r="BD176" s="9"/>
      <c r="BE176" s="166">
        <f>IF(N176="základní",J176,0)</f>
        <v>0</v>
      </c>
      <c r="BF176" s="166">
        <f>IF(N176="snížená",J176,0)</f>
        <v>0</v>
      </c>
      <c r="BG176" s="166">
        <f>IF(N176="zákl. přenesená",J176,0)</f>
        <v>0</v>
      </c>
      <c r="BH176" s="166">
        <f>IF(N176="sníž. přenesená",J176,0)</f>
        <v>0</v>
      </c>
      <c r="BI176" s="166">
        <f>IF(N176="nulová",J176,0)</f>
        <v>0</v>
      </c>
      <c r="BJ176" s="123" t="s">
        <v>79</v>
      </c>
      <c r="BK176" s="166">
        <f>ROUND(I176*H176,2)</f>
        <v>0</v>
      </c>
      <c r="BL176" s="123" t="s">
        <v>262</v>
      </c>
      <c r="BM176" s="165" t="s">
        <v>2284</v>
      </c>
      <c r="BN176" s="12"/>
    </row>
    <row r="177" spans="1:66" ht="13.05" customHeight="1">
      <c r="A177" s="13"/>
      <c r="B177" s="17"/>
      <c r="C177" s="229"/>
      <c r="D177" s="168" t="s">
        <v>194</v>
      </c>
      <c r="E177" s="229"/>
      <c r="F177" s="169" t="s">
        <v>2285</v>
      </c>
      <c r="G177" s="229"/>
      <c r="H177" s="229"/>
      <c r="I177" s="229"/>
      <c r="J177" s="229"/>
      <c r="K177" s="230"/>
      <c r="L177" s="49"/>
      <c r="M177" s="52"/>
      <c r="N177" s="9"/>
      <c r="O177" s="9"/>
      <c r="P177" s="9"/>
      <c r="Q177" s="9"/>
      <c r="R177" s="9"/>
      <c r="S177" s="9"/>
      <c r="T177" s="53"/>
      <c r="U177" s="52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9"/>
      <c r="AS177" s="9"/>
      <c r="AT177" s="123" t="s">
        <v>194</v>
      </c>
      <c r="AU177" s="123" t="s">
        <v>81</v>
      </c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12"/>
    </row>
    <row r="178" spans="1:66" ht="21.75" customHeight="1">
      <c r="A178" s="13"/>
      <c r="B178" s="49"/>
      <c r="C178" s="193" t="s">
        <v>497</v>
      </c>
      <c r="D178" s="193" t="s">
        <v>317</v>
      </c>
      <c r="E178" s="194" t="s">
        <v>2286</v>
      </c>
      <c r="F178" s="194" t="s">
        <v>2287</v>
      </c>
      <c r="G178" s="195" t="s">
        <v>378</v>
      </c>
      <c r="H178" s="196">
        <v>110</v>
      </c>
      <c r="I178" s="197"/>
      <c r="J178" s="198">
        <f>ROUND(I178*H178,2)</f>
        <v>0</v>
      </c>
      <c r="K178" s="211"/>
      <c r="L178" s="200"/>
      <c r="M178" s="201"/>
      <c r="N178" s="202" t="s">
        <v>42</v>
      </c>
      <c r="O178" s="9"/>
      <c r="P178" s="163">
        <f>O178*H178</f>
        <v>0</v>
      </c>
      <c r="Q178" s="163">
        <v>0</v>
      </c>
      <c r="R178" s="163">
        <f>Q178*H178</f>
        <v>0</v>
      </c>
      <c r="S178" s="163">
        <v>0</v>
      </c>
      <c r="T178" s="164">
        <f>S178*H178</f>
        <v>0</v>
      </c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65" t="s">
        <v>364</v>
      </c>
      <c r="AS178" s="9"/>
      <c r="AT178" s="165" t="s">
        <v>317</v>
      </c>
      <c r="AU178" s="165" t="s">
        <v>81</v>
      </c>
      <c r="AV178" s="9"/>
      <c r="AW178" s="9"/>
      <c r="AX178" s="9"/>
      <c r="AY178" s="123" t="s">
        <v>173</v>
      </c>
      <c r="AZ178" s="9"/>
      <c r="BA178" s="9"/>
      <c r="BB178" s="9"/>
      <c r="BC178" s="9"/>
      <c r="BD178" s="9"/>
      <c r="BE178" s="166">
        <f>IF(N178="základní",J178,0)</f>
        <v>0</v>
      </c>
      <c r="BF178" s="166">
        <f>IF(N178="snížená",J178,0)</f>
        <v>0</v>
      </c>
      <c r="BG178" s="166">
        <f>IF(N178="zákl. přenesená",J178,0)</f>
        <v>0</v>
      </c>
      <c r="BH178" s="166">
        <f>IF(N178="sníž. přenesená",J178,0)</f>
        <v>0</v>
      </c>
      <c r="BI178" s="166">
        <f>IF(N178="nulová",J178,0)</f>
        <v>0</v>
      </c>
      <c r="BJ178" s="123" t="s">
        <v>79</v>
      </c>
      <c r="BK178" s="166">
        <f>ROUND(I178*H178,2)</f>
        <v>0</v>
      </c>
      <c r="BL178" s="123" t="s">
        <v>262</v>
      </c>
      <c r="BM178" s="165" t="s">
        <v>2288</v>
      </c>
      <c r="BN178" s="12"/>
    </row>
    <row r="179" spans="1:66" ht="24.15" customHeight="1">
      <c r="A179" s="13"/>
      <c r="B179" s="49"/>
      <c r="C179" s="154" t="s">
        <v>502</v>
      </c>
      <c r="D179" s="154" t="s">
        <v>175</v>
      </c>
      <c r="E179" s="155" t="s">
        <v>2289</v>
      </c>
      <c r="F179" s="155" t="s">
        <v>2290</v>
      </c>
      <c r="G179" s="156" t="s">
        <v>191</v>
      </c>
      <c r="H179" s="157">
        <v>2</v>
      </c>
      <c r="I179" s="158"/>
      <c r="J179" s="159">
        <f>ROUND(I179*H179,2)</f>
        <v>0</v>
      </c>
      <c r="K179" s="167" t="s">
        <v>192</v>
      </c>
      <c r="L179" s="49"/>
      <c r="M179" s="161"/>
      <c r="N179" s="162" t="s">
        <v>42</v>
      </c>
      <c r="O179" s="9"/>
      <c r="P179" s="163">
        <f>O179*H179</f>
        <v>0</v>
      </c>
      <c r="Q179" s="163">
        <v>0</v>
      </c>
      <c r="R179" s="163">
        <f>Q179*H179</f>
        <v>0</v>
      </c>
      <c r="S179" s="163">
        <v>0</v>
      </c>
      <c r="T179" s="164">
        <f>S179*H179</f>
        <v>0</v>
      </c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65" t="s">
        <v>262</v>
      </c>
      <c r="AS179" s="9"/>
      <c r="AT179" s="165" t="s">
        <v>175</v>
      </c>
      <c r="AU179" s="165" t="s">
        <v>81</v>
      </c>
      <c r="AV179" s="9"/>
      <c r="AW179" s="9"/>
      <c r="AX179" s="9"/>
      <c r="AY179" s="123" t="s">
        <v>173</v>
      </c>
      <c r="AZ179" s="9"/>
      <c r="BA179" s="9"/>
      <c r="BB179" s="9"/>
      <c r="BC179" s="9"/>
      <c r="BD179" s="9"/>
      <c r="BE179" s="166">
        <f>IF(N179="základní",J179,0)</f>
        <v>0</v>
      </c>
      <c r="BF179" s="166">
        <f>IF(N179="snížená",J179,0)</f>
        <v>0</v>
      </c>
      <c r="BG179" s="166">
        <f>IF(N179="zákl. přenesená",J179,0)</f>
        <v>0</v>
      </c>
      <c r="BH179" s="166">
        <f>IF(N179="sníž. přenesená",J179,0)</f>
        <v>0</v>
      </c>
      <c r="BI179" s="166">
        <f>IF(N179="nulová",J179,0)</f>
        <v>0</v>
      </c>
      <c r="BJ179" s="123" t="s">
        <v>79</v>
      </c>
      <c r="BK179" s="166">
        <f>ROUND(I179*H179,2)</f>
        <v>0</v>
      </c>
      <c r="BL179" s="123" t="s">
        <v>262</v>
      </c>
      <c r="BM179" s="165" t="s">
        <v>2291</v>
      </c>
      <c r="BN179" s="12"/>
    </row>
    <row r="180" spans="1:66" ht="13.05" customHeight="1">
      <c r="A180" s="13"/>
      <c r="B180" s="17"/>
      <c r="C180" s="229"/>
      <c r="D180" s="168" t="s">
        <v>194</v>
      </c>
      <c r="E180" s="229"/>
      <c r="F180" s="169" t="s">
        <v>2292</v>
      </c>
      <c r="G180" s="229"/>
      <c r="H180" s="229"/>
      <c r="I180" s="229"/>
      <c r="J180" s="229"/>
      <c r="K180" s="230"/>
      <c r="L180" s="49"/>
      <c r="M180" s="52"/>
      <c r="N180" s="9"/>
      <c r="O180" s="9"/>
      <c r="P180" s="9"/>
      <c r="Q180" s="9"/>
      <c r="R180" s="9"/>
      <c r="S180" s="9"/>
      <c r="T180" s="53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9"/>
      <c r="AS180" s="9"/>
      <c r="AT180" s="123" t="s">
        <v>194</v>
      </c>
      <c r="AU180" s="123" t="s">
        <v>81</v>
      </c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12"/>
    </row>
    <row r="181" spans="1:66" ht="16.5" customHeight="1">
      <c r="A181" s="13"/>
      <c r="B181" s="49"/>
      <c r="C181" s="193" t="s">
        <v>508</v>
      </c>
      <c r="D181" s="193" t="s">
        <v>317</v>
      </c>
      <c r="E181" s="194" t="s">
        <v>2293</v>
      </c>
      <c r="F181" s="194" t="s">
        <v>2294</v>
      </c>
      <c r="G181" s="195" t="s">
        <v>372</v>
      </c>
      <c r="H181" s="196">
        <v>2</v>
      </c>
      <c r="I181" s="197"/>
      <c r="J181" s="198">
        <f>ROUND(I181*H181,2)</f>
        <v>0</v>
      </c>
      <c r="K181" s="211"/>
      <c r="L181" s="200"/>
      <c r="M181" s="201"/>
      <c r="N181" s="202" t="s">
        <v>42</v>
      </c>
      <c r="O181" s="9"/>
      <c r="P181" s="163">
        <f>O181*H181</f>
        <v>0</v>
      </c>
      <c r="Q181" s="163">
        <v>0</v>
      </c>
      <c r="R181" s="163">
        <f>Q181*H181</f>
        <v>0</v>
      </c>
      <c r="S181" s="163">
        <v>0</v>
      </c>
      <c r="T181" s="164">
        <f>S181*H181</f>
        <v>0</v>
      </c>
      <c r="U181" s="52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65" t="s">
        <v>364</v>
      </c>
      <c r="AS181" s="9"/>
      <c r="AT181" s="165" t="s">
        <v>317</v>
      </c>
      <c r="AU181" s="165" t="s">
        <v>81</v>
      </c>
      <c r="AV181" s="9"/>
      <c r="AW181" s="9"/>
      <c r="AX181" s="9"/>
      <c r="AY181" s="123" t="s">
        <v>173</v>
      </c>
      <c r="AZ181" s="9"/>
      <c r="BA181" s="9"/>
      <c r="BB181" s="9"/>
      <c r="BC181" s="9"/>
      <c r="BD181" s="9"/>
      <c r="BE181" s="166">
        <f>IF(N181="základní",J181,0)</f>
        <v>0</v>
      </c>
      <c r="BF181" s="166">
        <f>IF(N181="snížená",J181,0)</f>
        <v>0</v>
      </c>
      <c r="BG181" s="166">
        <f>IF(N181="zákl. přenesená",J181,0)</f>
        <v>0</v>
      </c>
      <c r="BH181" s="166">
        <f>IF(N181="sníž. přenesená",J181,0)</f>
        <v>0</v>
      </c>
      <c r="BI181" s="166">
        <f>IF(N181="nulová",J181,0)</f>
        <v>0</v>
      </c>
      <c r="BJ181" s="123" t="s">
        <v>79</v>
      </c>
      <c r="BK181" s="166">
        <f>ROUND(I181*H181,2)</f>
        <v>0</v>
      </c>
      <c r="BL181" s="123" t="s">
        <v>262</v>
      </c>
      <c r="BM181" s="165" t="s">
        <v>2295</v>
      </c>
      <c r="BN181" s="12"/>
    </row>
    <row r="182" spans="1:66" ht="37.799999999999997" customHeight="1">
      <c r="A182" s="13"/>
      <c r="B182" s="49"/>
      <c r="C182" s="154" t="s">
        <v>514</v>
      </c>
      <c r="D182" s="154" t="s">
        <v>175</v>
      </c>
      <c r="E182" s="155" t="s">
        <v>2296</v>
      </c>
      <c r="F182" s="155" t="s">
        <v>2297</v>
      </c>
      <c r="G182" s="156" t="s">
        <v>191</v>
      </c>
      <c r="H182" s="157">
        <v>5</v>
      </c>
      <c r="I182" s="158"/>
      <c r="J182" s="159">
        <f>ROUND(I182*H182,2)</f>
        <v>0</v>
      </c>
      <c r="K182" s="167" t="s">
        <v>192</v>
      </c>
      <c r="L182" s="49"/>
      <c r="M182" s="161"/>
      <c r="N182" s="162" t="s">
        <v>42</v>
      </c>
      <c r="O182" s="9"/>
      <c r="P182" s="163">
        <f>O182*H182</f>
        <v>0</v>
      </c>
      <c r="Q182" s="163">
        <v>0</v>
      </c>
      <c r="R182" s="163">
        <f>Q182*H182</f>
        <v>0</v>
      </c>
      <c r="S182" s="163">
        <v>0</v>
      </c>
      <c r="T182" s="164">
        <f>S182*H182</f>
        <v>0</v>
      </c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65" t="s">
        <v>262</v>
      </c>
      <c r="AS182" s="9"/>
      <c r="AT182" s="165" t="s">
        <v>175</v>
      </c>
      <c r="AU182" s="165" t="s">
        <v>81</v>
      </c>
      <c r="AV182" s="9"/>
      <c r="AW182" s="9"/>
      <c r="AX182" s="9"/>
      <c r="AY182" s="123" t="s">
        <v>173</v>
      </c>
      <c r="AZ182" s="9"/>
      <c r="BA182" s="9"/>
      <c r="BB182" s="9"/>
      <c r="BC182" s="9"/>
      <c r="BD182" s="9"/>
      <c r="BE182" s="166">
        <f>IF(N182="základní",J182,0)</f>
        <v>0</v>
      </c>
      <c r="BF182" s="166">
        <f>IF(N182="snížená",J182,0)</f>
        <v>0</v>
      </c>
      <c r="BG182" s="166">
        <f>IF(N182="zákl. přenesená",J182,0)</f>
        <v>0</v>
      </c>
      <c r="BH182" s="166">
        <f>IF(N182="sníž. přenesená",J182,0)</f>
        <v>0</v>
      </c>
      <c r="BI182" s="166">
        <f>IF(N182="nulová",J182,0)</f>
        <v>0</v>
      </c>
      <c r="BJ182" s="123" t="s">
        <v>79</v>
      </c>
      <c r="BK182" s="166">
        <f>ROUND(I182*H182,2)</f>
        <v>0</v>
      </c>
      <c r="BL182" s="123" t="s">
        <v>262</v>
      </c>
      <c r="BM182" s="165" t="s">
        <v>2298</v>
      </c>
      <c r="BN182" s="12"/>
    </row>
    <row r="183" spans="1:66" ht="13.05" customHeight="1">
      <c r="A183" s="13"/>
      <c r="B183" s="17"/>
      <c r="C183" s="229"/>
      <c r="D183" s="168" t="s">
        <v>194</v>
      </c>
      <c r="E183" s="229"/>
      <c r="F183" s="169" t="s">
        <v>2299</v>
      </c>
      <c r="G183" s="229"/>
      <c r="H183" s="229"/>
      <c r="I183" s="229"/>
      <c r="J183" s="229"/>
      <c r="K183" s="230"/>
      <c r="L183" s="49"/>
      <c r="M183" s="52"/>
      <c r="N183" s="9"/>
      <c r="O183" s="9"/>
      <c r="P183" s="9"/>
      <c r="Q183" s="9"/>
      <c r="R183" s="9"/>
      <c r="S183" s="9"/>
      <c r="T183" s="53"/>
      <c r="U183" s="52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9"/>
      <c r="AS183" s="9"/>
      <c r="AT183" s="123" t="s">
        <v>194</v>
      </c>
      <c r="AU183" s="123" t="s">
        <v>81</v>
      </c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12"/>
    </row>
    <row r="184" spans="1:66" ht="21.75" customHeight="1">
      <c r="A184" s="13"/>
      <c r="B184" s="49"/>
      <c r="C184" s="193" t="s">
        <v>520</v>
      </c>
      <c r="D184" s="193" t="s">
        <v>317</v>
      </c>
      <c r="E184" s="194" t="s">
        <v>2300</v>
      </c>
      <c r="F184" s="194" t="s">
        <v>2301</v>
      </c>
      <c r="G184" s="195" t="s">
        <v>191</v>
      </c>
      <c r="H184" s="196">
        <v>5</v>
      </c>
      <c r="I184" s="197"/>
      <c r="J184" s="198">
        <f>ROUND(I184*H184,2)</f>
        <v>0</v>
      </c>
      <c r="K184" s="211"/>
      <c r="L184" s="200"/>
      <c r="M184" s="201"/>
      <c r="N184" s="202" t="s">
        <v>42</v>
      </c>
      <c r="O184" s="9"/>
      <c r="P184" s="163">
        <f>O184*H184</f>
        <v>0</v>
      </c>
      <c r="Q184" s="163">
        <v>2.0000000000000002E-5</v>
      </c>
      <c r="R184" s="163">
        <f>Q184*H184</f>
        <v>1E-4</v>
      </c>
      <c r="S184" s="163">
        <v>0</v>
      </c>
      <c r="T184" s="164">
        <f>S184*H184</f>
        <v>0</v>
      </c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65" t="s">
        <v>364</v>
      </c>
      <c r="AS184" s="9"/>
      <c r="AT184" s="165" t="s">
        <v>317</v>
      </c>
      <c r="AU184" s="165" t="s">
        <v>81</v>
      </c>
      <c r="AV184" s="9"/>
      <c r="AW184" s="9"/>
      <c r="AX184" s="9"/>
      <c r="AY184" s="123" t="s">
        <v>173</v>
      </c>
      <c r="AZ184" s="9"/>
      <c r="BA184" s="9"/>
      <c r="BB184" s="9"/>
      <c r="BC184" s="9"/>
      <c r="BD184" s="9"/>
      <c r="BE184" s="166">
        <f>IF(N184="základní",J184,0)</f>
        <v>0</v>
      </c>
      <c r="BF184" s="166">
        <f>IF(N184="snížená",J184,0)</f>
        <v>0</v>
      </c>
      <c r="BG184" s="166">
        <f>IF(N184="zákl. přenesená",J184,0)</f>
        <v>0</v>
      </c>
      <c r="BH184" s="166">
        <f>IF(N184="sníž. přenesená",J184,0)</f>
        <v>0</v>
      </c>
      <c r="BI184" s="166">
        <f>IF(N184="nulová",J184,0)</f>
        <v>0</v>
      </c>
      <c r="BJ184" s="123" t="s">
        <v>79</v>
      </c>
      <c r="BK184" s="166">
        <f>ROUND(I184*H184,2)</f>
        <v>0</v>
      </c>
      <c r="BL184" s="123" t="s">
        <v>262</v>
      </c>
      <c r="BM184" s="165" t="s">
        <v>2302</v>
      </c>
      <c r="BN184" s="12"/>
    </row>
    <row r="185" spans="1:66" ht="16.5" customHeight="1">
      <c r="A185" s="13"/>
      <c r="B185" s="49"/>
      <c r="C185" s="193" t="s">
        <v>526</v>
      </c>
      <c r="D185" s="193" t="s">
        <v>317</v>
      </c>
      <c r="E185" s="194" t="s">
        <v>2303</v>
      </c>
      <c r="F185" s="194" t="s">
        <v>2304</v>
      </c>
      <c r="G185" s="195" t="s">
        <v>191</v>
      </c>
      <c r="H185" s="196">
        <v>5</v>
      </c>
      <c r="I185" s="197"/>
      <c r="J185" s="198">
        <f>ROUND(I185*H185,2)</f>
        <v>0</v>
      </c>
      <c r="K185" s="211"/>
      <c r="L185" s="200"/>
      <c r="M185" s="201"/>
      <c r="N185" s="202" t="s">
        <v>42</v>
      </c>
      <c r="O185" s="9"/>
      <c r="P185" s="163">
        <f>O185*H185</f>
        <v>0</v>
      </c>
      <c r="Q185" s="163">
        <v>0</v>
      </c>
      <c r="R185" s="163">
        <f>Q185*H185</f>
        <v>0</v>
      </c>
      <c r="S185" s="163">
        <v>0</v>
      </c>
      <c r="T185" s="164">
        <f>S185*H185</f>
        <v>0</v>
      </c>
      <c r="U185" s="52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65" t="s">
        <v>364</v>
      </c>
      <c r="AS185" s="9"/>
      <c r="AT185" s="165" t="s">
        <v>317</v>
      </c>
      <c r="AU185" s="165" t="s">
        <v>81</v>
      </c>
      <c r="AV185" s="9"/>
      <c r="AW185" s="9"/>
      <c r="AX185" s="9"/>
      <c r="AY185" s="123" t="s">
        <v>173</v>
      </c>
      <c r="AZ185" s="9"/>
      <c r="BA185" s="9"/>
      <c r="BB185" s="9"/>
      <c r="BC185" s="9"/>
      <c r="BD185" s="9"/>
      <c r="BE185" s="166">
        <f>IF(N185="základní",J185,0)</f>
        <v>0</v>
      </c>
      <c r="BF185" s="166">
        <f>IF(N185="snížená",J185,0)</f>
        <v>0</v>
      </c>
      <c r="BG185" s="166">
        <f>IF(N185="zákl. přenesená",J185,0)</f>
        <v>0</v>
      </c>
      <c r="BH185" s="166">
        <f>IF(N185="sníž. přenesená",J185,0)</f>
        <v>0</v>
      </c>
      <c r="BI185" s="166">
        <f>IF(N185="nulová",J185,0)</f>
        <v>0</v>
      </c>
      <c r="BJ185" s="123" t="s">
        <v>79</v>
      </c>
      <c r="BK185" s="166">
        <f>ROUND(I185*H185,2)</f>
        <v>0</v>
      </c>
      <c r="BL185" s="123" t="s">
        <v>262</v>
      </c>
      <c r="BM185" s="165" t="s">
        <v>2305</v>
      </c>
      <c r="BN185" s="12"/>
    </row>
    <row r="186" spans="1:66" ht="24.15" customHeight="1">
      <c r="A186" s="13"/>
      <c r="B186" s="49"/>
      <c r="C186" s="154" t="s">
        <v>530</v>
      </c>
      <c r="D186" s="154" t="s">
        <v>175</v>
      </c>
      <c r="E186" s="155" t="s">
        <v>2306</v>
      </c>
      <c r="F186" s="155" t="s">
        <v>2307</v>
      </c>
      <c r="G186" s="156" t="s">
        <v>191</v>
      </c>
      <c r="H186" s="157">
        <v>5</v>
      </c>
      <c r="I186" s="158"/>
      <c r="J186" s="159">
        <f>ROUND(I186*H186,2)</f>
        <v>0</v>
      </c>
      <c r="K186" s="167" t="s">
        <v>192</v>
      </c>
      <c r="L186" s="49"/>
      <c r="M186" s="161"/>
      <c r="N186" s="162" t="s">
        <v>42</v>
      </c>
      <c r="O186" s="9"/>
      <c r="P186" s="163">
        <f>O186*H186</f>
        <v>0</v>
      </c>
      <c r="Q186" s="163">
        <v>0</v>
      </c>
      <c r="R186" s="163">
        <f>Q186*H186</f>
        <v>0</v>
      </c>
      <c r="S186" s="163">
        <v>0</v>
      </c>
      <c r="T186" s="164">
        <f>S186*H186</f>
        <v>0</v>
      </c>
      <c r="U186" s="52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65" t="s">
        <v>262</v>
      </c>
      <c r="AS186" s="9"/>
      <c r="AT186" s="165" t="s">
        <v>175</v>
      </c>
      <c r="AU186" s="165" t="s">
        <v>81</v>
      </c>
      <c r="AV186" s="9"/>
      <c r="AW186" s="9"/>
      <c r="AX186" s="9"/>
      <c r="AY186" s="123" t="s">
        <v>173</v>
      </c>
      <c r="AZ186" s="9"/>
      <c r="BA186" s="9"/>
      <c r="BB186" s="9"/>
      <c r="BC186" s="9"/>
      <c r="BD186" s="9"/>
      <c r="BE186" s="166">
        <f>IF(N186="základní",J186,0)</f>
        <v>0</v>
      </c>
      <c r="BF186" s="166">
        <f>IF(N186="snížená",J186,0)</f>
        <v>0</v>
      </c>
      <c r="BG186" s="166">
        <f>IF(N186="zákl. přenesená",J186,0)</f>
        <v>0</v>
      </c>
      <c r="BH186" s="166">
        <f>IF(N186="sníž. přenesená",J186,0)</f>
        <v>0</v>
      </c>
      <c r="BI186" s="166">
        <f>IF(N186="nulová",J186,0)</f>
        <v>0</v>
      </c>
      <c r="BJ186" s="123" t="s">
        <v>79</v>
      </c>
      <c r="BK186" s="166">
        <f>ROUND(I186*H186,2)</f>
        <v>0</v>
      </c>
      <c r="BL186" s="123" t="s">
        <v>262</v>
      </c>
      <c r="BM186" s="165" t="s">
        <v>2308</v>
      </c>
      <c r="BN186" s="12"/>
    </row>
    <row r="187" spans="1:66" ht="13.05" customHeight="1">
      <c r="A187" s="13"/>
      <c r="B187" s="17"/>
      <c r="C187" s="229"/>
      <c r="D187" s="168" t="s">
        <v>194</v>
      </c>
      <c r="E187" s="229"/>
      <c r="F187" s="169" t="s">
        <v>2309</v>
      </c>
      <c r="G187" s="229"/>
      <c r="H187" s="229"/>
      <c r="I187" s="229"/>
      <c r="J187" s="229"/>
      <c r="K187" s="230"/>
      <c r="L187" s="49"/>
      <c r="M187" s="52"/>
      <c r="N187" s="9"/>
      <c r="O187" s="9"/>
      <c r="P187" s="9"/>
      <c r="Q187" s="9"/>
      <c r="R187" s="9"/>
      <c r="S187" s="9"/>
      <c r="T187" s="53"/>
      <c r="U187" s="52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9"/>
      <c r="AS187" s="9"/>
      <c r="AT187" s="123" t="s">
        <v>194</v>
      </c>
      <c r="AU187" s="123" t="s">
        <v>81</v>
      </c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12"/>
    </row>
    <row r="188" spans="1:66" ht="24.15" customHeight="1">
      <c r="A188" s="13"/>
      <c r="B188" s="49"/>
      <c r="C188" s="154" t="s">
        <v>537</v>
      </c>
      <c r="D188" s="154" t="s">
        <v>175</v>
      </c>
      <c r="E188" s="155" t="s">
        <v>2310</v>
      </c>
      <c r="F188" s="155" t="s">
        <v>2311</v>
      </c>
      <c r="G188" s="156" t="s">
        <v>191</v>
      </c>
      <c r="H188" s="157">
        <v>5</v>
      </c>
      <c r="I188" s="158"/>
      <c r="J188" s="159">
        <f>ROUND(I188*H188,2)</f>
        <v>0</v>
      </c>
      <c r="K188" s="167" t="s">
        <v>192</v>
      </c>
      <c r="L188" s="49"/>
      <c r="M188" s="161"/>
      <c r="N188" s="162" t="s">
        <v>42</v>
      </c>
      <c r="O188" s="9"/>
      <c r="P188" s="163">
        <f>O188*H188</f>
        <v>0</v>
      </c>
      <c r="Q188" s="163">
        <v>0</v>
      </c>
      <c r="R188" s="163">
        <f>Q188*H188</f>
        <v>0</v>
      </c>
      <c r="S188" s="163">
        <v>0</v>
      </c>
      <c r="T188" s="164">
        <f>S188*H188</f>
        <v>0</v>
      </c>
      <c r="U188" s="52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65" t="s">
        <v>262</v>
      </c>
      <c r="AS188" s="9"/>
      <c r="AT188" s="165" t="s">
        <v>175</v>
      </c>
      <c r="AU188" s="165" t="s">
        <v>81</v>
      </c>
      <c r="AV188" s="9"/>
      <c r="AW188" s="9"/>
      <c r="AX188" s="9"/>
      <c r="AY188" s="123" t="s">
        <v>173</v>
      </c>
      <c r="AZ188" s="9"/>
      <c r="BA188" s="9"/>
      <c r="BB188" s="9"/>
      <c r="BC188" s="9"/>
      <c r="BD188" s="9"/>
      <c r="BE188" s="166">
        <f>IF(N188="základní",J188,0)</f>
        <v>0</v>
      </c>
      <c r="BF188" s="166">
        <f>IF(N188="snížená",J188,0)</f>
        <v>0</v>
      </c>
      <c r="BG188" s="166">
        <f>IF(N188="zákl. přenesená",J188,0)</f>
        <v>0</v>
      </c>
      <c r="BH188" s="166">
        <f>IF(N188="sníž. přenesená",J188,0)</f>
        <v>0</v>
      </c>
      <c r="BI188" s="166">
        <f>IF(N188="nulová",J188,0)</f>
        <v>0</v>
      </c>
      <c r="BJ188" s="123" t="s">
        <v>79</v>
      </c>
      <c r="BK188" s="166">
        <f>ROUND(I188*H188,2)</f>
        <v>0</v>
      </c>
      <c r="BL188" s="123" t="s">
        <v>262</v>
      </c>
      <c r="BM188" s="165" t="s">
        <v>2312</v>
      </c>
      <c r="BN188" s="12"/>
    </row>
    <row r="189" spans="1:66" ht="13.05" customHeight="1">
      <c r="A189" s="13"/>
      <c r="B189" s="17"/>
      <c r="C189" s="229"/>
      <c r="D189" s="168" t="s">
        <v>194</v>
      </c>
      <c r="E189" s="229"/>
      <c r="F189" s="169" t="s">
        <v>2313</v>
      </c>
      <c r="G189" s="229"/>
      <c r="H189" s="229"/>
      <c r="I189" s="229"/>
      <c r="J189" s="229"/>
      <c r="K189" s="230"/>
      <c r="L189" s="49"/>
      <c r="M189" s="52"/>
      <c r="N189" s="9"/>
      <c r="O189" s="9"/>
      <c r="P189" s="9"/>
      <c r="Q189" s="9"/>
      <c r="R189" s="9"/>
      <c r="S189" s="9"/>
      <c r="T189" s="53"/>
      <c r="U189" s="52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9"/>
      <c r="AS189" s="9"/>
      <c r="AT189" s="123" t="s">
        <v>194</v>
      </c>
      <c r="AU189" s="123" t="s">
        <v>81</v>
      </c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12"/>
    </row>
    <row r="190" spans="1:66" ht="24.15" customHeight="1">
      <c r="A190" s="13"/>
      <c r="B190" s="49"/>
      <c r="C190" s="154" t="s">
        <v>541</v>
      </c>
      <c r="D190" s="154" t="s">
        <v>175</v>
      </c>
      <c r="E190" s="155" t="s">
        <v>2314</v>
      </c>
      <c r="F190" s="155" t="s">
        <v>2315</v>
      </c>
      <c r="G190" s="156" t="s">
        <v>191</v>
      </c>
      <c r="H190" s="157">
        <v>5</v>
      </c>
      <c r="I190" s="158"/>
      <c r="J190" s="159">
        <f>ROUND(I190*H190,2)</f>
        <v>0</v>
      </c>
      <c r="K190" s="167" t="s">
        <v>192</v>
      </c>
      <c r="L190" s="49"/>
      <c r="M190" s="161"/>
      <c r="N190" s="162" t="s">
        <v>42</v>
      </c>
      <c r="O190" s="9"/>
      <c r="P190" s="163">
        <f>O190*H190</f>
        <v>0</v>
      </c>
      <c r="Q190" s="163">
        <v>0</v>
      </c>
      <c r="R190" s="163">
        <f>Q190*H190</f>
        <v>0</v>
      </c>
      <c r="S190" s="163">
        <v>0</v>
      </c>
      <c r="T190" s="164">
        <f>S190*H190</f>
        <v>0</v>
      </c>
      <c r="U190" s="52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65" t="s">
        <v>262</v>
      </c>
      <c r="AS190" s="9"/>
      <c r="AT190" s="165" t="s">
        <v>175</v>
      </c>
      <c r="AU190" s="165" t="s">
        <v>81</v>
      </c>
      <c r="AV190" s="9"/>
      <c r="AW190" s="9"/>
      <c r="AX190" s="9"/>
      <c r="AY190" s="123" t="s">
        <v>173</v>
      </c>
      <c r="AZ190" s="9"/>
      <c r="BA190" s="9"/>
      <c r="BB190" s="9"/>
      <c r="BC190" s="9"/>
      <c r="BD190" s="9"/>
      <c r="BE190" s="166">
        <f>IF(N190="základní",J190,0)</f>
        <v>0</v>
      </c>
      <c r="BF190" s="166">
        <f>IF(N190="snížená",J190,0)</f>
        <v>0</v>
      </c>
      <c r="BG190" s="166">
        <f>IF(N190="zákl. přenesená",J190,0)</f>
        <v>0</v>
      </c>
      <c r="BH190" s="166">
        <f>IF(N190="sníž. přenesená",J190,0)</f>
        <v>0</v>
      </c>
      <c r="BI190" s="166">
        <f>IF(N190="nulová",J190,0)</f>
        <v>0</v>
      </c>
      <c r="BJ190" s="123" t="s">
        <v>79</v>
      </c>
      <c r="BK190" s="166">
        <f>ROUND(I190*H190,2)</f>
        <v>0</v>
      </c>
      <c r="BL190" s="123" t="s">
        <v>262</v>
      </c>
      <c r="BM190" s="165" t="s">
        <v>2316</v>
      </c>
      <c r="BN190" s="12"/>
    </row>
    <row r="191" spans="1:66" ht="13.05" customHeight="1">
      <c r="A191" s="13"/>
      <c r="B191" s="17"/>
      <c r="C191" s="229"/>
      <c r="D191" s="168" t="s">
        <v>194</v>
      </c>
      <c r="E191" s="229"/>
      <c r="F191" s="169" t="s">
        <v>2317</v>
      </c>
      <c r="G191" s="229"/>
      <c r="H191" s="229"/>
      <c r="I191" s="229"/>
      <c r="J191" s="229"/>
      <c r="K191" s="230"/>
      <c r="L191" s="49"/>
      <c r="M191" s="52"/>
      <c r="N191" s="9"/>
      <c r="O191" s="9"/>
      <c r="P191" s="9"/>
      <c r="Q191" s="9"/>
      <c r="R191" s="9"/>
      <c r="S191" s="9"/>
      <c r="T191" s="53"/>
      <c r="U191" s="52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9"/>
      <c r="AS191" s="9"/>
      <c r="AT191" s="123" t="s">
        <v>194</v>
      </c>
      <c r="AU191" s="123" t="s">
        <v>81</v>
      </c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12"/>
    </row>
    <row r="192" spans="1:66" ht="24.15" customHeight="1">
      <c r="A192" s="13"/>
      <c r="B192" s="49"/>
      <c r="C192" s="154" t="s">
        <v>547</v>
      </c>
      <c r="D192" s="154" t="s">
        <v>175</v>
      </c>
      <c r="E192" s="155" t="s">
        <v>2318</v>
      </c>
      <c r="F192" s="155" t="s">
        <v>2319</v>
      </c>
      <c r="G192" s="156" t="s">
        <v>191</v>
      </c>
      <c r="H192" s="157">
        <v>4</v>
      </c>
      <c r="I192" s="158"/>
      <c r="J192" s="159">
        <f>ROUND(I192*H192,2)</f>
        <v>0</v>
      </c>
      <c r="K192" s="167" t="s">
        <v>192</v>
      </c>
      <c r="L192" s="49"/>
      <c r="M192" s="161"/>
      <c r="N192" s="162" t="s">
        <v>42</v>
      </c>
      <c r="O192" s="9"/>
      <c r="P192" s="163">
        <f>O192*H192</f>
        <v>0</v>
      </c>
      <c r="Q192" s="163">
        <v>0</v>
      </c>
      <c r="R192" s="163">
        <f>Q192*H192</f>
        <v>0</v>
      </c>
      <c r="S192" s="163">
        <v>0</v>
      </c>
      <c r="T192" s="164">
        <f>S192*H192</f>
        <v>0</v>
      </c>
      <c r="U192" s="52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65" t="s">
        <v>262</v>
      </c>
      <c r="AS192" s="9"/>
      <c r="AT192" s="165" t="s">
        <v>175</v>
      </c>
      <c r="AU192" s="165" t="s">
        <v>81</v>
      </c>
      <c r="AV192" s="9"/>
      <c r="AW192" s="9"/>
      <c r="AX192" s="9"/>
      <c r="AY192" s="123" t="s">
        <v>173</v>
      </c>
      <c r="AZ192" s="9"/>
      <c r="BA192" s="9"/>
      <c r="BB192" s="9"/>
      <c r="BC192" s="9"/>
      <c r="BD192" s="9"/>
      <c r="BE192" s="166">
        <f>IF(N192="základní",J192,0)</f>
        <v>0</v>
      </c>
      <c r="BF192" s="166">
        <f>IF(N192="snížená",J192,0)</f>
        <v>0</v>
      </c>
      <c r="BG192" s="166">
        <f>IF(N192="zákl. přenesená",J192,0)</f>
        <v>0</v>
      </c>
      <c r="BH192" s="166">
        <f>IF(N192="sníž. přenesená",J192,0)</f>
        <v>0</v>
      </c>
      <c r="BI192" s="166">
        <f>IF(N192="nulová",J192,0)</f>
        <v>0</v>
      </c>
      <c r="BJ192" s="123" t="s">
        <v>79</v>
      </c>
      <c r="BK192" s="166">
        <f>ROUND(I192*H192,2)</f>
        <v>0</v>
      </c>
      <c r="BL192" s="123" t="s">
        <v>262</v>
      </c>
      <c r="BM192" s="165" t="s">
        <v>2320</v>
      </c>
      <c r="BN192" s="12"/>
    </row>
    <row r="193" spans="1:66" ht="13.05" customHeight="1">
      <c r="A193" s="13"/>
      <c r="B193" s="17"/>
      <c r="C193" s="229"/>
      <c r="D193" s="168" t="s">
        <v>194</v>
      </c>
      <c r="E193" s="229"/>
      <c r="F193" s="169" t="s">
        <v>2321</v>
      </c>
      <c r="G193" s="229"/>
      <c r="H193" s="229"/>
      <c r="I193" s="229"/>
      <c r="J193" s="229"/>
      <c r="K193" s="230"/>
      <c r="L193" s="49"/>
      <c r="M193" s="52"/>
      <c r="N193" s="9"/>
      <c r="O193" s="9"/>
      <c r="P193" s="9"/>
      <c r="Q193" s="9"/>
      <c r="R193" s="9"/>
      <c r="S193" s="9"/>
      <c r="T193" s="53"/>
      <c r="U193" s="52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9"/>
      <c r="AS193" s="9"/>
      <c r="AT193" s="123" t="s">
        <v>194</v>
      </c>
      <c r="AU193" s="123" t="s">
        <v>81</v>
      </c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12"/>
    </row>
    <row r="194" spans="1:66" ht="21.75" customHeight="1">
      <c r="A194" s="13"/>
      <c r="B194" s="49"/>
      <c r="C194" s="193" t="s">
        <v>553</v>
      </c>
      <c r="D194" s="193" t="s">
        <v>317</v>
      </c>
      <c r="E194" s="194" t="s">
        <v>2322</v>
      </c>
      <c r="F194" s="194" t="s">
        <v>2323</v>
      </c>
      <c r="G194" s="195" t="s">
        <v>191</v>
      </c>
      <c r="H194" s="196">
        <v>4</v>
      </c>
      <c r="I194" s="197"/>
      <c r="J194" s="198">
        <f>ROUND(I194*H194,2)</f>
        <v>0</v>
      </c>
      <c r="K194" s="211"/>
      <c r="L194" s="200"/>
      <c r="M194" s="201"/>
      <c r="N194" s="202" t="s">
        <v>42</v>
      </c>
      <c r="O194" s="9"/>
      <c r="P194" s="163">
        <f>O194*H194</f>
        <v>0</v>
      </c>
      <c r="Q194" s="163">
        <v>1.2E-4</v>
      </c>
      <c r="R194" s="163">
        <f>Q194*H194</f>
        <v>4.8000000000000001E-4</v>
      </c>
      <c r="S194" s="163">
        <v>0</v>
      </c>
      <c r="T194" s="164">
        <f>S194*H194</f>
        <v>0</v>
      </c>
      <c r="U194" s="52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65" t="s">
        <v>364</v>
      </c>
      <c r="AS194" s="9"/>
      <c r="AT194" s="165" t="s">
        <v>317</v>
      </c>
      <c r="AU194" s="165" t="s">
        <v>81</v>
      </c>
      <c r="AV194" s="9"/>
      <c r="AW194" s="9"/>
      <c r="AX194" s="9"/>
      <c r="AY194" s="123" t="s">
        <v>173</v>
      </c>
      <c r="AZ194" s="9"/>
      <c r="BA194" s="9"/>
      <c r="BB194" s="9"/>
      <c r="BC194" s="9"/>
      <c r="BD194" s="9"/>
      <c r="BE194" s="166">
        <f>IF(N194="základní",J194,0)</f>
        <v>0</v>
      </c>
      <c r="BF194" s="166">
        <f>IF(N194="snížená",J194,0)</f>
        <v>0</v>
      </c>
      <c r="BG194" s="166">
        <f>IF(N194="zákl. přenesená",J194,0)</f>
        <v>0</v>
      </c>
      <c r="BH194" s="166">
        <f>IF(N194="sníž. přenesená",J194,0)</f>
        <v>0</v>
      </c>
      <c r="BI194" s="166">
        <f>IF(N194="nulová",J194,0)</f>
        <v>0</v>
      </c>
      <c r="BJ194" s="123" t="s">
        <v>79</v>
      </c>
      <c r="BK194" s="166">
        <f>ROUND(I194*H194,2)</f>
        <v>0</v>
      </c>
      <c r="BL194" s="123" t="s">
        <v>262</v>
      </c>
      <c r="BM194" s="165" t="s">
        <v>2324</v>
      </c>
      <c r="BN194" s="12"/>
    </row>
    <row r="195" spans="1:66" ht="25.95" customHeight="1">
      <c r="A195" s="13"/>
      <c r="B195" s="17"/>
      <c r="C195" s="50"/>
      <c r="D195" s="241" t="s">
        <v>70</v>
      </c>
      <c r="E195" s="242" t="s">
        <v>317</v>
      </c>
      <c r="F195" s="242" t="s">
        <v>2325</v>
      </c>
      <c r="G195" s="50"/>
      <c r="H195" s="50"/>
      <c r="I195" s="50"/>
      <c r="J195" s="243">
        <f>BK195</f>
        <v>0</v>
      </c>
      <c r="K195" s="226"/>
      <c r="L195" s="49"/>
      <c r="M195" s="52"/>
      <c r="N195" s="9"/>
      <c r="O195" s="9"/>
      <c r="P195" s="147">
        <f>P196</f>
        <v>0</v>
      </c>
      <c r="Q195" s="9"/>
      <c r="R195" s="147">
        <f>R196</f>
        <v>2.0000000000000001E-4</v>
      </c>
      <c r="S195" s="9"/>
      <c r="T195" s="148">
        <f>T196</f>
        <v>0</v>
      </c>
      <c r="U195" s="52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44" t="s">
        <v>184</v>
      </c>
      <c r="AS195" s="9"/>
      <c r="AT195" s="149" t="s">
        <v>70</v>
      </c>
      <c r="AU195" s="149" t="s">
        <v>71</v>
      </c>
      <c r="AV195" s="9"/>
      <c r="AW195" s="9"/>
      <c r="AX195" s="9"/>
      <c r="AY195" s="144" t="s">
        <v>173</v>
      </c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150">
        <f>BK196</f>
        <v>0</v>
      </c>
      <c r="BL195" s="9"/>
      <c r="BM195" s="9"/>
      <c r="BN195" s="12"/>
    </row>
    <row r="196" spans="1:66" ht="22.8" customHeight="1">
      <c r="A196" s="13"/>
      <c r="B196" s="17"/>
      <c r="C196" s="47"/>
      <c r="D196" s="151" t="s">
        <v>70</v>
      </c>
      <c r="E196" s="152" t="s">
        <v>2326</v>
      </c>
      <c r="F196" s="152" t="s">
        <v>2327</v>
      </c>
      <c r="G196" s="47"/>
      <c r="H196" s="47"/>
      <c r="I196" s="47"/>
      <c r="J196" s="153">
        <f>BK196</f>
        <v>0</v>
      </c>
      <c r="K196" s="225"/>
      <c r="L196" s="49"/>
      <c r="M196" s="52"/>
      <c r="N196" s="9"/>
      <c r="O196" s="9"/>
      <c r="P196" s="147">
        <f>SUM(P197:P203)</f>
        <v>0</v>
      </c>
      <c r="Q196" s="9"/>
      <c r="R196" s="147">
        <f>SUM(R197:R203)</f>
        <v>2.0000000000000001E-4</v>
      </c>
      <c r="S196" s="9"/>
      <c r="T196" s="148">
        <f>SUM(T197:T203)</f>
        <v>0</v>
      </c>
      <c r="U196" s="52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44" t="s">
        <v>184</v>
      </c>
      <c r="AS196" s="9"/>
      <c r="AT196" s="149" t="s">
        <v>70</v>
      </c>
      <c r="AU196" s="149" t="s">
        <v>79</v>
      </c>
      <c r="AV196" s="9"/>
      <c r="AW196" s="9"/>
      <c r="AX196" s="9"/>
      <c r="AY196" s="144" t="s">
        <v>173</v>
      </c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150">
        <f>SUM(BK197:BK203)</f>
        <v>0</v>
      </c>
      <c r="BL196" s="9"/>
      <c r="BM196" s="9"/>
      <c r="BN196" s="12"/>
    </row>
    <row r="197" spans="1:66" ht="62.7" customHeight="1">
      <c r="A197" s="13"/>
      <c r="B197" s="49"/>
      <c r="C197" s="154" t="s">
        <v>560</v>
      </c>
      <c r="D197" s="154" t="s">
        <v>175</v>
      </c>
      <c r="E197" s="155" t="s">
        <v>2328</v>
      </c>
      <c r="F197" s="155" t="s">
        <v>2329</v>
      </c>
      <c r="G197" s="156" t="s">
        <v>378</v>
      </c>
      <c r="H197" s="157">
        <v>106</v>
      </c>
      <c r="I197" s="158"/>
      <c r="J197" s="159">
        <f>ROUND(I197*H197,2)</f>
        <v>0</v>
      </c>
      <c r="K197" s="167" t="s">
        <v>192</v>
      </c>
      <c r="L197" s="49"/>
      <c r="M197" s="161"/>
      <c r="N197" s="162" t="s">
        <v>42</v>
      </c>
      <c r="O197" s="9"/>
      <c r="P197" s="163">
        <f>O197*H197</f>
        <v>0</v>
      </c>
      <c r="Q197" s="163">
        <v>0</v>
      </c>
      <c r="R197" s="163">
        <f>Q197*H197</f>
        <v>0</v>
      </c>
      <c r="S197" s="163">
        <v>0</v>
      </c>
      <c r="T197" s="164">
        <f>S197*H197</f>
        <v>0</v>
      </c>
      <c r="U197" s="52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65" t="s">
        <v>541</v>
      </c>
      <c r="AS197" s="9"/>
      <c r="AT197" s="165" t="s">
        <v>175</v>
      </c>
      <c r="AU197" s="165" t="s">
        <v>81</v>
      </c>
      <c r="AV197" s="9"/>
      <c r="AW197" s="9"/>
      <c r="AX197" s="9"/>
      <c r="AY197" s="123" t="s">
        <v>173</v>
      </c>
      <c r="AZ197" s="9"/>
      <c r="BA197" s="9"/>
      <c r="BB197" s="9"/>
      <c r="BC197" s="9"/>
      <c r="BD197" s="9"/>
      <c r="BE197" s="166">
        <f>IF(N197="základní",J197,0)</f>
        <v>0</v>
      </c>
      <c r="BF197" s="166">
        <f>IF(N197="snížená",J197,0)</f>
        <v>0</v>
      </c>
      <c r="BG197" s="166">
        <f>IF(N197="zákl. přenesená",J197,0)</f>
        <v>0</v>
      </c>
      <c r="BH197" s="166">
        <f>IF(N197="sníž. přenesená",J197,0)</f>
        <v>0</v>
      </c>
      <c r="BI197" s="166">
        <f>IF(N197="nulová",J197,0)</f>
        <v>0</v>
      </c>
      <c r="BJ197" s="123" t="s">
        <v>79</v>
      </c>
      <c r="BK197" s="166">
        <f>ROUND(I197*H197,2)</f>
        <v>0</v>
      </c>
      <c r="BL197" s="123" t="s">
        <v>541</v>
      </c>
      <c r="BM197" s="165" t="s">
        <v>2330</v>
      </c>
      <c r="BN197" s="12"/>
    </row>
    <row r="198" spans="1:66" ht="13.05" customHeight="1">
      <c r="A198" s="13"/>
      <c r="B198" s="17"/>
      <c r="C198" s="229"/>
      <c r="D198" s="168" t="s">
        <v>194</v>
      </c>
      <c r="E198" s="229"/>
      <c r="F198" s="169" t="s">
        <v>2331</v>
      </c>
      <c r="G198" s="229"/>
      <c r="H198" s="229"/>
      <c r="I198" s="229"/>
      <c r="J198" s="229"/>
      <c r="K198" s="230"/>
      <c r="L198" s="49"/>
      <c r="M198" s="52"/>
      <c r="N198" s="9"/>
      <c r="O198" s="9"/>
      <c r="P198" s="9"/>
      <c r="Q198" s="9"/>
      <c r="R198" s="9"/>
      <c r="S198" s="9"/>
      <c r="T198" s="53"/>
      <c r="U198" s="52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9"/>
      <c r="AS198" s="9"/>
      <c r="AT198" s="123" t="s">
        <v>194</v>
      </c>
      <c r="AU198" s="123" t="s">
        <v>81</v>
      </c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12"/>
    </row>
    <row r="199" spans="1:66" ht="16.5" customHeight="1">
      <c r="A199" s="13"/>
      <c r="B199" s="49"/>
      <c r="C199" s="193" t="s">
        <v>566</v>
      </c>
      <c r="D199" s="193" t="s">
        <v>317</v>
      </c>
      <c r="E199" s="194" t="s">
        <v>2332</v>
      </c>
      <c r="F199" s="194" t="s">
        <v>2333</v>
      </c>
      <c r="G199" s="195" t="s">
        <v>191</v>
      </c>
      <c r="H199" s="196">
        <v>106</v>
      </c>
      <c r="I199" s="197"/>
      <c r="J199" s="198">
        <f>ROUND(I199*H199,2)</f>
        <v>0</v>
      </c>
      <c r="K199" s="211"/>
      <c r="L199" s="200"/>
      <c r="M199" s="201"/>
      <c r="N199" s="202" t="s">
        <v>42</v>
      </c>
      <c r="O199" s="9"/>
      <c r="P199" s="163">
        <f>O199*H199</f>
        <v>0</v>
      </c>
      <c r="Q199" s="163">
        <v>0</v>
      </c>
      <c r="R199" s="163">
        <f>Q199*H199</f>
        <v>0</v>
      </c>
      <c r="S199" s="163">
        <v>0</v>
      </c>
      <c r="T199" s="164">
        <f>S199*H199</f>
        <v>0</v>
      </c>
      <c r="U199" s="52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65" t="s">
        <v>1658</v>
      </c>
      <c r="AS199" s="9"/>
      <c r="AT199" s="165" t="s">
        <v>317</v>
      </c>
      <c r="AU199" s="165" t="s">
        <v>81</v>
      </c>
      <c r="AV199" s="9"/>
      <c r="AW199" s="9"/>
      <c r="AX199" s="9"/>
      <c r="AY199" s="123" t="s">
        <v>173</v>
      </c>
      <c r="AZ199" s="9"/>
      <c r="BA199" s="9"/>
      <c r="BB199" s="9"/>
      <c r="BC199" s="9"/>
      <c r="BD199" s="9"/>
      <c r="BE199" s="166">
        <f>IF(N199="základní",J199,0)</f>
        <v>0</v>
      </c>
      <c r="BF199" s="166">
        <f>IF(N199="snížená",J199,0)</f>
        <v>0</v>
      </c>
      <c r="BG199" s="166">
        <f>IF(N199="zákl. přenesená",J199,0)</f>
        <v>0</v>
      </c>
      <c r="BH199" s="166">
        <f>IF(N199="sníž. přenesená",J199,0)</f>
        <v>0</v>
      </c>
      <c r="BI199" s="166">
        <f>IF(N199="nulová",J199,0)</f>
        <v>0</v>
      </c>
      <c r="BJ199" s="123" t="s">
        <v>79</v>
      </c>
      <c r="BK199" s="166">
        <f>ROUND(I199*H199,2)</f>
        <v>0</v>
      </c>
      <c r="BL199" s="123" t="s">
        <v>541</v>
      </c>
      <c r="BM199" s="165" t="s">
        <v>2334</v>
      </c>
      <c r="BN199" s="12"/>
    </row>
    <row r="200" spans="1:66" ht="66.75" customHeight="1">
      <c r="A200" s="13"/>
      <c r="B200" s="49"/>
      <c r="C200" s="154" t="s">
        <v>572</v>
      </c>
      <c r="D200" s="154" t="s">
        <v>175</v>
      </c>
      <c r="E200" s="155" t="s">
        <v>2335</v>
      </c>
      <c r="F200" s="155" t="s">
        <v>2336</v>
      </c>
      <c r="G200" s="156" t="s">
        <v>191</v>
      </c>
      <c r="H200" s="157">
        <v>5</v>
      </c>
      <c r="I200" s="158"/>
      <c r="J200" s="159">
        <f>ROUND(I200*H200,2)</f>
        <v>0</v>
      </c>
      <c r="K200" s="167" t="s">
        <v>192</v>
      </c>
      <c r="L200" s="49"/>
      <c r="M200" s="161"/>
      <c r="N200" s="162" t="s">
        <v>42</v>
      </c>
      <c r="O200" s="9"/>
      <c r="P200" s="163">
        <f>O200*H200</f>
        <v>0</v>
      </c>
      <c r="Q200" s="163">
        <v>4.0000000000000003E-5</v>
      </c>
      <c r="R200" s="163">
        <f>Q200*H200</f>
        <v>2.0000000000000001E-4</v>
      </c>
      <c r="S200" s="163">
        <v>0</v>
      </c>
      <c r="T200" s="164">
        <f>S200*H200</f>
        <v>0</v>
      </c>
      <c r="U200" s="52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65" t="s">
        <v>541</v>
      </c>
      <c r="AS200" s="9"/>
      <c r="AT200" s="165" t="s">
        <v>175</v>
      </c>
      <c r="AU200" s="165" t="s">
        <v>81</v>
      </c>
      <c r="AV200" s="9"/>
      <c r="AW200" s="9"/>
      <c r="AX200" s="9"/>
      <c r="AY200" s="123" t="s">
        <v>173</v>
      </c>
      <c r="AZ200" s="9"/>
      <c r="BA200" s="9"/>
      <c r="BB200" s="9"/>
      <c r="BC200" s="9"/>
      <c r="BD200" s="9"/>
      <c r="BE200" s="166">
        <f>IF(N200="základní",J200,0)</f>
        <v>0</v>
      </c>
      <c r="BF200" s="166">
        <f>IF(N200="snížená",J200,0)</f>
        <v>0</v>
      </c>
      <c r="BG200" s="166">
        <f>IF(N200="zákl. přenesená",J200,0)</f>
        <v>0</v>
      </c>
      <c r="BH200" s="166">
        <f>IF(N200="sníž. přenesená",J200,0)</f>
        <v>0</v>
      </c>
      <c r="BI200" s="166">
        <f>IF(N200="nulová",J200,0)</f>
        <v>0</v>
      </c>
      <c r="BJ200" s="123" t="s">
        <v>79</v>
      </c>
      <c r="BK200" s="166">
        <f>ROUND(I200*H200,2)</f>
        <v>0</v>
      </c>
      <c r="BL200" s="123" t="s">
        <v>541</v>
      </c>
      <c r="BM200" s="165" t="s">
        <v>2337</v>
      </c>
      <c r="BN200" s="12"/>
    </row>
    <row r="201" spans="1:66" ht="13.05" customHeight="1">
      <c r="A201" s="13"/>
      <c r="B201" s="17"/>
      <c r="C201" s="229"/>
      <c r="D201" s="168" t="s">
        <v>194</v>
      </c>
      <c r="E201" s="229"/>
      <c r="F201" s="169" t="s">
        <v>2338</v>
      </c>
      <c r="G201" s="229"/>
      <c r="H201" s="229"/>
      <c r="I201" s="229"/>
      <c r="J201" s="229"/>
      <c r="K201" s="230"/>
      <c r="L201" s="49"/>
      <c r="M201" s="52"/>
      <c r="N201" s="9"/>
      <c r="O201" s="9"/>
      <c r="P201" s="9"/>
      <c r="Q201" s="9"/>
      <c r="R201" s="9"/>
      <c r="S201" s="9"/>
      <c r="T201" s="53"/>
      <c r="U201" s="52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9"/>
      <c r="AS201" s="9"/>
      <c r="AT201" s="123" t="s">
        <v>194</v>
      </c>
      <c r="AU201" s="123" t="s">
        <v>81</v>
      </c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12"/>
    </row>
    <row r="202" spans="1:66" ht="16.5" customHeight="1">
      <c r="A202" s="13"/>
      <c r="B202" s="49"/>
      <c r="C202" s="154" t="s">
        <v>578</v>
      </c>
      <c r="D202" s="154" t="s">
        <v>175</v>
      </c>
      <c r="E202" s="155" t="s">
        <v>2339</v>
      </c>
      <c r="F202" s="155" t="s">
        <v>2340</v>
      </c>
      <c r="G202" s="156" t="s">
        <v>191</v>
      </c>
      <c r="H202" s="157">
        <v>5</v>
      </c>
      <c r="I202" s="158"/>
      <c r="J202" s="159">
        <f>ROUND(I202*H202,2)</f>
        <v>0</v>
      </c>
      <c r="K202" s="167" t="s">
        <v>192</v>
      </c>
      <c r="L202" s="49"/>
      <c r="M202" s="161"/>
      <c r="N202" s="162" t="s">
        <v>42</v>
      </c>
      <c r="O202" s="9"/>
      <c r="P202" s="163">
        <f>O202*H202</f>
        <v>0</v>
      </c>
      <c r="Q202" s="163">
        <v>0</v>
      </c>
      <c r="R202" s="163">
        <f>Q202*H202</f>
        <v>0</v>
      </c>
      <c r="S202" s="163">
        <v>0</v>
      </c>
      <c r="T202" s="164">
        <f>S202*H202</f>
        <v>0</v>
      </c>
      <c r="U202" s="52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65" t="s">
        <v>541</v>
      </c>
      <c r="AS202" s="9"/>
      <c r="AT202" s="165" t="s">
        <v>175</v>
      </c>
      <c r="AU202" s="165" t="s">
        <v>81</v>
      </c>
      <c r="AV202" s="9"/>
      <c r="AW202" s="9"/>
      <c r="AX202" s="9"/>
      <c r="AY202" s="123" t="s">
        <v>173</v>
      </c>
      <c r="AZ202" s="9"/>
      <c r="BA202" s="9"/>
      <c r="BB202" s="9"/>
      <c r="BC202" s="9"/>
      <c r="BD202" s="9"/>
      <c r="BE202" s="166">
        <f>IF(N202="základní",J202,0)</f>
        <v>0</v>
      </c>
      <c r="BF202" s="166">
        <f>IF(N202="snížená",J202,0)</f>
        <v>0</v>
      </c>
      <c r="BG202" s="166">
        <f>IF(N202="zákl. přenesená",J202,0)</f>
        <v>0</v>
      </c>
      <c r="BH202" s="166">
        <f>IF(N202="sníž. přenesená",J202,0)</f>
        <v>0</v>
      </c>
      <c r="BI202" s="166">
        <f>IF(N202="nulová",J202,0)</f>
        <v>0</v>
      </c>
      <c r="BJ202" s="123" t="s">
        <v>79</v>
      </c>
      <c r="BK202" s="166">
        <f>ROUND(I202*H202,2)</f>
        <v>0</v>
      </c>
      <c r="BL202" s="123" t="s">
        <v>541</v>
      </c>
      <c r="BM202" s="165" t="s">
        <v>2341</v>
      </c>
      <c r="BN202" s="12"/>
    </row>
    <row r="203" spans="1:66" ht="13.05" customHeight="1">
      <c r="A203" s="13"/>
      <c r="B203" s="17"/>
      <c r="C203" s="50"/>
      <c r="D203" s="170" t="s">
        <v>194</v>
      </c>
      <c r="E203" s="50"/>
      <c r="F203" s="171" t="s">
        <v>2342</v>
      </c>
      <c r="G203" s="50"/>
      <c r="H203" s="50"/>
      <c r="I203" s="50"/>
      <c r="J203" s="50"/>
      <c r="K203" s="226"/>
      <c r="L203" s="49"/>
      <c r="M203" s="52"/>
      <c r="N203" s="9"/>
      <c r="O203" s="9"/>
      <c r="P203" s="9"/>
      <c r="Q203" s="9"/>
      <c r="R203" s="9"/>
      <c r="S203" s="9"/>
      <c r="T203" s="53"/>
      <c r="U203" s="52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9"/>
      <c r="AS203" s="9"/>
      <c r="AT203" s="123" t="s">
        <v>194</v>
      </c>
      <c r="AU203" s="123" t="s">
        <v>81</v>
      </c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12"/>
    </row>
    <row r="204" spans="1:66" ht="25.95" customHeight="1">
      <c r="A204" s="13"/>
      <c r="B204" s="17"/>
      <c r="C204" s="47"/>
      <c r="D204" s="151" t="s">
        <v>70</v>
      </c>
      <c r="E204" s="125" t="s">
        <v>2343</v>
      </c>
      <c r="F204" s="125" t="s">
        <v>2344</v>
      </c>
      <c r="G204" s="47"/>
      <c r="H204" s="47"/>
      <c r="I204" s="47"/>
      <c r="J204" s="244">
        <f>BK204</f>
        <v>0</v>
      </c>
      <c r="K204" s="225"/>
      <c r="L204" s="49"/>
      <c r="M204" s="52"/>
      <c r="N204" s="9"/>
      <c r="O204" s="9"/>
      <c r="P204" s="147">
        <f>SUM(P205:P210)</f>
        <v>0</v>
      </c>
      <c r="Q204" s="9"/>
      <c r="R204" s="147">
        <f>SUM(R205:R210)</f>
        <v>0</v>
      </c>
      <c r="S204" s="9"/>
      <c r="T204" s="148">
        <f>SUM(T205:T210)</f>
        <v>0</v>
      </c>
      <c r="U204" s="52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44" t="s">
        <v>179</v>
      </c>
      <c r="AS204" s="9"/>
      <c r="AT204" s="149" t="s">
        <v>70</v>
      </c>
      <c r="AU204" s="149" t="s">
        <v>71</v>
      </c>
      <c r="AV204" s="9"/>
      <c r="AW204" s="9"/>
      <c r="AX204" s="9"/>
      <c r="AY204" s="144" t="s">
        <v>173</v>
      </c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150">
        <f>SUM(BK205:BK210)</f>
        <v>0</v>
      </c>
      <c r="BL204" s="9"/>
      <c r="BM204" s="9"/>
      <c r="BN204" s="12"/>
    </row>
    <row r="205" spans="1:66" ht="24.15" customHeight="1">
      <c r="A205" s="13"/>
      <c r="B205" s="49"/>
      <c r="C205" s="154" t="s">
        <v>583</v>
      </c>
      <c r="D205" s="154" t="s">
        <v>175</v>
      </c>
      <c r="E205" s="155" t="s">
        <v>2345</v>
      </c>
      <c r="F205" s="155" t="s">
        <v>2346</v>
      </c>
      <c r="G205" s="156" t="s">
        <v>178</v>
      </c>
      <c r="H205" s="157">
        <v>12</v>
      </c>
      <c r="I205" s="158"/>
      <c r="J205" s="159">
        <f>ROUND(I205*H205,2)</f>
        <v>0</v>
      </c>
      <c r="K205" s="167" t="s">
        <v>192</v>
      </c>
      <c r="L205" s="49"/>
      <c r="M205" s="161"/>
      <c r="N205" s="162" t="s">
        <v>42</v>
      </c>
      <c r="O205" s="9"/>
      <c r="P205" s="163">
        <f>O205*H205</f>
        <v>0</v>
      </c>
      <c r="Q205" s="163">
        <v>0</v>
      </c>
      <c r="R205" s="163">
        <f>Q205*H205</f>
        <v>0</v>
      </c>
      <c r="S205" s="163">
        <v>0</v>
      </c>
      <c r="T205" s="164">
        <f>S205*H205</f>
        <v>0</v>
      </c>
      <c r="U205" s="52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65" t="s">
        <v>2347</v>
      </c>
      <c r="AS205" s="9"/>
      <c r="AT205" s="165" t="s">
        <v>175</v>
      </c>
      <c r="AU205" s="165" t="s">
        <v>79</v>
      </c>
      <c r="AV205" s="9"/>
      <c r="AW205" s="9"/>
      <c r="AX205" s="9"/>
      <c r="AY205" s="123" t="s">
        <v>173</v>
      </c>
      <c r="AZ205" s="9"/>
      <c r="BA205" s="9"/>
      <c r="BB205" s="9"/>
      <c r="BC205" s="9"/>
      <c r="BD205" s="9"/>
      <c r="BE205" s="166">
        <f>IF(N205="základní",J205,0)</f>
        <v>0</v>
      </c>
      <c r="BF205" s="166">
        <f>IF(N205="snížená",J205,0)</f>
        <v>0</v>
      </c>
      <c r="BG205" s="166">
        <f>IF(N205="zákl. přenesená",J205,0)</f>
        <v>0</v>
      </c>
      <c r="BH205" s="166">
        <f>IF(N205="sníž. přenesená",J205,0)</f>
        <v>0</v>
      </c>
      <c r="BI205" s="166">
        <f>IF(N205="nulová",J205,0)</f>
        <v>0</v>
      </c>
      <c r="BJ205" s="123" t="s">
        <v>79</v>
      </c>
      <c r="BK205" s="166">
        <f>ROUND(I205*H205,2)</f>
        <v>0</v>
      </c>
      <c r="BL205" s="123" t="s">
        <v>2347</v>
      </c>
      <c r="BM205" s="165" t="s">
        <v>2348</v>
      </c>
      <c r="BN205" s="12"/>
    </row>
    <row r="206" spans="1:66" ht="13.05" customHeight="1">
      <c r="A206" s="13"/>
      <c r="B206" s="17"/>
      <c r="C206" s="229"/>
      <c r="D206" s="168" t="s">
        <v>194</v>
      </c>
      <c r="E206" s="229"/>
      <c r="F206" s="169" t="s">
        <v>2349</v>
      </c>
      <c r="G206" s="229"/>
      <c r="H206" s="229"/>
      <c r="I206" s="229"/>
      <c r="J206" s="229"/>
      <c r="K206" s="230"/>
      <c r="L206" s="49"/>
      <c r="M206" s="52"/>
      <c r="N206" s="9"/>
      <c r="O206" s="9"/>
      <c r="P206" s="9"/>
      <c r="Q206" s="9"/>
      <c r="R206" s="9"/>
      <c r="S206" s="9"/>
      <c r="T206" s="53"/>
      <c r="U206" s="52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9"/>
      <c r="AS206" s="9"/>
      <c r="AT206" s="123" t="s">
        <v>194</v>
      </c>
      <c r="AU206" s="123" t="s">
        <v>79</v>
      </c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12"/>
    </row>
    <row r="207" spans="1:66" ht="16.5" customHeight="1">
      <c r="A207" s="13"/>
      <c r="B207" s="49"/>
      <c r="C207" s="154" t="s">
        <v>590</v>
      </c>
      <c r="D207" s="154" t="s">
        <v>175</v>
      </c>
      <c r="E207" s="155" t="s">
        <v>2350</v>
      </c>
      <c r="F207" s="155" t="s">
        <v>2351</v>
      </c>
      <c r="G207" s="156" t="s">
        <v>178</v>
      </c>
      <c r="H207" s="157">
        <v>16</v>
      </c>
      <c r="I207" s="158"/>
      <c r="J207" s="159">
        <f>ROUND(I207*H207,2)</f>
        <v>0</v>
      </c>
      <c r="K207" s="160"/>
      <c r="L207" s="49"/>
      <c r="M207" s="161"/>
      <c r="N207" s="162" t="s">
        <v>42</v>
      </c>
      <c r="O207" s="9"/>
      <c r="P207" s="163">
        <f>O207*H207</f>
        <v>0</v>
      </c>
      <c r="Q207" s="163">
        <v>0</v>
      </c>
      <c r="R207" s="163">
        <f>Q207*H207</f>
        <v>0</v>
      </c>
      <c r="S207" s="163">
        <v>0</v>
      </c>
      <c r="T207" s="164">
        <f>S207*H207</f>
        <v>0</v>
      </c>
      <c r="U207" s="52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65" t="s">
        <v>2347</v>
      </c>
      <c r="AS207" s="9"/>
      <c r="AT207" s="165" t="s">
        <v>175</v>
      </c>
      <c r="AU207" s="165" t="s">
        <v>79</v>
      </c>
      <c r="AV207" s="9"/>
      <c r="AW207" s="9"/>
      <c r="AX207" s="9"/>
      <c r="AY207" s="123" t="s">
        <v>173</v>
      </c>
      <c r="AZ207" s="9"/>
      <c r="BA207" s="9"/>
      <c r="BB207" s="9"/>
      <c r="BC207" s="9"/>
      <c r="BD207" s="9"/>
      <c r="BE207" s="166">
        <f>IF(N207="základní",J207,0)</f>
        <v>0</v>
      </c>
      <c r="BF207" s="166">
        <f>IF(N207="snížená",J207,0)</f>
        <v>0</v>
      </c>
      <c r="BG207" s="166">
        <f>IF(N207="zákl. přenesená",J207,0)</f>
        <v>0</v>
      </c>
      <c r="BH207" s="166">
        <f>IF(N207="sníž. přenesená",J207,0)</f>
        <v>0</v>
      </c>
      <c r="BI207" s="166">
        <f>IF(N207="nulová",J207,0)</f>
        <v>0</v>
      </c>
      <c r="BJ207" s="123" t="s">
        <v>79</v>
      </c>
      <c r="BK207" s="166">
        <f>ROUND(I207*H207,2)</f>
        <v>0</v>
      </c>
      <c r="BL207" s="123" t="s">
        <v>2347</v>
      </c>
      <c r="BM207" s="165" t="s">
        <v>2352</v>
      </c>
      <c r="BN207" s="12"/>
    </row>
    <row r="208" spans="1:66" ht="16.5" customHeight="1">
      <c r="A208" s="13"/>
      <c r="B208" s="49"/>
      <c r="C208" s="154" t="s">
        <v>595</v>
      </c>
      <c r="D208" s="154" t="s">
        <v>175</v>
      </c>
      <c r="E208" s="155" t="s">
        <v>2353</v>
      </c>
      <c r="F208" s="155" t="s">
        <v>2354</v>
      </c>
      <c r="G208" s="156" t="s">
        <v>178</v>
      </c>
      <c r="H208" s="157">
        <v>4</v>
      </c>
      <c r="I208" s="158"/>
      <c r="J208" s="159">
        <f>ROUND(I208*H208,2)</f>
        <v>0</v>
      </c>
      <c r="K208" s="160"/>
      <c r="L208" s="49"/>
      <c r="M208" s="161"/>
      <c r="N208" s="162" t="s">
        <v>42</v>
      </c>
      <c r="O208" s="9"/>
      <c r="P208" s="163">
        <f>O208*H208</f>
        <v>0</v>
      </c>
      <c r="Q208" s="163">
        <v>0</v>
      </c>
      <c r="R208" s="163">
        <f>Q208*H208</f>
        <v>0</v>
      </c>
      <c r="S208" s="163">
        <v>0</v>
      </c>
      <c r="T208" s="164">
        <f>S208*H208</f>
        <v>0</v>
      </c>
      <c r="U208" s="52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65" t="s">
        <v>179</v>
      </c>
      <c r="AS208" s="9"/>
      <c r="AT208" s="165" t="s">
        <v>175</v>
      </c>
      <c r="AU208" s="165" t="s">
        <v>79</v>
      </c>
      <c r="AV208" s="9"/>
      <c r="AW208" s="9"/>
      <c r="AX208" s="9"/>
      <c r="AY208" s="123" t="s">
        <v>173</v>
      </c>
      <c r="AZ208" s="9"/>
      <c r="BA208" s="9"/>
      <c r="BB208" s="9"/>
      <c r="BC208" s="9"/>
      <c r="BD208" s="9"/>
      <c r="BE208" s="166">
        <f>IF(N208="základní",J208,0)</f>
        <v>0</v>
      </c>
      <c r="BF208" s="166">
        <f>IF(N208="snížená",J208,0)</f>
        <v>0</v>
      </c>
      <c r="BG208" s="166">
        <f>IF(N208="zákl. přenesená",J208,0)</f>
        <v>0</v>
      </c>
      <c r="BH208" s="166">
        <f>IF(N208="sníž. přenesená",J208,0)</f>
        <v>0</v>
      </c>
      <c r="BI208" s="166">
        <f>IF(N208="nulová",J208,0)</f>
        <v>0</v>
      </c>
      <c r="BJ208" s="123" t="s">
        <v>79</v>
      </c>
      <c r="BK208" s="166">
        <f>ROUND(I208*H208,2)</f>
        <v>0</v>
      </c>
      <c r="BL208" s="123" t="s">
        <v>179</v>
      </c>
      <c r="BM208" s="165" t="s">
        <v>2355</v>
      </c>
      <c r="BN208" s="12"/>
    </row>
    <row r="209" spans="1:66" ht="24.15" customHeight="1">
      <c r="A209" s="13"/>
      <c r="B209" s="49"/>
      <c r="C209" s="154" t="s">
        <v>599</v>
      </c>
      <c r="D209" s="154" t="s">
        <v>175</v>
      </c>
      <c r="E209" s="155" t="s">
        <v>2356</v>
      </c>
      <c r="F209" s="155" t="s">
        <v>2357</v>
      </c>
      <c r="G209" s="156" t="s">
        <v>178</v>
      </c>
      <c r="H209" s="157">
        <v>2</v>
      </c>
      <c r="I209" s="158"/>
      <c r="J209" s="159">
        <f>ROUND(I209*H209,2)</f>
        <v>0</v>
      </c>
      <c r="K209" s="167" t="s">
        <v>192</v>
      </c>
      <c r="L209" s="49"/>
      <c r="M209" s="161"/>
      <c r="N209" s="162" t="s">
        <v>42</v>
      </c>
      <c r="O209" s="9"/>
      <c r="P209" s="163">
        <f>O209*H209</f>
        <v>0</v>
      </c>
      <c r="Q209" s="163">
        <v>0</v>
      </c>
      <c r="R209" s="163">
        <f>Q209*H209</f>
        <v>0</v>
      </c>
      <c r="S209" s="163">
        <v>0</v>
      </c>
      <c r="T209" s="164">
        <f>S209*H209</f>
        <v>0</v>
      </c>
      <c r="U209" s="52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65" t="s">
        <v>2347</v>
      </c>
      <c r="AS209" s="9"/>
      <c r="AT209" s="165" t="s">
        <v>175</v>
      </c>
      <c r="AU209" s="165" t="s">
        <v>79</v>
      </c>
      <c r="AV209" s="9"/>
      <c r="AW209" s="9"/>
      <c r="AX209" s="9"/>
      <c r="AY209" s="123" t="s">
        <v>173</v>
      </c>
      <c r="AZ209" s="9"/>
      <c r="BA209" s="9"/>
      <c r="BB209" s="9"/>
      <c r="BC209" s="9"/>
      <c r="BD209" s="9"/>
      <c r="BE209" s="166">
        <f>IF(N209="základní",J209,0)</f>
        <v>0</v>
      </c>
      <c r="BF209" s="166">
        <f>IF(N209="snížená",J209,0)</f>
        <v>0</v>
      </c>
      <c r="BG209" s="166">
        <f>IF(N209="zákl. přenesená",J209,0)</f>
        <v>0</v>
      </c>
      <c r="BH209" s="166">
        <f>IF(N209="sníž. přenesená",J209,0)</f>
        <v>0</v>
      </c>
      <c r="BI209" s="166">
        <f>IF(N209="nulová",J209,0)</f>
        <v>0</v>
      </c>
      <c r="BJ209" s="123" t="s">
        <v>79</v>
      </c>
      <c r="BK209" s="166">
        <f>ROUND(I209*H209,2)</f>
        <v>0</v>
      </c>
      <c r="BL209" s="123" t="s">
        <v>2347</v>
      </c>
      <c r="BM209" s="165" t="s">
        <v>2358</v>
      </c>
      <c r="BN209" s="12"/>
    </row>
    <row r="210" spans="1:66" ht="13.05" customHeight="1">
      <c r="A210" s="13"/>
      <c r="B210" s="17"/>
      <c r="C210" s="50"/>
      <c r="D210" s="170" t="s">
        <v>194</v>
      </c>
      <c r="E210" s="50"/>
      <c r="F210" s="171" t="s">
        <v>2359</v>
      </c>
      <c r="G210" s="50"/>
      <c r="H210" s="50"/>
      <c r="I210" s="50"/>
      <c r="J210" s="50"/>
      <c r="K210" s="226"/>
      <c r="L210" s="49"/>
      <c r="M210" s="52"/>
      <c r="N210" s="9"/>
      <c r="O210" s="9"/>
      <c r="P210" s="9"/>
      <c r="Q210" s="9"/>
      <c r="R210" s="9"/>
      <c r="S210" s="9"/>
      <c r="T210" s="53"/>
      <c r="U210" s="52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9"/>
      <c r="AS210" s="9"/>
      <c r="AT210" s="123" t="s">
        <v>194</v>
      </c>
      <c r="AU210" s="123" t="s">
        <v>79</v>
      </c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12"/>
    </row>
    <row r="211" spans="1:66" ht="25.95" customHeight="1">
      <c r="A211" s="13"/>
      <c r="B211" s="17"/>
      <c r="C211" s="9"/>
      <c r="D211" s="144" t="s">
        <v>70</v>
      </c>
      <c r="E211" s="145" t="s">
        <v>114</v>
      </c>
      <c r="F211" s="145" t="s">
        <v>2360</v>
      </c>
      <c r="G211" s="9"/>
      <c r="H211" s="9"/>
      <c r="I211" s="9"/>
      <c r="J211" s="146">
        <f>BK211</f>
        <v>0</v>
      </c>
      <c r="K211" s="19"/>
      <c r="L211" s="49"/>
      <c r="M211" s="52"/>
      <c r="N211" s="9"/>
      <c r="O211" s="9"/>
      <c r="P211" s="147">
        <f>P212+P215+P218</f>
        <v>0</v>
      </c>
      <c r="Q211" s="9"/>
      <c r="R211" s="147">
        <f>R212+R215+R218</f>
        <v>0</v>
      </c>
      <c r="S211" s="9"/>
      <c r="T211" s="148">
        <f>T212+T215+T218</f>
        <v>0</v>
      </c>
      <c r="U211" s="52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44" t="s">
        <v>196</v>
      </c>
      <c r="AS211" s="9"/>
      <c r="AT211" s="149" t="s">
        <v>70</v>
      </c>
      <c r="AU211" s="149" t="s">
        <v>71</v>
      </c>
      <c r="AV211" s="9"/>
      <c r="AW211" s="9"/>
      <c r="AX211" s="9"/>
      <c r="AY211" s="144" t="s">
        <v>173</v>
      </c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150">
        <f>BK212+BK215+BK218</f>
        <v>0</v>
      </c>
      <c r="BL211" s="9"/>
      <c r="BM211" s="9"/>
      <c r="BN211" s="12"/>
    </row>
    <row r="212" spans="1:66" ht="22.8" customHeight="1">
      <c r="A212" s="13"/>
      <c r="B212" s="17"/>
      <c r="C212" s="47"/>
      <c r="D212" s="151" t="s">
        <v>70</v>
      </c>
      <c r="E212" s="152" t="s">
        <v>2361</v>
      </c>
      <c r="F212" s="152" t="s">
        <v>2362</v>
      </c>
      <c r="G212" s="47"/>
      <c r="H212" s="47"/>
      <c r="I212" s="47"/>
      <c r="J212" s="153">
        <f>BK212</f>
        <v>0</v>
      </c>
      <c r="K212" s="225"/>
      <c r="L212" s="49"/>
      <c r="M212" s="52"/>
      <c r="N212" s="9"/>
      <c r="O212" s="9"/>
      <c r="P212" s="147">
        <f>SUM(P213:P214)</f>
        <v>0</v>
      </c>
      <c r="Q212" s="9"/>
      <c r="R212" s="147">
        <f>SUM(R213:R214)</f>
        <v>0</v>
      </c>
      <c r="S212" s="9"/>
      <c r="T212" s="148">
        <f>SUM(T213:T214)</f>
        <v>0</v>
      </c>
      <c r="U212" s="52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44" t="s">
        <v>196</v>
      </c>
      <c r="AS212" s="9"/>
      <c r="AT212" s="149" t="s">
        <v>70</v>
      </c>
      <c r="AU212" s="149" t="s">
        <v>79</v>
      </c>
      <c r="AV212" s="9"/>
      <c r="AW212" s="9"/>
      <c r="AX212" s="9"/>
      <c r="AY212" s="144" t="s">
        <v>173</v>
      </c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150">
        <f>SUM(BK213:BK214)</f>
        <v>0</v>
      </c>
      <c r="BL212" s="9"/>
      <c r="BM212" s="9"/>
      <c r="BN212" s="12"/>
    </row>
    <row r="213" spans="1:66" ht="16.5" customHeight="1">
      <c r="A213" s="13"/>
      <c r="B213" s="49"/>
      <c r="C213" s="154" t="s">
        <v>604</v>
      </c>
      <c r="D213" s="154" t="s">
        <v>175</v>
      </c>
      <c r="E213" s="155" t="s">
        <v>2363</v>
      </c>
      <c r="F213" s="155" t="s">
        <v>2364</v>
      </c>
      <c r="G213" s="156" t="s">
        <v>2174</v>
      </c>
      <c r="H213" s="157">
        <v>5.7</v>
      </c>
      <c r="I213" s="158"/>
      <c r="J213" s="159">
        <f>ROUND(I213*H213,2)</f>
        <v>0</v>
      </c>
      <c r="K213" s="167" t="s">
        <v>192</v>
      </c>
      <c r="L213" s="49"/>
      <c r="M213" s="161"/>
      <c r="N213" s="162" t="s">
        <v>42</v>
      </c>
      <c r="O213" s="9"/>
      <c r="P213" s="163">
        <f>O213*H213</f>
        <v>0</v>
      </c>
      <c r="Q213" s="163">
        <v>0</v>
      </c>
      <c r="R213" s="163">
        <f>Q213*H213</f>
        <v>0</v>
      </c>
      <c r="S213" s="163">
        <v>0</v>
      </c>
      <c r="T213" s="164">
        <f>S213*H213</f>
        <v>0</v>
      </c>
      <c r="U213" s="52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65" t="s">
        <v>2365</v>
      </c>
      <c r="AS213" s="9"/>
      <c r="AT213" s="165" t="s">
        <v>175</v>
      </c>
      <c r="AU213" s="165" t="s">
        <v>81</v>
      </c>
      <c r="AV213" s="9"/>
      <c r="AW213" s="9"/>
      <c r="AX213" s="9"/>
      <c r="AY213" s="123" t="s">
        <v>173</v>
      </c>
      <c r="AZ213" s="9"/>
      <c r="BA213" s="9"/>
      <c r="BB213" s="9"/>
      <c r="BC213" s="9"/>
      <c r="BD213" s="9"/>
      <c r="BE213" s="166">
        <f>IF(N213="základní",J213,0)</f>
        <v>0</v>
      </c>
      <c r="BF213" s="166">
        <f>IF(N213="snížená",J213,0)</f>
        <v>0</v>
      </c>
      <c r="BG213" s="166">
        <f>IF(N213="zákl. přenesená",J213,0)</f>
        <v>0</v>
      </c>
      <c r="BH213" s="166">
        <f>IF(N213="sníž. přenesená",J213,0)</f>
        <v>0</v>
      </c>
      <c r="BI213" s="166">
        <f>IF(N213="nulová",J213,0)</f>
        <v>0</v>
      </c>
      <c r="BJ213" s="123" t="s">
        <v>79</v>
      </c>
      <c r="BK213" s="166">
        <f>ROUND(I213*H213,2)</f>
        <v>0</v>
      </c>
      <c r="BL213" s="123" t="s">
        <v>2365</v>
      </c>
      <c r="BM213" s="165" t="s">
        <v>2366</v>
      </c>
      <c r="BN213" s="12"/>
    </row>
    <row r="214" spans="1:66" ht="13.05" customHeight="1">
      <c r="A214" s="13"/>
      <c r="B214" s="17"/>
      <c r="C214" s="50"/>
      <c r="D214" s="170" t="s">
        <v>194</v>
      </c>
      <c r="E214" s="50"/>
      <c r="F214" s="171" t="s">
        <v>2367</v>
      </c>
      <c r="G214" s="50"/>
      <c r="H214" s="50"/>
      <c r="I214" s="50"/>
      <c r="J214" s="50"/>
      <c r="K214" s="226"/>
      <c r="L214" s="49"/>
      <c r="M214" s="52"/>
      <c r="N214" s="9"/>
      <c r="O214" s="9"/>
      <c r="P214" s="9"/>
      <c r="Q214" s="9"/>
      <c r="R214" s="9"/>
      <c r="S214" s="9"/>
      <c r="T214" s="53"/>
      <c r="U214" s="52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9"/>
      <c r="AS214" s="9"/>
      <c r="AT214" s="123" t="s">
        <v>194</v>
      </c>
      <c r="AU214" s="123" t="s">
        <v>81</v>
      </c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12"/>
    </row>
    <row r="215" spans="1:66" ht="22.8" customHeight="1">
      <c r="A215" s="13"/>
      <c r="B215" s="17"/>
      <c r="C215" s="47"/>
      <c r="D215" s="151" t="s">
        <v>70</v>
      </c>
      <c r="E215" s="152" t="s">
        <v>2368</v>
      </c>
      <c r="F215" s="152" t="s">
        <v>2369</v>
      </c>
      <c r="G215" s="47"/>
      <c r="H215" s="47"/>
      <c r="I215" s="47"/>
      <c r="J215" s="153">
        <f>BK215</f>
        <v>0</v>
      </c>
      <c r="K215" s="225"/>
      <c r="L215" s="49"/>
      <c r="M215" s="52"/>
      <c r="N215" s="9"/>
      <c r="O215" s="9"/>
      <c r="P215" s="147">
        <f>SUM(P216:P217)</f>
        <v>0</v>
      </c>
      <c r="Q215" s="9"/>
      <c r="R215" s="147">
        <f>SUM(R216:R217)</f>
        <v>0</v>
      </c>
      <c r="S215" s="9"/>
      <c r="T215" s="148">
        <f>SUM(T216:T217)</f>
        <v>0</v>
      </c>
      <c r="U215" s="52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44" t="s">
        <v>196</v>
      </c>
      <c r="AS215" s="9"/>
      <c r="AT215" s="149" t="s">
        <v>70</v>
      </c>
      <c r="AU215" s="149" t="s">
        <v>79</v>
      </c>
      <c r="AV215" s="9"/>
      <c r="AW215" s="9"/>
      <c r="AX215" s="9"/>
      <c r="AY215" s="144" t="s">
        <v>173</v>
      </c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150">
        <f>SUM(BK216:BK217)</f>
        <v>0</v>
      </c>
      <c r="BL215" s="9"/>
      <c r="BM215" s="9"/>
      <c r="BN215" s="12"/>
    </row>
    <row r="216" spans="1:66" ht="21.75" customHeight="1">
      <c r="A216" s="13"/>
      <c r="B216" s="49"/>
      <c r="C216" s="154" t="s">
        <v>609</v>
      </c>
      <c r="D216" s="154" t="s">
        <v>175</v>
      </c>
      <c r="E216" s="155" t="s">
        <v>2370</v>
      </c>
      <c r="F216" s="155" t="s">
        <v>2371</v>
      </c>
      <c r="G216" s="156" t="s">
        <v>372</v>
      </c>
      <c r="H216" s="157">
        <v>0.03</v>
      </c>
      <c r="I216" s="158"/>
      <c r="J216" s="159">
        <f>ROUND(I216*H216,2)</f>
        <v>0</v>
      </c>
      <c r="K216" s="167" t="s">
        <v>192</v>
      </c>
      <c r="L216" s="49"/>
      <c r="M216" s="161"/>
      <c r="N216" s="162" t="s">
        <v>42</v>
      </c>
      <c r="O216" s="9"/>
      <c r="P216" s="163">
        <f>O216*H216</f>
        <v>0</v>
      </c>
      <c r="Q216" s="163">
        <v>0</v>
      </c>
      <c r="R216" s="163">
        <f>Q216*H216</f>
        <v>0</v>
      </c>
      <c r="S216" s="163">
        <v>0</v>
      </c>
      <c r="T216" s="164">
        <f>S216*H216</f>
        <v>0</v>
      </c>
      <c r="U216" s="52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65" t="s">
        <v>2365</v>
      </c>
      <c r="AS216" s="9"/>
      <c r="AT216" s="165" t="s">
        <v>175</v>
      </c>
      <c r="AU216" s="165" t="s">
        <v>81</v>
      </c>
      <c r="AV216" s="9"/>
      <c r="AW216" s="9"/>
      <c r="AX216" s="9"/>
      <c r="AY216" s="123" t="s">
        <v>173</v>
      </c>
      <c r="AZ216" s="9"/>
      <c r="BA216" s="9"/>
      <c r="BB216" s="9"/>
      <c r="BC216" s="9"/>
      <c r="BD216" s="9"/>
      <c r="BE216" s="166">
        <f>IF(N216="základní",J216,0)</f>
        <v>0</v>
      </c>
      <c r="BF216" s="166">
        <f>IF(N216="snížená",J216,0)</f>
        <v>0</v>
      </c>
      <c r="BG216" s="166">
        <f>IF(N216="zákl. přenesená",J216,0)</f>
        <v>0</v>
      </c>
      <c r="BH216" s="166">
        <f>IF(N216="sníž. přenesená",J216,0)</f>
        <v>0</v>
      </c>
      <c r="BI216" s="166">
        <f>IF(N216="nulová",J216,0)</f>
        <v>0</v>
      </c>
      <c r="BJ216" s="123" t="s">
        <v>79</v>
      </c>
      <c r="BK216" s="166">
        <f>ROUND(I216*H216,2)</f>
        <v>0</v>
      </c>
      <c r="BL216" s="123" t="s">
        <v>2365</v>
      </c>
      <c r="BM216" s="165" t="s">
        <v>2372</v>
      </c>
      <c r="BN216" s="12"/>
    </row>
    <row r="217" spans="1:66" ht="13.05" customHeight="1">
      <c r="A217" s="13"/>
      <c r="B217" s="17"/>
      <c r="C217" s="50"/>
      <c r="D217" s="170" t="s">
        <v>194</v>
      </c>
      <c r="E217" s="50"/>
      <c r="F217" s="171" t="s">
        <v>2373</v>
      </c>
      <c r="G217" s="50"/>
      <c r="H217" s="50"/>
      <c r="I217" s="50"/>
      <c r="J217" s="50"/>
      <c r="K217" s="226"/>
      <c r="L217" s="49"/>
      <c r="M217" s="52"/>
      <c r="N217" s="9"/>
      <c r="O217" s="9"/>
      <c r="P217" s="9"/>
      <c r="Q217" s="9"/>
      <c r="R217" s="9"/>
      <c r="S217" s="9"/>
      <c r="T217" s="53"/>
      <c r="U217" s="52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9"/>
      <c r="AS217" s="9"/>
      <c r="AT217" s="123" t="s">
        <v>194</v>
      </c>
      <c r="AU217" s="123" t="s">
        <v>81</v>
      </c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12"/>
    </row>
    <row r="218" spans="1:66" ht="22.8" customHeight="1">
      <c r="A218" s="13"/>
      <c r="B218" s="17"/>
      <c r="C218" s="47"/>
      <c r="D218" s="151" t="s">
        <v>70</v>
      </c>
      <c r="E218" s="152" t="s">
        <v>2374</v>
      </c>
      <c r="F218" s="152" t="s">
        <v>2375</v>
      </c>
      <c r="G218" s="47"/>
      <c r="H218" s="47"/>
      <c r="I218" s="47"/>
      <c r="J218" s="153">
        <f>BK218</f>
        <v>0</v>
      </c>
      <c r="K218" s="225"/>
      <c r="L218" s="49"/>
      <c r="M218" s="52"/>
      <c r="N218" s="9"/>
      <c r="O218" s="9"/>
      <c r="P218" s="147">
        <f>SUM(P219:P220)</f>
        <v>0</v>
      </c>
      <c r="Q218" s="9"/>
      <c r="R218" s="147">
        <f>SUM(R219:R220)</f>
        <v>0</v>
      </c>
      <c r="S218" s="9"/>
      <c r="T218" s="148">
        <f>SUM(T219:T220)</f>
        <v>0</v>
      </c>
      <c r="U218" s="52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44" t="s">
        <v>196</v>
      </c>
      <c r="AS218" s="9"/>
      <c r="AT218" s="149" t="s">
        <v>70</v>
      </c>
      <c r="AU218" s="149" t="s">
        <v>79</v>
      </c>
      <c r="AV218" s="9"/>
      <c r="AW218" s="9"/>
      <c r="AX218" s="9"/>
      <c r="AY218" s="144" t="s">
        <v>173</v>
      </c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150">
        <f>SUM(BK219:BK220)</f>
        <v>0</v>
      </c>
      <c r="BL218" s="9"/>
      <c r="BM218" s="9"/>
      <c r="BN218" s="12"/>
    </row>
    <row r="219" spans="1:66" ht="16.5" customHeight="1">
      <c r="A219" s="13"/>
      <c r="B219" s="49"/>
      <c r="C219" s="154" t="s">
        <v>615</v>
      </c>
      <c r="D219" s="154" t="s">
        <v>175</v>
      </c>
      <c r="E219" s="155" t="s">
        <v>2376</v>
      </c>
      <c r="F219" s="155" t="s">
        <v>2377</v>
      </c>
      <c r="G219" s="156" t="s">
        <v>372</v>
      </c>
      <c r="H219" s="157">
        <v>0.03</v>
      </c>
      <c r="I219" s="158"/>
      <c r="J219" s="159">
        <f>ROUND(I219*H219,2)</f>
        <v>0</v>
      </c>
      <c r="K219" s="167" t="s">
        <v>192</v>
      </c>
      <c r="L219" s="49"/>
      <c r="M219" s="161"/>
      <c r="N219" s="162" t="s">
        <v>42</v>
      </c>
      <c r="O219" s="9"/>
      <c r="P219" s="163">
        <f>O219*H219</f>
        <v>0</v>
      </c>
      <c r="Q219" s="163">
        <v>0</v>
      </c>
      <c r="R219" s="163">
        <f>Q219*H219</f>
        <v>0</v>
      </c>
      <c r="S219" s="163">
        <v>0</v>
      </c>
      <c r="T219" s="164">
        <f>S219*H219</f>
        <v>0</v>
      </c>
      <c r="U219" s="52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65" t="s">
        <v>2365</v>
      </c>
      <c r="AS219" s="9"/>
      <c r="AT219" s="165" t="s">
        <v>175</v>
      </c>
      <c r="AU219" s="165" t="s">
        <v>81</v>
      </c>
      <c r="AV219" s="9"/>
      <c r="AW219" s="9"/>
      <c r="AX219" s="9"/>
      <c r="AY219" s="123" t="s">
        <v>173</v>
      </c>
      <c r="AZ219" s="9"/>
      <c r="BA219" s="9"/>
      <c r="BB219" s="9"/>
      <c r="BC219" s="9"/>
      <c r="BD219" s="9"/>
      <c r="BE219" s="166">
        <f>IF(N219="základní",J219,0)</f>
        <v>0</v>
      </c>
      <c r="BF219" s="166">
        <f>IF(N219="snížená",J219,0)</f>
        <v>0</v>
      </c>
      <c r="BG219" s="166">
        <f>IF(N219="zákl. přenesená",J219,0)</f>
        <v>0</v>
      </c>
      <c r="BH219" s="166">
        <f>IF(N219="sníž. přenesená",J219,0)</f>
        <v>0</v>
      </c>
      <c r="BI219" s="166">
        <f>IF(N219="nulová",J219,0)</f>
        <v>0</v>
      </c>
      <c r="BJ219" s="123" t="s">
        <v>79</v>
      </c>
      <c r="BK219" s="166">
        <f>ROUND(I219*H219,2)</f>
        <v>0</v>
      </c>
      <c r="BL219" s="123" t="s">
        <v>2365</v>
      </c>
      <c r="BM219" s="165" t="s">
        <v>2378</v>
      </c>
      <c r="BN219" s="12"/>
    </row>
    <row r="220" spans="1:66" ht="13.05" customHeight="1">
      <c r="A220" s="13"/>
      <c r="B220" s="17"/>
      <c r="C220" s="50"/>
      <c r="D220" s="170" t="s">
        <v>194</v>
      </c>
      <c r="E220" s="50"/>
      <c r="F220" s="171" t="s">
        <v>2379</v>
      </c>
      <c r="G220" s="50"/>
      <c r="H220" s="50"/>
      <c r="I220" s="50"/>
      <c r="J220" s="50"/>
      <c r="K220" s="226"/>
      <c r="L220" s="49"/>
      <c r="M220" s="245"/>
      <c r="N220" s="47"/>
      <c r="O220" s="47"/>
      <c r="P220" s="47"/>
      <c r="Q220" s="47"/>
      <c r="R220" s="47"/>
      <c r="S220" s="47"/>
      <c r="T220" s="55"/>
      <c r="U220" s="52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9"/>
      <c r="AS220" s="9"/>
      <c r="AT220" s="123" t="s">
        <v>194</v>
      </c>
      <c r="AU220" s="123" t="s">
        <v>81</v>
      </c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12"/>
    </row>
    <row r="221" spans="1:66" ht="7.95" customHeight="1">
      <c r="A221" s="96"/>
      <c r="B221" s="40"/>
      <c r="C221" s="8"/>
      <c r="D221" s="8"/>
      <c r="E221" s="8"/>
      <c r="F221" s="8"/>
      <c r="G221" s="8"/>
      <c r="H221" s="8"/>
      <c r="I221" s="8"/>
      <c r="J221" s="8"/>
      <c r="K221" s="41"/>
      <c r="L221" s="97"/>
      <c r="M221" s="239"/>
      <c r="N221" s="239"/>
      <c r="O221" s="239"/>
      <c r="P221" s="239"/>
      <c r="Q221" s="239"/>
      <c r="R221" s="239"/>
      <c r="S221" s="239"/>
      <c r="T221" s="239"/>
      <c r="U221" s="98"/>
      <c r="V221" s="98"/>
      <c r="W221" s="98"/>
      <c r="X221" s="98"/>
      <c r="Y221" s="98"/>
      <c r="Z221" s="98"/>
      <c r="AA221" s="98"/>
      <c r="AB221" s="98"/>
      <c r="AC221" s="98"/>
      <c r="AD221" s="98"/>
      <c r="AE221" s="98"/>
      <c r="AF221" s="99"/>
      <c r="AG221" s="99"/>
      <c r="AH221" s="99"/>
      <c r="AI221" s="99"/>
      <c r="AJ221" s="99"/>
      <c r="AK221" s="99"/>
      <c r="AL221" s="99"/>
      <c r="AM221" s="99"/>
      <c r="AN221" s="99"/>
      <c r="AO221" s="99"/>
      <c r="AP221" s="99"/>
      <c r="AQ221" s="99"/>
      <c r="AR221" s="98"/>
      <c r="AS221" s="98"/>
      <c r="AT221" s="98"/>
      <c r="AU221" s="98"/>
      <c r="AV221" s="98"/>
      <c r="AW221" s="98"/>
      <c r="AX221" s="98"/>
      <c r="AY221" s="98"/>
      <c r="AZ221" s="98"/>
      <c r="BA221" s="98"/>
      <c r="BB221" s="98"/>
      <c r="BC221" s="98"/>
      <c r="BD221" s="98"/>
      <c r="BE221" s="98"/>
      <c r="BF221" s="98"/>
      <c r="BG221" s="98"/>
      <c r="BH221" s="98"/>
      <c r="BI221" s="98"/>
      <c r="BJ221" s="98"/>
      <c r="BK221" s="98"/>
      <c r="BL221" s="98"/>
      <c r="BM221" s="98"/>
      <c r="BN221" s="100"/>
    </row>
  </sheetData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/>
    <hyperlink ref="F103" r:id="rId2"/>
    <hyperlink ref="F105" r:id="rId3"/>
    <hyperlink ref="F114" r:id="rId4"/>
    <hyperlink ref="F116" r:id="rId5"/>
    <hyperlink ref="F119" r:id="rId6"/>
    <hyperlink ref="F126" r:id="rId7"/>
    <hyperlink ref="F131" r:id="rId8"/>
    <hyperlink ref="F139" r:id="rId9"/>
    <hyperlink ref="F142" r:id="rId10"/>
    <hyperlink ref="F145" r:id="rId11"/>
    <hyperlink ref="F148" r:id="rId12"/>
    <hyperlink ref="F151" r:id="rId13"/>
    <hyperlink ref="F154" r:id="rId14"/>
    <hyperlink ref="F159" r:id="rId15"/>
    <hyperlink ref="F162" r:id="rId16"/>
    <hyperlink ref="F165" r:id="rId17"/>
    <hyperlink ref="F168" r:id="rId18"/>
    <hyperlink ref="F172" r:id="rId19"/>
    <hyperlink ref="F177" r:id="rId20"/>
    <hyperlink ref="F180" r:id="rId21"/>
    <hyperlink ref="F183" r:id="rId22"/>
    <hyperlink ref="F187" r:id="rId23"/>
    <hyperlink ref="F189" r:id="rId24"/>
    <hyperlink ref="F191" r:id="rId25"/>
    <hyperlink ref="F193" r:id="rId26"/>
    <hyperlink ref="F198" r:id="rId27"/>
    <hyperlink ref="F201" r:id="rId28"/>
    <hyperlink ref="F203" r:id="rId29"/>
    <hyperlink ref="F206" r:id="rId30"/>
    <hyperlink ref="F210" r:id="rId31"/>
    <hyperlink ref="F214" r:id="rId32"/>
    <hyperlink ref="F217" r:id="rId33"/>
    <hyperlink ref="F220" r:id="rId34"/>
  </hyperlinks>
  <pageMargins left="0.39374999999999999" right="0.39374999999999999" top="0.39374999999999999" bottom="0.39374999999999999" header="0" footer="0"/>
  <pageSetup scale="74" fitToHeight="0" orientation="portrait" r:id="rId35"/>
  <headerFooter>
    <oddFooter>&amp;C&amp;"Arial CE,Regular"&amp;8&amp;K000000Strana &amp;P z &amp;N</oddFooter>
  </headerFooter>
  <drawing r:id="rId3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5"/>
  <sheetViews>
    <sheetView showGridLines="0" workbookViewId="0">
      <selection activeCell="A2" sqref="A2:K146"/>
    </sheetView>
  </sheetViews>
  <sheetFormatPr defaultColWidth="8" defaultRowHeight="12.75" customHeight="1"/>
  <cols>
    <col min="1" max="1" width="8.28515625" style="246" customWidth="1"/>
    <col min="2" max="2" width="2" style="246" customWidth="1"/>
    <col min="3" max="4" width="4.28515625" style="246" customWidth="1"/>
    <col min="5" max="5" width="17.28515625" style="246" customWidth="1"/>
    <col min="6" max="6" width="50.7109375" style="246" customWidth="1"/>
    <col min="7" max="7" width="7.42578125" style="246" customWidth="1"/>
    <col min="8" max="8" width="14" style="246" customWidth="1"/>
    <col min="9" max="9" width="15.7109375" style="246" customWidth="1"/>
    <col min="10" max="11" width="22.28515625" style="246" customWidth="1"/>
    <col min="12" max="12" width="9.28515625" style="246" customWidth="1"/>
    <col min="13" max="13" width="10.7109375" style="246" customWidth="1"/>
    <col min="14" max="14" width="9.28515625" style="246" customWidth="1"/>
    <col min="15" max="20" width="14.28515625" style="246" customWidth="1"/>
    <col min="21" max="21" width="16.28515625" style="246" customWidth="1"/>
    <col min="22" max="22" width="12.28515625" style="246" customWidth="1"/>
    <col min="23" max="23" width="16.28515625" style="246" customWidth="1"/>
    <col min="24" max="24" width="12.28515625" style="246" customWidth="1"/>
    <col min="25" max="25" width="15" style="246" customWidth="1"/>
    <col min="26" max="26" width="11" style="246" customWidth="1"/>
    <col min="27" max="27" width="15" style="246" customWidth="1"/>
    <col min="28" max="28" width="16.28515625" style="246" customWidth="1"/>
    <col min="29" max="29" width="11" style="246" customWidth="1"/>
    <col min="30" max="30" width="15" style="246" customWidth="1"/>
    <col min="31" max="31" width="16.28515625" style="246" customWidth="1"/>
    <col min="32" max="43" width="8" style="246" customWidth="1"/>
    <col min="44" max="65" width="8" style="246" hidden="1" customWidth="1"/>
    <col min="66" max="256" width="8" style="246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94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25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324" t="s">
        <v>1850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" hidden="1" customHeight="1">
      <c r="A10" s="13"/>
      <c r="B10" s="17"/>
      <c r="C10" s="9"/>
      <c r="D10" s="33" t="s">
        <v>1851</v>
      </c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6.5" hidden="1" customHeight="1">
      <c r="A11" s="13"/>
      <c r="B11" s="17"/>
      <c r="C11" s="9"/>
      <c r="D11" s="9"/>
      <c r="E11" s="285" t="s">
        <v>2380</v>
      </c>
      <c r="F11" s="286"/>
      <c r="G11" s="286"/>
      <c r="H11" s="286"/>
      <c r="I11" s="9"/>
      <c r="J11" s="9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.75" hidden="1" customHeight="1">
      <c r="A12" s="13"/>
      <c r="B12" s="17"/>
      <c r="C12" s="9"/>
      <c r="D12" s="9"/>
      <c r="E12" s="9"/>
      <c r="F12" s="9"/>
      <c r="G12" s="9"/>
      <c r="H12" s="9"/>
      <c r="I12" s="9"/>
      <c r="J12" s="9"/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2" hidden="1" customHeight="1">
      <c r="A13" s="13"/>
      <c r="B13" s="17"/>
      <c r="C13" s="9"/>
      <c r="D13" s="33" t="s">
        <v>18</v>
      </c>
      <c r="E13" s="9"/>
      <c r="F13" s="91"/>
      <c r="G13" s="9"/>
      <c r="H13" s="9"/>
      <c r="I13" s="33" t="s">
        <v>19</v>
      </c>
      <c r="J13" s="91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20</v>
      </c>
      <c r="E14" s="9"/>
      <c r="F14" s="46" t="s">
        <v>21</v>
      </c>
      <c r="G14" s="9"/>
      <c r="H14" s="9"/>
      <c r="I14" s="33" t="s">
        <v>22</v>
      </c>
      <c r="J14" s="46" t="str">
        <f>'Rekapitulace stavby'!AN8</f>
        <v>17. 7. 2024</v>
      </c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0.8" hidden="1" customHeight="1">
      <c r="A15" s="13"/>
      <c r="B15" s="17"/>
      <c r="C15" s="9"/>
      <c r="D15" s="9"/>
      <c r="E15" s="9"/>
      <c r="F15" s="9"/>
      <c r="G15" s="9"/>
      <c r="H15" s="9"/>
      <c r="I15" s="9"/>
      <c r="J15" s="9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12" hidden="1" customHeight="1">
      <c r="A16" s="13"/>
      <c r="B16" s="17"/>
      <c r="C16" s="9"/>
      <c r="D16" s="33" t="s">
        <v>24</v>
      </c>
      <c r="E16" s="9"/>
      <c r="F16" s="9"/>
      <c r="G16" s="9"/>
      <c r="H16" s="9"/>
      <c r="I16" s="33" t="s">
        <v>25</v>
      </c>
      <c r="J16" s="91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8" hidden="1" customHeight="1">
      <c r="A17" s="13"/>
      <c r="B17" s="17"/>
      <c r="C17" s="9"/>
      <c r="D17" s="9"/>
      <c r="E17" s="46" t="s">
        <v>26</v>
      </c>
      <c r="F17" s="9"/>
      <c r="G17" s="9"/>
      <c r="H17" s="9"/>
      <c r="I17" s="33" t="s">
        <v>27</v>
      </c>
      <c r="J17" s="91"/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7.95" hidden="1" customHeight="1">
      <c r="A18" s="13"/>
      <c r="B18" s="17"/>
      <c r="C18" s="9"/>
      <c r="D18" s="9"/>
      <c r="E18" s="9"/>
      <c r="F18" s="9"/>
      <c r="G18" s="9"/>
      <c r="H18" s="9"/>
      <c r="I18" s="9"/>
      <c r="J18" s="9"/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12" hidden="1" customHeight="1">
      <c r="A19" s="13"/>
      <c r="B19" s="17"/>
      <c r="C19" s="9"/>
      <c r="D19" s="33" t="s">
        <v>28</v>
      </c>
      <c r="E19" s="9"/>
      <c r="F19" s="9"/>
      <c r="G19" s="9"/>
      <c r="H19" s="9"/>
      <c r="I19" s="33" t="s">
        <v>25</v>
      </c>
      <c r="J19" s="27" t="str">
        <f>'Rekapitulace stavby'!AN13</f>
        <v>Vyplň údaj</v>
      </c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8" hidden="1" customHeight="1">
      <c r="A20" s="13"/>
      <c r="B20" s="17"/>
      <c r="C20" s="9"/>
      <c r="D20" s="9"/>
      <c r="E20" s="294" t="str">
        <f>'Rekapitulace stavby'!E14</f>
        <v>Vyplň údaj</v>
      </c>
      <c r="F20" s="327"/>
      <c r="G20" s="327"/>
      <c r="H20" s="327"/>
      <c r="I20" s="33" t="s">
        <v>27</v>
      </c>
      <c r="J20" s="27" t="str">
        <f>'Rekapitulace stavby'!AN14</f>
        <v>Vyplň údaj</v>
      </c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7.95" hidden="1" customHeight="1">
      <c r="A21" s="13"/>
      <c r="B21" s="17"/>
      <c r="C21" s="9"/>
      <c r="D21" s="9"/>
      <c r="E21" s="9"/>
      <c r="F21" s="9"/>
      <c r="G21" s="9"/>
      <c r="H21" s="9"/>
      <c r="I21" s="9"/>
      <c r="J21" s="9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12" hidden="1" customHeight="1">
      <c r="A22" s="13"/>
      <c r="B22" s="17"/>
      <c r="C22" s="9"/>
      <c r="D22" s="33" t="s">
        <v>30</v>
      </c>
      <c r="E22" s="9"/>
      <c r="F22" s="9"/>
      <c r="G22" s="9"/>
      <c r="H22" s="9"/>
      <c r="I22" s="33" t="s">
        <v>25</v>
      </c>
      <c r="J22" s="91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8" hidden="1" customHeight="1">
      <c r="A23" s="13"/>
      <c r="B23" s="17"/>
      <c r="C23" s="9"/>
      <c r="D23" s="9"/>
      <c r="E23" s="46" t="s">
        <v>31</v>
      </c>
      <c r="F23" s="9"/>
      <c r="G23" s="9"/>
      <c r="H23" s="9"/>
      <c r="I23" s="33" t="s">
        <v>27</v>
      </c>
      <c r="J23" s="91"/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7.95" hidden="1" customHeight="1">
      <c r="A24" s="13"/>
      <c r="B24" s="17"/>
      <c r="C24" s="9"/>
      <c r="D24" s="9"/>
      <c r="E24" s="9"/>
      <c r="F24" s="9"/>
      <c r="G24" s="9"/>
      <c r="H24" s="9"/>
      <c r="I24" s="9"/>
      <c r="J24" s="9"/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12" hidden="1" customHeight="1">
      <c r="A25" s="13"/>
      <c r="B25" s="17"/>
      <c r="C25" s="9"/>
      <c r="D25" s="33" t="s">
        <v>33</v>
      </c>
      <c r="E25" s="9"/>
      <c r="F25" s="9"/>
      <c r="G25" s="9"/>
      <c r="H25" s="9"/>
      <c r="I25" s="33" t="s">
        <v>25</v>
      </c>
      <c r="J25" s="46" t="str">
        <f>IF('Rekapitulace stavby'!AN19="","",'Rekapitulace stavby'!AN19)</f>
        <v/>
      </c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8" hidden="1" customHeight="1">
      <c r="A26" s="13"/>
      <c r="B26" s="17"/>
      <c r="C26" s="9"/>
      <c r="D26" s="9"/>
      <c r="E26" s="46" t="str">
        <f>IF('Rekapitulace stavby'!E20="","",'Rekapitulace stavby'!E20)</f>
        <v xml:space="preserve"> </v>
      </c>
      <c r="F26" s="9"/>
      <c r="G26" s="9"/>
      <c r="H26" s="9"/>
      <c r="I26" s="33" t="s">
        <v>27</v>
      </c>
      <c r="J26" s="46" t="str">
        <f>IF('Rekapitulace stavby'!AN20="","",'Rekapitulace stavby'!AN20)</f>
        <v/>
      </c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7.95" hidden="1" customHeight="1">
      <c r="A27" s="13"/>
      <c r="B27" s="17"/>
      <c r="C27" s="9"/>
      <c r="D27" s="9"/>
      <c r="E27" s="9"/>
      <c r="F27" s="9"/>
      <c r="G27" s="9"/>
      <c r="H27" s="9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12" hidden="1" customHeight="1">
      <c r="A28" s="13"/>
      <c r="B28" s="17"/>
      <c r="C28" s="9"/>
      <c r="D28" s="33" t="s">
        <v>35</v>
      </c>
      <c r="E28" s="9"/>
      <c r="F28" s="9"/>
      <c r="G28" s="9"/>
      <c r="H28" s="9"/>
      <c r="I28" s="9"/>
      <c r="J28" s="9"/>
      <c r="K28" s="19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16.5" hidden="1" customHeight="1">
      <c r="A29" s="13"/>
      <c r="B29" s="17"/>
      <c r="C29" s="9"/>
      <c r="D29" s="9"/>
      <c r="E29" s="327"/>
      <c r="F29" s="327"/>
      <c r="G29" s="327"/>
      <c r="H29" s="327"/>
      <c r="I29" s="9"/>
      <c r="J29" s="9"/>
      <c r="K29" s="19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7.95" hidden="1" customHeight="1">
      <c r="A30" s="13"/>
      <c r="B30" s="17"/>
      <c r="C30" s="9"/>
      <c r="D30" s="47"/>
      <c r="E30" s="47"/>
      <c r="F30" s="47"/>
      <c r="G30" s="47"/>
      <c r="H30" s="47"/>
      <c r="I30" s="47"/>
      <c r="J30" s="47"/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25.35" hidden="1" customHeight="1">
      <c r="A32" s="13"/>
      <c r="B32" s="17"/>
      <c r="C32" s="9"/>
      <c r="D32" s="108" t="s">
        <v>37</v>
      </c>
      <c r="E32" s="47"/>
      <c r="F32" s="47"/>
      <c r="G32" s="47"/>
      <c r="H32" s="47"/>
      <c r="I32" s="47"/>
      <c r="J32" s="109">
        <f>ROUND(J93,2)</f>
        <v>0</v>
      </c>
      <c r="K32" s="225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7.95" hidden="1" customHeight="1">
      <c r="A33" s="13"/>
      <c r="B33" s="17"/>
      <c r="C33" s="9"/>
      <c r="D33" s="50"/>
      <c r="E33" s="50"/>
      <c r="F33" s="50"/>
      <c r="G33" s="50"/>
      <c r="H33" s="50"/>
      <c r="I33" s="50"/>
      <c r="J33" s="50"/>
      <c r="K33" s="226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9"/>
      <c r="F34" s="32" t="s">
        <v>39</v>
      </c>
      <c r="G34" s="9"/>
      <c r="H34" s="9"/>
      <c r="I34" s="32" t="s">
        <v>38</v>
      </c>
      <c r="J34" s="32" t="s">
        <v>40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110" t="s">
        <v>41</v>
      </c>
      <c r="E35" s="33" t="s">
        <v>42</v>
      </c>
      <c r="F35" s="88">
        <f>ROUND((SUM(BE93:BE144)),2)</f>
        <v>0</v>
      </c>
      <c r="G35" s="9"/>
      <c r="H35" s="9"/>
      <c r="I35" s="111">
        <v>0.21</v>
      </c>
      <c r="J35" s="88">
        <f>ROUND(((SUM(BE93:BE144))*I35),2)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43</v>
      </c>
      <c r="F36" s="88">
        <f>ROUND((SUM(BF93:BF144)),2)</f>
        <v>0</v>
      </c>
      <c r="G36" s="9"/>
      <c r="H36" s="9"/>
      <c r="I36" s="111">
        <v>0.12</v>
      </c>
      <c r="J36" s="88">
        <f>ROUND(((SUM(BF93:BF144))*I36),2)</f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44</v>
      </c>
      <c r="F37" s="88">
        <f>ROUND((SUM(BG93:BG144)),2)</f>
        <v>0</v>
      </c>
      <c r="G37" s="9"/>
      <c r="H37" s="9"/>
      <c r="I37" s="111">
        <v>0.21</v>
      </c>
      <c r="J37" s="88">
        <f t="shared" ref="J37:J39" si="0">0</f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14.4" hidden="1" customHeight="1">
      <c r="A38" s="13"/>
      <c r="B38" s="17"/>
      <c r="C38" s="9"/>
      <c r="D38" s="9"/>
      <c r="E38" s="33" t="s">
        <v>45</v>
      </c>
      <c r="F38" s="88">
        <f>ROUND((SUM(BH93:BH144)),2)</f>
        <v>0</v>
      </c>
      <c r="G38" s="9"/>
      <c r="H38" s="9"/>
      <c r="I38" s="111">
        <v>0.12</v>
      </c>
      <c r="J38" s="88">
        <f t="shared" si="0"/>
        <v>0</v>
      </c>
      <c r="K38" s="19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14.4" hidden="1" customHeight="1">
      <c r="A39" s="13"/>
      <c r="B39" s="17"/>
      <c r="C39" s="9"/>
      <c r="D39" s="9"/>
      <c r="E39" s="33" t="s">
        <v>46</v>
      </c>
      <c r="F39" s="88">
        <f>ROUND((SUM(BI93:BI144)),2)</f>
        <v>0</v>
      </c>
      <c r="G39" s="9"/>
      <c r="H39" s="9"/>
      <c r="I39" s="111">
        <v>0</v>
      </c>
      <c r="J39" s="88">
        <f t="shared" si="0"/>
        <v>0</v>
      </c>
      <c r="K39" s="19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7.95" hidden="1" customHeight="1">
      <c r="A40" s="13"/>
      <c r="B40" s="17"/>
      <c r="C40" s="9"/>
      <c r="D40" s="29"/>
      <c r="E40" s="29"/>
      <c r="F40" s="29"/>
      <c r="G40" s="29"/>
      <c r="H40" s="29"/>
      <c r="I40" s="29"/>
      <c r="J40" s="29"/>
      <c r="K40" s="54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25.35" hidden="1" customHeight="1">
      <c r="A41" s="13"/>
      <c r="B41" s="17"/>
      <c r="C41" s="112"/>
      <c r="D41" s="113" t="s">
        <v>47</v>
      </c>
      <c r="E41" s="57"/>
      <c r="F41" s="57"/>
      <c r="G41" s="114" t="s">
        <v>48</v>
      </c>
      <c r="H41" s="115" t="s">
        <v>49</v>
      </c>
      <c r="I41" s="57"/>
      <c r="J41" s="116">
        <f>SUM(J32:J39)</f>
        <v>0</v>
      </c>
      <c r="K41" s="117"/>
      <c r="L41" s="17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4.4" hidden="1" customHeight="1">
      <c r="A42" s="13"/>
      <c r="B42" s="40"/>
      <c r="C42" s="8"/>
      <c r="D42" s="227"/>
      <c r="E42" s="227"/>
      <c r="F42" s="227"/>
      <c r="G42" s="227"/>
      <c r="H42" s="227"/>
      <c r="I42" s="227"/>
      <c r="J42" s="227"/>
      <c r="K42" s="228"/>
      <c r="L42" s="17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12.75" hidden="1" customHeight="1">
      <c r="A44" s="7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12.75" hidden="1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6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24.9" customHeight="1">
      <c r="A47" s="13"/>
      <c r="B47" s="17"/>
      <c r="C47" s="42" t="s">
        <v>131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7.95" customHeight="1">
      <c r="A48" s="13"/>
      <c r="B48" s="17"/>
      <c r="C48" s="9"/>
      <c r="D48" s="9"/>
      <c r="E48" s="9"/>
      <c r="F48" s="9"/>
      <c r="G48" s="9"/>
      <c r="H48" s="9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16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324" t="str">
        <f>E7</f>
        <v>Společenský objekt na hřišti ve Veselí</v>
      </c>
      <c r="F50" s="328"/>
      <c r="G50" s="328"/>
      <c r="H50" s="328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12" customHeight="1">
      <c r="A51" s="13"/>
      <c r="B51" s="17"/>
      <c r="C51" s="25" t="s">
        <v>130</v>
      </c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6.5" customHeight="1">
      <c r="A52" s="13"/>
      <c r="B52" s="17"/>
      <c r="C52" s="9"/>
      <c r="D52" s="9"/>
      <c r="E52" s="324" t="s">
        <v>1850</v>
      </c>
      <c r="F52" s="286"/>
      <c r="G52" s="286"/>
      <c r="H52" s="286"/>
      <c r="I52" s="9"/>
      <c r="J52" s="9"/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12" customHeight="1">
      <c r="A53" s="13"/>
      <c r="B53" s="17"/>
      <c r="C53" s="33" t="s">
        <v>1851</v>
      </c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16.5" customHeight="1">
      <c r="A54" s="13"/>
      <c r="B54" s="17"/>
      <c r="C54" s="9"/>
      <c r="D54" s="9"/>
      <c r="E54" s="285" t="str">
        <f>E11</f>
        <v>01.4 - Ochrana před bleskem</v>
      </c>
      <c r="F54" s="286"/>
      <c r="G54" s="286"/>
      <c r="H54" s="286"/>
      <c r="I54" s="9"/>
      <c r="J54" s="9"/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7.95" customHeight="1">
      <c r="A55" s="13"/>
      <c r="B55" s="17"/>
      <c r="C55" s="9"/>
      <c r="D55" s="9"/>
      <c r="E55" s="9"/>
      <c r="F55" s="9"/>
      <c r="G55" s="9"/>
      <c r="H55" s="9"/>
      <c r="I55" s="9"/>
      <c r="J55" s="9"/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2" customHeight="1">
      <c r="A56" s="13"/>
      <c r="B56" s="17"/>
      <c r="C56" s="33" t="s">
        <v>20</v>
      </c>
      <c r="D56" s="9"/>
      <c r="E56" s="9"/>
      <c r="F56" s="46" t="str">
        <f>F14</f>
        <v>Veselí u Oder</v>
      </c>
      <c r="G56" s="9"/>
      <c r="H56" s="9"/>
      <c r="I56" s="33" t="s">
        <v>22</v>
      </c>
      <c r="J56" s="46" t="str">
        <f>IF(J14="","",J14)</f>
        <v>17. 7. 2024</v>
      </c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7.95" customHeight="1">
      <c r="A57" s="13"/>
      <c r="B57" s="17"/>
      <c r="C57" s="9"/>
      <c r="D57" s="9"/>
      <c r="E57" s="9"/>
      <c r="F57" s="9"/>
      <c r="G57" s="9"/>
      <c r="H57" s="9"/>
      <c r="I57" s="9"/>
      <c r="J57" s="9"/>
      <c r="K57" s="19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40.049999999999997" customHeight="1">
      <c r="A58" s="13"/>
      <c r="B58" s="17"/>
      <c r="C58" s="33" t="s">
        <v>24</v>
      </c>
      <c r="D58" s="9"/>
      <c r="E58" s="9"/>
      <c r="F58" s="46" t="str">
        <f>E17</f>
        <v>Město Odry</v>
      </c>
      <c r="G58" s="9"/>
      <c r="H58" s="9"/>
      <c r="I58" s="33" t="s">
        <v>30</v>
      </c>
      <c r="J58" s="28" t="str">
        <f>E23</f>
        <v>PRINEX GROUP s.r.o., Masarykovo nám. 11/46, Odry</v>
      </c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15.15" customHeight="1">
      <c r="A59" s="13"/>
      <c r="B59" s="17"/>
      <c r="C59" s="33" t="s">
        <v>28</v>
      </c>
      <c r="D59" s="9"/>
      <c r="E59" s="9"/>
      <c r="F59" s="46" t="str">
        <f>IF(E20="","",E20)</f>
        <v>Vyplň údaj</v>
      </c>
      <c r="G59" s="9"/>
      <c r="H59" s="9"/>
      <c r="I59" s="33" t="s">
        <v>33</v>
      </c>
      <c r="J59" s="28" t="str">
        <f>E26</f>
        <v xml:space="preserve"> 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10.35" customHeight="1">
      <c r="A60" s="13"/>
      <c r="B60" s="17"/>
      <c r="C60" s="9"/>
      <c r="D60" s="9"/>
      <c r="E60" s="9"/>
      <c r="F60" s="9"/>
      <c r="G60" s="9"/>
      <c r="H60" s="9"/>
      <c r="I60" s="9"/>
      <c r="J60" s="9"/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29.25" customHeight="1">
      <c r="A61" s="13"/>
      <c r="B61" s="17"/>
      <c r="C61" s="118" t="s">
        <v>132</v>
      </c>
      <c r="D61" s="119"/>
      <c r="E61" s="119"/>
      <c r="F61" s="119"/>
      <c r="G61" s="119"/>
      <c r="H61" s="119"/>
      <c r="I61" s="119"/>
      <c r="J61" s="120" t="s">
        <v>133</v>
      </c>
      <c r="K61" s="121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0.35" customHeight="1">
      <c r="A62" s="13"/>
      <c r="B62" s="17"/>
      <c r="C62" s="9"/>
      <c r="D62" s="9"/>
      <c r="E62" s="9"/>
      <c r="F62" s="9"/>
      <c r="G62" s="9"/>
      <c r="H62" s="9"/>
      <c r="I62" s="9"/>
      <c r="J62" s="9"/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22.8" customHeight="1">
      <c r="A63" s="13"/>
      <c r="B63" s="17"/>
      <c r="C63" s="122" t="s">
        <v>69</v>
      </c>
      <c r="D63" s="9"/>
      <c r="E63" s="9"/>
      <c r="F63" s="9"/>
      <c r="G63" s="9"/>
      <c r="H63" s="9"/>
      <c r="I63" s="9"/>
      <c r="J63" s="66">
        <f>J93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123" t="s">
        <v>134</v>
      </c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24.9" customHeight="1">
      <c r="A64" s="13"/>
      <c r="B64" s="17"/>
      <c r="C64" s="9"/>
      <c r="D64" s="125" t="s">
        <v>145</v>
      </c>
      <c r="E64" s="47"/>
      <c r="F64" s="47"/>
      <c r="G64" s="47"/>
      <c r="H64" s="47"/>
      <c r="I64" s="47"/>
      <c r="J64" s="126">
        <f>J94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19.95" customHeight="1">
      <c r="A65" s="13"/>
      <c r="B65" s="17"/>
      <c r="C65" s="9"/>
      <c r="D65" s="128" t="s">
        <v>2092</v>
      </c>
      <c r="E65" s="229"/>
      <c r="F65" s="229"/>
      <c r="G65" s="229"/>
      <c r="H65" s="229"/>
      <c r="I65" s="229"/>
      <c r="J65" s="129">
        <f>J95</f>
        <v>0</v>
      </c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24.9" customHeight="1">
      <c r="A66" s="13"/>
      <c r="B66" s="17"/>
      <c r="C66" s="9"/>
      <c r="D66" s="130" t="s">
        <v>2094</v>
      </c>
      <c r="E66" s="229"/>
      <c r="F66" s="229"/>
      <c r="G66" s="229"/>
      <c r="H66" s="229"/>
      <c r="I66" s="229"/>
      <c r="J66" s="129">
        <f>J110</f>
        <v>0</v>
      </c>
      <c r="K66" s="19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9.95" customHeight="1">
      <c r="A67" s="13"/>
      <c r="B67" s="17"/>
      <c r="C67" s="9"/>
      <c r="D67" s="128" t="s">
        <v>2381</v>
      </c>
      <c r="E67" s="229"/>
      <c r="F67" s="229"/>
      <c r="G67" s="229"/>
      <c r="H67" s="229"/>
      <c r="I67" s="229"/>
      <c r="J67" s="129">
        <f>J111</f>
        <v>0</v>
      </c>
      <c r="K67" s="19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24.9" customHeight="1">
      <c r="A68" s="13"/>
      <c r="B68" s="17"/>
      <c r="C68" s="9"/>
      <c r="D68" s="130" t="s">
        <v>2096</v>
      </c>
      <c r="E68" s="229"/>
      <c r="F68" s="229"/>
      <c r="G68" s="229"/>
      <c r="H68" s="229"/>
      <c r="I68" s="229"/>
      <c r="J68" s="129">
        <f>J135</f>
        <v>0</v>
      </c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24.9" customHeight="1">
      <c r="A69" s="13"/>
      <c r="B69" s="17"/>
      <c r="C69" s="9"/>
      <c r="D69" s="130" t="s">
        <v>2097</v>
      </c>
      <c r="E69" s="229"/>
      <c r="F69" s="229"/>
      <c r="G69" s="229"/>
      <c r="H69" s="229"/>
      <c r="I69" s="229"/>
      <c r="J69" s="129">
        <f>J138</f>
        <v>0</v>
      </c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19.95" customHeight="1">
      <c r="A70" s="13"/>
      <c r="B70" s="17"/>
      <c r="C70" s="9"/>
      <c r="D70" s="128" t="s">
        <v>2099</v>
      </c>
      <c r="E70" s="229"/>
      <c r="F70" s="229"/>
      <c r="G70" s="229"/>
      <c r="H70" s="229"/>
      <c r="I70" s="229"/>
      <c r="J70" s="129">
        <f>J139</f>
        <v>0</v>
      </c>
      <c r="K70" s="19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19.95" customHeight="1">
      <c r="A71" s="13"/>
      <c r="B71" s="17"/>
      <c r="C71" s="9"/>
      <c r="D71" s="128" t="s">
        <v>2100</v>
      </c>
      <c r="E71" s="229"/>
      <c r="F71" s="229"/>
      <c r="G71" s="229"/>
      <c r="H71" s="229"/>
      <c r="I71" s="229"/>
      <c r="J71" s="129">
        <f>J142</f>
        <v>0</v>
      </c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21.75" customHeight="1">
      <c r="A72" s="13"/>
      <c r="B72" s="17"/>
      <c r="C72" s="9"/>
      <c r="D72" s="50"/>
      <c r="E72" s="50"/>
      <c r="F72" s="50"/>
      <c r="G72" s="50"/>
      <c r="H72" s="50"/>
      <c r="I72" s="50"/>
      <c r="J72" s="50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7.95" customHeight="1">
      <c r="A73" s="13"/>
      <c r="B73" s="40"/>
      <c r="C73" s="8"/>
      <c r="D73" s="8"/>
      <c r="E73" s="8"/>
      <c r="F73" s="8"/>
      <c r="G73" s="8"/>
      <c r="H73" s="8"/>
      <c r="I73" s="8"/>
      <c r="J73" s="8"/>
      <c r="K73" s="41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2.75" customHeight="1">
      <c r="A74" s="7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.75" customHeight="1">
      <c r="A75" s="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12.75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K76" s="8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14"/>
      <c r="C77" s="15"/>
      <c r="D77" s="15"/>
      <c r="E77" s="15"/>
      <c r="F77" s="15"/>
      <c r="G77" s="15"/>
      <c r="H77" s="15"/>
      <c r="I77" s="15"/>
      <c r="J77" s="15"/>
      <c r="K77" s="16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24.9" customHeight="1">
      <c r="A78" s="13"/>
      <c r="B78" s="17"/>
      <c r="C78" s="42" t="s">
        <v>158</v>
      </c>
      <c r="D78" s="9"/>
      <c r="E78" s="9"/>
      <c r="F78" s="9"/>
      <c r="G78" s="9"/>
      <c r="H78" s="9"/>
      <c r="I78" s="9"/>
      <c r="J78" s="9"/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7.95" customHeight="1">
      <c r="A79" s="13"/>
      <c r="B79" s="17"/>
      <c r="C79" s="9"/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12" customHeight="1">
      <c r="A80" s="13"/>
      <c r="B80" s="17"/>
      <c r="C80" s="33" t="s">
        <v>16</v>
      </c>
      <c r="D80" s="9"/>
      <c r="E80" s="9"/>
      <c r="F80" s="9"/>
      <c r="G80" s="9"/>
      <c r="H80" s="9"/>
      <c r="I80" s="9"/>
      <c r="J80" s="9"/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6.5" customHeight="1">
      <c r="A81" s="13"/>
      <c r="B81" s="17"/>
      <c r="C81" s="9"/>
      <c r="D81" s="9"/>
      <c r="E81" s="324" t="str">
        <f>E7</f>
        <v>Společenský objekt na hřišti ve Veselí</v>
      </c>
      <c r="F81" s="328"/>
      <c r="G81" s="328"/>
      <c r="H81" s="328"/>
      <c r="I81" s="9"/>
      <c r="J81" s="9"/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2" customHeight="1">
      <c r="A82" s="13"/>
      <c r="B82" s="17"/>
      <c r="C82" s="25" t="s">
        <v>130</v>
      </c>
      <c r="D82" s="9"/>
      <c r="E82" s="9"/>
      <c r="F82" s="9"/>
      <c r="G82" s="9"/>
      <c r="H82" s="9"/>
      <c r="I82" s="9"/>
      <c r="J82" s="9"/>
      <c r="K82" s="19"/>
      <c r="L82" s="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16.5" customHeight="1">
      <c r="A83" s="13"/>
      <c r="B83" s="17"/>
      <c r="C83" s="9"/>
      <c r="D83" s="9"/>
      <c r="E83" s="324" t="s">
        <v>1850</v>
      </c>
      <c r="F83" s="286"/>
      <c r="G83" s="286"/>
      <c r="H83" s="286"/>
      <c r="I83" s="9"/>
      <c r="J83" s="9"/>
      <c r="K83" s="19"/>
      <c r="L83" s="17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12" customHeight="1">
      <c r="A84" s="13"/>
      <c r="B84" s="17"/>
      <c r="C84" s="33" t="s">
        <v>1851</v>
      </c>
      <c r="D84" s="9"/>
      <c r="E84" s="9"/>
      <c r="F84" s="9"/>
      <c r="G84" s="9"/>
      <c r="H84" s="9"/>
      <c r="I84" s="9"/>
      <c r="J84" s="9"/>
      <c r="K84" s="19"/>
      <c r="L84" s="17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16.5" customHeight="1">
      <c r="A85" s="13"/>
      <c r="B85" s="17"/>
      <c r="C85" s="9"/>
      <c r="D85" s="9"/>
      <c r="E85" s="285" t="str">
        <f>E11</f>
        <v>01.4 - Ochrana před bleskem</v>
      </c>
      <c r="F85" s="286"/>
      <c r="G85" s="286"/>
      <c r="H85" s="286"/>
      <c r="I85" s="9"/>
      <c r="J85" s="9"/>
      <c r="K85" s="19"/>
      <c r="L85" s="17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7.95" customHeight="1">
      <c r="A86" s="13"/>
      <c r="B86" s="17"/>
      <c r="C86" s="9"/>
      <c r="D86" s="9"/>
      <c r="E86" s="9"/>
      <c r="F86" s="9"/>
      <c r="G86" s="9"/>
      <c r="H86" s="9"/>
      <c r="I86" s="9"/>
      <c r="J86" s="9"/>
      <c r="K86" s="19"/>
      <c r="L86" s="17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12" customHeight="1">
      <c r="A87" s="13"/>
      <c r="B87" s="17"/>
      <c r="C87" s="33" t="s">
        <v>20</v>
      </c>
      <c r="D87" s="9"/>
      <c r="E87" s="9"/>
      <c r="F87" s="46" t="str">
        <f>F14</f>
        <v>Veselí u Oder</v>
      </c>
      <c r="G87" s="9"/>
      <c r="H87" s="9"/>
      <c r="I87" s="33" t="s">
        <v>22</v>
      </c>
      <c r="J87" s="46" t="str">
        <f>IF(J14="","",J14)</f>
        <v>17. 7. 2024</v>
      </c>
      <c r="K87" s="19"/>
      <c r="L87" s="17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7.95" customHeight="1">
      <c r="A88" s="13"/>
      <c r="B88" s="17"/>
      <c r="C88" s="9"/>
      <c r="D88" s="9"/>
      <c r="E88" s="9"/>
      <c r="F88" s="9"/>
      <c r="G88" s="9"/>
      <c r="H88" s="9"/>
      <c r="I88" s="9"/>
      <c r="J88" s="9"/>
      <c r="K88" s="19"/>
      <c r="L88" s="17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40.049999999999997" customHeight="1">
      <c r="A89" s="13"/>
      <c r="B89" s="17"/>
      <c r="C89" s="33" t="s">
        <v>24</v>
      </c>
      <c r="D89" s="9"/>
      <c r="E89" s="9"/>
      <c r="F89" s="46" t="str">
        <f>E17</f>
        <v>Město Odry</v>
      </c>
      <c r="G89" s="9"/>
      <c r="H89" s="9"/>
      <c r="I89" s="33" t="s">
        <v>30</v>
      </c>
      <c r="J89" s="28" t="str">
        <f>E23</f>
        <v>PRINEX GROUP s.r.o., Masarykovo nám. 11/46, Odry</v>
      </c>
      <c r="K89" s="19"/>
      <c r="L89" s="17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15.15" customHeight="1">
      <c r="A90" s="13"/>
      <c r="B90" s="17"/>
      <c r="C90" s="33" t="s">
        <v>28</v>
      </c>
      <c r="D90" s="9"/>
      <c r="E90" s="9"/>
      <c r="F90" s="46" t="str">
        <f>IF(E20="","",E20)</f>
        <v>Vyplň údaj</v>
      </c>
      <c r="G90" s="9"/>
      <c r="H90" s="9"/>
      <c r="I90" s="33" t="s">
        <v>33</v>
      </c>
      <c r="J90" s="28" t="str">
        <f>E26</f>
        <v xml:space="preserve"> </v>
      </c>
      <c r="K90" s="19"/>
      <c r="L90" s="17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10.35" customHeight="1">
      <c r="A91" s="13"/>
      <c r="B91" s="17"/>
      <c r="C91" s="47"/>
      <c r="D91" s="47"/>
      <c r="E91" s="47"/>
      <c r="F91" s="47"/>
      <c r="G91" s="47"/>
      <c r="H91" s="47"/>
      <c r="I91" s="47"/>
      <c r="J91" s="47"/>
      <c r="K91" s="225"/>
      <c r="L91" s="17"/>
      <c r="M91" s="47"/>
      <c r="N91" s="47"/>
      <c r="O91" s="47"/>
      <c r="P91" s="47"/>
      <c r="Q91" s="47"/>
      <c r="R91" s="47"/>
      <c r="S91" s="47"/>
      <c r="T91" s="47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29.25" customHeight="1">
      <c r="A92" s="13"/>
      <c r="B92" s="49"/>
      <c r="C92" s="132" t="s">
        <v>159</v>
      </c>
      <c r="D92" s="133" t="s">
        <v>56</v>
      </c>
      <c r="E92" s="133" t="s">
        <v>52</v>
      </c>
      <c r="F92" s="133" t="s">
        <v>53</v>
      </c>
      <c r="G92" s="133" t="s">
        <v>160</v>
      </c>
      <c r="H92" s="133" t="s">
        <v>161</v>
      </c>
      <c r="I92" s="133" t="s">
        <v>162</v>
      </c>
      <c r="J92" s="133" t="s">
        <v>133</v>
      </c>
      <c r="K92" s="134" t="s">
        <v>163</v>
      </c>
      <c r="L92" s="49"/>
      <c r="M92" s="135"/>
      <c r="N92" s="136" t="s">
        <v>41</v>
      </c>
      <c r="O92" s="136" t="s">
        <v>164</v>
      </c>
      <c r="P92" s="136" t="s">
        <v>165</v>
      </c>
      <c r="Q92" s="136" t="s">
        <v>166</v>
      </c>
      <c r="R92" s="136" t="s">
        <v>167</v>
      </c>
      <c r="S92" s="136" t="s">
        <v>168</v>
      </c>
      <c r="T92" s="137" t="s">
        <v>169</v>
      </c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12"/>
    </row>
    <row r="93" spans="1:66" ht="22.8" customHeight="1">
      <c r="A93" s="13"/>
      <c r="B93" s="17"/>
      <c r="C93" s="138" t="s">
        <v>170</v>
      </c>
      <c r="D93" s="50"/>
      <c r="E93" s="50"/>
      <c r="F93" s="50"/>
      <c r="G93" s="50"/>
      <c r="H93" s="50"/>
      <c r="I93" s="50"/>
      <c r="J93" s="139">
        <f>BK93</f>
        <v>0</v>
      </c>
      <c r="K93" s="226"/>
      <c r="L93" s="49"/>
      <c r="M93" s="63"/>
      <c r="N93" s="50"/>
      <c r="O93" s="50"/>
      <c r="P93" s="140">
        <f>P94+P110+P135+P138</f>
        <v>0</v>
      </c>
      <c r="Q93" s="50"/>
      <c r="R93" s="140">
        <f>R94+R110+R135+R138</f>
        <v>9.5259999999999997E-2</v>
      </c>
      <c r="S93" s="50"/>
      <c r="T93" s="141">
        <f>T94+T110+T135+T138</f>
        <v>0</v>
      </c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9"/>
      <c r="AS93" s="9"/>
      <c r="AT93" s="123" t="s">
        <v>70</v>
      </c>
      <c r="AU93" s="123" t="s">
        <v>134</v>
      </c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142">
        <f>BK94+BK110+BK135+BK138</f>
        <v>0</v>
      </c>
      <c r="BL93" s="9"/>
      <c r="BM93" s="9"/>
      <c r="BN93" s="12"/>
    </row>
    <row r="94" spans="1:66" ht="25.95" customHeight="1">
      <c r="A94" s="13"/>
      <c r="B94" s="17"/>
      <c r="C94" s="9"/>
      <c r="D94" s="144" t="s">
        <v>70</v>
      </c>
      <c r="E94" s="145" t="s">
        <v>785</v>
      </c>
      <c r="F94" s="145" t="s">
        <v>786</v>
      </c>
      <c r="G94" s="9"/>
      <c r="H94" s="9"/>
      <c r="I94" s="9"/>
      <c r="J94" s="146">
        <f>BK94</f>
        <v>0</v>
      </c>
      <c r="K94" s="19"/>
      <c r="L94" s="49"/>
      <c r="M94" s="52"/>
      <c r="N94" s="9"/>
      <c r="O94" s="9"/>
      <c r="P94" s="147">
        <f>P95</f>
        <v>0</v>
      </c>
      <c r="Q94" s="9"/>
      <c r="R94" s="147">
        <f>R95</f>
        <v>0.03</v>
      </c>
      <c r="S94" s="9"/>
      <c r="T94" s="148">
        <f>T95</f>
        <v>0</v>
      </c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44" t="s">
        <v>81</v>
      </c>
      <c r="AS94" s="9"/>
      <c r="AT94" s="149" t="s">
        <v>70</v>
      </c>
      <c r="AU94" s="149" t="s">
        <v>71</v>
      </c>
      <c r="AV94" s="9"/>
      <c r="AW94" s="9"/>
      <c r="AX94" s="9"/>
      <c r="AY94" s="144" t="s">
        <v>173</v>
      </c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150">
        <f>BK95</f>
        <v>0</v>
      </c>
      <c r="BL94" s="9"/>
      <c r="BM94" s="9"/>
      <c r="BN94" s="12"/>
    </row>
    <row r="95" spans="1:66" ht="22.8" customHeight="1">
      <c r="A95" s="13"/>
      <c r="B95" s="17"/>
      <c r="C95" s="47"/>
      <c r="D95" s="151" t="s">
        <v>70</v>
      </c>
      <c r="E95" s="152" t="s">
        <v>2110</v>
      </c>
      <c r="F95" s="152" t="s">
        <v>2111</v>
      </c>
      <c r="G95" s="47"/>
      <c r="H95" s="47"/>
      <c r="I95" s="47"/>
      <c r="J95" s="153">
        <f>BK95</f>
        <v>0</v>
      </c>
      <c r="K95" s="225"/>
      <c r="L95" s="49"/>
      <c r="M95" s="52"/>
      <c r="N95" s="9"/>
      <c r="O95" s="9"/>
      <c r="P95" s="147">
        <f>SUM(P96:P109)</f>
        <v>0</v>
      </c>
      <c r="Q95" s="9"/>
      <c r="R95" s="147">
        <f>SUM(R96:R109)</f>
        <v>0.03</v>
      </c>
      <c r="S95" s="9"/>
      <c r="T95" s="148">
        <f>SUM(T96:T109)</f>
        <v>0</v>
      </c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44" t="s">
        <v>81</v>
      </c>
      <c r="AS95" s="9"/>
      <c r="AT95" s="149" t="s">
        <v>70</v>
      </c>
      <c r="AU95" s="149" t="s">
        <v>79</v>
      </c>
      <c r="AV95" s="9"/>
      <c r="AW95" s="9"/>
      <c r="AX95" s="9"/>
      <c r="AY95" s="144" t="s">
        <v>173</v>
      </c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150">
        <f>SUM(BK96:BK109)</f>
        <v>0</v>
      </c>
      <c r="BL95" s="9"/>
      <c r="BM95" s="9"/>
      <c r="BN95" s="12"/>
    </row>
    <row r="96" spans="1:66" ht="24.15" customHeight="1">
      <c r="A96" s="13"/>
      <c r="B96" s="49"/>
      <c r="C96" s="154" t="s">
        <v>79</v>
      </c>
      <c r="D96" s="154" t="s">
        <v>175</v>
      </c>
      <c r="E96" s="155" t="s">
        <v>2382</v>
      </c>
      <c r="F96" s="155" t="s">
        <v>2383</v>
      </c>
      <c r="G96" s="156" t="s">
        <v>378</v>
      </c>
      <c r="H96" s="157">
        <v>30</v>
      </c>
      <c r="I96" s="158"/>
      <c r="J96" s="159">
        <f>ROUND(I96*H96,2)</f>
        <v>0</v>
      </c>
      <c r="K96" s="167" t="s">
        <v>192</v>
      </c>
      <c r="L96" s="49"/>
      <c r="M96" s="161"/>
      <c r="N96" s="162" t="s">
        <v>42</v>
      </c>
      <c r="O96" s="9"/>
      <c r="P96" s="163">
        <f>O96*H96</f>
        <v>0</v>
      </c>
      <c r="Q96" s="163">
        <v>0</v>
      </c>
      <c r="R96" s="163">
        <f>Q96*H96</f>
        <v>0</v>
      </c>
      <c r="S96" s="163">
        <v>0</v>
      </c>
      <c r="T96" s="164">
        <f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262</v>
      </c>
      <c r="AS96" s="9"/>
      <c r="AT96" s="165" t="s">
        <v>175</v>
      </c>
      <c r="AU96" s="165" t="s">
        <v>81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123" t="s">
        <v>79</v>
      </c>
      <c r="BK96" s="166">
        <f>ROUND(I96*H96,2)</f>
        <v>0</v>
      </c>
      <c r="BL96" s="123" t="s">
        <v>262</v>
      </c>
      <c r="BM96" s="165" t="s">
        <v>2384</v>
      </c>
      <c r="BN96" s="12"/>
    </row>
    <row r="97" spans="1:66" ht="13.05" customHeight="1">
      <c r="A97" s="13"/>
      <c r="B97" s="17"/>
      <c r="C97" s="229"/>
      <c r="D97" s="168" t="s">
        <v>194</v>
      </c>
      <c r="E97" s="229"/>
      <c r="F97" s="169" t="s">
        <v>2385</v>
      </c>
      <c r="G97" s="229"/>
      <c r="H97" s="229"/>
      <c r="I97" s="229"/>
      <c r="J97" s="229"/>
      <c r="K97" s="230"/>
      <c r="L97" s="49"/>
      <c r="M97" s="52"/>
      <c r="N97" s="9"/>
      <c r="O97" s="9"/>
      <c r="P97" s="9"/>
      <c r="Q97" s="9"/>
      <c r="R97" s="9"/>
      <c r="S97" s="9"/>
      <c r="T97" s="53"/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23" t="s">
        <v>194</v>
      </c>
      <c r="AU97" s="123" t="s">
        <v>81</v>
      </c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12"/>
    </row>
    <row r="98" spans="1:66" ht="16.5" customHeight="1">
      <c r="A98" s="13"/>
      <c r="B98" s="49"/>
      <c r="C98" s="193" t="s">
        <v>81</v>
      </c>
      <c r="D98" s="193" t="s">
        <v>317</v>
      </c>
      <c r="E98" s="194" t="s">
        <v>2386</v>
      </c>
      <c r="F98" s="194" t="s">
        <v>2387</v>
      </c>
      <c r="G98" s="195" t="s">
        <v>416</v>
      </c>
      <c r="H98" s="196">
        <v>30</v>
      </c>
      <c r="I98" s="197"/>
      <c r="J98" s="198">
        <f>ROUND(I98*H98,2)</f>
        <v>0</v>
      </c>
      <c r="K98" s="199" t="s">
        <v>192</v>
      </c>
      <c r="L98" s="200"/>
      <c r="M98" s="201"/>
      <c r="N98" s="202" t="s">
        <v>42</v>
      </c>
      <c r="O98" s="9"/>
      <c r="P98" s="163">
        <f>O98*H98</f>
        <v>0</v>
      </c>
      <c r="Q98" s="163">
        <v>1E-3</v>
      </c>
      <c r="R98" s="163">
        <f>Q98*H98</f>
        <v>0.03</v>
      </c>
      <c r="S98" s="163">
        <v>0</v>
      </c>
      <c r="T98" s="164">
        <f>S98*H98</f>
        <v>0</v>
      </c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65" t="s">
        <v>216</v>
      </c>
      <c r="AS98" s="9"/>
      <c r="AT98" s="165" t="s">
        <v>317</v>
      </c>
      <c r="AU98" s="165" t="s">
        <v>81</v>
      </c>
      <c r="AV98" s="9"/>
      <c r="AW98" s="9"/>
      <c r="AX98" s="9"/>
      <c r="AY98" s="123" t="s">
        <v>173</v>
      </c>
      <c r="AZ98" s="9"/>
      <c r="BA98" s="9"/>
      <c r="BB98" s="9"/>
      <c r="BC98" s="9"/>
      <c r="BD98" s="9"/>
      <c r="BE98" s="166">
        <f>IF(N98="základní",J98,0)</f>
        <v>0</v>
      </c>
      <c r="BF98" s="166">
        <f>IF(N98="snížená",J98,0)</f>
        <v>0</v>
      </c>
      <c r="BG98" s="166">
        <f>IF(N98="zákl. přenesená",J98,0)</f>
        <v>0</v>
      </c>
      <c r="BH98" s="166">
        <f>IF(N98="sníž. přenesená",J98,0)</f>
        <v>0</v>
      </c>
      <c r="BI98" s="166">
        <f>IF(N98="nulová",J98,0)</f>
        <v>0</v>
      </c>
      <c r="BJ98" s="123" t="s">
        <v>79</v>
      </c>
      <c r="BK98" s="166">
        <f>ROUND(I98*H98,2)</f>
        <v>0</v>
      </c>
      <c r="BL98" s="123" t="s">
        <v>179</v>
      </c>
      <c r="BM98" s="165" t="s">
        <v>2388</v>
      </c>
      <c r="BN98" s="12"/>
    </row>
    <row r="99" spans="1:66" ht="24.15" customHeight="1">
      <c r="A99" s="13"/>
      <c r="B99" s="49"/>
      <c r="C99" s="193" t="s">
        <v>184</v>
      </c>
      <c r="D99" s="193" t="s">
        <v>317</v>
      </c>
      <c r="E99" s="194" t="s">
        <v>2389</v>
      </c>
      <c r="F99" s="194" t="s">
        <v>2390</v>
      </c>
      <c r="G99" s="195" t="s">
        <v>372</v>
      </c>
      <c r="H99" s="196">
        <v>10</v>
      </c>
      <c r="I99" s="197"/>
      <c r="J99" s="198">
        <f>ROUND(I99*H99,2)</f>
        <v>0</v>
      </c>
      <c r="K99" s="211"/>
      <c r="L99" s="200"/>
      <c r="M99" s="201"/>
      <c r="N99" s="202" t="s">
        <v>42</v>
      </c>
      <c r="O99" s="9"/>
      <c r="P99" s="163">
        <f>O99*H99</f>
        <v>0</v>
      </c>
      <c r="Q99" s="163">
        <v>0</v>
      </c>
      <c r="R99" s="163">
        <f>Q99*H99</f>
        <v>0</v>
      </c>
      <c r="S99" s="163">
        <v>0</v>
      </c>
      <c r="T99" s="164">
        <f>S99*H99</f>
        <v>0</v>
      </c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65" t="s">
        <v>216</v>
      </c>
      <c r="AS99" s="9"/>
      <c r="AT99" s="165" t="s">
        <v>317</v>
      </c>
      <c r="AU99" s="165" t="s">
        <v>81</v>
      </c>
      <c r="AV99" s="9"/>
      <c r="AW99" s="9"/>
      <c r="AX99" s="9"/>
      <c r="AY99" s="123" t="s">
        <v>173</v>
      </c>
      <c r="AZ99" s="9"/>
      <c r="BA99" s="9"/>
      <c r="BB99" s="9"/>
      <c r="BC99" s="9"/>
      <c r="BD99" s="9"/>
      <c r="BE99" s="166">
        <f>IF(N99="základní",J99,0)</f>
        <v>0</v>
      </c>
      <c r="BF99" s="166">
        <f>IF(N99="snížená",J99,0)</f>
        <v>0</v>
      </c>
      <c r="BG99" s="166">
        <f>IF(N99="zákl. přenesená",J99,0)</f>
        <v>0</v>
      </c>
      <c r="BH99" s="166">
        <f>IF(N99="sníž. přenesená",J99,0)</f>
        <v>0</v>
      </c>
      <c r="BI99" s="166">
        <f>IF(N99="nulová",J99,0)</f>
        <v>0</v>
      </c>
      <c r="BJ99" s="123" t="s">
        <v>79</v>
      </c>
      <c r="BK99" s="166">
        <f>ROUND(I99*H99,2)</f>
        <v>0</v>
      </c>
      <c r="BL99" s="123" t="s">
        <v>179</v>
      </c>
      <c r="BM99" s="165" t="s">
        <v>2391</v>
      </c>
      <c r="BN99" s="12"/>
    </row>
    <row r="100" spans="1:66" ht="16.5" customHeight="1">
      <c r="A100" s="13"/>
      <c r="B100" s="49"/>
      <c r="C100" s="154" t="s">
        <v>179</v>
      </c>
      <c r="D100" s="154" t="s">
        <v>175</v>
      </c>
      <c r="E100" s="155" t="s">
        <v>2392</v>
      </c>
      <c r="F100" s="155" t="s">
        <v>2393</v>
      </c>
      <c r="G100" s="156" t="s">
        <v>191</v>
      </c>
      <c r="H100" s="157">
        <v>2</v>
      </c>
      <c r="I100" s="158"/>
      <c r="J100" s="159">
        <f>ROUND(I100*H100,2)</f>
        <v>0</v>
      </c>
      <c r="K100" s="167" t="s">
        <v>192</v>
      </c>
      <c r="L100" s="49"/>
      <c r="M100" s="161"/>
      <c r="N100" s="162" t="s">
        <v>42</v>
      </c>
      <c r="O100" s="9"/>
      <c r="P100" s="163">
        <f>O100*H100</f>
        <v>0</v>
      </c>
      <c r="Q100" s="163">
        <v>0</v>
      </c>
      <c r="R100" s="163">
        <f>Q100*H100</f>
        <v>0</v>
      </c>
      <c r="S100" s="163">
        <v>0</v>
      </c>
      <c r="T100" s="164">
        <f>S100*H100</f>
        <v>0</v>
      </c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65" t="s">
        <v>262</v>
      </c>
      <c r="AS100" s="9"/>
      <c r="AT100" s="165" t="s">
        <v>175</v>
      </c>
      <c r="AU100" s="165" t="s">
        <v>81</v>
      </c>
      <c r="AV100" s="9"/>
      <c r="AW100" s="9"/>
      <c r="AX100" s="9"/>
      <c r="AY100" s="123" t="s">
        <v>173</v>
      </c>
      <c r="AZ100" s="9"/>
      <c r="BA100" s="9"/>
      <c r="BB100" s="9"/>
      <c r="BC100" s="9"/>
      <c r="BD100" s="9"/>
      <c r="BE100" s="166">
        <f>IF(N100="základní",J100,0)</f>
        <v>0</v>
      </c>
      <c r="BF100" s="166">
        <f>IF(N100="snížená",J100,0)</f>
        <v>0</v>
      </c>
      <c r="BG100" s="166">
        <f>IF(N100="zákl. přenesená",J100,0)</f>
        <v>0</v>
      </c>
      <c r="BH100" s="166">
        <f>IF(N100="sníž. přenesená",J100,0)</f>
        <v>0</v>
      </c>
      <c r="BI100" s="166">
        <f>IF(N100="nulová",J100,0)</f>
        <v>0</v>
      </c>
      <c r="BJ100" s="123" t="s">
        <v>79</v>
      </c>
      <c r="BK100" s="166">
        <f>ROUND(I100*H100,2)</f>
        <v>0</v>
      </c>
      <c r="BL100" s="123" t="s">
        <v>262</v>
      </c>
      <c r="BM100" s="165" t="s">
        <v>2394</v>
      </c>
      <c r="BN100" s="12"/>
    </row>
    <row r="101" spans="1:66" ht="13.05" customHeight="1">
      <c r="A101" s="13"/>
      <c r="B101" s="17"/>
      <c r="C101" s="229"/>
      <c r="D101" s="168" t="s">
        <v>194</v>
      </c>
      <c r="E101" s="229"/>
      <c r="F101" s="169" t="s">
        <v>2395</v>
      </c>
      <c r="G101" s="229"/>
      <c r="H101" s="229"/>
      <c r="I101" s="229"/>
      <c r="J101" s="229"/>
      <c r="K101" s="230"/>
      <c r="L101" s="49"/>
      <c r="M101" s="52"/>
      <c r="N101" s="9"/>
      <c r="O101" s="9"/>
      <c r="P101" s="9"/>
      <c r="Q101" s="9"/>
      <c r="R101" s="9"/>
      <c r="S101" s="9"/>
      <c r="T101" s="53"/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9"/>
      <c r="AS101" s="9"/>
      <c r="AT101" s="123" t="s">
        <v>194</v>
      </c>
      <c r="AU101" s="123" t="s">
        <v>81</v>
      </c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12"/>
    </row>
    <row r="102" spans="1:66" ht="24.15" customHeight="1">
      <c r="A102" s="13"/>
      <c r="B102" s="49"/>
      <c r="C102" s="193" t="s">
        <v>196</v>
      </c>
      <c r="D102" s="193" t="s">
        <v>317</v>
      </c>
      <c r="E102" s="194" t="s">
        <v>2396</v>
      </c>
      <c r="F102" s="194" t="s">
        <v>2397</v>
      </c>
      <c r="G102" s="195" t="s">
        <v>372</v>
      </c>
      <c r="H102" s="196">
        <v>2</v>
      </c>
      <c r="I102" s="197"/>
      <c r="J102" s="198">
        <f t="shared" ref="J102:J108" si="1">ROUND(I102*H102,2)</f>
        <v>0</v>
      </c>
      <c r="K102" s="211"/>
      <c r="L102" s="200"/>
      <c r="M102" s="201"/>
      <c r="N102" s="202" t="s">
        <v>42</v>
      </c>
      <c r="O102" s="9"/>
      <c r="P102" s="163">
        <f t="shared" ref="P102:P108" si="2">O102*H102</f>
        <v>0</v>
      </c>
      <c r="Q102" s="163">
        <v>0</v>
      </c>
      <c r="R102" s="163">
        <f t="shared" ref="R102:R108" si="3">Q102*H102</f>
        <v>0</v>
      </c>
      <c r="S102" s="163">
        <v>0</v>
      </c>
      <c r="T102" s="164">
        <f t="shared" ref="T102:T108" si="4">S102*H102</f>
        <v>0</v>
      </c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65" t="s">
        <v>364</v>
      </c>
      <c r="AS102" s="9"/>
      <c r="AT102" s="165" t="s">
        <v>317</v>
      </c>
      <c r="AU102" s="165" t="s">
        <v>81</v>
      </c>
      <c r="AV102" s="9"/>
      <c r="AW102" s="9"/>
      <c r="AX102" s="9"/>
      <c r="AY102" s="123" t="s">
        <v>173</v>
      </c>
      <c r="AZ102" s="9"/>
      <c r="BA102" s="9"/>
      <c r="BB102" s="9"/>
      <c r="BC102" s="9"/>
      <c r="BD102" s="9"/>
      <c r="BE102" s="166">
        <f t="shared" ref="BE102:BE108" si="5">IF(N102="základní",J102,0)</f>
        <v>0</v>
      </c>
      <c r="BF102" s="166">
        <f t="shared" ref="BF102:BF108" si="6">IF(N102="snížená",J102,0)</f>
        <v>0</v>
      </c>
      <c r="BG102" s="166">
        <f t="shared" ref="BG102:BG108" si="7">IF(N102="zákl. přenesená",J102,0)</f>
        <v>0</v>
      </c>
      <c r="BH102" s="166">
        <f t="shared" ref="BH102:BH108" si="8">IF(N102="sníž. přenesená",J102,0)</f>
        <v>0</v>
      </c>
      <c r="BI102" s="166">
        <f t="shared" ref="BI102:BI108" si="9">IF(N102="nulová",J102,0)</f>
        <v>0</v>
      </c>
      <c r="BJ102" s="123" t="s">
        <v>79</v>
      </c>
      <c r="BK102" s="166">
        <f t="shared" ref="BK102:BK108" si="10">ROUND(I102*H102,2)</f>
        <v>0</v>
      </c>
      <c r="BL102" s="123" t="s">
        <v>262</v>
      </c>
      <c r="BM102" s="165" t="s">
        <v>2398</v>
      </c>
      <c r="BN102" s="12"/>
    </row>
    <row r="103" spans="1:66" ht="16.5" customHeight="1">
      <c r="A103" s="13"/>
      <c r="B103" s="49"/>
      <c r="C103" s="193" t="s">
        <v>202</v>
      </c>
      <c r="D103" s="193" t="s">
        <v>317</v>
      </c>
      <c r="E103" s="194" t="s">
        <v>2399</v>
      </c>
      <c r="F103" s="194" t="s">
        <v>2400</v>
      </c>
      <c r="G103" s="195" t="s">
        <v>191</v>
      </c>
      <c r="H103" s="196">
        <v>2</v>
      </c>
      <c r="I103" s="197"/>
      <c r="J103" s="198">
        <f t="shared" si="1"/>
        <v>0</v>
      </c>
      <c r="K103" s="211"/>
      <c r="L103" s="200"/>
      <c r="M103" s="201"/>
      <c r="N103" s="202" t="s">
        <v>42</v>
      </c>
      <c r="O103" s="9"/>
      <c r="P103" s="163">
        <f t="shared" si="2"/>
        <v>0</v>
      </c>
      <c r="Q103" s="163">
        <v>0</v>
      </c>
      <c r="R103" s="163">
        <f t="shared" si="3"/>
        <v>0</v>
      </c>
      <c r="S103" s="163">
        <v>0</v>
      </c>
      <c r="T103" s="164">
        <f t="shared" si="4"/>
        <v>0</v>
      </c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65" t="s">
        <v>364</v>
      </c>
      <c r="AS103" s="9"/>
      <c r="AT103" s="165" t="s">
        <v>317</v>
      </c>
      <c r="AU103" s="165" t="s">
        <v>81</v>
      </c>
      <c r="AV103" s="9"/>
      <c r="AW103" s="9"/>
      <c r="AX103" s="9"/>
      <c r="AY103" s="123" t="s">
        <v>173</v>
      </c>
      <c r="AZ103" s="9"/>
      <c r="BA103" s="9"/>
      <c r="BB103" s="9"/>
      <c r="BC103" s="9"/>
      <c r="BD103" s="9"/>
      <c r="BE103" s="166">
        <f t="shared" si="5"/>
        <v>0</v>
      </c>
      <c r="BF103" s="166">
        <f t="shared" si="6"/>
        <v>0</v>
      </c>
      <c r="BG103" s="166">
        <f t="shared" si="7"/>
        <v>0</v>
      </c>
      <c r="BH103" s="166">
        <f t="shared" si="8"/>
        <v>0</v>
      </c>
      <c r="BI103" s="166">
        <f t="shared" si="9"/>
        <v>0</v>
      </c>
      <c r="BJ103" s="123" t="s">
        <v>79</v>
      </c>
      <c r="BK103" s="166">
        <f t="shared" si="10"/>
        <v>0</v>
      </c>
      <c r="BL103" s="123" t="s">
        <v>262</v>
      </c>
      <c r="BM103" s="165" t="s">
        <v>2401</v>
      </c>
      <c r="BN103" s="12"/>
    </row>
    <row r="104" spans="1:66" ht="16.5" customHeight="1">
      <c r="A104" s="13"/>
      <c r="B104" s="49"/>
      <c r="C104" s="193" t="s">
        <v>211</v>
      </c>
      <c r="D104" s="193" t="s">
        <v>317</v>
      </c>
      <c r="E104" s="194" t="s">
        <v>2402</v>
      </c>
      <c r="F104" s="194" t="s">
        <v>2403</v>
      </c>
      <c r="G104" s="195" t="s">
        <v>191</v>
      </c>
      <c r="H104" s="196">
        <v>9</v>
      </c>
      <c r="I104" s="197"/>
      <c r="J104" s="198">
        <f t="shared" si="1"/>
        <v>0</v>
      </c>
      <c r="K104" s="211"/>
      <c r="L104" s="200"/>
      <c r="M104" s="201"/>
      <c r="N104" s="202" t="s">
        <v>42</v>
      </c>
      <c r="O104" s="9"/>
      <c r="P104" s="163">
        <f t="shared" si="2"/>
        <v>0</v>
      </c>
      <c r="Q104" s="163">
        <v>0</v>
      </c>
      <c r="R104" s="163">
        <f t="shared" si="3"/>
        <v>0</v>
      </c>
      <c r="S104" s="163">
        <v>0</v>
      </c>
      <c r="T104" s="164">
        <f t="shared" si="4"/>
        <v>0</v>
      </c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65" t="s">
        <v>364</v>
      </c>
      <c r="AS104" s="9"/>
      <c r="AT104" s="165" t="s">
        <v>317</v>
      </c>
      <c r="AU104" s="165" t="s">
        <v>81</v>
      </c>
      <c r="AV104" s="9"/>
      <c r="AW104" s="9"/>
      <c r="AX104" s="9"/>
      <c r="AY104" s="123" t="s">
        <v>173</v>
      </c>
      <c r="AZ104" s="9"/>
      <c r="BA104" s="9"/>
      <c r="BB104" s="9"/>
      <c r="BC104" s="9"/>
      <c r="BD104" s="9"/>
      <c r="BE104" s="166">
        <f t="shared" si="5"/>
        <v>0</v>
      </c>
      <c r="BF104" s="166">
        <f t="shared" si="6"/>
        <v>0</v>
      </c>
      <c r="BG104" s="166">
        <f t="shared" si="7"/>
        <v>0</v>
      </c>
      <c r="BH104" s="166">
        <f t="shared" si="8"/>
        <v>0</v>
      </c>
      <c r="BI104" s="166">
        <f t="shared" si="9"/>
        <v>0</v>
      </c>
      <c r="BJ104" s="123" t="s">
        <v>79</v>
      </c>
      <c r="BK104" s="166">
        <f t="shared" si="10"/>
        <v>0</v>
      </c>
      <c r="BL104" s="123" t="s">
        <v>262</v>
      </c>
      <c r="BM104" s="165" t="s">
        <v>2404</v>
      </c>
      <c r="BN104" s="12"/>
    </row>
    <row r="105" spans="1:66" ht="16.5" customHeight="1">
      <c r="A105" s="13"/>
      <c r="B105" s="49"/>
      <c r="C105" s="193" t="s">
        <v>216</v>
      </c>
      <c r="D105" s="193" t="s">
        <v>317</v>
      </c>
      <c r="E105" s="194" t="s">
        <v>2405</v>
      </c>
      <c r="F105" s="194" t="s">
        <v>2406</v>
      </c>
      <c r="G105" s="195" t="s">
        <v>191</v>
      </c>
      <c r="H105" s="196">
        <v>3</v>
      </c>
      <c r="I105" s="197"/>
      <c r="J105" s="198">
        <f t="shared" si="1"/>
        <v>0</v>
      </c>
      <c r="K105" s="211"/>
      <c r="L105" s="200"/>
      <c r="M105" s="201"/>
      <c r="N105" s="202" t="s">
        <v>42</v>
      </c>
      <c r="O105" s="9"/>
      <c r="P105" s="163">
        <f t="shared" si="2"/>
        <v>0</v>
      </c>
      <c r="Q105" s="163">
        <v>0</v>
      </c>
      <c r="R105" s="163">
        <f t="shared" si="3"/>
        <v>0</v>
      </c>
      <c r="S105" s="163">
        <v>0</v>
      </c>
      <c r="T105" s="164">
        <f t="shared" si="4"/>
        <v>0</v>
      </c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65" t="s">
        <v>364</v>
      </c>
      <c r="AS105" s="9"/>
      <c r="AT105" s="165" t="s">
        <v>317</v>
      </c>
      <c r="AU105" s="165" t="s">
        <v>81</v>
      </c>
      <c r="AV105" s="9"/>
      <c r="AW105" s="9"/>
      <c r="AX105" s="9"/>
      <c r="AY105" s="123" t="s">
        <v>173</v>
      </c>
      <c r="AZ105" s="9"/>
      <c r="BA105" s="9"/>
      <c r="BB105" s="9"/>
      <c r="BC105" s="9"/>
      <c r="BD105" s="9"/>
      <c r="BE105" s="166">
        <f t="shared" si="5"/>
        <v>0</v>
      </c>
      <c r="BF105" s="166">
        <f t="shared" si="6"/>
        <v>0</v>
      </c>
      <c r="BG105" s="166">
        <f t="shared" si="7"/>
        <v>0</v>
      </c>
      <c r="BH105" s="166">
        <f t="shared" si="8"/>
        <v>0</v>
      </c>
      <c r="BI105" s="166">
        <f t="shared" si="9"/>
        <v>0</v>
      </c>
      <c r="BJ105" s="123" t="s">
        <v>79</v>
      </c>
      <c r="BK105" s="166">
        <f t="shared" si="10"/>
        <v>0</v>
      </c>
      <c r="BL105" s="123" t="s">
        <v>262</v>
      </c>
      <c r="BM105" s="165" t="s">
        <v>2407</v>
      </c>
      <c r="BN105" s="12"/>
    </row>
    <row r="106" spans="1:66" ht="16.5" customHeight="1">
      <c r="A106" s="13"/>
      <c r="B106" s="49"/>
      <c r="C106" s="193" t="s">
        <v>221</v>
      </c>
      <c r="D106" s="193" t="s">
        <v>317</v>
      </c>
      <c r="E106" s="194" t="s">
        <v>2408</v>
      </c>
      <c r="F106" s="194" t="s">
        <v>2409</v>
      </c>
      <c r="G106" s="195" t="s">
        <v>372</v>
      </c>
      <c r="H106" s="196">
        <v>3</v>
      </c>
      <c r="I106" s="197"/>
      <c r="J106" s="198">
        <f t="shared" si="1"/>
        <v>0</v>
      </c>
      <c r="K106" s="211"/>
      <c r="L106" s="200"/>
      <c r="M106" s="201"/>
      <c r="N106" s="202" t="s">
        <v>42</v>
      </c>
      <c r="O106" s="9"/>
      <c r="P106" s="163">
        <f t="shared" si="2"/>
        <v>0</v>
      </c>
      <c r="Q106" s="163">
        <v>0</v>
      </c>
      <c r="R106" s="163">
        <f t="shared" si="3"/>
        <v>0</v>
      </c>
      <c r="S106" s="163">
        <v>0</v>
      </c>
      <c r="T106" s="164">
        <f t="shared" si="4"/>
        <v>0</v>
      </c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65" t="s">
        <v>364</v>
      </c>
      <c r="AS106" s="9"/>
      <c r="AT106" s="165" t="s">
        <v>317</v>
      </c>
      <c r="AU106" s="165" t="s">
        <v>81</v>
      </c>
      <c r="AV106" s="9"/>
      <c r="AW106" s="9"/>
      <c r="AX106" s="9"/>
      <c r="AY106" s="123" t="s">
        <v>173</v>
      </c>
      <c r="AZ106" s="9"/>
      <c r="BA106" s="9"/>
      <c r="BB106" s="9"/>
      <c r="BC106" s="9"/>
      <c r="BD106" s="9"/>
      <c r="BE106" s="166">
        <f t="shared" si="5"/>
        <v>0</v>
      </c>
      <c r="BF106" s="166">
        <f t="shared" si="6"/>
        <v>0</v>
      </c>
      <c r="BG106" s="166">
        <f t="shared" si="7"/>
        <v>0</v>
      </c>
      <c r="BH106" s="166">
        <f t="shared" si="8"/>
        <v>0</v>
      </c>
      <c r="BI106" s="166">
        <f t="shared" si="9"/>
        <v>0</v>
      </c>
      <c r="BJ106" s="123" t="s">
        <v>79</v>
      </c>
      <c r="BK106" s="166">
        <f t="shared" si="10"/>
        <v>0</v>
      </c>
      <c r="BL106" s="123" t="s">
        <v>262</v>
      </c>
      <c r="BM106" s="165" t="s">
        <v>2410</v>
      </c>
      <c r="BN106" s="12"/>
    </row>
    <row r="107" spans="1:66" ht="24.15" customHeight="1">
      <c r="A107" s="13"/>
      <c r="B107" s="49"/>
      <c r="C107" s="193" t="s">
        <v>225</v>
      </c>
      <c r="D107" s="193" t="s">
        <v>317</v>
      </c>
      <c r="E107" s="194" t="s">
        <v>2411</v>
      </c>
      <c r="F107" s="194" t="s">
        <v>2412</v>
      </c>
      <c r="G107" s="195" t="s">
        <v>372</v>
      </c>
      <c r="H107" s="196">
        <v>10</v>
      </c>
      <c r="I107" s="197"/>
      <c r="J107" s="198">
        <f t="shared" si="1"/>
        <v>0</v>
      </c>
      <c r="K107" s="211"/>
      <c r="L107" s="200"/>
      <c r="M107" s="201"/>
      <c r="N107" s="202" t="s">
        <v>42</v>
      </c>
      <c r="O107" s="9"/>
      <c r="P107" s="163">
        <f t="shared" si="2"/>
        <v>0</v>
      </c>
      <c r="Q107" s="163">
        <v>0</v>
      </c>
      <c r="R107" s="163">
        <f t="shared" si="3"/>
        <v>0</v>
      </c>
      <c r="S107" s="163">
        <v>0</v>
      </c>
      <c r="T107" s="164">
        <f t="shared" si="4"/>
        <v>0</v>
      </c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65" t="s">
        <v>364</v>
      </c>
      <c r="AS107" s="9"/>
      <c r="AT107" s="165" t="s">
        <v>317</v>
      </c>
      <c r="AU107" s="165" t="s">
        <v>81</v>
      </c>
      <c r="AV107" s="9"/>
      <c r="AW107" s="9"/>
      <c r="AX107" s="9"/>
      <c r="AY107" s="123" t="s">
        <v>173</v>
      </c>
      <c r="AZ107" s="9"/>
      <c r="BA107" s="9"/>
      <c r="BB107" s="9"/>
      <c r="BC107" s="9"/>
      <c r="BD107" s="9"/>
      <c r="BE107" s="166">
        <f t="shared" si="5"/>
        <v>0</v>
      </c>
      <c r="BF107" s="166">
        <f t="shared" si="6"/>
        <v>0</v>
      </c>
      <c r="BG107" s="166">
        <f t="shared" si="7"/>
        <v>0</v>
      </c>
      <c r="BH107" s="166">
        <f t="shared" si="8"/>
        <v>0</v>
      </c>
      <c r="BI107" s="166">
        <f t="shared" si="9"/>
        <v>0</v>
      </c>
      <c r="BJ107" s="123" t="s">
        <v>79</v>
      </c>
      <c r="BK107" s="166">
        <f t="shared" si="10"/>
        <v>0</v>
      </c>
      <c r="BL107" s="123" t="s">
        <v>262</v>
      </c>
      <c r="BM107" s="165" t="s">
        <v>2413</v>
      </c>
      <c r="BN107" s="12"/>
    </row>
    <row r="108" spans="1:66" ht="44.25" customHeight="1">
      <c r="A108" s="13"/>
      <c r="B108" s="49"/>
      <c r="C108" s="154" t="s">
        <v>227</v>
      </c>
      <c r="D108" s="154" t="s">
        <v>175</v>
      </c>
      <c r="E108" s="155" t="s">
        <v>2414</v>
      </c>
      <c r="F108" s="155" t="s">
        <v>2415</v>
      </c>
      <c r="G108" s="156" t="s">
        <v>191</v>
      </c>
      <c r="H108" s="157">
        <v>1</v>
      </c>
      <c r="I108" s="158"/>
      <c r="J108" s="159">
        <f t="shared" si="1"/>
        <v>0</v>
      </c>
      <c r="K108" s="167" t="s">
        <v>192</v>
      </c>
      <c r="L108" s="49"/>
      <c r="M108" s="161"/>
      <c r="N108" s="162" t="s">
        <v>42</v>
      </c>
      <c r="O108" s="9"/>
      <c r="P108" s="163">
        <f t="shared" si="2"/>
        <v>0</v>
      </c>
      <c r="Q108" s="163">
        <v>0</v>
      </c>
      <c r="R108" s="163">
        <f t="shared" si="3"/>
        <v>0</v>
      </c>
      <c r="S108" s="163">
        <v>0</v>
      </c>
      <c r="T108" s="164">
        <f t="shared" si="4"/>
        <v>0</v>
      </c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65" t="s">
        <v>262</v>
      </c>
      <c r="AS108" s="9"/>
      <c r="AT108" s="165" t="s">
        <v>175</v>
      </c>
      <c r="AU108" s="165" t="s">
        <v>81</v>
      </c>
      <c r="AV108" s="9"/>
      <c r="AW108" s="9"/>
      <c r="AX108" s="9"/>
      <c r="AY108" s="123" t="s">
        <v>173</v>
      </c>
      <c r="AZ108" s="9"/>
      <c r="BA108" s="9"/>
      <c r="BB108" s="9"/>
      <c r="BC108" s="9"/>
      <c r="BD108" s="9"/>
      <c r="BE108" s="166">
        <f t="shared" si="5"/>
        <v>0</v>
      </c>
      <c r="BF108" s="166">
        <f t="shared" si="6"/>
        <v>0</v>
      </c>
      <c r="BG108" s="166">
        <f t="shared" si="7"/>
        <v>0</v>
      </c>
      <c r="BH108" s="166">
        <f t="shared" si="8"/>
        <v>0</v>
      </c>
      <c r="BI108" s="166">
        <f t="shared" si="9"/>
        <v>0</v>
      </c>
      <c r="BJ108" s="123" t="s">
        <v>79</v>
      </c>
      <c r="BK108" s="166">
        <f t="shared" si="10"/>
        <v>0</v>
      </c>
      <c r="BL108" s="123" t="s">
        <v>262</v>
      </c>
      <c r="BM108" s="165" t="s">
        <v>2416</v>
      </c>
      <c r="BN108" s="12"/>
    </row>
    <row r="109" spans="1:66" ht="13.05" customHeight="1">
      <c r="A109" s="13"/>
      <c r="B109" s="17"/>
      <c r="C109" s="50"/>
      <c r="D109" s="170" t="s">
        <v>194</v>
      </c>
      <c r="E109" s="50"/>
      <c r="F109" s="171" t="s">
        <v>2417</v>
      </c>
      <c r="G109" s="50"/>
      <c r="H109" s="50"/>
      <c r="I109" s="50"/>
      <c r="J109" s="50"/>
      <c r="K109" s="226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23" t="s">
        <v>194</v>
      </c>
      <c r="AU109" s="123" t="s">
        <v>81</v>
      </c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25.95" customHeight="1">
      <c r="A110" s="13"/>
      <c r="B110" s="17"/>
      <c r="C110" s="9"/>
      <c r="D110" s="144" t="s">
        <v>70</v>
      </c>
      <c r="E110" s="145" t="s">
        <v>317</v>
      </c>
      <c r="F110" s="145" t="s">
        <v>2325</v>
      </c>
      <c r="G110" s="9"/>
      <c r="H110" s="9"/>
      <c r="I110" s="9"/>
      <c r="J110" s="146">
        <f>BK110</f>
        <v>0</v>
      </c>
      <c r="K110" s="19"/>
      <c r="L110" s="49"/>
      <c r="M110" s="52"/>
      <c r="N110" s="9"/>
      <c r="O110" s="9"/>
      <c r="P110" s="147">
        <f>P111</f>
        <v>0</v>
      </c>
      <c r="Q110" s="9"/>
      <c r="R110" s="147">
        <f>R111</f>
        <v>6.5259999999999999E-2</v>
      </c>
      <c r="S110" s="9"/>
      <c r="T110" s="148">
        <f>T111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44" t="s">
        <v>184</v>
      </c>
      <c r="AS110" s="9"/>
      <c r="AT110" s="149" t="s">
        <v>70</v>
      </c>
      <c r="AU110" s="149" t="s">
        <v>71</v>
      </c>
      <c r="AV110" s="9"/>
      <c r="AW110" s="9"/>
      <c r="AX110" s="9"/>
      <c r="AY110" s="144" t="s">
        <v>173</v>
      </c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150">
        <f>BK111</f>
        <v>0</v>
      </c>
      <c r="BL110" s="9"/>
      <c r="BM110" s="9"/>
      <c r="BN110" s="12"/>
    </row>
    <row r="111" spans="1:66" ht="22.8" customHeight="1">
      <c r="A111" s="13"/>
      <c r="B111" s="17"/>
      <c r="C111" s="47"/>
      <c r="D111" s="151" t="s">
        <v>70</v>
      </c>
      <c r="E111" s="152" t="s">
        <v>2418</v>
      </c>
      <c r="F111" s="152" t="s">
        <v>2419</v>
      </c>
      <c r="G111" s="47"/>
      <c r="H111" s="47"/>
      <c r="I111" s="47"/>
      <c r="J111" s="153">
        <f>BK111</f>
        <v>0</v>
      </c>
      <c r="K111" s="225"/>
      <c r="L111" s="49"/>
      <c r="M111" s="52"/>
      <c r="N111" s="9"/>
      <c r="O111" s="9"/>
      <c r="P111" s="147">
        <f>SUM(P112:P134)</f>
        <v>0</v>
      </c>
      <c r="Q111" s="9"/>
      <c r="R111" s="147">
        <f>SUM(R112:R134)</f>
        <v>6.5259999999999999E-2</v>
      </c>
      <c r="S111" s="9"/>
      <c r="T111" s="148">
        <f>SUM(T112:T134)</f>
        <v>0</v>
      </c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44" t="s">
        <v>184</v>
      </c>
      <c r="AS111" s="9"/>
      <c r="AT111" s="149" t="s">
        <v>70</v>
      </c>
      <c r="AU111" s="149" t="s">
        <v>79</v>
      </c>
      <c r="AV111" s="9"/>
      <c r="AW111" s="9"/>
      <c r="AX111" s="9"/>
      <c r="AY111" s="144" t="s">
        <v>173</v>
      </c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150">
        <f>SUM(BK112:BK134)</f>
        <v>0</v>
      </c>
      <c r="BL111" s="9"/>
      <c r="BM111" s="9"/>
      <c r="BN111" s="12"/>
    </row>
    <row r="112" spans="1:66" ht="49.05" customHeight="1">
      <c r="A112" s="13"/>
      <c r="B112" s="49"/>
      <c r="C112" s="154" t="s">
        <v>8</v>
      </c>
      <c r="D112" s="154" t="s">
        <v>175</v>
      </c>
      <c r="E112" s="155" t="s">
        <v>2420</v>
      </c>
      <c r="F112" s="155" t="s">
        <v>2421</v>
      </c>
      <c r="G112" s="156" t="s">
        <v>378</v>
      </c>
      <c r="H112" s="157">
        <v>55</v>
      </c>
      <c r="I112" s="158"/>
      <c r="J112" s="159">
        <f>ROUND(I112*H112,2)</f>
        <v>0</v>
      </c>
      <c r="K112" s="167" t="s">
        <v>192</v>
      </c>
      <c r="L112" s="49"/>
      <c r="M112" s="161"/>
      <c r="N112" s="162" t="s">
        <v>42</v>
      </c>
      <c r="O112" s="9"/>
      <c r="P112" s="163">
        <f>O112*H112</f>
        <v>0</v>
      </c>
      <c r="Q112" s="163">
        <v>0</v>
      </c>
      <c r="R112" s="163">
        <f>Q112*H112</f>
        <v>0</v>
      </c>
      <c r="S112" s="163">
        <v>0</v>
      </c>
      <c r="T112" s="164">
        <f>S112*H112</f>
        <v>0</v>
      </c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65" t="s">
        <v>541</v>
      </c>
      <c r="AS112" s="9"/>
      <c r="AT112" s="165" t="s">
        <v>175</v>
      </c>
      <c r="AU112" s="165" t="s">
        <v>81</v>
      </c>
      <c r="AV112" s="9"/>
      <c r="AW112" s="9"/>
      <c r="AX112" s="9"/>
      <c r="AY112" s="123" t="s">
        <v>173</v>
      </c>
      <c r="AZ112" s="9"/>
      <c r="BA112" s="9"/>
      <c r="BB112" s="9"/>
      <c r="BC112" s="9"/>
      <c r="BD112" s="9"/>
      <c r="BE112" s="166">
        <f>IF(N112="základní",J112,0)</f>
        <v>0</v>
      </c>
      <c r="BF112" s="166">
        <f>IF(N112="snížená",J112,0)</f>
        <v>0</v>
      </c>
      <c r="BG112" s="166">
        <f>IF(N112="zákl. přenesená",J112,0)</f>
        <v>0</v>
      </c>
      <c r="BH112" s="166">
        <f>IF(N112="sníž. přenesená",J112,0)</f>
        <v>0</v>
      </c>
      <c r="BI112" s="166">
        <f>IF(N112="nulová",J112,0)</f>
        <v>0</v>
      </c>
      <c r="BJ112" s="123" t="s">
        <v>79</v>
      </c>
      <c r="BK112" s="166">
        <f>ROUND(I112*H112,2)</f>
        <v>0</v>
      </c>
      <c r="BL112" s="123" t="s">
        <v>541</v>
      </c>
      <c r="BM112" s="165" t="s">
        <v>2422</v>
      </c>
      <c r="BN112" s="12"/>
    </row>
    <row r="113" spans="1:66" ht="13.05" customHeight="1">
      <c r="A113" s="13"/>
      <c r="B113" s="17"/>
      <c r="C113" s="229"/>
      <c r="D113" s="168" t="s">
        <v>194</v>
      </c>
      <c r="E113" s="229"/>
      <c r="F113" s="169" t="s">
        <v>2423</v>
      </c>
      <c r="G113" s="229"/>
      <c r="H113" s="229"/>
      <c r="I113" s="229"/>
      <c r="J113" s="229"/>
      <c r="K113" s="230"/>
      <c r="L113" s="49"/>
      <c r="M113" s="52"/>
      <c r="N113" s="9"/>
      <c r="O113" s="9"/>
      <c r="P113" s="9"/>
      <c r="Q113" s="9"/>
      <c r="R113" s="9"/>
      <c r="S113" s="9"/>
      <c r="T113" s="53"/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9"/>
      <c r="AS113" s="9"/>
      <c r="AT113" s="123" t="s">
        <v>194</v>
      </c>
      <c r="AU113" s="123" t="s">
        <v>81</v>
      </c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12"/>
    </row>
    <row r="114" spans="1:66" ht="16.5" customHeight="1">
      <c r="A114" s="13"/>
      <c r="B114" s="49"/>
      <c r="C114" s="193" t="s">
        <v>237</v>
      </c>
      <c r="D114" s="193" t="s">
        <v>317</v>
      </c>
      <c r="E114" s="194" t="s">
        <v>2424</v>
      </c>
      <c r="F114" s="194" t="s">
        <v>2425</v>
      </c>
      <c r="G114" s="195" t="s">
        <v>416</v>
      </c>
      <c r="H114" s="196">
        <v>55</v>
      </c>
      <c r="I114" s="197"/>
      <c r="J114" s="198">
        <f>ROUND(I114*H114,2)</f>
        <v>0</v>
      </c>
      <c r="K114" s="199" t="s">
        <v>192</v>
      </c>
      <c r="L114" s="200"/>
      <c r="M114" s="201"/>
      <c r="N114" s="202" t="s">
        <v>42</v>
      </c>
      <c r="O114" s="9"/>
      <c r="P114" s="163">
        <f>O114*H114</f>
        <v>0</v>
      </c>
      <c r="Q114" s="163">
        <v>1E-3</v>
      </c>
      <c r="R114" s="163">
        <f>Q114*H114</f>
        <v>5.5E-2</v>
      </c>
      <c r="S114" s="163">
        <v>0</v>
      </c>
      <c r="T114" s="164">
        <f>S114*H114</f>
        <v>0</v>
      </c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65" t="s">
        <v>911</v>
      </c>
      <c r="AS114" s="9"/>
      <c r="AT114" s="165" t="s">
        <v>317</v>
      </c>
      <c r="AU114" s="165" t="s">
        <v>81</v>
      </c>
      <c r="AV114" s="9"/>
      <c r="AW114" s="9"/>
      <c r="AX114" s="9"/>
      <c r="AY114" s="123" t="s">
        <v>173</v>
      </c>
      <c r="AZ114" s="9"/>
      <c r="BA114" s="9"/>
      <c r="BB114" s="9"/>
      <c r="BC114" s="9"/>
      <c r="BD114" s="9"/>
      <c r="BE114" s="166">
        <f>IF(N114="základní",J114,0)</f>
        <v>0</v>
      </c>
      <c r="BF114" s="166">
        <f>IF(N114="snížená",J114,0)</f>
        <v>0</v>
      </c>
      <c r="BG114" s="166">
        <f>IF(N114="zákl. přenesená",J114,0)</f>
        <v>0</v>
      </c>
      <c r="BH114" s="166">
        <f>IF(N114="sníž. přenesená",J114,0)</f>
        <v>0</v>
      </c>
      <c r="BI114" s="166">
        <f>IF(N114="nulová",J114,0)</f>
        <v>0</v>
      </c>
      <c r="BJ114" s="123" t="s">
        <v>79</v>
      </c>
      <c r="BK114" s="166">
        <f>ROUND(I114*H114,2)</f>
        <v>0</v>
      </c>
      <c r="BL114" s="123" t="s">
        <v>911</v>
      </c>
      <c r="BM114" s="165" t="s">
        <v>2426</v>
      </c>
      <c r="BN114" s="12"/>
    </row>
    <row r="115" spans="1:66" ht="49.05" customHeight="1">
      <c r="A115" s="13"/>
      <c r="B115" s="49"/>
      <c r="C115" s="154" t="s">
        <v>245</v>
      </c>
      <c r="D115" s="154" t="s">
        <v>175</v>
      </c>
      <c r="E115" s="155" t="s">
        <v>2427</v>
      </c>
      <c r="F115" s="155" t="s">
        <v>2428</v>
      </c>
      <c r="G115" s="156" t="s">
        <v>378</v>
      </c>
      <c r="H115" s="157">
        <v>10</v>
      </c>
      <c r="I115" s="158"/>
      <c r="J115" s="159">
        <f>ROUND(I115*H115,2)</f>
        <v>0</v>
      </c>
      <c r="K115" s="167" t="s">
        <v>192</v>
      </c>
      <c r="L115" s="49"/>
      <c r="M115" s="161"/>
      <c r="N115" s="162" t="s">
        <v>42</v>
      </c>
      <c r="O115" s="9"/>
      <c r="P115" s="163">
        <f>O115*H115</f>
        <v>0</v>
      </c>
      <c r="Q115" s="163">
        <v>0</v>
      </c>
      <c r="R115" s="163">
        <f>Q115*H115</f>
        <v>0</v>
      </c>
      <c r="S115" s="163">
        <v>0</v>
      </c>
      <c r="T115" s="164">
        <f>S115*H115</f>
        <v>0</v>
      </c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65" t="s">
        <v>541</v>
      </c>
      <c r="AS115" s="9"/>
      <c r="AT115" s="165" t="s">
        <v>175</v>
      </c>
      <c r="AU115" s="165" t="s">
        <v>81</v>
      </c>
      <c r="AV115" s="9"/>
      <c r="AW115" s="9"/>
      <c r="AX115" s="9"/>
      <c r="AY115" s="123" t="s">
        <v>173</v>
      </c>
      <c r="AZ115" s="9"/>
      <c r="BA115" s="9"/>
      <c r="BB115" s="9"/>
      <c r="BC115" s="9"/>
      <c r="BD115" s="9"/>
      <c r="BE115" s="166">
        <f>IF(N115="základní",J115,0)</f>
        <v>0</v>
      </c>
      <c r="BF115" s="166">
        <f>IF(N115="snížená",J115,0)</f>
        <v>0</v>
      </c>
      <c r="BG115" s="166">
        <f>IF(N115="zákl. přenesená",J115,0)</f>
        <v>0</v>
      </c>
      <c r="BH115" s="166">
        <f>IF(N115="sníž. přenesená",J115,0)</f>
        <v>0</v>
      </c>
      <c r="BI115" s="166">
        <f>IF(N115="nulová",J115,0)</f>
        <v>0</v>
      </c>
      <c r="BJ115" s="123" t="s">
        <v>79</v>
      </c>
      <c r="BK115" s="166">
        <f>ROUND(I115*H115,2)</f>
        <v>0</v>
      </c>
      <c r="BL115" s="123" t="s">
        <v>541</v>
      </c>
      <c r="BM115" s="165" t="s">
        <v>2429</v>
      </c>
      <c r="BN115" s="12"/>
    </row>
    <row r="116" spans="1:66" ht="13.05" customHeight="1">
      <c r="A116" s="13"/>
      <c r="B116" s="17"/>
      <c r="C116" s="229"/>
      <c r="D116" s="168" t="s">
        <v>194</v>
      </c>
      <c r="E116" s="229"/>
      <c r="F116" s="169" t="s">
        <v>2430</v>
      </c>
      <c r="G116" s="229"/>
      <c r="H116" s="229"/>
      <c r="I116" s="229"/>
      <c r="J116" s="229"/>
      <c r="K116" s="230"/>
      <c r="L116" s="49"/>
      <c r="M116" s="52"/>
      <c r="N116" s="9"/>
      <c r="O116" s="9"/>
      <c r="P116" s="9"/>
      <c r="Q116" s="9"/>
      <c r="R116" s="9"/>
      <c r="S116" s="9"/>
      <c r="T116" s="53"/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9"/>
      <c r="AS116" s="9"/>
      <c r="AT116" s="123" t="s">
        <v>194</v>
      </c>
      <c r="AU116" s="123" t="s">
        <v>81</v>
      </c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12"/>
    </row>
    <row r="117" spans="1:66" ht="16.5" customHeight="1">
      <c r="A117" s="13"/>
      <c r="B117" s="49"/>
      <c r="C117" s="193" t="s">
        <v>253</v>
      </c>
      <c r="D117" s="193" t="s">
        <v>317</v>
      </c>
      <c r="E117" s="194" t="s">
        <v>2431</v>
      </c>
      <c r="F117" s="194" t="s">
        <v>2432</v>
      </c>
      <c r="G117" s="195" t="s">
        <v>416</v>
      </c>
      <c r="H117" s="196">
        <v>10</v>
      </c>
      <c r="I117" s="197"/>
      <c r="J117" s="198">
        <f>ROUND(I117*H117,2)</f>
        <v>0</v>
      </c>
      <c r="K117" s="199" t="s">
        <v>192</v>
      </c>
      <c r="L117" s="200"/>
      <c r="M117" s="201"/>
      <c r="N117" s="202" t="s">
        <v>42</v>
      </c>
      <c r="O117" s="9"/>
      <c r="P117" s="163">
        <f>O117*H117</f>
        <v>0</v>
      </c>
      <c r="Q117" s="163">
        <v>1E-3</v>
      </c>
      <c r="R117" s="163">
        <f>Q117*H117</f>
        <v>0.01</v>
      </c>
      <c r="S117" s="163">
        <v>0</v>
      </c>
      <c r="T117" s="164">
        <f>S117*H117</f>
        <v>0</v>
      </c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65" t="s">
        <v>911</v>
      </c>
      <c r="AS117" s="9"/>
      <c r="AT117" s="165" t="s">
        <v>317</v>
      </c>
      <c r="AU117" s="165" t="s">
        <v>81</v>
      </c>
      <c r="AV117" s="9"/>
      <c r="AW117" s="9"/>
      <c r="AX117" s="9"/>
      <c r="AY117" s="123" t="s">
        <v>173</v>
      </c>
      <c r="AZ117" s="9"/>
      <c r="BA117" s="9"/>
      <c r="BB117" s="9"/>
      <c r="BC117" s="9"/>
      <c r="BD117" s="9"/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23" t="s">
        <v>79</v>
      </c>
      <c r="BK117" s="166">
        <f>ROUND(I117*H117,2)</f>
        <v>0</v>
      </c>
      <c r="BL117" s="123" t="s">
        <v>911</v>
      </c>
      <c r="BM117" s="165" t="s">
        <v>2433</v>
      </c>
      <c r="BN117" s="12"/>
    </row>
    <row r="118" spans="1:66" ht="24.15" customHeight="1">
      <c r="A118" s="13"/>
      <c r="B118" s="49"/>
      <c r="C118" s="154" t="s">
        <v>262</v>
      </c>
      <c r="D118" s="154" t="s">
        <v>175</v>
      </c>
      <c r="E118" s="155" t="s">
        <v>2434</v>
      </c>
      <c r="F118" s="155" t="s">
        <v>2435</v>
      </c>
      <c r="G118" s="156" t="s">
        <v>378</v>
      </c>
      <c r="H118" s="157">
        <v>28</v>
      </c>
      <c r="I118" s="158"/>
      <c r="J118" s="159">
        <f>ROUND(I118*H118,2)</f>
        <v>0</v>
      </c>
      <c r="K118" s="167" t="s">
        <v>192</v>
      </c>
      <c r="L118" s="49"/>
      <c r="M118" s="161"/>
      <c r="N118" s="162" t="s">
        <v>42</v>
      </c>
      <c r="O118" s="9"/>
      <c r="P118" s="163">
        <f>O118*H118</f>
        <v>0</v>
      </c>
      <c r="Q118" s="163">
        <v>0</v>
      </c>
      <c r="R118" s="163">
        <f>Q118*H118</f>
        <v>0</v>
      </c>
      <c r="S118" s="163">
        <v>0</v>
      </c>
      <c r="T118" s="164">
        <f>S118*H118</f>
        <v>0</v>
      </c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65" t="s">
        <v>541</v>
      </c>
      <c r="AS118" s="9"/>
      <c r="AT118" s="165" t="s">
        <v>175</v>
      </c>
      <c r="AU118" s="165" t="s">
        <v>81</v>
      </c>
      <c r="AV118" s="9"/>
      <c r="AW118" s="9"/>
      <c r="AX118" s="9"/>
      <c r="AY118" s="123" t="s">
        <v>173</v>
      </c>
      <c r="AZ118" s="9"/>
      <c r="BA118" s="9"/>
      <c r="BB118" s="9"/>
      <c r="BC118" s="9"/>
      <c r="BD118" s="9"/>
      <c r="BE118" s="166">
        <f>IF(N118="základní",J118,0)</f>
        <v>0</v>
      </c>
      <c r="BF118" s="166">
        <f>IF(N118="snížená",J118,0)</f>
        <v>0</v>
      </c>
      <c r="BG118" s="166">
        <f>IF(N118="zákl. přenesená",J118,0)</f>
        <v>0</v>
      </c>
      <c r="BH118" s="166">
        <f>IF(N118="sníž. přenesená",J118,0)</f>
        <v>0</v>
      </c>
      <c r="BI118" s="166">
        <f>IF(N118="nulová",J118,0)</f>
        <v>0</v>
      </c>
      <c r="BJ118" s="123" t="s">
        <v>79</v>
      </c>
      <c r="BK118" s="166">
        <f>ROUND(I118*H118,2)</f>
        <v>0</v>
      </c>
      <c r="BL118" s="123" t="s">
        <v>541</v>
      </c>
      <c r="BM118" s="165" t="s">
        <v>2436</v>
      </c>
      <c r="BN118" s="12"/>
    </row>
    <row r="119" spans="1:66" ht="13.05" customHeight="1">
      <c r="A119" s="13"/>
      <c r="B119" s="17"/>
      <c r="C119" s="229"/>
      <c r="D119" s="168" t="s">
        <v>194</v>
      </c>
      <c r="E119" s="229"/>
      <c r="F119" s="169" t="s">
        <v>2437</v>
      </c>
      <c r="G119" s="229"/>
      <c r="H119" s="229"/>
      <c r="I119" s="229"/>
      <c r="J119" s="229"/>
      <c r="K119" s="230"/>
      <c r="L119" s="49"/>
      <c r="M119" s="52"/>
      <c r="N119" s="9"/>
      <c r="O119" s="9"/>
      <c r="P119" s="9"/>
      <c r="Q119" s="9"/>
      <c r="R119" s="9"/>
      <c r="S119" s="9"/>
      <c r="T119" s="53"/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9"/>
      <c r="AS119" s="9"/>
      <c r="AT119" s="123" t="s">
        <v>194</v>
      </c>
      <c r="AU119" s="123" t="s">
        <v>81</v>
      </c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12"/>
    </row>
    <row r="120" spans="1:66" ht="16.5" customHeight="1">
      <c r="A120" s="13"/>
      <c r="B120" s="49"/>
      <c r="C120" s="193" t="s">
        <v>269</v>
      </c>
      <c r="D120" s="193" t="s">
        <v>317</v>
      </c>
      <c r="E120" s="194" t="s">
        <v>2438</v>
      </c>
      <c r="F120" s="194" t="s">
        <v>2439</v>
      </c>
      <c r="G120" s="195" t="s">
        <v>191</v>
      </c>
      <c r="H120" s="196">
        <v>28</v>
      </c>
      <c r="I120" s="197"/>
      <c r="J120" s="198">
        <f>ROUND(I120*H120,2)</f>
        <v>0</v>
      </c>
      <c r="K120" s="211"/>
      <c r="L120" s="200"/>
      <c r="M120" s="201"/>
      <c r="N120" s="202" t="s">
        <v>42</v>
      </c>
      <c r="O120" s="9"/>
      <c r="P120" s="163">
        <f>O120*H120</f>
        <v>0</v>
      </c>
      <c r="Q120" s="163">
        <v>0</v>
      </c>
      <c r="R120" s="163">
        <f>Q120*H120</f>
        <v>0</v>
      </c>
      <c r="S120" s="163">
        <v>0</v>
      </c>
      <c r="T120" s="164">
        <f>S120*H120</f>
        <v>0</v>
      </c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65" t="s">
        <v>364</v>
      </c>
      <c r="AS120" s="9"/>
      <c r="AT120" s="165" t="s">
        <v>317</v>
      </c>
      <c r="AU120" s="165" t="s">
        <v>81</v>
      </c>
      <c r="AV120" s="9"/>
      <c r="AW120" s="9"/>
      <c r="AX120" s="9"/>
      <c r="AY120" s="123" t="s">
        <v>173</v>
      </c>
      <c r="AZ120" s="9"/>
      <c r="BA120" s="9"/>
      <c r="BB120" s="9"/>
      <c r="BC120" s="9"/>
      <c r="BD120" s="9"/>
      <c r="BE120" s="166">
        <f>IF(N120="základní",J120,0)</f>
        <v>0</v>
      </c>
      <c r="BF120" s="166">
        <f>IF(N120="snížená",J120,0)</f>
        <v>0</v>
      </c>
      <c r="BG120" s="166">
        <f>IF(N120="zákl. přenesená",J120,0)</f>
        <v>0</v>
      </c>
      <c r="BH120" s="166">
        <f>IF(N120="sníž. přenesená",J120,0)</f>
        <v>0</v>
      </c>
      <c r="BI120" s="166">
        <f>IF(N120="nulová",J120,0)</f>
        <v>0</v>
      </c>
      <c r="BJ120" s="123" t="s">
        <v>79</v>
      </c>
      <c r="BK120" s="166">
        <f>ROUND(I120*H120,2)</f>
        <v>0</v>
      </c>
      <c r="BL120" s="123" t="s">
        <v>262</v>
      </c>
      <c r="BM120" s="165" t="s">
        <v>2440</v>
      </c>
      <c r="BN120" s="12"/>
    </row>
    <row r="121" spans="1:66" ht="16.5" customHeight="1">
      <c r="A121" s="13"/>
      <c r="B121" s="49"/>
      <c r="C121" s="193" t="s">
        <v>275</v>
      </c>
      <c r="D121" s="193" t="s">
        <v>317</v>
      </c>
      <c r="E121" s="194" t="s">
        <v>2441</v>
      </c>
      <c r="F121" s="194" t="s">
        <v>2442</v>
      </c>
      <c r="G121" s="195" t="s">
        <v>372</v>
      </c>
      <c r="H121" s="196">
        <v>10</v>
      </c>
      <c r="I121" s="197"/>
      <c r="J121" s="198">
        <f>ROUND(I121*H121,2)</f>
        <v>0</v>
      </c>
      <c r="K121" s="211"/>
      <c r="L121" s="200"/>
      <c r="M121" s="201"/>
      <c r="N121" s="202" t="s">
        <v>42</v>
      </c>
      <c r="O121" s="9"/>
      <c r="P121" s="163">
        <f>O121*H121</f>
        <v>0</v>
      </c>
      <c r="Q121" s="163">
        <v>0</v>
      </c>
      <c r="R121" s="163">
        <f>Q121*H121</f>
        <v>0</v>
      </c>
      <c r="S121" s="163">
        <v>0</v>
      </c>
      <c r="T121" s="164">
        <f>S121*H121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364</v>
      </c>
      <c r="AS121" s="9"/>
      <c r="AT121" s="165" t="s">
        <v>317</v>
      </c>
      <c r="AU121" s="165" t="s">
        <v>81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23" t="s">
        <v>79</v>
      </c>
      <c r="BK121" s="166">
        <f>ROUND(I121*H121,2)</f>
        <v>0</v>
      </c>
      <c r="BL121" s="123" t="s">
        <v>262</v>
      </c>
      <c r="BM121" s="165" t="s">
        <v>2443</v>
      </c>
      <c r="BN121" s="12"/>
    </row>
    <row r="122" spans="1:66" ht="24.15" customHeight="1">
      <c r="A122" s="13"/>
      <c r="B122" s="49"/>
      <c r="C122" s="193" t="s">
        <v>283</v>
      </c>
      <c r="D122" s="193" t="s">
        <v>317</v>
      </c>
      <c r="E122" s="194" t="s">
        <v>2444</v>
      </c>
      <c r="F122" s="194" t="s">
        <v>2445</v>
      </c>
      <c r="G122" s="195" t="s">
        <v>372</v>
      </c>
      <c r="H122" s="196">
        <v>10</v>
      </c>
      <c r="I122" s="197"/>
      <c r="J122" s="198">
        <f>ROUND(I122*H122,2)</f>
        <v>0</v>
      </c>
      <c r="K122" s="211"/>
      <c r="L122" s="200"/>
      <c r="M122" s="201"/>
      <c r="N122" s="202" t="s">
        <v>42</v>
      </c>
      <c r="O122" s="9"/>
      <c r="P122" s="163">
        <f>O122*H122</f>
        <v>0</v>
      </c>
      <c r="Q122" s="163">
        <v>0</v>
      </c>
      <c r="R122" s="163">
        <f>Q122*H122</f>
        <v>0</v>
      </c>
      <c r="S122" s="163">
        <v>0</v>
      </c>
      <c r="T122" s="164">
        <f>S122*H122</f>
        <v>0</v>
      </c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65" t="s">
        <v>364</v>
      </c>
      <c r="AS122" s="9"/>
      <c r="AT122" s="165" t="s">
        <v>317</v>
      </c>
      <c r="AU122" s="165" t="s">
        <v>81</v>
      </c>
      <c r="AV122" s="9"/>
      <c r="AW122" s="9"/>
      <c r="AX122" s="9"/>
      <c r="AY122" s="123" t="s">
        <v>173</v>
      </c>
      <c r="AZ122" s="9"/>
      <c r="BA122" s="9"/>
      <c r="BB122" s="9"/>
      <c r="BC122" s="9"/>
      <c r="BD122" s="9"/>
      <c r="BE122" s="166">
        <f>IF(N122="základní",J122,0)</f>
        <v>0</v>
      </c>
      <c r="BF122" s="166">
        <f>IF(N122="snížená",J122,0)</f>
        <v>0</v>
      </c>
      <c r="BG122" s="166">
        <f>IF(N122="zákl. přenesená",J122,0)</f>
        <v>0</v>
      </c>
      <c r="BH122" s="166">
        <f>IF(N122="sníž. přenesená",J122,0)</f>
        <v>0</v>
      </c>
      <c r="BI122" s="166">
        <f>IF(N122="nulová",J122,0)</f>
        <v>0</v>
      </c>
      <c r="BJ122" s="123" t="s">
        <v>79</v>
      </c>
      <c r="BK122" s="166">
        <f>ROUND(I122*H122,2)</f>
        <v>0</v>
      </c>
      <c r="BL122" s="123" t="s">
        <v>262</v>
      </c>
      <c r="BM122" s="165" t="s">
        <v>2446</v>
      </c>
      <c r="BN122" s="12"/>
    </row>
    <row r="123" spans="1:66" ht="24.15" customHeight="1">
      <c r="A123" s="13"/>
      <c r="B123" s="49"/>
      <c r="C123" s="154" t="s">
        <v>288</v>
      </c>
      <c r="D123" s="154" t="s">
        <v>175</v>
      </c>
      <c r="E123" s="155" t="s">
        <v>2447</v>
      </c>
      <c r="F123" s="155" t="s">
        <v>2448</v>
      </c>
      <c r="G123" s="156" t="s">
        <v>191</v>
      </c>
      <c r="H123" s="157">
        <v>2</v>
      </c>
      <c r="I123" s="158"/>
      <c r="J123" s="159">
        <f>ROUND(I123*H123,2)</f>
        <v>0</v>
      </c>
      <c r="K123" s="167" t="s">
        <v>192</v>
      </c>
      <c r="L123" s="49"/>
      <c r="M123" s="161"/>
      <c r="N123" s="162" t="s">
        <v>42</v>
      </c>
      <c r="O123" s="9"/>
      <c r="P123" s="163">
        <f>O123*H123</f>
        <v>0</v>
      </c>
      <c r="Q123" s="163">
        <v>0</v>
      </c>
      <c r="R123" s="163">
        <f>Q123*H123</f>
        <v>0</v>
      </c>
      <c r="S123" s="163">
        <v>0</v>
      </c>
      <c r="T123" s="164">
        <f>S123*H123</f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65" t="s">
        <v>541</v>
      </c>
      <c r="AS123" s="9"/>
      <c r="AT123" s="165" t="s">
        <v>175</v>
      </c>
      <c r="AU123" s="165" t="s">
        <v>81</v>
      </c>
      <c r="AV123" s="9"/>
      <c r="AW123" s="9"/>
      <c r="AX123" s="9"/>
      <c r="AY123" s="123" t="s">
        <v>173</v>
      </c>
      <c r="AZ123" s="9"/>
      <c r="BA123" s="9"/>
      <c r="BB123" s="9"/>
      <c r="BC123" s="9"/>
      <c r="BD123" s="9"/>
      <c r="BE123" s="166">
        <f>IF(N123="základní",J123,0)</f>
        <v>0</v>
      </c>
      <c r="BF123" s="166">
        <f>IF(N123="snížená",J123,0)</f>
        <v>0</v>
      </c>
      <c r="BG123" s="166">
        <f>IF(N123="zákl. přenesená",J123,0)</f>
        <v>0</v>
      </c>
      <c r="BH123" s="166">
        <f>IF(N123="sníž. přenesená",J123,0)</f>
        <v>0</v>
      </c>
      <c r="BI123" s="166">
        <f>IF(N123="nulová",J123,0)</f>
        <v>0</v>
      </c>
      <c r="BJ123" s="123" t="s">
        <v>79</v>
      </c>
      <c r="BK123" s="166">
        <f>ROUND(I123*H123,2)</f>
        <v>0</v>
      </c>
      <c r="BL123" s="123" t="s">
        <v>541</v>
      </c>
      <c r="BM123" s="165" t="s">
        <v>2449</v>
      </c>
      <c r="BN123" s="12"/>
    </row>
    <row r="124" spans="1:66" ht="13.05" customHeight="1">
      <c r="A124" s="13"/>
      <c r="B124" s="17"/>
      <c r="C124" s="229"/>
      <c r="D124" s="168" t="s">
        <v>194</v>
      </c>
      <c r="E124" s="229"/>
      <c r="F124" s="169" t="s">
        <v>2450</v>
      </c>
      <c r="G124" s="229"/>
      <c r="H124" s="229"/>
      <c r="I124" s="229"/>
      <c r="J124" s="229"/>
      <c r="K124" s="230"/>
      <c r="L124" s="49"/>
      <c r="M124" s="52"/>
      <c r="N124" s="9"/>
      <c r="O124" s="9"/>
      <c r="P124" s="9"/>
      <c r="Q124" s="9"/>
      <c r="R124" s="9"/>
      <c r="S124" s="9"/>
      <c r="T124" s="53"/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9"/>
      <c r="AS124" s="9"/>
      <c r="AT124" s="123" t="s">
        <v>194</v>
      </c>
      <c r="AU124" s="123" t="s">
        <v>81</v>
      </c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12"/>
    </row>
    <row r="125" spans="1:66" ht="24.15" customHeight="1">
      <c r="A125" s="13"/>
      <c r="B125" s="49"/>
      <c r="C125" s="154" t="s">
        <v>7</v>
      </c>
      <c r="D125" s="154" t="s">
        <v>175</v>
      </c>
      <c r="E125" s="155" t="s">
        <v>2451</v>
      </c>
      <c r="F125" s="155" t="s">
        <v>2452</v>
      </c>
      <c r="G125" s="156" t="s">
        <v>191</v>
      </c>
      <c r="H125" s="157">
        <v>3</v>
      </c>
      <c r="I125" s="158"/>
      <c r="J125" s="159">
        <f>ROUND(I125*H125,2)</f>
        <v>0</v>
      </c>
      <c r="K125" s="167" t="s">
        <v>192</v>
      </c>
      <c r="L125" s="49"/>
      <c r="M125" s="161"/>
      <c r="N125" s="162" t="s">
        <v>42</v>
      </c>
      <c r="O125" s="9"/>
      <c r="P125" s="163">
        <f>O125*H125</f>
        <v>0</v>
      </c>
      <c r="Q125" s="163">
        <v>0</v>
      </c>
      <c r="R125" s="163">
        <f>Q125*H125</f>
        <v>0</v>
      </c>
      <c r="S125" s="163">
        <v>0</v>
      </c>
      <c r="T125" s="164">
        <f>S125*H125</f>
        <v>0</v>
      </c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65" t="s">
        <v>541</v>
      </c>
      <c r="AS125" s="9"/>
      <c r="AT125" s="165" t="s">
        <v>175</v>
      </c>
      <c r="AU125" s="165" t="s">
        <v>81</v>
      </c>
      <c r="AV125" s="9"/>
      <c r="AW125" s="9"/>
      <c r="AX125" s="9"/>
      <c r="AY125" s="123" t="s">
        <v>173</v>
      </c>
      <c r="AZ125" s="9"/>
      <c r="BA125" s="9"/>
      <c r="BB125" s="9"/>
      <c r="BC125" s="9"/>
      <c r="BD125" s="9"/>
      <c r="BE125" s="166">
        <f>IF(N125="základní",J125,0)</f>
        <v>0</v>
      </c>
      <c r="BF125" s="166">
        <f>IF(N125="snížená",J125,0)</f>
        <v>0</v>
      </c>
      <c r="BG125" s="166">
        <f>IF(N125="zákl. přenesená",J125,0)</f>
        <v>0</v>
      </c>
      <c r="BH125" s="166">
        <f>IF(N125="sníž. přenesená",J125,0)</f>
        <v>0</v>
      </c>
      <c r="BI125" s="166">
        <f>IF(N125="nulová",J125,0)</f>
        <v>0</v>
      </c>
      <c r="BJ125" s="123" t="s">
        <v>79</v>
      </c>
      <c r="BK125" s="166">
        <f>ROUND(I125*H125,2)</f>
        <v>0</v>
      </c>
      <c r="BL125" s="123" t="s">
        <v>541</v>
      </c>
      <c r="BM125" s="165" t="s">
        <v>2453</v>
      </c>
      <c r="BN125" s="12"/>
    </row>
    <row r="126" spans="1:66" ht="13.05" customHeight="1">
      <c r="A126" s="13"/>
      <c r="B126" s="17"/>
      <c r="C126" s="229"/>
      <c r="D126" s="168" t="s">
        <v>194</v>
      </c>
      <c r="E126" s="229"/>
      <c r="F126" s="169" t="s">
        <v>2454</v>
      </c>
      <c r="G126" s="229"/>
      <c r="H126" s="229"/>
      <c r="I126" s="229"/>
      <c r="J126" s="229"/>
      <c r="K126" s="230"/>
      <c r="L126" s="49"/>
      <c r="M126" s="52"/>
      <c r="N126" s="9"/>
      <c r="O126" s="9"/>
      <c r="P126" s="9"/>
      <c r="Q126" s="9"/>
      <c r="R126" s="9"/>
      <c r="S126" s="9"/>
      <c r="T126" s="53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9"/>
      <c r="AS126" s="9"/>
      <c r="AT126" s="123" t="s">
        <v>194</v>
      </c>
      <c r="AU126" s="123" t="s">
        <v>81</v>
      </c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12"/>
    </row>
    <row r="127" spans="1:66" ht="21.75" customHeight="1">
      <c r="A127" s="13"/>
      <c r="B127" s="49"/>
      <c r="C127" s="193" t="s">
        <v>299</v>
      </c>
      <c r="D127" s="193" t="s">
        <v>317</v>
      </c>
      <c r="E127" s="194" t="s">
        <v>2455</v>
      </c>
      <c r="F127" s="194" t="s">
        <v>2456</v>
      </c>
      <c r="G127" s="195" t="s">
        <v>372</v>
      </c>
      <c r="H127" s="196">
        <v>3</v>
      </c>
      <c r="I127" s="197"/>
      <c r="J127" s="198">
        <f>ROUND(I127*H127,2)</f>
        <v>0</v>
      </c>
      <c r="K127" s="211"/>
      <c r="L127" s="200"/>
      <c r="M127" s="201"/>
      <c r="N127" s="202" t="s">
        <v>42</v>
      </c>
      <c r="O127" s="9"/>
      <c r="P127" s="163">
        <f>O127*H127</f>
        <v>0</v>
      </c>
      <c r="Q127" s="163">
        <v>0</v>
      </c>
      <c r="R127" s="163">
        <f>Q127*H127</f>
        <v>0</v>
      </c>
      <c r="S127" s="163">
        <v>0</v>
      </c>
      <c r="T127" s="164">
        <f>S127*H127</f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65" t="s">
        <v>1658</v>
      </c>
      <c r="AS127" s="9"/>
      <c r="AT127" s="165" t="s">
        <v>317</v>
      </c>
      <c r="AU127" s="165" t="s">
        <v>81</v>
      </c>
      <c r="AV127" s="9"/>
      <c r="AW127" s="9"/>
      <c r="AX127" s="9"/>
      <c r="AY127" s="123" t="s">
        <v>173</v>
      </c>
      <c r="AZ127" s="9"/>
      <c r="BA127" s="9"/>
      <c r="BB127" s="9"/>
      <c r="BC127" s="9"/>
      <c r="BD127" s="9"/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23" t="s">
        <v>79</v>
      </c>
      <c r="BK127" s="166">
        <f>ROUND(I127*H127,2)</f>
        <v>0</v>
      </c>
      <c r="BL127" s="123" t="s">
        <v>541</v>
      </c>
      <c r="BM127" s="165" t="s">
        <v>2457</v>
      </c>
      <c r="BN127" s="12"/>
    </row>
    <row r="128" spans="1:66" ht="24.15" customHeight="1">
      <c r="A128" s="13"/>
      <c r="B128" s="49"/>
      <c r="C128" s="154" t="s">
        <v>306</v>
      </c>
      <c r="D128" s="154" t="s">
        <v>175</v>
      </c>
      <c r="E128" s="155" t="s">
        <v>2451</v>
      </c>
      <c r="F128" s="155" t="s">
        <v>2452</v>
      </c>
      <c r="G128" s="156" t="s">
        <v>191</v>
      </c>
      <c r="H128" s="157">
        <v>2</v>
      </c>
      <c r="I128" s="158"/>
      <c r="J128" s="159">
        <f>ROUND(I128*H128,2)</f>
        <v>0</v>
      </c>
      <c r="K128" s="167" t="s">
        <v>192</v>
      </c>
      <c r="L128" s="49"/>
      <c r="M128" s="161"/>
      <c r="N128" s="162" t="s">
        <v>42</v>
      </c>
      <c r="O128" s="9"/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541</v>
      </c>
      <c r="AS128" s="9"/>
      <c r="AT128" s="165" t="s">
        <v>175</v>
      </c>
      <c r="AU128" s="165" t="s">
        <v>81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541</v>
      </c>
      <c r="BM128" s="165" t="s">
        <v>2458</v>
      </c>
      <c r="BN128" s="12"/>
    </row>
    <row r="129" spans="1:66" ht="13.05" customHeight="1">
      <c r="A129" s="13"/>
      <c r="B129" s="17"/>
      <c r="C129" s="229"/>
      <c r="D129" s="168" t="s">
        <v>194</v>
      </c>
      <c r="E129" s="229"/>
      <c r="F129" s="169" t="s">
        <v>2454</v>
      </c>
      <c r="G129" s="229"/>
      <c r="H129" s="229"/>
      <c r="I129" s="229"/>
      <c r="J129" s="229"/>
      <c r="K129" s="230"/>
      <c r="L129" s="49"/>
      <c r="M129" s="52"/>
      <c r="N129" s="9"/>
      <c r="O129" s="9"/>
      <c r="P129" s="9"/>
      <c r="Q129" s="9"/>
      <c r="R129" s="9"/>
      <c r="S129" s="9"/>
      <c r="T129" s="53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9"/>
      <c r="AS129" s="9"/>
      <c r="AT129" s="123" t="s">
        <v>194</v>
      </c>
      <c r="AU129" s="123" t="s">
        <v>81</v>
      </c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12"/>
    </row>
    <row r="130" spans="1:66" ht="16.5" customHeight="1">
      <c r="A130" s="13"/>
      <c r="B130" s="49"/>
      <c r="C130" s="193" t="s">
        <v>316</v>
      </c>
      <c r="D130" s="193" t="s">
        <v>317</v>
      </c>
      <c r="E130" s="194" t="s">
        <v>2459</v>
      </c>
      <c r="F130" s="194" t="s">
        <v>2460</v>
      </c>
      <c r="G130" s="195" t="s">
        <v>372</v>
      </c>
      <c r="H130" s="196">
        <v>2</v>
      </c>
      <c r="I130" s="197"/>
      <c r="J130" s="198">
        <f>ROUND(I130*H130,2)</f>
        <v>0</v>
      </c>
      <c r="K130" s="211"/>
      <c r="L130" s="200"/>
      <c r="M130" s="201"/>
      <c r="N130" s="202" t="s">
        <v>42</v>
      </c>
      <c r="O130" s="9"/>
      <c r="P130" s="163">
        <f>O130*H130</f>
        <v>0</v>
      </c>
      <c r="Q130" s="163">
        <v>0</v>
      </c>
      <c r="R130" s="163">
        <f>Q130*H130</f>
        <v>0</v>
      </c>
      <c r="S130" s="163">
        <v>0</v>
      </c>
      <c r="T130" s="164">
        <f>S130*H130</f>
        <v>0</v>
      </c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65" t="s">
        <v>1658</v>
      </c>
      <c r="AS130" s="9"/>
      <c r="AT130" s="165" t="s">
        <v>317</v>
      </c>
      <c r="AU130" s="165" t="s">
        <v>81</v>
      </c>
      <c r="AV130" s="9"/>
      <c r="AW130" s="9"/>
      <c r="AX130" s="9"/>
      <c r="AY130" s="123" t="s">
        <v>173</v>
      </c>
      <c r="AZ130" s="9"/>
      <c r="BA130" s="9"/>
      <c r="BB130" s="9"/>
      <c r="BC130" s="9"/>
      <c r="BD130" s="9"/>
      <c r="BE130" s="166">
        <f>IF(N130="základní",J130,0)</f>
        <v>0</v>
      </c>
      <c r="BF130" s="166">
        <f>IF(N130="snížená",J130,0)</f>
        <v>0</v>
      </c>
      <c r="BG130" s="166">
        <f>IF(N130="zákl. přenesená",J130,0)</f>
        <v>0</v>
      </c>
      <c r="BH130" s="166">
        <f>IF(N130="sníž. přenesená",J130,0)</f>
        <v>0</v>
      </c>
      <c r="BI130" s="166">
        <f>IF(N130="nulová",J130,0)</f>
        <v>0</v>
      </c>
      <c r="BJ130" s="123" t="s">
        <v>79</v>
      </c>
      <c r="BK130" s="166">
        <f>ROUND(I130*H130,2)</f>
        <v>0</v>
      </c>
      <c r="BL130" s="123" t="s">
        <v>541</v>
      </c>
      <c r="BM130" s="165" t="s">
        <v>2461</v>
      </c>
      <c r="BN130" s="12"/>
    </row>
    <row r="131" spans="1:66" ht="16.5" customHeight="1">
      <c r="A131" s="13"/>
      <c r="B131" s="49"/>
      <c r="C131" s="193" t="s">
        <v>323</v>
      </c>
      <c r="D131" s="193" t="s">
        <v>317</v>
      </c>
      <c r="E131" s="194" t="s">
        <v>2462</v>
      </c>
      <c r="F131" s="194" t="s">
        <v>2463</v>
      </c>
      <c r="G131" s="195" t="s">
        <v>372</v>
      </c>
      <c r="H131" s="196">
        <v>2</v>
      </c>
      <c r="I131" s="197"/>
      <c r="J131" s="198">
        <f>ROUND(I131*H131,2)</f>
        <v>0</v>
      </c>
      <c r="K131" s="211"/>
      <c r="L131" s="200"/>
      <c r="M131" s="201"/>
      <c r="N131" s="202" t="s">
        <v>42</v>
      </c>
      <c r="O131" s="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1658</v>
      </c>
      <c r="AS131" s="9"/>
      <c r="AT131" s="165" t="s">
        <v>317</v>
      </c>
      <c r="AU131" s="165" t="s">
        <v>81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>IF(N131="základní",J131,0)</f>
        <v>0</v>
      </c>
      <c r="BF131" s="166">
        <f>IF(N131="snížená",J131,0)</f>
        <v>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23" t="s">
        <v>79</v>
      </c>
      <c r="BK131" s="166">
        <f>ROUND(I131*H131,2)</f>
        <v>0</v>
      </c>
      <c r="BL131" s="123" t="s">
        <v>541</v>
      </c>
      <c r="BM131" s="165" t="s">
        <v>2464</v>
      </c>
      <c r="BN131" s="12"/>
    </row>
    <row r="132" spans="1:66" ht="24.15" customHeight="1">
      <c r="A132" s="13"/>
      <c r="B132" s="49"/>
      <c r="C132" s="154" t="s">
        <v>330</v>
      </c>
      <c r="D132" s="154" t="s">
        <v>175</v>
      </c>
      <c r="E132" s="155" t="s">
        <v>2465</v>
      </c>
      <c r="F132" s="155" t="s">
        <v>2466</v>
      </c>
      <c r="G132" s="156" t="s">
        <v>191</v>
      </c>
      <c r="H132" s="157">
        <v>2</v>
      </c>
      <c r="I132" s="158"/>
      <c r="J132" s="159">
        <f>ROUND(I132*H132,2)</f>
        <v>0</v>
      </c>
      <c r="K132" s="167" t="s">
        <v>192</v>
      </c>
      <c r="L132" s="49"/>
      <c r="M132" s="161"/>
      <c r="N132" s="162" t="s">
        <v>42</v>
      </c>
      <c r="O132" s="9"/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65" t="s">
        <v>541</v>
      </c>
      <c r="AS132" s="9"/>
      <c r="AT132" s="165" t="s">
        <v>175</v>
      </c>
      <c r="AU132" s="165" t="s">
        <v>81</v>
      </c>
      <c r="AV132" s="9"/>
      <c r="AW132" s="9"/>
      <c r="AX132" s="9"/>
      <c r="AY132" s="123" t="s">
        <v>173</v>
      </c>
      <c r="AZ132" s="9"/>
      <c r="BA132" s="9"/>
      <c r="BB132" s="9"/>
      <c r="BC132" s="9"/>
      <c r="BD132" s="9"/>
      <c r="BE132" s="166">
        <f>IF(N132="základní",J132,0)</f>
        <v>0</v>
      </c>
      <c r="BF132" s="166">
        <f>IF(N132="snížená",J132,0)</f>
        <v>0</v>
      </c>
      <c r="BG132" s="166">
        <f>IF(N132="zákl. přenesená",J132,0)</f>
        <v>0</v>
      </c>
      <c r="BH132" s="166">
        <f>IF(N132="sníž. přenesená",J132,0)</f>
        <v>0</v>
      </c>
      <c r="BI132" s="166">
        <f>IF(N132="nulová",J132,0)</f>
        <v>0</v>
      </c>
      <c r="BJ132" s="123" t="s">
        <v>79</v>
      </c>
      <c r="BK132" s="166">
        <f>ROUND(I132*H132,2)</f>
        <v>0</v>
      </c>
      <c r="BL132" s="123" t="s">
        <v>541</v>
      </c>
      <c r="BM132" s="165" t="s">
        <v>2467</v>
      </c>
      <c r="BN132" s="12"/>
    </row>
    <row r="133" spans="1:66" ht="13.05" customHeight="1">
      <c r="A133" s="13"/>
      <c r="B133" s="17"/>
      <c r="C133" s="229"/>
      <c r="D133" s="168" t="s">
        <v>194</v>
      </c>
      <c r="E133" s="229"/>
      <c r="F133" s="169" t="s">
        <v>2468</v>
      </c>
      <c r="G133" s="229"/>
      <c r="H133" s="229"/>
      <c r="I133" s="229"/>
      <c r="J133" s="229"/>
      <c r="K133" s="230"/>
      <c r="L133" s="49"/>
      <c r="M133" s="52"/>
      <c r="N133" s="9"/>
      <c r="O133" s="9"/>
      <c r="P133" s="9"/>
      <c r="Q133" s="9"/>
      <c r="R133" s="9"/>
      <c r="S133" s="9"/>
      <c r="T133" s="53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9"/>
      <c r="AS133" s="9"/>
      <c r="AT133" s="123" t="s">
        <v>194</v>
      </c>
      <c r="AU133" s="123" t="s">
        <v>81</v>
      </c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12"/>
    </row>
    <row r="134" spans="1:66" ht="16.5" customHeight="1">
      <c r="A134" s="13"/>
      <c r="B134" s="49"/>
      <c r="C134" s="193" t="s">
        <v>335</v>
      </c>
      <c r="D134" s="193" t="s">
        <v>317</v>
      </c>
      <c r="E134" s="194" t="s">
        <v>2469</v>
      </c>
      <c r="F134" s="194" t="s">
        <v>2470</v>
      </c>
      <c r="G134" s="195" t="s">
        <v>191</v>
      </c>
      <c r="H134" s="196">
        <v>2</v>
      </c>
      <c r="I134" s="197"/>
      <c r="J134" s="198">
        <f>ROUND(I134*H134,2)</f>
        <v>0</v>
      </c>
      <c r="K134" s="199" t="s">
        <v>192</v>
      </c>
      <c r="L134" s="200"/>
      <c r="M134" s="201"/>
      <c r="N134" s="202" t="s">
        <v>42</v>
      </c>
      <c r="O134" s="9"/>
      <c r="P134" s="163">
        <f>O134*H134</f>
        <v>0</v>
      </c>
      <c r="Q134" s="163">
        <v>1.2999999999999999E-4</v>
      </c>
      <c r="R134" s="163">
        <f>Q134*H134</f>
        <v>2.5999999999999998E-4</v>
      </c>
      <c r="S134" s="163">
        <v>0</v>
      </c>
      <c r="T134" s="164">
        <f>S134*H134</f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911</v>
      </c>
      <c r="AS134" s="9"/>
      <c r="AT134" s="165" t="s">
        <v>317</v>
      </c>
      <c r="AU134" s="165" t="s">
        <v>81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>IF(N134="základní",J134,0)</f>
        <v>0</v>
      </c>
      <c r="BF134" s="166">
        <f>IF(N134="snížená",J134,0)</f>
        <v>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23" t="s">
        <v>79</v>
      </c>
      <c r="BK134" s="166">
        <f>ROUND(I134*H134,2)</f>
        <v>0</v>
      </c>
      <c r="BL134" s="123" t="s">
        <v>911</v>
      </c>
      <c r="BM134" s="165" t="s">
        <v>2471</v>
      </c>
      <c r="BN134" s="12"/>
    </row>
    <row r="135" spans="1:66" ht="25.95" customHeight="1">
      <c r="A135" s="13"/>
      <c r="B135" s="17"/>
      <c r="C135" s="229"/>
      <c r="D135" s="231" t="s">
        <v>70</v>
      </c>
      <c r="E135" s="130" t="s">
        <v>2343</v>
      </c>
      <c r="F135" s="130" t="s">
        <v>2344</v>
      </c>
      <c r="G135" s="229"/>
      <c r="H135" s="229"/>
      <c r="I135" s="229"/>
      <c r="J135" s="247">
        <f>BK135</f>
        <v>0</v>
      </c>
      <c r="K135" s="230"/>
      <c r="L135" s="49"/>
      <c r="M135" s="52"/>
      <c r="N135" s="9"/>
      <c r="O135" s="9"/>
      <c r="P135" s="147">
        <f>SUM(P136:P137)</f>
        <v>0</v>
      </c>
      <c r="Q135" s="9"/>
      <c r="R135" s="147">
        <f>SUM(R136:R137)</f>
        <v>0</v>
      </c>
      <c r="S135" s="9"/>
      <c r="T135" s="148">
        <f>SUM(T136:T137)</f>
        <v>0</v>
      </c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44" t="s">
        <v>179</v>
      </c>
      <c r="AS135" s="9"/>
      <c r="AT135" s="149" t="s">
        <v>70</v>
      </c>
      <c r="AU135" s="149" t="s">
        <v>71</v>
      </c>
      <c r="AV135" s="9"/>
      <c r="AW135" s="9"/>
      <c r="AX135" s="9"/>
      <c r="AY135" s="144" t="s">
        <v>173</v>
      </c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150">
        <f>SUM(BK136:BK137)</f>
        <v>0</v>
      </c>
      <c r="BL135" s="9"/>
      <c r="BM135" s="9"/>
      <c r="BN135" s="12"/>
    </row>
    <row r="136" spans="1:66" ht="16.5" customHeight="1">
      <c r="A136" s="13"/>
      <c r="B136" s="49"/>
      <c r="C136" s="154" t="s">
        <v>342</v>
      </c>
      <c r="D136" s="154" t="s">
        <v>175</v>
      </c>
      <c r="E136" s="155" t="s">
        <v>2350</v>
      </c>
      <c r="F136" s="155" t="s">
        <v>2351</v>
      </c>
      <c r="G136" s="156" t="s">
        <v>178</v>
      </c>
      <c r="H136" s="157">
        <v>4</v>
      </c>
      <c r="I136" s="158"/>
      <c r="J136" s="159">
        <f>ROUND(I136*H136,2)</f>
        <v>0</v>
      </c>
      <c r="K136" s="160"/>
      <c r="L136" s="49"/>
      <c r="M136" s="161"/>
      <c r="N136" s="162" t="s">
        <v>42</v>
      </c>
      <c r="O136" s="9"/>
      <c r="P136" s="163">
        <f>O136*H136</f>
        <v>0</v>
      </c>
      <c r="Q136" s="163">
        <v>0</v>
      </c>
      <c r="R136" s="163">
        <f>Q136*H136</f>
        <v>0</v>
      </c>
      <c r="S136" s="163">
        <v>0</v>
      </c>
      <c r="T136" s="164">
        <f>S136*H136</f>
        <v>0</v>
      </c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65" t="s">
        <v>2347</v>
      </c>
      <c r="AS136" s="9"/>
      <c r="AT136" s="165" t="s">
        <v>175</v>
      </c>
      <c r="AU136" s="165" t="s">
        <v>79</v>
      </c>
      <c r="AV136" s="9"/>
      <c r="AW136" s="9"/>
      <c r="AX136" s="9"/>
      <c r="AY136" s="123" t="s">
        <v>173</v>
      </c>
      <c r="AZ136" s="9"/>
      <c r="BA136" s="9"/>
      <c r="BB136" s="9"/>
      <c r="BC136" s="9"/>
      <c r="BD136" s="9"/>
      <c r="BE136" s="166">
        <f>IF(N136="základní",J136,0)</f>
        <v>0</v>
      </c>
      <c r="BF136" s="166">
        <f>IF(N136="snížená",J136,0)</f>
        <v>0</v>
      </c>
      <c r="BG136" s="166">
        <f>IF(N136="zákl. přenesená",J136,0)</f>
        <v>0</v>
      </c>
      <c r="BH136" s="166">
        <f>IF(N136="sníž. přenesená",J136,0)</f>
        <v>0</v>
      </c>
      <c r="BI136" s="166">
        <f>IF(N136="nulová",J136,0)</f>
        <v>0</v>
      </c>
      <c r="BJ136" s="123" t="s">
        <v>79</v>
      </c>
      <c r="BK136" s="166">
        <f>ROUND(I136*H136,2)</f>
        <v>0</v>
      </c>
      <c r="BL136" s="123" t="s">
        <v>2347</v>
      </c>
      <c r="BM136" s="165" t="s">
        <v>2472</v>
      </c>
      <c r="BN136" s="12"/>
    </row>
    <row r="137" spans="1:66" ht="16.5" customHeight="1">
      <c r="A137" s="13"/>
      <c r="B137" s="49"/>
      <c r="C137" s="154" t="s">
        <v>350</v>
      </c>
      <c r="D137" s="154" t="s">
        <v>175</v>
      </c>
      <c r="E137" s="155" t="s">
        <v>2353</v>
      </c>
      <c r="F137" s="155" t="s">
        <v>2354</v>
      </c>
      <c r="G137" s="156" t="s">
        <v>178</v>
      </c>
      <c r="H137" s="157">
        <v>2</v>
      </c>
      <c r="I137" s="158"/>
      <c r="J137" s="159">
        <f>ROUND(I137*H137,2)</f>
        <v>0</v>
      </c>
      <c r="K137" s="160"/>
      <c r="L137" s="49"/>
      <c r="M137" s="161"/>
      <c r="N137" s="162" t="s">
        <v>42</v>
      </c>
      <c r="O137" s="9"/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4">
        <f>S137*H137</f>
        <v>0</v>
      </c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65" t="s">
        <v>179</v>
      </c>
      <c r="AS137" s="9"/>
      <c r="AT137" s="165" t="s">
        <v>175</v>
      </c>
      <c r="AU137" s="165" t="s">
        <v>79</v>
      </c>
      <c r="AV137" s="9"/>
      <c r="AW137" s="9"/>
      <c r="AX137" s="9"/>
      <c r="AY137" s="123" t="s">
        <v>173</v>
      </c>
      <c r="AZ137" s="9"/>
      <c r="BA137" s="9"/>
      <c r="BB137" s="9"/>
      <c r="BC137" s="9"/>
      <c r="BD137" s="9"/>
      <c r="BE137" s="166">
        <f>IF(N137="základní",J137,0)</f>
        <v>0</v>
      </c>
      <c r="BF137" s="166">
        <f>IF(N137="snížená",J137,0)</f>
        <v>0</v>
      </c>
      <c r="BG137" s="166">
        <f>IF(N137="zákl. přenesená",J137,0)</f>
        <v>0</v>
      </c>
      <c r="BH137" s="166">
        <f>IF(N137="sníž. přenesená",J137,0)</f>
        <v>0</v>
      </c>
      <c r="BI137" s="166">
        <f>IF(N137="nulová",J137,0)</f>
        <v>0</v>
      </c>
      <c r="BJ137" s="123" t="s">
        <v>79</v>
      </c>
      <c r="BK137" s="166">
        <f>ROUND(I137*H137,2)</f>
        <v>0</v>
      </c>
      <c r="BL137" s="123" t="s">
        <v>179</v>
      </c>
      <c r="BM137" s="165" t="s">
        <v>2473</v>
      </c>
      <c r="BN137" s="12"/>
    </row>
    <row r="138" spans="1:66" ht="25.95" customHeight="1">
      <c r="A138" s="13"/>
      <c r="B138" s="17"/>
      <c r="C138" s="50"/>
      <c r="D138" s="241" t="s">
        <v>70</v>
      </c>
      <c r="E138" s="242" t="s">
        <v>114</v>
      </c>
      <c r="F138" s="242" t="s">
        <v>2360</v>
      </c>
      <c r="G138" s="50"/>
      <c r="H138" s="50"/>
      <c r="I138" s="50"/>
      <c r="J138" s="243">
        <f>BK138</f>
        <v>0</v>
      </c>
      <c r="K138" s="226"/>
      <c r="L138" s="49"/>
      <c r="M138" s="52"/>
      <c r="N138" s="9"/>
      <c r="O138" s="9"/>
      <c r="P138" s="147">
        <f>P139+P142</f>
        <v>0</v>
      </c>
      <c r="Q138" s="9"/>
      <c r="R138" s="147">
        <f>R139+R142</f>
        <v>0</v>
      </c>
      <c r="S138" s="9"/>
      <c r="T138" s="148">
        <f>T139+T142</f>
        <v>0</v>
      </c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44" t="s">
        <v>196</v>
      </c>
      <c r="AS138" s="9"/>
      <c r="AT138" s="149" t="s">
        <v>70</v>
      </c>
      <c r="AU138" s="149" t="s">
        <v>71</v>
      </c>
      <c r="AV138" s="9"/>
      <c r="AW138" s="9"/>
      <c r="AX138" s="9"/>
      <c r="AY138" s="144" t="s">
        <v>173</v>
      </c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150">
        <f>BK139+BK142</f>
        <v>0</v>
      </c>
      <c r="BL138" s="9"/>
      <c r="BM138" s="9"/>
      <c r="BN138" s="12"/>
    </row>
    <row r="139" spans="1:66" ht="22.8" customHeight="1">
      <c r="A139" s="13"/>
      <c r="B139" s="17"/>
      <c r="C139" s="47"/>
      <c r="D139" s="151" t="s">
        <v>70</v>
      </c>
      <c r="E139" s="152" t="s">
        <v>2368</v>
      </c>
      <c r="F139" s="152" t="s">
        <v>2369</v>
      </c>
      <c r="G139" s="47"/>
      <c r="H139" s="47"/>
      <c r="I139" s="47"/>
      <c r="J139" s="153">
        <f>BK139</f>
        <v>0</v>
      </c>
      <c r="K139" s="225"/>
      <c r="L139" s="49"/>
      <c r="M139" s="52"/>
      <c r="N139" s="9"/>
      <c r="O139" s="9"/>
      <c r="P139" s="147">
        <f>SUM(P140:P141)</f>
        <v>0</v>
      </c>
      <c r="Q139" s="9"/>
      <c r="R139" s="147">
        <f>SUM(R140:R141)</f>
        <v>0</v>
      </c>
      <c r="S139" s="9"/>
      <c r="T139" s="148">
        <f>SUM(T140:T141)</f>
        <v>0</v>
      </c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44" t="s">
        <v>196</v>
      </c>
      <c r="AS139" s="9"/>
      <c r="AT139" s="149" t="s">
        <v>70</v>
      </c>
      <c r="AU139" s="149" t="s">
        <v>79</v>
      </c>
      <c r="AV139" s="9"/>
      <c r="AW139" s="9"/>
      <c r="AX139" s="9"/>
      <c r="AY139" s="144" t="s">
        <v>173</v>
      </c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150">
        <f>SUM(BK140:BK141)</f>
        <v>0</v>
      </c>
      <c r="BL139" s="9"/>
      <c r="BM139" s="9"/>
      <c r="BN139" s="12"/>
    </row>
    <row r="140" spans="1:66" ht="21.75" customHeight="1">
      <c r="A140" s="13"/>
      <c r="B140" s="49"/>
      <c r="C140" s="154" t="s">
        <v>355</v>
      </c>
      <c r="D140" s="154" t="s">
        <v>175</v>
      </c>
      <c r="E140" s="155" t="s">
        <v>2370</v>
      </c>
      <c r="F140" s="155" t="s">
        <v>2371</v>
      </c>
      <c r="G140" s="156" t="s">
        <v>372</v>
      </c>
      <c r="H140" s="157">
        <v>0.03</v>
      </c>
      <c r="I140" s="158"/>
      <c r="J140" s="159">
        <f>ROUND(I140*H140,2)</f>
        <v>0</v>
      </c>
      <c r="K140" s="167" t="s">
        <v>192</v>
      </c>
      <c r="L140" s="49"/>
      <c r="M140" s="161"/>
      <c r="N140" s="162" t="s">
        <v>42</v>
      </c>
      <c r="O140" s="9"/>
      <c r="P140" s="163">
        <f>O140*H140</f>
        <v>0</v>
      </c>
      <c r="Q140" s="163">
        <v>0</v>
      </c>
      <c r="R140" s="163">
        <f>Q140*H140</f>
        <v>0</v>
      </c>
      <c r="S140" s="163">
        <v>0</v>
      </c>
      <c r="T140" s="164">
        <f>S140*H140</f>
        <v>0</v>
      </c>
      <c r="U140" s="52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65" t="s">
        <v>2365</v>
      </c>
      <c r="AS140" s="9"/>
      <c r="AT140" s="165" t="s">
        <v>175</v>
      </c>
      <c r="AU140" s="165" t="s">
        <v>81</v>
      </c>
      <c r="AV140" s="9"/>
      <c r="AW140" s="9"/>
      <c r="AX140" s="9"/>
      <c r="AY140" s="123" t="s">
        <v>173</v>
      </c>
      <c r="AZ140" s="9"/>
      <c r="BA140" s="9"/>
      <c r="BB140" s="9"/>
      <c r="BC140" s="9"/>
      <c r="BD140" s="9"/>
      <c r="BE140" s="166">
        <f>IF(N140="základní",J140,0)</f>
        <v>0</v>
      </c>
      <c r="BF140" s="166">
        <f>IF(N140="snížená",J140,0)</f>
        <v>0</v>
      </c>
      <c r="BG140" s="166">
        <f>IF(N140="zákl. přenesená",J140,0)</f>
        <v>0</v>
      </c>
      <c r="BH140" s="166">
        <f>IF(N140="sníž. přenesená",J140,0)</f>
        <v>0</v>
      </c>
      <c r="BI140" s="166">
        <f>IF(N140="nulová",J140,0)</f>
        <v>0</v>
      </c>
      <c r="BJ140" s="123" t="s">
        <v>79</v>
      </c>
      <c r="BK140" s="166">
        <f>ROUND(I140*H140,2)</f>
        <v>0</v>
      </c>
      <c r="BL140" s="123" t="s">
        <v>2365</v>
      </c>
      <c r="BM140" s="165" t="s">
        <v>2474</v>
      </c>
      <c r="BN140" s="12"/>
    </row>
    <row r="141" spans="1:66" ht="13.05" customHeight="1">
      <c r="A141" s="13"/>
      <c r="B141" s="17"/>
      <c r="C141" s="50"/>
      <c r="D141" s="170" t="s">
        <v>194</v>
      </c>
      <c r="E141" s="50"/>
      <c r="F141" s="171" t="s">
        <v>2373</v>
      </c>
      <c r="G141" s="50"/>
      <c r="H141" s="50"/>
      <c r="I141" s="50"/>
      <c r="J141" s="50"/>
      <c r="K141" s="226"/>
      <c r="L141" s="49"/>
      <c r="M141" s="52"/>
      <c r="N141" s="9"/>
      <c r="O141" s="9"/>
      <c r="P141" s="9"/>
      <c r="Q141" s="9"/>
      <c r="R141" s="9"/>
      <c r="S141" s="9"/>
      <c r="T141" s="53"/>
      <c r="U141" s="52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9"/>
      <c r="AS141" s="9"/>
      <c r="AT141" s="123" t="s">
        <v>194</v>
      </c>
      <c r="AU141" s="123" t="s">
        <v>81</v>
      </c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12"/>
    </row>
    <row r="142" spans="1:66" ht="22.8" customHeight="1">
      <c r="A142" s="13"/>
      <c r="B142" s="17"/>
      <c r="C142" s="47"/>
      <c r="D142" s="151" t="s">
        <v>70</v>
      </c>
      <c r="E142" s="152" t="s">
        <v>2374</v>
      </c>
      <c r="F142" s="152" t="s">
        <v>2375</v>
      </c>
      <c r="G142" s="47"/>
      <c r="H142" s="47"/>
      <c r="I142" s="47"/>
      <c r="J142" s="153">
        <f>BK142</f>
        <v>0</v>
      </c>
      <c r="K142" s="225"/>
      <c r="L142" s="49"/>
      <c r="M142" s="52"/>
      <c r="N142" s="9"/>
      <c r="O142" s="9"/>
      <c r="P142" s="147">
        <f>SUM(P143:P144)</f>
        <v>0</v>
      </c>
      <c r="Q142" s="9"/>
      <c r="R142" s="147">
        <f>SUM(R143:R144)</f>
        <v>0</v>
      </c>
      <c r="S142" s="9"/>
      <c r="T142" s="148">
        <f>SUM(T143:T144)</f>
        <v>0</v>
      </c>
      <c r="U142" s="52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44" t="s">
        <v>196</v>
      </c>
      <c r="AS142" s="9"/>
      <c r="AT142" s="149" t="s">
        <v>70</v>
      </c>
      <c r="AU142" s="149" t="s">
        <v>79</v>
      </c>
      <c r="AV142" s="9"/>
      <c r="AW142" s="9"/>
      <c r="AX142" s="9"/>
      <c r="AY142" s="144" t="s">
        <v>173</v>
      </c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150">
        <f>SUM(BK143:BK144)</f>
        <v>0</v>
      </c>
      <c r="BL142" s="9"/>
      <c r="BM142" s="9"/>
      <c r="BN142" s="12"/>
    </row>
    <row r="143" spans="1:66" ht="16.5" customHeight="1">
      <c r="A143" s="13"/>
      <c r="B143" s="49"/>
      <c r="C143" s="154" t="s">
        <v>360</v>
      </c>
      <c r="D143" s="154" t="s">
        <v>175</v>
      </c>
      <c r="E143" s="155" t="s">
        <v>2376</v>
      </c>
      <c r="F143" s="155" t="s">
        <v>2377</v>
      </c>
      <c r="G143" s="156" t="s">
        <v>372</v>
      </c>
      <c r="H143" s="157">
        <v>0.04</v>
      </c>
      <c r="I143" s="158"/>
      <c r="J143" s="159">
        <f>ROUND(I143*H143,2)</f>
        <v>0</v>
      </c>
      <c r="K143" s="167" t="s">
        <v>192</v>
      </c>
      <c r="L143" s="49"/>
      <c r="M143" s="161"/>
      <c r="N143" s="162" t="s">
        <v>42</v>
      </c>
      <c r="O143" s="9"/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4">
        <f>S143*H143</f>
        <v>0</v>
      </c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65" t="s">
        <v>2365</v>
      </c>
      <c r="AS143" s="9"/>
      <c r="AT143" s="165" t="s">
        <v>175</v>
      </c>
      <c r="AU143" s="165" t="s">
        <v>81</v>
      </c>
      <c r="AV143" s="9"/>
      <c r="AW143" s="9"/>
      <c r="AX143" s="9"/>
      <c r="AY143" s="123" t="s">
        <v>173</v>
      </c>
      <c r="AZ143" s="9"/>
      <c r="BA143" s="9"/>
      <c r="BB143" s="9"/>
      <c r="BC143" s="9"/>
      <c r="BD143" s="9"/>
      <c r="BE143" s="166">
        <f>IF(N143="základní",J143,0)</f>
        <v>0</v>
      </c>
      <c r="BF143" s="166">
        <f>IF(N143="snížená",J143,0)</f>
        <v>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23" t="s">
        <v>79</v>
      </c>
      <c r="BK143" s="166">
        <f>ROUND(I143*H143,2)</f>
        <v>0</v>
      </c>
      <c r="BL143" s="123" t="s">
        <v>2365</v>
      </c>
      <c r="BM143" s="165" t="s">
        <v>2475</v>
      </c>
      <c r="BN143" s="12"/>
    </row>
    <row r="144" spans="1:66" ht="13.05" customHeight="1">
      <c r="A144" s="13"/>
      <c r="B144" s="17"/>
      <c r="C144" s="50"/>
      <c r="D144" s="170" t="s">
        <v>194</v>
      </c>
      <c r="E144" s="50"/>
      <c r="F144" s="171" t="s">
        <v>2379</v>
      </c>
      <c r="G144" s="50"/>
      <c r="H144" s="50"/>
      <c r="I144" s="50"/>
      <c r="J144" s="50"/>
      <c r="K144" s="226"/>
      <c r="L144" s="49"/>
      <c r="M144" s="245"/>
      <c r="N144" s="47"/>
      <c r="O144" s="47"/>
      <c r="P144" s="47"/>
      <c r="Q144" s="47"/>
      <c r="R144" s="47"/>
      <c r="S144" s="47"/>
      <c r="T144" s="55"/>
      <c r="U144" s="52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9"/>
      <c r="AS144" s="9"/>
      <c r="AT144" s="123" t="s">
        <v>194</v>
      </c>
      <c r="AU144" s="123" t="s">
        <v>81</v>
      </c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12"/>
    </row>
    <row r="145" spans="1:66" ht="7.95" customHeight="1">
      <c r="A145" s="96"/>
      <c r="B145" s="40"/>
      <c r="C145" s="8"/>
      <c r="D145" s="8"/>
      <c r="E145" s="8"/>
      <c r="F145" s="8"/>
      <c r="G145" s="8"/>
      <c r="H145" s="8"/>
      <c r="I145" s="8"/>
      <c r="J145" s="8"/>
      <c r="K145" s="41"/>
      <c r="L145" s="97"/>
      <c r="M145" s="239"/>
      <c r="N145" s="239"/>
      <c r="O145" s="239"/>
      <c r="P145" s="239"/>
      <c r="Q145" s="239"/>
      <c r="R145" s="239"/>
      <c r="S145" s="239"/>
      <c r="T145" s="239"/>
      <c r="U145" s="98"/>
      <c r="V145" s="98"/>
      <c r="W145" s="98"/>
      <c r="X145" s="98"/>
      <c r="Y145" s="98"/>
      <c r="Z145" s="98"/>
      <c r="AA145" s="98"/>
      <c r="AB145" s="98"/>
      <c r="AC145" s="98"/>
      <c r="AD145" s="98"/>
      <c r="AE145" s="98"/>
      <c r="AF145" s="99"/>
      <c r="AG145" s="99"/>
      <c r="AH145" s="99"/>
      <c r="AI145" s="99"/>
      <c r="AJ145" s="99"/>
      <c r="AK145" s="99"/>
      <c r="AL145" s="99"/>
      <c r="AM145" s="99"/>
      <c r="AN145" s="99"/>
      <c r="AO145" s="99"/>
      <c r="AP145" s="99"/>
      <c r="AQ145" s="99"/>
      <c r="AR145" s="98"/>
      <c r="AS145" s="98"/>
      <c r="AT145" s="98"/>
      <c r="AU145" s="98"/>
      <c r="AV145" s="98"/>
      <c r="AW145" s="98"/>
      <c r="AX145" s="98"/>
      <c r="AY145" s="98"/>
      <c r="AZ145" s="98"/>
      <c r="BA145" s="98"/>
      <c r="BB145" s="98"/>
      <c r="BC145" s="98"/>
      <c r="BD145" s="98"/>
      <c r="BE145" s="98"/>
      <c r="BF145" s="98"/>
      <c r="BG145" s="98"/>
      <c r="BH145" s="98"/>
      <c r="BI145" s="98"/>
      <c r="BJ145" s="98"/>
      <c r="BK145" s="98"/>
      <c r="BL145" s="98"/>
      <c r="BM145" s="98"/>
      <c r="BN145" s="100"/>
    </row>
  </sheetData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1" r:id="rId2"/>
    <hyperlink ref="F109" r:id="rId3"/>
    <hyperlink ref="F113" r:id="rId4"/>
    <hyperlink ref="F116" r:id="rId5"/>
    <hyperlink ref="F119" r:id="rId6"/>
    <hyperlink ref="F124" r:id="rId7"/>
    <hyperlink ref="F126" r:id="rId8"/>
    <hyperlink ref="F129" r:id="rId9"/>
    <hyperlink ref="F133" r:id="rId10"/>
    <hyperlink ref="F141" r:id="rId11"/>
    <hyperlink ref="F144" r:id="rId12"/>
  </hyperlinks>
  <pageMargins left="0.39374999999999999" right="0.39374999999999999" top="0.39374999999999999" bottom="0.39374999999999999" header="0" footer="0"/>
  <pageSetup scale="74" fitToHeight="0" orientation="portrait" r:id="rId13"/>
  <headerFooter>
    <oddFooter>&amp;C&amp;"Arial CE,Regular"&amp;8&amp;K000000Strana &amp;P z &amp;N</oddFooter>
  </headerFooter>
  <drawing r:id="rId1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9"/>
  <sheetViews>
    <sheetView showGridLines="0" workbookViewId="0">
      <selection activeCell="A2" sqref="A2:K140"/>
    </sheetView>
  </sheetViews>
  <sheetFormatPr defaultColWidth="8" defaultRowHeight="12.75" customHeight="1"/>
  <cols>
    <col min="1" max="1" width="8.28515625" style="248" customWidth="1"/>
    <col min="2" max="2" width="2" style="248" customWidth="1"/>
    <col min="3" max="4" width="4.28515625" style="248" customWidth="1"/>
    <col min="5" max="5" width="17.28515625" style="248" customWidth="1"/>
    <col min="6" max="6" width="50.7109375" style="248" customWidth="1"/>
    <col min="7" max="7" width="7.42578125" style="248" customWidth="1"/>
    <col min="8" max="8" width="14" style="248" customWidth="1"/>
    <col min="9" max="9" width="15.7109375" style="248" customWidth="1"/>
    <col min="10" max="11" width="22.28515625" style="248" customWidth="1"/>
    <col min="12" max="12" width="9.28515625" style="248" customWidth="1"/>
    <col min="13" max="13" width="10.7109375" style="248" customWidth="1"/>
    <col min="14" max="14" width="9.28515625" style="248" customWidth="1"/>
    <col min="15" max="20" width="14.28515625" style="248" customWidth="1"/>
    <col min="21" max="21" width="16.28515625" style="248" customWidth="1"/>
    <col min="22" max="22" width="12.28515625" style="248" customWidth="1"/>
    <col min="23" max="23" width="16.28515625" style="248" customWidth="1"/>
    <col min="24" max="24" width="12.28515625" style="248" customWidth="1"/>
    <col min="25" max="25" width="15" style="248" customWidth="1"/>
    <col min="26" max="26" width="11" style="248" customWidth="1"/>
    <col min="27" max="27" width="15" style="248" customWidth="1"/>
    <col min="28" max="28" width="16.28515625" style="248" customWidth="1"/>
    <col min="29" max="29" width="11" style="248" customWidth="1"/>
    <col min="30" max="30" width="15" style="248" customWidth="1"/>
    <col min="31" max="31" width="16.28515625" style="248" customWidth="1"/>
    <col min="32" max="43" width="8" style="248" customWidth="1"/>
    <col min="44" max="65" width="8" style="248" hidden="1" customWidth="1"/>
    <col min="66" max="256" width="8" style="248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97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25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324" t="s">
        <v>1850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" hidden="1" customHeight="1">
      <c r="A10" s="13"/>
      <c r="B10" s="17"/>
      <c r="C10" s="9"/>
      <c r="D10" s="33" t="s">
        <v>1851</v>
      </c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6.5" hidden="1" customHeight="1">
      <c r="A11" s="13"/>
      <c r="B11" s="17"/>
      <c r="C11" s="9"/>
      <c r="D11" s="9"/>
      <c r="E11" s="285" t="s">
        <v>2476</v>
      </c>
      <c r="F11" s="286"/>
      <c r="G11" s="286"/>
      <c r="H11" s="286"/>
      <c r="I11" s="9"/>
      <c r="J11" s="9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.75" hidden="1" customHeight="1">
      <c r="A12" s="13"/>
      <c r="B12" s="17"/>
      <c r="C12" s="9"/>
      <c r="D12" s="9"/>
      <c r="E12" s="9"/>
      <c r="F12" s="9"/>
      <c r="G12" s="9"/>
      <c r="H12" s="9"/>
      <c r="I12" s="9"/>
      <c r="J12" s="9"/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2" hidden="1" customHeight="1">
      <c r="A13" s="13"/>
      <c r="B13" s="17"/>
      <c r="C13" s="9"/>
      <c r="D13" s="33" t="s">
        <v>18</v>
      </c>
      <c r="E13" s="9"/>
      <c r="F13" s="91"/>
      <c r="G13" s="9"/>
      <c r="H13" s="9"/>
      <c r="I13" s="33" t="s">
        <v>19</v>
      </c>
      <c r="J13" s="91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20</v>
      </c>
      <c r="E14" s="9"/>
      <c r="F14" s="46" t="s">
        <v>34</v>
      </c>
      <c r="G14" s="9"/>
      <c r="H14" s="9"/>
      <c r="I14" s="33" t="s">
        <v>22</v>
      </c>
      <c r="J14" s="46" t="str">
        <f>'Rekapitulace stavby'!AN8</f>
        <v>17. 7. 2024</v>
      </c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0.8" hidden="1" customHeight="1">
      <c r="A15" s="13"/>
      <c r="B15" s="17"/>
      <c r="C15" s="9"/>
      <c r="D15" s="9"/>
      <c r="E15" s="9"/>
      <c r="F15" s="9"/>
      <c r="G15" s="9"/>
      <c r="H15" s="9"/>
      <c r="I15" s="9"/>
      <c r="J15" s="9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12" hidden="1" customHeight="1">
      <c r="A16" s="13"/>
      <c r="B16" s="17"/>
      <c r="C16" s="9"/>
      <c r="D16" s="33" t="s">
        <v>24</v>
      </c>
      <c r="E16" s="9"/>
      <c r="F16" s="9"/>
      <c r="G16" s="9"/>
      <c r="H16" s="9"/>
      <c r="I16" s="33" t="s">
        <v>25</v>
      </c>
      <c r="J16" s="46" t="str">
        <f>IF('Rekapitulace stavby'!AN10="","",'Rekapitulace stavby'!AN10)</f>
        <v/>
      </c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8" hidden="1" customHeight="1">
      <c r="A17" s="13"/>
      <c r="B17" s="17"/>
      <c r="C17" s="9"/>
      <c r="D17" s="9"/>
      <c r="E17" s="46" t="str">
        <f>IF('Rekapitulace stavby'!E11="","",'Rekapitulace stavby'!E11)</f>
        <v>Město Odry</v>
      </c>
      <c r="F17" s="9"/>
      <c r="G17" s="9"/>
      <c r="H17" s="9"/>
      <c r="I17" s="33" t="s">
        <v>27</v>
      </c>
      <c r="J17" s="46" t="str">
        <f>IF('Rekapitulace stavby'!AN11="","",'Rekapitulace stavby'!AN11)</f>
        <v/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7.95" hidden="1" customHeight="1">
      <c r="A18" s="13"/>
      <c r="B18" s="17"/>
      <c r="C18" s="9"/>
      <c r="D18" s="9"/>
      <c r="E18" s="9"/>
      <c r="F18" s="9"/>
      <c r="G18" s="9"/>
      <c r="H18" s="9"/>
      <c r="I18" s="9"/>
      <c r="J18" s="9"/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12" hidden="1" customHeight="1">
      <c r="A19" s="13"/>
      <c r="B19" s="17"/>
      <c r="C19" s="9"/>
      <c r="D19" s="33" t="s">
        <v>28</v>
      </c>
      <c r="E19" s="9"/>
      <c r="F19" s="9"/>
      <c r="G19" s="9"/>
      <c r="H19" s="9"/>
      <c r="I19" s="33" t="s">
        <v>25</v>
      </c>
      <c r="J19" s="27" t="str">
        <f>'Rekapitulace stavby'!AN13</f>
        <v>Vyplň údaj</v>
      </c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8" hidden="1" customHeight="1">
      <c r="A20" s="13"/>
      <c r="B20" s="17"/>
      <c r="C20" s="9"/>
      <c r="D20" s="9"/>
      <c r="E20" s="294" t="str">
        <f>'Rekapitulace stavby'!E14</f>
        <v>Vyplň údaj</v>
      </c>
      <c r="F20" s="327"/>
      <c r="G20" s="327"/>
      <c r="H20" s="327"/>
      <c r="I20" s="33" t="s">
        <v>27</v>
      </c>
      <c r="J20" s="27" t="str">
        <f>'Rekapitulace stavby'!AN14</f>
        <v>Vyplň údaj</v>
      </c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7.95" hidden="1" customHeight="1">
      <c r="A21" s="13"/>
      <c r="B21" s="17"/>
      <c r="C21" s="9"/>
      <c r="D21" s="9"/>
      <c r="E21" s="9"/>
      <c r="F21" s="9"/>
      <c r="G21" s="9"/>
      <c r="H21" s="9"/>
      <c r="I21" s="9"/>
      <c r="J21" s="9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12" hidden="1" customHeight="1">
      <c r="A22" s="13"/>
      <c r="B22" s="17"/>
      <c r="C22" s="9"/>
      <c r="D22" s="33" t="s">
        <v>30</v>
      </c>
      <c r="E22" s="9"/>
      <c r="F22" s="9"/>
      <c r="G22" s="9"/>
      <c r="H22" s="9"/>
      <c r="I22" s="33" t="s">
        <v>25</v>
      </c>
      <c r="J22" s="46" t="str">
        <f>IF('Rekapitulace stavby'!AN16="","",'Rekapitulace stavby'!AN16)</f>
        <v/>
      </c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8" hidden="1" customHeight="1">
      <c r="A23" s="13"/>
      <c r="B23" s="17"/>
      <c r="C23" s="9"/>
      <c r="D23" s="9"/>
      <c r="E23" s="46" t="str">
        <f>IF('Rekapitulace stavby'!E17="","",'Rekapitulace stavby'!E17)</f>
        <v>PRINEX GROUP s.r.o., Masarykovo nám. 11/46, Odry</v>
      </c>
      <c r="F23" s="9"/>
      <c r="G23" s="9"/>
      <c r="H23" s="9"/>
      <c r="I23" s="33" t="s">
        <v>27</v>
      </c>
      <c r="J23" s="46" t="str">
        <f>IF('Rekapitulace stavby'!AN17="","",'Rekapitulace stavby'!AN17)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7.95" hidden="1" customHeight="1">
      <c r="A24" s="13"/>
      <c r="B24" s="17"/>
      <c r="C24" s="9"/>
      <c r="D24" s="9"/>
      <c r="E24" s="9"/>
      <c r="F24" s="9"/>
      <c r="G24" s="9"/>
      <c r="H24" s="9"/>
      <c r="I24" s="9"/>
      <c r="J24" s="9"/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12" hidden="1" customHeight="1">
      <c r="A25" s="13"/>
      <c r="B25" s="17"/>
      <c r="C25" s="9"/>
      <c r="D25" s="33" t="s">
        <v>33</v>
      </c>
      <c r="E25" s="9"/>
      <c r="F25" s="9"/>
      <c r="G25" s="9"/>
      <c r="H25" s="9"/>
      <c r="I25" s="33" t="s">
        <v>25</v>
      </c>
      <c r="J25" s="46" t="str">
        <f>IF('Rekapitulace stavby'!AN19="","",'Rekapitulace stavby'!AN19)</f>
        <v/>
      </c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8" hidden="1" customHeight="1">
      <c r="A26" s="13"/>
      <c r="B26" s="17"/>
      <c r="C26" s="9"/>
      <c r="D26" s="9"/>
      <c r="E26" s="46" t="str">
        <f>IF('Rekapitulace stavby'!E20="","",'Rekapitulace stavby'!E20)</f>
        <v xml:space="preserve"> </v>
      </c>
      <c r="F26" s="9"/>
      <c r="G26" s="9"/>
      <c r="H26" s="9"/>
      <c r="I26" s="33" t="s">
        <v>27</v>
      </c>
      <c r="J26" s="46" t="str">
        <f>IF('Rekapitulace stavby'!AN20="","",'Rekapitulace stavby'!AN20)</f>
        <v/>
      </c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7.95" hidden="1" customHeight="1">
      <c r="A27" s="13"/>
      <c r="B27" s="17"/>
      <c r="C27" s="9"/>
      <c r="D27" s="9"/>
      <c r="E27" s="9"/>
      <c r="F27" s="9"/>
      <c r="G27" s="9"/>
      <c r="H27" s="9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12" hidden="1" customHeight="1">
      <c r="A28" s="13"/>
      <c r="B28" s="17"/>
      <c r="C28" s="9"/>
      <c r="D28" s="33" t="s">
        <v>35</v>
      </c>
      <c r="E28" s="9"/>
      <c r="F28" s="9"/>
      <c r="G28" s="9"/>
      <c r="H28" s="9"/>
      <c r="I28" s="9"/>
      <c r="J28" s="9"/>
      <c r="K28" s="19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16.5" hidden="1" customHeight="1">
      <c r="A29" s="13"/>
      <c r="B29" s="17"/>
      <c r="C29" s="9"/>
      <c r="D29" s="9"/>
      <c r="E29" s="327"/>
      <c r="F29" s="327"/>
      <c r="G29" s="327"/>
      <c r="H29" s="327"/>
      <c r="I29" s="9"/>
      <c r="J29" s="9"/>
      <c r="K29" s="19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7.95" hidden="1" customHeight="1">
      <c r="A30" s="13"/>
      <c r="B30" s="17"/>
      <c r="C30" s="9"/>
      <c r="D30" s="47"/>
      <c r="E30" s="47"/>
      <c r="F30" s="47"/>
      <c r="G30" s="47"/>
      <c r="H30" s="47"/>
      <c r="I30" s="47"/>
      <c r="J30" s="47"/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25.35" hidden="1" customHeight="1">
      <c r="A32" s="13"/>
      <c r="B32" s="17"/>
      <c r="C32" s="9"/>
      <c r="D32" s="108" t="s">
        <v>37</v>
      </c>
      <c r="E32" s="47"/>
      <c r="F32" s="47"/>
      <c r="G32" s="47"/>
      <c r="H32" s="47"/>
      <c r="I32" s="47"/>
      <c r="J32" s="109">
        <f>ROUND(J92,2)</f>
        <v>0</v>
      </c>
      <c r="K32" s="225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7.95" hidden="1" customHeight="1">
      <c r="A33" s="13"/>
      <c r="B33" s="17"/>
      <c r="C33" s="9"/>
      <c r="D33" s="50"/>
      <c r="E33" s="50"/>
      <c r="F33" s="50"/>
      <c r="G33" s="50"/>
      <c r="H33" s="50"/>
      <c r="I33" s="50"/>
      <c r="J33" s="50"/>
      <c r="K33" s="226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9"/>
      <c r="F34" s="32" t="s">
        <v>39</v>
      </c>
      <c r="G34" s="9"/>
      <c r="H34" s="9"/>
      <c r="I34" s="32" t="s">
        <v>38</v>
      </c>
      <c r="J34" s="32" t="s">
        <v>40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110" t="s">
        <v>41</v>
      </c>
      <c r="E35" s="33" t="s">
        <v>42</v>
      </c>
      <c r="F35" s="88">
        <f>ROUND((SUM(BE92:BE138)),2)</f>
        <v>0</v>
      </c>
      <c r="G35" s="9"/>
      <c r="H35" s="9"/>
      <c r="I35" s="111">
        <v>0.21</v>
      </c>
      <c r="J35" s="88">
        <f>ROUND(((SUM(BE92:BE138))*I35),2)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43</v>
      </c>
      <c r="F36" s="88">
        <f>ROUND((SUM(BF92:BF138)),2)</f>
        <v>0</v>
      </c>
      <c r="G36" s="9"/>
      <c r="H36" s="9"/>
      <c r="I36" s="111">
        <v>0.12</v>
      </c>
      <c r="J36" s="88">
        <f>ROUND(((SUM(BF92:BF138))*I36),2)</f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44</v>
      </c>
      <c r="F37" s="88">
        <f>ROUND((SUM(BG92:BG138)),2)</f>
        <v>0</v>
      </c>
      <c r="G37" s="9"/>
      <c r="H37" s="9"/>
      <c r="I37" s="111">
        <v>0.21</v>
      </c>
      <c r="J37" s="88">
        <f t="shared" ref="J37:J39" si="0">0</f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14.4" hidden="1" customHeight="1">
      <c r="A38" s="13"/>
      <c r="B38" s="17"/>
      <c r="C38" s="9"/>
      <c r="D38" s="9"/>
      <c r="E38" s="33" t="s">
        <v>45</v>
      </c>
      <c r="F38" s="88">
        <f>ROUND((SUM(BH92:BH138)),2)</f>
        <v>0</v>
      </c>
      <c r="G38" s="9"/>
      <c r="H38" s="9"/>
      <c r="I38" s="111">
        <v>0.12</v>
      </c>
      <c r="J38" s="88">
        <f t="shared" si="0"/>
        <v>0</v>
      </c>
      <c r="K38" s="19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14.4" hidden="1" customHeight="1">
      <c r="A39" s="13"/>
      <c r="B39" s="17"/>
      <c r="C39" s="9"/>
      <c r="D39" s="9"/>
      <c r="E39" s="33" t="s">
        <v>46</v>
      </c>
      <c r="F39" s="88">
        <f>ROUND((SUM(BI92:BI138)),2)</f>
        <v>0</v>
      </c>
      <c r="G39" s="9"/>
      <c r="H39" s="9"/>
      <c r="I39" s="111">
        <v>0</v>
      </c>
      <c r="J39" s="88">
        <f t="shared" si="0"/>
        <v>0</v>
      </c>
      <c r="K39" s="19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7.95" hidden="1" customHeight="1">
      <c r="A40" s="13"/>
      <c r="B40" s="17"/>
      <c r="C40" s="9"/>
      <c r="D40" s="29"/>
      <c r="E40" s="29"/>
      <c r="F40" s="29"/>
      <c r="G40" s="29"/>
      <c r="H40" s="29"/>
      <c r="I40" s="29"/>
      <c r="J40" s="29"/>
      <c r="K40" s="54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25.35" hidden="1" customHeight="1">
      <c r="A41" s="13"/>
      <c r="B41" s="17"/>
      <c r="C41" s="112"/>
      <c r="D41" s="113" t="s">
        <v>47</v>
      </c>
      <c r="E41" s="57"/>
      <c r="F41" s="57"/>
      <c r="G41" s="114" t="s">
        <v>48</v>
      </c>
      <c r="H41" s="115" t="s">
        <v>49</v>
      </c>
      <c r="I41" s="57"/>
      <c r="J41" s="116">
        <f>SUM(J32:J39)</f>
        <v>0</v>
      </c>
      <c r="K41" s="117"/>
      <c r="L41" s="17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4.4" hidden="1" customHeight="1">
      <c r="A42" s="13"/>
      <c r="B42" s="40"/>
      <c r="C42" s="8"/>
      <c r="D42" s="227"/>
      <c r="E42" s="227"/>
      <c r="F42" s="227"/>
      <c r="G42" s="227"/>
      <c r="H42" s="227"/>
      <c r="I42" s="227"/>
      <c r="J42" s="227"/>
      <c r="K42" s="228"/>
      <c r="L42" s="17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12.75" hidden="1" customHeight="1">
      <c r="A44" s="7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12.75" hidden="1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6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24.9" customHeight="1">
      <c r="A47" s="13"/>
      <c r="B47" s="17"/>
      <c r="C47" s="42" t="s">
        <v>131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7.95" customHeight="1">
      <c r="A48" s="13"/>
      <c r="B48" s="17"/>
      <c r="C48" s="9"/>
      <c r="D48" s="9"/>
      <c r="E48" s="9"/>
      <c r="F48" s="9"/>
      <c r="G48" s="9"/>
      <c r="H48" s="9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16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324" t="str">
        <f>E7</f>
        <v>Společenský objekt na hřišti ve Veselí</v>
      </c>
      <c r="F50" s="328"/>
      <c r="G50" s="328"/>
      <c r="H50" s="328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12" customHeight="1">
      <c r="A51" s="13"/>
      <c r="B51" s="17"/>
      <c r="C51" s="25" t="s">
        <v>130</v>
      </c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6.5" customHeight="1">
      <c r="A52" s="13"/>
      <c r="B52" s="17"/>
      <c r="C52" s="9"/>
      <c r="D52" s="9"/>
      <c r="E52" s="324" t="s">
        <v>1850</v>
      </c>
      <c r="F52" s="286"/>
      <c r="G52" s="286"/>
      <c r="H52" s="286"/>
      <c r="I52" s="9"/>
      <c r="J52" s="9"/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12" customHeight="1">
      <c r="A53" s="13"/>
      <c r="B53" s="17"/>
      <c r="C53" s="33" t="s">
        <v>1851</v>
      </c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16.5" customHeight="1">
      <c r="A54" s="13"/>
      <c r="B54" s="17"/>
      <c r="C54" s="9"/>
      <c r="D54" s="9"/>
      <c r="E54" s="285" t="str">
        <f>E11</f>
        <v>01.5 - Vytápění</v>
      </c>
      <c r="F54" s="286"/>
      <c r="G54" s="286"/>
      <c r="H54" s="286"/>
      <c r="I54" s="9"/>
      <c r="J54" s="9"/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7.95" customHeight="1">
      <c r="A55" s="13"/>
      <c r="B55" s="17"/>
      <c r="C55" s="9"/>
      <c r="D55" s="9"/>
      <c r="E55" s="9"/>
      <c r="F55" s="9"/>
      <c r="G55" s="9"/>
      <c r="H55" s="9"/>
      <c r="I55" s="9"/>
      <c r="J55" s="9"/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2" customHeight="1">
      <c r="A56" s="13"/>
      <c r="B56" s="17"/>
      <c r="C56" s="33" t="s">
        <v>20</v>
      </c>
      <c r="D56" s="9"/>
      <c r="E56" s="9"/>
      <c r="F56" s="46" t="str">
        <f>F14</f>
        <v xml:space="preserve"> </v>
      </c>
      <c r="G56" s="9"/>
      <c r="H56" s="9"/>
      <c r="I56" s="33" t="s">
        <v>22</v>
      </c>
      <c r="J56" s="46" t="str">
        <f>IF(J14="","",J14)</f>
        <v>17. 7. 2024</v>
      </c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7.95" customHeight="1">
      <c r="A57" s="13"/>
      <c r="B57" s="17"/>
      <c r="C57" s="9"/>
      <c r="D57" s="9"/>
      <c r="E57" s="9"/>
      <c r="F57" s="9"/>
      <c r="G57" s="9"/>
      <c r="H57" s="9"/>
      <c r="I57" s="9"/>
      <c r="J57" s="9"/>
      <c r="K57" s="19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40.049999999999997" customHeight="1">
      <c r="A58" s="13"/>
      <c r="B58" s="17"/>
      <c r="C58" s="33" t="s">
        <v>24</v>
      </c>
      <c r="D58" s="9"/>
      <c r="E58" s="9"/>
      <c r="F58" s="46" t="str">
        <f>E17</f>
        <v>Město Odry</v>
      </c>
      <c r="G58" s="9"/>
      <c r="H58" s="9"/>
      <c r="I58" s="33" t="s">
        <v>30</v>
      </c>
      <c r="J58" s="28" t="str">
        <f>E23</f>
        <v>PRINEX GROUP s.r.o., Masarykovo nám. 11/46, Odry</v>
      </c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15.15" customHeight="1">
      <c r="A59" s="13"/>
      <c r="B59" s="17"/>
      <c r="C59" s="33" t="s">
        <v>28</v>
      </c>
      <c r="D59" s="9"/>
      <c r="E59" s="9"/>
      <c r="F59" s="46" t="str">
        <f>IF(E20="","",E20)</f>
        <v>Vyplň údaj</v>
      </c>
      <c r="G59" s="9"/>
      <c r="H59" s="9"/>
      <c r="I59" s="33" t="s">
        <v>33</v>
      </c>
      <c r="J59" s="28" t="str">
        <f>E26</f>
        <v xml:space="preserve"> 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10.35" customHeight="1">
      <c r="A60" s="13"/>
      <c r="B60" s="17"/>
      <c r="C60" s="9"/>
      <c r="D60" s="9"/>
      <c r="E60" s="9"/>
      <c r="F60" s="9"/>
      <c r="G60" s="9"/>
      <c r="H60" s="9"/>
      <c r="I60" s="9"/>
      <c r="J60" s="9"/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29.25" customHeight="1">
      <c r="A61" s="13"/>
      <c r="B61" s="17"/>
      <c r="C61" s="118" t="s">
        <v>132</v>
      </c>
      <c r="D61" s="119"/>
      <c r="E61" s="119"/>
      <c r="F61" s="119"/>
      <c r="G61" s="119"/>
      <c r="H61" s="119"/>
      <c r="I61" s="119"/>
      <c r="J61" s="120" t="s">
        <v>133</v>
      </c>
      <c r="K61" s="121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0.35" customHeight="1">
      <c r="A62" s="13"/>
      <c r="B62" s="17"/>
      <c r="C62" s="9"/>
      <c r="D62" s="9"/>
      <c r="E62" s="9"/>
      <c r="F62" s="9"/>
      <c r="G62" s="9"/>
      <c r="H62" s="9"/>
      <c r="I62" s="9"/>
      <c r="J62" s="9"/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22.8" customHeight="1">
      <c r="A63" s="13"/>
      <c r="B63" s="17"/>
      <c r="C63" s="122" t="s">
        <v>69</v>
      </c>
      <c r="D63" s="9"/>
      <c r="E63" s="9"/>
      <c r="F63" s="9"/>
      <c r="G63" s="9"/>
      <c r="H63" s="9"/>
      <c r="I63" s="9"/>
      <c r="J63" s="66">
        <f>J92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123" t="s">
        <v>134</v>
      </c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24.9" customHeight="1">
      <c r="A64" s="13"/>
      <c r="B64" s="17"/>
      <c r="C64" s="9"/>
      <c r="D64" s="125" t="s">
        <v>2477</v>
      </c>
      <c r="E64" s="47"/>
      <c r="F64" s="47"/>
      <c r="G64" s="47"/>
      <c r="H64" s="47"/>
      <c r="I64" s="47"/>
      <c r="J64" s="126">
        <f>J93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24.9" customHeight="1">
      <c r="A65" s="13"/>
      <c r="B65" s="17"/>
      <c r="C65" s="9"/>
      <c r="D65" s="130" t="s">
        <v>2478</v>
      </c>
      <c r="E65" s="229"/>
      <c r="F65" s="229"/>
      <c r="G65" s="229"/>
      <c r="H65" s="229"/>
      <c r="I65" s="229"/>
      <c r="J65" s="129">
        <f>J95</f>
        <v>0</v>
      </c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24.9" customHeight="1">
      <c r="A66" s="13"/>
      <c r="B66" s="17"/>
      <c r="C66" s="9"/>
      <c r="D66" s="130" t="s">
        <v>2479</v>
      </c>
      <c r="E66" s="229"/>
      <c r="F66" s="229"/>
      <c r="G66" s="229"/>
      <c r="H66" s="229"/>
      <c r="I66" s="229"/>
      <c r="J66" s="129">
        <f>J105</f>
        <v>0</v>
      </c>
      <c r="K66" s="19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24.9" customHeight="1">
      <c r="A67" s="13"/>
      <c r="B67" s="17"/>
      <c r="C67" s="9"/>
      <c r="D67" s="130" t="s">
        <v>2480</v>
      </c>
      <c r="E67" s="229"/>
      <c r="F67" s="229"/>
      <c r="G67" s="229"/>
      <c r="H67" s="229"/>
      <c r="I67" s="229"/>
      <c r="J67" s="129">
        <f>J109</f>
        <v>0</v>
      </c>
      <c r="K67" s="19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24.9" customHeight="1">
      <c r="A68" s="13"/>
      <c r="B68" s="17"/>
      <c r="C68" s="9"/>
      <c r="D68" s="130" t="s">
        <v>2481</v>
      </c>
      <c r="E68" s="229"/>
      <c r="F68" s="229"/>
      <c r="G68" s="229"/>
      <c r="H68" s="229"/>
      <c r="I68" s="229"/>
      <c r="J68" s="129">
        <f>J113</f>
        <v>0</v>
      </c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24.9" customHeight="1">
      <c r="A69" s="13"/>
      <c r="B69" s="17"/>
      <c r="C69" s="9"/>
      <c r="D69" s="130" t="s">
        <v>2482</v>
      </c>
      <c r="E69" s="229"/>
      <c r="F69" s="229"/>
      <c r="G69" s="229"/>
      <c r="H69" s="229"/>
      <c r="I69" s="229"/>
      <c r="J69" s="129">
        <f>J120</f>
        <v>0</v>
      </c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24.9" customHeight="1">
      <c r="A70" s="13"/>
      <c r="B70" s="17"/>
      <c r="C70" s="9"/>
      <c r="D70" s="130" t="s">
        <v>2483</v>
      </c>
      <c r="E70" s="229"/>
      <c r="F70" s="229"/>
      <c r="G70" s="229"/>
      <c r="H70" s="229"/>
      <c r="I70" s="229"/>
      <c r="J70" s="129">
        <f>J132</f>
        <v>0</v>
      </c>
      <c r="K70" s="19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21.75" customHeight="1">
      <c r="A71" s="13"/>
      <c r="B71" s="17"/>
      <c r="C71" s="9"/>
      <c r="D71" s="50"/>
      <c r="E71" s="50"/>
      <c r="F71" s="50"/>
      <c r="G71" s="50"/>
      <c r="H71" s="50"/>
      <c r="I71" s="50"/>
      <c r="J71" s="50"/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7.95" customHeight="1">
      <c r="A72" s="13"/>
      <c r="B72" s="40"/>
      <c r="C72" s="8"/>
      <c r="D72" s="8"/>
      <c r="E72" s="8"/>
      <c r="F72" s="8"/>
      <c r="G72" s="8"/>
      <c r="H72" s="8"/>
      <c r="I72" s="8"/>
      <c r="J72" s="8"/>
      <c r="K72" s="41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2.75" customHeight="1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2.75" customHeight="1">
      <c r="A74" s="7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.75" customHeight="1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7.95" customHeight="1">
      <c r="A76" s="13"/>
      <c r="B76" s="14"/>
      <c r="C76" s="15"/>
      <c r="D76" s="15"/>
      <c r="E76" s="15"/>
      <c r="F76" s="15"/>
      <c r="G76" s="15"/>
      <c r="H76" s="15"/>
      <c r="I76" s="15"/>
      <c r="J76" s="15"/>
      <c r="K76" s="16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24.9" customHeight="1">
      <c r="A77" s="13"/>
      <c r="B77" s="17"/>
      <c r="C77" s="42" t="s">
        <v>158</v>
      </c>
      <c r="D77" s="9"/>
      <c r="E77" s="9"/>
      <c r="F77" s="9"/>
      <c r="G77" s="9"/>
      <c r="H77" s="9"/>
      <c r="I77" s="9"/>
      <c r="J77" s="9"/>
      <c r="K77" s="19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7.95" customHeight="1">
      <c r="A78" s="13"/>
      <c r="B78" s="17"/>
      <c r="C78" s="9"/>
      <c r="D78" s="9"/>
      <c r="E78" s="9"/>
      <c r="F78" s="9"/>
      <c r="G78" s="9"/>
      <c r="H78" s="9"/>
      <c r="I78" s="9"/>
      <c r="J78" s="9"/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12" customHeight="1">
      <c r="A79" s="13"/>
      <c r="B79" s="17"/>
      <c r="C79" s="33" t="s">
        <v>16</v>
      </c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16.5" customHeight="1">
      <c r="A80" s="13"/>
      <c r="B80" s="17"/>
      <c r="C80" s="9"/>
      <c r="D80" s="9"/>
      <c r="E80" s="324" t="str">
        <f>E7</f>
        <v>Společenský objekt na hřišti ve Veselí</v>
      </c>
      <c r="F80" s="328"/>
      <c r="G80" s="328"/>
      <c r="H80" s="328"/>
      <c r="I80" s="9"/>
      <c r="J80" s="9"/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2" customHeight="1">
      <c r="A81" s="13"/>
      <c r="B81" s="17"/>
      <c r="C81" s="25" t="s">
        <v>130</v>
      </c>
      <c r="D81" s="9"/>
      <c r="E81" s="9"/>
      <c r="F81" s="9"/>
      <c r="G81" s="9"/>
      <c r="H81" s="9"/>
      <c r="I81" s="9"/>
      <c r="J81" s="9"/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6.5" customHeight="1">
      <c r="A82" s="13"/>
      <c r="B82" s="17"/>
      <c r="C82" s="9"/>
      <c r="D82" s="9"/>
      <c r="E82" s="324" t="s">
        <v>1850</v>
      </c>
      <c r="F82" s="286"/>
      <c r="G82" s="286"/>
      <c r="H82" s="286"/>
      <c r="I82" s="9"/>
      <c r="J82" s="9"/>
      <c r="K82" s="19"/>
      <c r="L82" s="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12" customHeight="1">
      <c r="A83" s="13"/>
      <c r="B83" s="17"/>
      <c r="C83" s="33" t="s">
        <v>1851</v>
      </c>
      <c r="D83" s="9"/>
      <c r="E83" s="9"/>
      <c r="F83" s="9"/>
      <c r="G83" s="9"/>
      <c r="H83" s="9"/>
      <c r="I83" s="9"/>
      <c r="J83" s="9"/>
      <c r="K83" s="19"/>
      <c r="L83" s="17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16.5" customHeight="1">
      <c r="A84" s="13"/>
      <c r="B84" s="17"/>
      <c r="C84" s="9"/>
      <c r="D84" s="9"/>
      <c r="E84" s="285" t="str">
        <f>E11</f>
        <v>01.5 - Vytápění</v>
      </c>
      <c r="F84" s="286"/>
      <c r="G84" s="286"/>
      <c r="H84" s="286"/>
      <c r="I84" s="9"/>
      <c r="J84" s="9"/>
      <c r="K84" s="19"/>
      <c r="L84" s="17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7.95" customHeight="1">
      <c r="A85" s="13"/>
      <c r="B85" s="17"/>
      <c r="C85" s="9"/>
      <c r="D85" s="9"/>
      <c r="E85" s="9"/>
      <c r="F85" s="9"/>
      <c r="G85" s="9"/>
      <c r="H85" s="9"/>
      <c r="I85" s="9"/>
      <c r="J85" s="9"/>
      <c r="K85" s="19"/>
      <c r="L85" s="17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12" customHeight="1">
      <c r="A86" s="13"/>
      <c r="B86" s="17"/>
      <c r="C86" s="33" t="s">
        <v>20</v>
      </c>
      <c r="D86" s="9"/>
      <c r="E86" s="9"/>
      <c r="F86" s="46" t="str">
        <f>F14</f>
        <v xml:space="preserve"> </v>
      </c>
      <c r="G86" s="9"/>
      <c r="H86" s="9"/>
      <c r="I86" s="33" t="s">
        <v>22</v>
      </c>
      <c r="J86" s="46" t="str">
        <f>IF(J14="","",J14)</f>
        <v>17. 7. 2024</v>
      </c>
      <c r="K86" s="19"/>
      <c r="L86" s="17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7.95" customHeight="1">
      <c r="A87" s="13"/>
      <c r="B87" s="17"/>
      <c r="C87" s="9"/>
      <c r="D87" s="9"/>
      <c r="E87" s="9"/>
      <c r="F87" s="9"/>
      <c r="G87" s="9"/>
      <c r="H87" s="9"/>
      <c r="I87" s="9"/>
      <c r="J87" s="9"/>
      <c r="K87" s="19"/>
      <c r="L87" s="17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40.049999999999997" customHeight="1">
      <c r="A88" s="13"/>
      <c r="B88" s="17"/>
      <c r="C88" s="33" t="s">
        <v>24</v>
      </c>
      <c r="D88" s="9"/>
      <c r="E88" s="9"/>
      <c r="F88" s="46" t="str">
        <f>E17</f>
        <v>Město Odry</v>
      </c>
      <c r="G88" s="9"/>
      <c r="H88" s="9"/>
      <c r="I88" s="33" t="s">
        <v>30</v>
      </c>
      <c r="J88" s="28" t="str">
        <f>E23</f>
        <v>PRINEX GROUP s.r.o., Masarykovo nám. 11/46, Odry</v>
      </c>
      <c r="K88" s="19"/>
      <c r="L88" s="17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15.15" customHeight="1">
      <c r="A89" s="13"/>
      <c r="B89" s="17"/>
      <c r="C89" s="33" t="s">
        <v>28</v>
      </c>
      <c r="D89" s="9"/>
      <c r="E89" s="9"/>
      <c r="F89" s="46" t="str">
        <f>IF(E20="","",E20)</f>
        <v>Vyplň údaj</v>
      </c>
      <c r="G89" s="9"/>
      <c r="H89" s="9"/>
      <c r="I89" s="33" t="s">
        <v>33</v>
      </c>
      <c r="J89" s="28" t="str">
        <f>E26</f>
        <v xml:space="preserve"> </v>
      </c>
      <c r="K89" s="19"/>
      <c r="L89" s="17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10.35" customHeight="1">
      <c r="A90" s="13"/>
      <c r="B90" s="17"/>
      <c r="C90" s="47"/>
      <c r="D90" s="47"/>
      <c r="E90" s="47"/>
      <c r="F90" s="47"/>
      <c r="G90" s="47"/>
      <c r="H90" s="47"/>
      <c r="I90" s="47"/>
      <c r="J90" s="47"/>
      <c r="K90" s="225"/>
      <c r="L90" s="17"/>
      <c r="M90" s="47"/>
      <c r="N90" s="47"/>
      <c r="O90" s="47"/>
      <c r="P90" s="47"/>
      <c r="Q90" s="47"/>
      <c r="R90" s="47"/>
      <c r="S90" s="47"/>
      <c r="T90" s="47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29.25" customHeight="1">
      <c r="A91" s="13"/>
      <c r="B91" s="49"/>
      <c r="C91" s="132" t="s">
        <v>159</v>
      </c>
      <c r="D91" s="133" t="s">
        <v>56</v>
      </c>
      <c r="E91" s="133" t="s">
        <v>52</v>
      </c>
      <c r="F91" s="133" t="s">
        <v>53</v>
      </c>
      <c r="G91" s="133" t="s">
        <v>160</v>
      </c>
      <c r="H91" s="133" t="s">
        <v>161</v>
      </c>
      <c r="I91" s="133" t="s">
        <v>162</v>
      </c>
      <c r="J91" s="133" t="s">
        <v>133</v>
      </c>
      <c r="K91" s="134" t="s">
        <v>163</v>
      </c>
      <c r="L91" s="49"/>
      <c r="M91" s="135"/>
      <c r="N91" s="136" t="s">
        <v>41</v>
      </c>
      <c r="O91" s="136" t="s">
        <v>164</v>
      </c>
      <c r="P91" s="136" t="s">
        <v>165</v>
      </c>
      <c r="Q91" s="136" t="s">
        <v>166</v>
      </c>
      <c r="R91" s="136" t="s">
        <v>167</v>
      </c>
      <c r="S91" s="136" t="s">
        <v>168</v>
      </c>
      <c r="T91" s="137" t="s">
        <v>169</v>
      </c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22.8" customHeight="1">
      <c r="A92" s="13"/>
      <c r="B92" s="17"/>
      <c r="C92" s="138" t="s">
        <v>170</v>
      </c>
      <c r="D92" s="50"/>
      <c r="E92" s="50"/>
      <c r="F92" s="50"/>
      <c r="G92" s="50"/>
      <c r="H92" s="50"/>
      <c r="I92" s="50"/>
      <c r="J92" s="139">
        <f>BK92</f>
        <v>0</v>
      </c>
      <c r="K92" s="226"/>
      <c r="L92" s="49"/>
      <c r="M92" s="63"/>
      <c r="N92" s="50"/>
      <c r="O92" s="50"/>
      <c r="P92" s="140">
        <f>P93+P95+P105+P109+P113+P120+P132</f>
        <v>0</v>
      </c>
      <c r="Q92" s="50"/>
      <c r="R92" s="140">
        <f>R93+R95+R105+R109+R113+R120+R132</f>
        <v>0</v>
      </c>
      <c r="S92" s="50"/>
      <c r="T92" s="141">
        <f>T93+T95+T105+T109+T113+T120+T132</f>
        <v>0</v>
      </c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123" t="s">
        <v>70</v>
      </c>
      <c r="AU92" s="123" t="s">
        <v>134</v>
      </c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142">
        <f>BK93+BK95+BK105+BK109+BK113+BK120+BK132</f>
        <v>0</v>
      </c>
      <c r="BL92" s="9"/>
      <c r="BM92" s="9"/>
      <c r="BN92" s="12"/>
    </row>
    <row r="93" spans="1:66" ht="25.95" customHeight="1">
      <c r="A93" s="13"/>
      <c r="B93" s="17"/>
      <c r="C93" s="47"/>
      <c r="D93" s="151" t="s">
        <v>70</v>
      </c>
      <c r="E93" s="125" t="s">
        <v>2484</v>
      </c>
      <c r="F93" s="125" t="s">
        <v>2485</v>
      </c>
      <c r="G93" s="47"/>
      <c r="H93" s="47"/>
      <c r="I93" s="47"/>
      <c r="J93" s="244">
        <f>BK93</f>
        <v>0</v>
      </c>
      <c r="K93" s="225"/>
      <c r="L93" s="49"/>
      <c r="M93" s="52"/>
      <c r="N93" s="9"/>
      <c r="O93" s="9"/>
      <c r="P93" s="147">
        <f>P94</f>
        <v>0</v>
      </c>
      <c r="Q93" s="9"/>
      <c r="R93" s="147">
        <f>R94</f>
        <v>0</v>
      </c>
      <c r="S93" s="9"/>
      <c r="T93" s="148">
        <f>T94</f>
        <v>0</v>
      </c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44" t="s">
        <v>79</v>
      </c>
      <c r="AS93" s="9"/>
      <c r="AT93" s="149" t="s">
        <v>70</v>
      </c>
      <c r="AU93" s="149" t="s">
        <v>71</v>
      </c>
      <c r="AV93" s="9"/>
      <c r="AW93" s="9"/>
      <c r="AX93" s="9"/>
      <c r="AY93" s="144" t="s">
        <v>173</v>
      </c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150">
        <f>BK94</f>
        <v>0</v>
      </c>
      <c r="BL93" s="9"/>
      <c r="BM93" s="9"/>
      <c r="BN93" s="12"/>
    </row>
    <row r="94" spans="1:66" ht="16.5" customHeight="1">
      <c r="A94" s="13"/>
      <c r="B94" s="49"/>
      <c r="C94" s="154" t="s">
        <v>79</v>
      </c>
      <c r="D94" s="154" t="s">
        <v>175</v>
      </c>
      <c r="E94" s="155" t="s">
        <v>2486</v>
      </c>
      <c r="F94" s="155" t="s">
        <v>2487</v>
      </c>
      <c r="G94" s="156" t="s">
        <v>178</v>
      </c>
      <c r="H94" s="157">
        <v>24</v>
      </c>
      <c r="I94" s="158"/>
      <c r="J94" s="159">
        <f>ROUND(I94*H94,2)</f>
        <v>0</v>
      </c>
      <c r="K94" s="160"/>
      <c r="L94" s="49"/>
      <c r="M94" s="161"/>
      <c r="N94" s="162" t="s">
        <v>42</v>
      </c>
      <c r="O94" s="9"/>
      <c r="P94" s="163">
        <f>O94*H94</f>
        <v>0</v>
      </c>
      <c r="Q94" s="163">
        <v>0</v>
      </c>
      <c r="R94" s="163">
        <f>Q94*H94</f>
        <v>0</v>
      </c>
      <c r="S94" s="163">
        <v>0</v>
      </c>
      <c r="T94" s="164">
        <f>S94*H94</f>
        <v>0</v>
      </c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65" t="s">
        <v>179</v>
      </c>
      <c r="AS94" s="9"/>
      <c r="AT94" s="165" t="s">
        <v>175</v>
      </c>
      <c r="AU94" s="165" t="s">
        <v>79</v>
      </c>
      <c r="AV94" s="9"/>
      <c r="AW94" s="9"/>
      <c r="AX94" s="9"/>
      <c r="AY94" s="123" t="s">
        <v>173</v>
      </c>
      <c r="AZ94" s="9"/>
      <c r="BA94" s="9"/>
      <c r="BB94" s="9"/>
      <c r="BC94" s="9"/>
      <c r="BD94" s="9"/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123" t="s">
        <v>79</v>
      </c>
      <c r="BK94" s="166">
        <f>ROUND(I94*H94,2)</f>
        <v>0</v>
      </c>
      <c r="BL94" s="123" t="s">
        <v>179</v>
      </c>
      <c r="BM94" s="165" t="s">
        <v>81</v>
      </c>
      <c r="BN94" s="12"/>
    </row>
    <row r="95" spans="1:66" ht="25.95" customHeight="1">
      <c r="A95" s="13"/>
      <c r="B95" s="17"/>
      <c r="C95" s="229"/>
      <c r="D95" s="231" t="s">
        <v>70</v>
      </c>
      <c r="E95" s="130" t="s">
        <v>927</v>
      </c>
      <c r="F95" s="130" t="s">
        <v>928</v>
      </c>
      <c r="G95" s="229"/>
      <c r="H95" s="229"/>
      <c r="I95" s="229"/>
      <c r="J95" s="247">
        <f>BK95</f>
        <v>0</v>
      </c>
      <c r="K95" s="230"/>
      <c r="L95" s="49"/>
      <c r="M95" s="52"/>
      <c r="N95" s="9"/>
      <c r="O95" s="9"/>
      <c r="P95" s="147">
        <f>SUM(P96:P104)</f>
        <v>0</v>
      </c>
      <c r="Q95" s="9"/>
      <c r="R95" s="147">
        <f>SUM(R96:R104)</f>
        <v>0</v>
      </c>
      <c r="S95" s="9"/>
      <c r="T95" s="148">
        <f>SUM(T96:T104)</f>
        <v>0</v>
      </c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44" t="s">
        <v>81</v>
      </c>
      <c r="AS95" s="9"/>
      <c r="AT95" s="149" t="s">
        <v>70</v>
      </c>
      <c r="AU95" s="149" t="s">
        <v>71</v>
      </c>
      <c r="AV95" s="9"/>
      <c r="AW95" s="9"/>
      <c r="AX95" s="9"/>
      <c r="AY95" s="144" t="s">
        <v>173</v>
      </c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150">
        <f>SUM(BK96:BK104)</f>
        <v>0</v>
      </c>
      <c r="BL95" s="9"/>
      <c r="BM95" s="9"/>
      <c r="BN95" s="12"/>
    </row>
    <row r="96" spans="1:66" ht="16.5" customHeight="1">
      <c r="A96" s="13"/>
      <c r="B96" s="49"/>
      <c r="C96" s="154" t="s">
        <v>81</v>
      </c>
      <c r="D96" s="154" t="s">
        <v>175</v>
      </c>
      <c r="E96" s="155" t="s">
        <v>2488</v>
      </c>
      <c r="F96" s="155" t="s">
        <v>2489</v>
      </c>
      <c r="G96" s="156" t="s">
        <v>302</v>
      </c>
      <c r="H96" s="157">
        <v>9.7000000000000003E-2</v>
      </c>
      <c r="I96" s="158"/>
      <c r="J96" s="159">
        <f t="shared" ref="J96:J104" si="1">ROUND(I96*H96,2)</f>
        <v>0</v>
      </c>
      <c r="K96" s="160"/>
      <c r="L96" s="49"/>
      <c r="M96" s="161"/>
      <c r="N96" s="162" t="s">
        <v>42</v>
      </c>
      <c r="O96" s="9"/>
      <c r="P96" s="163">
        <f t="shared" ref="P96:P104" si="2">O96*H96</f>
        <v>0</v>
      </c>
      <c r="Q96" s="163">
        <v>0</v>
      </c>
      <c r="R96" s="163">
        <f t="shared" ref="R96:R104" si="3">Q96*H96</f>
        <v>0</v>
      </c>
      <c r="S96" s="163">
        <v>0</v>
      </c>
      <c r="T96" s="164">
        <f t="shared" ref="T96:T104" si="4"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262</v>
      </c>
      <c r="AS96" s="9"/>
      <c r="AT96" s="165" t="s">
        <v>175</v>
      </c>
      <c r="AU96" s="165" t="s">
        <v>79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 t="shared" ref="BE96:BE104" si="5">IF(N96="základní",J96,0)</f>
        <v>0</v>
      </c>
      <c r="BF96" s="166">
        <f t="shared" ref="BF96:BF104" si="6">IF(N96="snížená",J96,0)</f>
        <v>0</v>
      </c>
      <c r="BG96" s="166">
        <f t="shared" ref="BG96:BG104" si="7">IF(N96="zákl. přenesená",J96,0)</f>
        <v>0</v>
      </c>
      <c r="BH96" s="166">
        <f t="shared" ref="BH96:BH104" si="8">IF(N96="sníž. přenesená",J96,0)</f>
        <v>0</v>
      </c>
      <c r="BI96" s="166">
        <f t="shared" ref="BI96:BI104" si="9">IF(N96="nulová",J96,0)</f>
        <v>0</v>
      </c>
      <c r="BJ96" s="123" t="s">
        <v>79</v>
      </c>
      <c r="BK96" s="166">
        <f t="shared" ref="BK96:BK104" si="10">ROUND(I96*H96,2)</f>
        <v>0</v>
      </c>
      <c r="BL96" s="123" t="s">
        <v>262</v>
      </c>
      <c r="BM96" s="165" t="s">
        <v>179</v>
      </c>
      <c r="BN96" s="12"/>
    </row>
    <row r="97" spans="1:66" ht="16.5" customHeight="1">
      <c r="A97" s="13"/>
      <c r="B97" s="49"/>
      <c r="C97" s="154" t="s">
        <v>184</v>
      </c>
      <c r="D97" s="154" t="s">
        <v>175</v>
      </c>
      <c r="E97" s="155" t="s">
        <v>2490</v>
      </c>
      <c r="F97" s="155" t="s">
        <v>2491</v>
      </c>
      <c r="G97" s="156" t="s">
        <v>378</v>
      </c>
      <c r="H97" s="157">
        <v>42</v>
      </c>
      <c r="I97" s="158"/>
      <c r="J97" s="159">
        <f t="shared" si="1"/>
        <v>0</v>
      </c>
      <c r="K97" s="160"/>
      <c r="L97" s="49"/>
      <c r="M97" s="161"/>
      <c r="N97" s="162" t="s">
        <v>42</v>
      </c>
      <c r="O97" s="9"/>
      <c r="P97" s="163">
        <f t="shared" si="2"/>
        <v>0</v>
      </c>
      <c r="Q97" s="163">
        <v>0</v>
      </c>
      <c r="R97" s="163">
        <f t="shared" si="3"/>
        <v>0</v>
      </c>
      <c r="S97" s="163">
        <v>0</v>
      </c>
      <c r="T97" s="164">
        <f t="shared" si="4"/>
        <v>0</v>
      </c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65" t="s">
        <v>262</v>
      </c>
      <c r="AS97" s="9"/>
      <c r="AT97" s="165" t="s">
        <v>175</v>
      </c>
      <c r="AU97" s="165" t="s">
        <v>79</v>
      </c>
      <c r="AV97" s="9"/>
      <c r="AW97" s="9"/>
      <c r="AX97" s="9"/>
      <c r="AY97" s="123" t="s">
        <v>173</v>
      </c>
      <c r="AZ97" s="9"/>
      <c r="BA97" s="9"/>
      <c r="BB97" s="9"/>
      <c r="BC97" s="9"/>
      <c r="BD97" s="9"/>
      <c r="BE97" s="166">
        <f t="shared" si="5"/>
        <v>0</v>
      </c>
      <c r="BF97" s="166">
        <f t="shared" si="6"/>
        <v>0</v>
      </c>
      <c r="BG97" s="166">
        <f t="shared" si="7"/>
        <v>0</v>
      </c>
      <c r="BH97" s="166">
        <f t="shared" si="8"/>
        <v>0</v>
      </c>
      <c r="BI97" s="166">
        <f t="shared" si="9"/>
        <v>0</v>
      </c>
      <c r="BJ97" s="123" t="s">
        <v>79</v>
      </c>
      <c r="BK97" s="166">
        <f t="shared" si="10"/>
        <v>0</v>
      </c>
      <c r="BL97" s="123" t="s">
        <v>262</v>
      </c>
      <c r="BM97" s="165" t="s">
        <v>202</v>
      </c>
      <c r="BN97" s="12"/>
    </row>
    <row r="98" spans="1:66" ht="16.5" customHeight="1">
      <c r="A98" s="13"/>
      <c r="B98" s="49"/>
      <c r="C98" s="154" t="s">
        <v>179</v>
      </c>
      <c r="D98" s="154" t="s">
        <v>175</v>
      </c>
      <c r="E98" s="155" t="s">
        <v>2492</v>
      </c>
      <c r="F98" s="155" t="s">
        <v>2493</v>
      </c>
      <c r="G98" s="156" t="s">
        <v>378</v>
      </c>
      <c r="H98" s="157">
        <v>22</v>
      </c>
      <c r="I98" s="158"/>
      <c r="J98" s="159">
        <f t="shared" si="1"/>
        <v>0</v>
      </c>
      <c r="K98" s="160"/>
      <c r="L98" s="49"/>
      <c r="M98" s="161"/>
      <c r="N98" s="162" t="s">
        <v>42</v>
      </c>
      <c r="O98" s="9"/>
      <c r="P98" s="163">
        <f t="shared" si="2"/>
        <v>0</v>
      </c>
      <c r="Q98" s="163">
        <v>0</v>
      </c>
      <c r="R98" s="163">
        <f t="shared" si="3"/>
        <v>0</v>
      </c>
      <c r="S98" s="163">
        <v>0</v>
      </c>
      <c r="T98" s="164">
        <f t="shared" si="4"/>
        <v>0</v>
      </c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65" t="s">
        <v>262</v>
      </c>
      <c r="AS98" s="9"/>
      <c r="AT98" s="165" t="s">
        <v>175</v>
      </c>
      <c r="AU98" s="165" t="s">
        <v>79</v>
      </c>
      <c r="AV98" s="9"/>
      <c r="AW98" s="9"/>
      <c r="AX98" s="9"/>
      <c r="AY98" s="123" t="s">
        <v>173</v>
      </c>
      <c r="AZ98" s="9"/>
      <c r="BA98" s="9"/>
      <c r="BB98" s="9"/>
      <c r="BC98" s="9"/>
      <c r="BD98" s="9"/>
      <c r="BE98" s="166">
        <f t="shared" si="5"/>
        <v>0</v>
      </c>
      <c r="BF98" s="166">
        <f t="shared" si="6"/>
        <v>0</v>
      </c>
      <c r="BG98" s="166">
        <f t="shared" si="7"/>
        <v>0</v>
      </c>
      <c r="BH98" s="166">
        <f t="shared" si="8"/>
        <v>0</v>
      </c>
      <c r="BI98" s="166">
        <f t="shared" si="9"/>
        <v>0</v>
      </c>
      <c r="BJ98" s="123" t="s">
        <v>79</v>
      </c>
      <c r="BK98" s="166">
        <f t="shared" si="10"/>
        <v>0</v>
      </c>
      <c r="BL98" s="123" t="s">
        <v>262</v>
      </c>
      <c r="BM98" s="165" t="s">
        <v>216</v>
      </c>
      <c r="BN98" s="12"/>
    </row>
    <row r="99" spans="1:66" ht="16.5" customHeight="1">
      <c r="A99" s="13"/>
      <c r="B99" s="49"/>
      <c r="C99" s="154" t="s">
        <v>196</v>
      </c>
      <c r="D99" s="154" t="s">
        <v>175</v>
      </c>
      <c r="E99" s="155" t="s">
        <v>2494</v>
      </c>
      <c r="F99" s="155" t="s">
        <v>2495</v>
      </c>
      <c r="G99" s="156" t="s">
        <v>378</v>
      </c>
      <c r="H99" s="157">
        <v>6</v>
      </c>
      <c r="I99" s="158"/>
      <c r="J99" s="159">
        <f t="shared" si="1"/>
        <v>0</v>
      </c>
      <c r="K99" s="160"/>
      <c r="L99" s="49"/>
      <c r="M99" s="161"/>
      <c r="N99" s="162" t="s">
        <v>42</v>
      </c>
      <c r="O99" s="9"/>
      <c r="P99" s="163">
        <f t="shared" si="2"/>
        <v>0</v>
      </c>
      <c r="Q99" s="163">
        <v>0</v>
      </c>
      <c r="R99" s="163">
        <f t="shared" si="3"/>
        <v>0</v>
      </c>
      <c r="S99" s="163">
        <v>0</v>
      </c>
      <c r="T99" s="164">
        <f t="shared" si="4"/>
        <v>0</v>
      </c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65" t="s">
        <v>262</v>
      </c>
      <c r="AS99" s="9"/>
      <c r="AT99" s="165" t="s">
        <v>175</v>
      </c>
      <c r="AU99" s="165" t="s">
        <v>79</v>
      </c>
      <c r="AV99" s="9"/>
      <c r="AW99" s="9"/>
      <c r="AX99" s="9"/>
      <c r="AY99" s="123" t="s">
        <v>173</v>
      </c>
      <c r="AZ99" s="9"/>
      <c r="BA99" s="9"/>
      <c r="BB99" s="9"/>
      <c r="BC99" s="9"/>
      <c r="BD99" s="9"/>
      <c r="BE99" s="166">
        <f t="shared" si="5"/>
        <v>0</v>
      </c>
      <c r="BF99" s="166">
        <f t="shared" si="6"/>
        <v>0</v>
      </c>
      <c r="BG99" s="166">
        <f t="shared" si="7"/>
        <v>0</v>
      </c>
      <c r="BH99" s="166">
        <f t="shared" si="8"/>
        <v>0</v>
      </c>
      <c r="BI99" s="166">
        <f t="shared" si="9"/>
        <v>0</v>
      </c>
      <c r="BJ99" s="123" t="s">
        <v>79</v>
      </c>
      <c r="BK99" s="166">
        <f t="shared" si="10"/>
        <v>0</v>
      </c>
      <c r="BL99" s="123" t="s">
        <v>262</v>
      </c>
      <c r="BM99" s="165" t="s">
        <v>225</v>
      </c>
      <c r="BN99" s="12"/>
    </row>
    <row r="100" spans="1:66" ht="16.5" customHeight="1">
      <c r="A100" s="13"/>
      <c r="B100" s="49"/>
      <c r="C100" s="154" t="s">
        <v>202</v>
      </c>
      <c r="D100" s="154" t="s">
        <v>175</v>
      </c>
      <c r="E100" s="155" t="s">
        <v>2496</v>
      </c>
      <c r="F100" s="155" t="s">
        <v>2497</v>
      </c>
      <c r="G100" s="156" t="s">
        <v>378</v>
      </c>
      <c r="H100" s="157">
        <v>42</v>
      </c>
      <c r="I100" s="158"/>
      <c r="J100" s="159">
        <f t="shared" si="1"/>
        <v>0</v>
      </c>
      <c r="K100" s="160"/>
      <c r="L100" s="49"/>
      <c r="M100" s="161"/>
      <c r="N100" s="162" t="s">
        <v>42</v>
      </c>
      <c r="O100" s="9"/>
      <c r="P100" s="163">
        <f t="shared" si="2"/>
        <v>0</v>
      </c>
      <c r="Q100" s="163">
        <v>0</v>
      </c>
      <c r="R100" s="163">
        <f t="shared" si="3"/>
        <v>0</v>
      </c>
      <c r="S100" s="163">
        <v>0</v>
      </c>
      <c r="T100" s="164">
        <f t="shared" si="4"/>
        <v>0</v>
      </c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65" t="s">
        <v>262</v>
      </c>
      <c r="AS100" s="9"/>
      <c r="AT100" s="165" t="s">
        <v>175</v>
      </c>
      <c r="AU100" s="165" t="s">
        <v>79</v>
      </c>
      <c r="AV100" s="9"/>
      <c r="AW100" s="9"/>
      <c r="AX100" s="9"/>
      <c r="AY100" s="123" t="s">
        <v>173</v>
      </c>
      <c r="AZ100" s="9"/>
      <c r="BA100" s="9"/>
      <c r="BB100" s="9"/>
      <c r="BC100" s="9"/>
      <c r="BD100" s="9"/>
      <c r="BE100" s="166">
        <f t="shared" si="5"/>
        <v>0</v>
      </c>
      <c r="BF100" s="166">
        <f t="shared" si="6"/>
        <v>0</v>
      </c>
      <c r="BG100" s="166">
        <f t="shared" si="7"/>
        <v>0</v>
      </c>
      <c r="BH100" s="166">
        <f t="shared" si="8"/>
        <v>0</v>
      </c>
      <c r="BI100" s="166">
        <f t="shared" si="9"/>
        <v>0</v>
      </c>
      <c r="BJ100" s="123" t="s">
        <v>79</v>
      </c>
      <c r="BK100" s="166">
        <f t="shared" si="10"/>
        <v>0</v>
      </c>
      <c r="BL100" s="123" t="s">
        <v>262</v>
      </c>
      <c r="BM100" s="165" t="s">
        <v>8</v>
      </c>
      <c r="BN100" s="12"/>
    </row>
    <row r="101" spans="1:66" ht="16.5" customHeight="1">
      <c r="A101" s="13"/>
      <c r="B101" s="49"/>
      <c r="C101" s="193" t="s">
        <v>211</v>
      </c>
      <c r="D101" s="193" t="s">
        <v>317</v>
      </c>
      <c r="E101" s="194" t="s">
        <v>2498</v>
      </c>
      <c r="F101" s="194" t="s">
        <v>2499</v>
      </c>
      <c r="G101" s="195" t="s">
        <v>378</v>
      </c>
      <c r="H101" s="196">
        <v>42</v>
      </c>
      <c r="I101" s="197"/>
      <c r="J101" s="198">
        <f t="shared" si="1"/>
        <v>0</v>
      </c>
      <c r="K101" s="211"/>
      <c r="L101" s="200"/>
      <c r="M101" s="201"/>
      <c r="N101" s="202" t="s">
        <v>42</v>
      </c>
      <c r="O101" s="9"/>
      <c r="P101" s="163">
        <f t="shared" si="2"/>
        <v>0</v>
      </c>
      <c r="Q101" s="163">
        <v>0</v>
      </c>
      <c r="R101" s="163">
        <f t="shared" si="3"/>
        <v>0</v>
      </c>
      <c r="S101" s="163">
        <v>0</v>
      </c>
      <c r="T101" s="164">
        <f t="shared" si="4"/>
        <v>0</v>
      </c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65" t="s">
        <v>364</v>
      </c>
      <c r="AS101" s="9"/>
      <c r="AT101" s="165" t="s">
        <v>317</v>
      </c>
      <c r="AU101" s="165" t="s">
        <v>79</v>
      </c>
      <c r="AV101" s="9"/>
      <c r="AW101" s="9"/>
      <c r="AX101" s="9"/>
      <c r="AY101" s="123" t="s">
        <v>173</v>
      </c>
      <c r="AZ101" s="9"/>
      <c r="BA101" s="9"/>
      <c r="BB101" s="9"/>
      <c r="BC101" s="9"/>
      <c r="BD101" s="9"/>
      <c r="BE101" s="166">
        <f t="shared" si="5"/>
        <v>0</v>
      </c>
      <c r="BF101" s="166">
        <f t="shared" si="6"/>
        <v>0</v>
      </c>
      <c r="BG101" s="166">
        <f t="shared" si="7"/>
        <v>0</v>
      </c>
      <c r="BH101" s="166">
        <f t="shared" si="8"/>
        <v>0</v>
      </c>
      <c r="BI101" s="166">
        <f t="shared" si="9"/>
        <v>0</v>
      </c>
      <c r="BJ101" s="123" t="s">
        <v>79</v>
      </c>
      <c r="BK101" s="166">
        <f t="shared" si="10"/>
        <v>0</v>
      </c>
      <c r="BL101" s="123" t="s">
        <v>262</v>
      </c>
      <c r="BM101" s="165" t="s">
        <v>245</v>
      </c>
      <c r="BN101" s="12"/>
    </row>
    <row r="102" spans="1:66" ht="16.5" customHeight="1">
      <c r="A102" s="13"/>
      <c r="B102" s="49"/>
      <c r="C102" s="193" t="s">
        <v>216</v>
      </c>
      <c r="D102" s="193" t="s">
        <v>317</v>
      </c>
      <c r="E102" s="194" t="s">
        <v>2500</v>
      </c>
      <c r="F102" s="194" t="s">
        <v>2501</v>
      </c>
      <c r="G102" s="195" t="s">
        <v>378</v>
      </c>
      <c r="H102" s="196">
        <v>22</v>
      </c>
      <c r="I102" s="197"/>
      <c r="J102" s="198">
        <f t="shared" si="1"/>
        <v>0</v>
      </c>
      <c r="K102" s="211"/>
      <c r="L102" s="200"/>
      <c r="M102" s="201"/>
      <c r="N102" s="202" t="s">
        <v>42</v>
      </c>
      <c r="O102" s="9"/>
      <c r="P102" s="163">
        <f t="shared" si="2"/>
        <v>0</v>
      </c>
      <c r="Q102" s="163">
        <v>0</v>
      </c>
      <c r="R102" s="163">
        <f t="shared" si="3"/>
        <v>0</v>
      </c>
      <c r="S102" s="163">
        <v>0</v>
      </c>
      <c r="T102" s="164">
        <f t="shared" si="4"/>
        <v>0</v>
      </c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65" t="s">
        <v>364</v>
      </c>
      <c r="AS102" s="9"/>
      <c r="AT102" s="165" t="s">
        <v>317</v>
      </c>
      <c r="AU102" s="165" t="s">
        <v>79</v>
      </c>
      <c r="AV102" s="9"/>
      <c r="AW102" s="9"/>
      <c r="AX102" s="9"/>
      <c r="AY102" s="123" t="s">
        <v>173</v>
      </c>
      <c r="AZ102" s="9"/>
      <c r="BA102" s="9"/>
      <c r="BB102" s="9"/>
      <c r="BC102" s="9"/>
      <c r="BD102" s="9"/>
      <c r="BE102" s="166">
        <f t="shared" si="5"/>
        <v>0</v>
      </c>
      <c r="BF102" s="166">
        <f t="shared" si="6"/>
        <v>0</v>
      </c>
      <c r="BG102" s="166">
        <f t="shared" si="7"/>
        <v>0</v>
      </c>
      <c r="BH102" s="166">
        <f t="shared" si="8"/>
        <v>0</v>
      </c>
      <c r="BI102" s="166">
        <f t="shared" si="9"/>
        <v>0</v>
      </c>
      <c r="BJ102" s="123" t="s">
        <v>79</v>
      </c>
      <c r="BK102" s="166">
        <f t="shared" si="10"/>
        <v>0</v>
      </c>
      <c r="BL102" s="123" t="s">
        <v>262</v>
      </c>
      <c r="BM102" s="165" t="s">
        <v>262</v>
      </c>
      <c r="BN102" s="12"/>
    </row>
    <row r="103" spans="1:66" ht="16.5" customHeight="1">
      <c r="A103" s="13"/>
      <c r="B103" s="49"/>
      <c r="C103" s="193" t="s">
        <v>221</v>
      </c>
      <c r="D103" s="193" t="s">
        <v>317</v>
      </c>
      <c r="E103" s="194" t="s">
        <v>2502</v>
      </c>
      <c r="F103" s="194" t="s">
        <v>2503</v>
      </c>
      <c r="G103" s="195" t="s">
        <v>378</v>
      </c>
      <c r="H103" s="196">
        <v>42</v>
      </c>
      <c r="I103" s="197"/>
      <c r="J103" s="198">
        <f t="shared" si="1"/>
        <v>0</v>
      </c>
      <c r="K103" s="211"/>
      <c r="L103" s="200"/>
      <c r="M103" s="201"/>
      <c r="N103" s="202" t="s">
        <v>42</v>
      </c>
      <c r="O103" s="9"/>
      <c r="P103" s="163">
        <f t="shared" si="2"/>
        <v>0</v>
      </c>
      <c r="Q103" s="163">
        <v>0</v>
      </c>
      <c r="R103" s="163">
        <f t="shared" si="3"/>
        <v>0</v>
      </c>
      <c r="S103" s="163">
        <v>0</v>
      </c>
      <c r="T103" s="164">
        <f t="shared" si="4"/>
        <v>0</v>
      </c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65" t="s">
        <v>364</v>
      </c>
      <c r="AS103" s="9"/>
      <c r="AT103" s="165" t="s">
        <v>317</v>
      </c>
      <c r="AU103" s="165" t="s">
        <v>79</v>
      </c>
      <c r="AV103" s="9"/>
      <c r="AW103" s="9"/>
      <c r="AX103" s="9"/>
      <c r="AY103" s="123" t="s">
        <v>173</v>
      </c>
      <c r="AZ103" s="9"/>
      <c r="BA103" s="9"/>
      <c r="BB103" s="9"/>
      <c r="BC103" s="9"/>
      <c r="BD103" s="9"/>
      <c r="BE103" s="166">
        <f t="shared" si="5"/>
        <v>0</v>
      </c>
      <c r="BF103" s="166">
        <f t="shared" si="6"/>
        <v>0</v>
      </c>
      <c r="BG103" s="166">
        <f t="shared" si="7"/>
        <v>0</v>
      </c>
      <c r="BH103" s="166">
        <f t="shared" si="8"/>
        <v>0</v>
      </c>
      <c r="BI103" s="166">
        <f t="shared" si="9"/>
        <v>0</v>
      </c>
      <c r="BJ103" s="123" t="s">
        <v>79</v>
      </c>
      <c r="BK103" s="166">
        <f t="shared" si="10"/>
        <v>0</v>
      </c>
      <c r="BL103" s="123" t="s">
        <v>262</v>
      </c>
      <c r="BM103" s="165" t="s">
        <v>275</v>
      </c>
      <c r="BN103" s="12"/>
    </row>
    <row r="104" spans="1:66" ht="16.5" customHeight="1">
      <c r="A104" s="13"/>
      <c r="B104" s="49"/>
      <c r="C104" s="193" t="s">
        <v>225</v>
      </c>
      <c r="D104" s="193" t="s">
        <v>317</v>
      </c>
      <c r="E104" s="194" t="s">
        <v>2504</v>
      </c>
      <c r="F104" s="194" t="s">
        <v>2505</v>
      </c>
      <c r="G104" s="195" t="s">
        <v>378</v>
      </c>
      <c r="H104" s="196">
        <v>6</v>
      </c>
      <c r="I104" s="197"/>
      <c r="J104" s="198">
        <f t="shared" si="1"/>
        <v>0</v>
      </c>
      <c r="K104" s="211"/>
      <c r="L104" s="200"/>
      <c r="M104" s="201"/>
      <c r="N104" s="202" t="s">
        <v>42</v>
      </c>
      <c r="O104" s="9"/>
      <c r="P104" s="163">
        <f t="shared" si="2"/>
        <v>0</v>
      </c>
      <c r="Q104" s="163">
        <v>0</v>
      </c>
      <c r="R104" s="163">
        <f t="shared" si="3"/>
        <v>0</v>
      </c>
      <c r="S104" s="163">
        <v>0</v>
      </c>
      <c r="T104" s="164">
        <f t="shared" si="4"/>
        <v>0</v>
      </c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65" t="s">
        <v>364</v>
      </c>
      <c r="AS104" s="9"/>
      <c r="AT104" s="165" t="s">
        <v>317</v>
      </c>
      <c r="AU104" s="165" t="s">
        <v>79</v>
      </c>
      <c r="AV104" s="9"/>
      <c r="AW104" s="9"/>
      <c r="AX104" s="9"/>
      <c r="AY104" s="123" t="s">
        <v>173</v>
      </c>
      <c r="AZ104" s="9"/>
      <c r="BA104" s="9"/>
      <c r="BB104" s="9"/>
      <c r="BC104" s="9"/>
      <c r="BD104" s="9"/>
      <c r="BE104" s="166">
        <f t="shared" si="5"/>
        <v>0</v>
      </c>
      <c r="BF104" s="166">
        <f t="shared" si="6"/>
        <v>0</v>
      </c>
      <c r="BG104" s="166">
        <f t="shared" si="7"/>
        <v>0</v>
      </c>
      <c r="BH104" s="166">
        <f t="shared" si="8"/>
        <v>0</v>
      </c>
      <c r="BI104" s="166">
        <f t="shared" si="9"/>
        <v>0</v>
      </c>
      <c r="BJ104" s="123" t="s">
        <v>79</v>
      </c>
      <c r="BK104" s="166">
        <f t="shared" si="10"/>
        <v>0</v>
      </c>
      <c r="BL104" s="123" t="s">
        <v>262</v>
      </c>
      <c r="BM104" s="165" t="s">
        <v>288</v>
      </c>
      <c r="BN104" s="12"/>
    </row>
    <row r="105" spans="1:66" ht="25.95" customHeight="1">
      <c r="A105" s="13"/>
      <c r="B105" s="17"/>
      <c r="C105" s="229"/>
      <c r="D105" s="231" t="s">
        <v>70</v>
      </c>
      <c r="E105" s="130" t="s">
        <v>2506</v>
      </c>
      <c r="F105" s="130" t="s">
        <v>2507</v>
      </c>
      <c r="G105" s="229"/>
      <c r="H105" s="229"/>
      <c r="I105" s="229"/>
      <c r="J105" s="247">
        <f>BK105</f>
        <v>0</v>
      </c>
      <c r="K105" s="230"/>
      <c r="L105" s="49"/>
      <c r="M105" s="52"/>
      <c r="N105" s="9"/>
      <c r="O105" s="9"/>
      <c r="P105" s="147">
        <f>SUM(P106:P108)</f>
        <v>0</v>
      </c>
      <c r="Q105" s="9"/>
      <c r="R105" s="147">
        <f>SUM(R106:R108)</f>
        <v>0</v>
      </c>
      <c r="S105" s="9"/>
      <c r="T105" s="148">
        <f>SUM(T106:T108)</f>
        <v>0</v>
      </c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44" t="s">
        <v>81</v>
      </c>
      <c r="AS105" s="9"/>
      <c r="AT105" s="149" t="s">
        <v>70</v>
      </c>
      <c r="AU105" s="149" t="s">
        <v>71</v>
      </c>
      <c r="AV105" s="9"/>
      <c r="AW105" s="9"/>
      <c r="AX105" s="9"/>
      <c r="AY105" s="144" t="s">
        <v>173</v>
      </c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150">
        <f>SUM(BK106:BK108)</f>
        <v>0</v>
      </c>
      <c r="BL105" s="9"/>
      <c r="BM105" s="9"/>
      <c r="BN105" s="12"/>
    </row>
    <row r="106" spans="1:66" ht="16.5" customHeight="1">
      <c r="A106" s="13"/>
      <c r="B106" s="49"/>
      <c r="C106" s="154" t="s">
        <v>227</v>
      </c>
      <c r="D106" s="154" t="s">
        <v>175</v>
      </c>
      <c r="E106" s="155" t="s">
        <v>2508</v>
      </c>
      <c r="F106" s="155" t="s">
        <v>2509</v>
      </c>
      <c r="G106" s="156" t="s">
        <v>302</v>
      </c>
      <c r="H106" s="157">
        <v>0.254</v>
      </c>
      <c r="I106" s="158"/>
      <c r="J106" s="159">
        <f>ROUND(I106*H106,2)</f>
        <v>0</v>
      </c>
      <c r="K106" s="160"/>
      <c r="L106" s="49"/>
      <c r="M106" s="161"/>
      <c r="N106" s="162" t="s">
        <v>42</v>
      </c>
      <c r="O106" s="9"/>
      <c r="P106" s="163">
        <f>O106*H106</f>
        <v>0</v>
      </c>
      <c r="Q106" s="163">
        <v>0</v>
      </c>
      <c r="R106" s="163">
        <f>Q106*H106</f>
        <v>0</v>
      </c>
      <c r="S106" s="163">
        <v>0</v>
      </c>
      <c r="T106" s="164">
        <f>S106*H106</f>
        <v>0</v>
      </c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65" t="s">
        <v>262</v>
      </c>
      <c r="AS106" s="9"/>
      <c r="AT106" s="165" t="s">
        <v>175</v>
      </c>
      <c r="AU106" s="165" t="s">
        <v>79</v>
      </c>
      <c r="AV106" s="9"/>
      <c r="AW106" s="9"/>
      <c r="AX106" s="9"/>
      <c r="AY106" s="123" t="s">
        <v>173</v>
      </c>
      <c r="AZ106" s="9"/>
      <c r="BA106" s="9"/>
      <c r="BB106" s="9"/>
      <c r="BC106" s="9"/>
      <c r="BD106" s="9"/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123" t="s">
        <v>79</v>
      </c>
      <c r="BK106" s="166">
        <f>ROUND(I106*H106,2)</f>
        <v>0</v>
      </c>
      <c r="BL106" s="123" t="s">
        <v>262</v>
      </c>
      <c r="BM106" s="165" t="s">
        <v>299</v>
      </c>
      <c r="BN106" s="12"/>
    </row>
    <row r="107" spans="1:66" ht="16.5" customHeight="1">
      <c r="A107" s="13"/>
      <c r="B107" s="49"/>
      <c r="C107" s="154" t="s">
        <v>8</v>
      </c>
      <c r="D107" s="154" t="s">
        <v>175</v>
      </c>
      <c r="E107" s="155" t="s">
        <v>2510</v>
      </c>
      <c r="F107" s="155" t="s">
        <v>2511</v>
      </c>
      <c r="G107" s="156" t="s">
        <v>372</v>
      </c>
      <c r="H107" s="157">
        <v>1</v>
      </c>
      <c r="I107" s="158"/>
      <c r="J107" s="159">
        <f>ROUND(I107*H107,2)</f>
        <v>0</v>
      </c>
      <c r="K107" s="160"/>
      <c r="L107" s="49"/>
      <c r="M107" s="161"/>
      <c r="N107" s="162" t="s">
        <v>42</v>
      </c>
      <c r="O107" s="9"/>
      <c r="P107" s="163">
        <f>O107*H107</f>
        <v>0</v>
      </c>
      <c r="Q107" s="163">
        <v>0</v>
      </c>
      <c r="R107" s="163">
        <f>Q107*H107</f>
        <v>0</v>
      </c>
      <c r="S107" s="163">
        <v>0</v>
      </c>
      <c r="T107" s="164">
        <f>S107*H107</f>
        <v>0</v>
      </c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65" t="s">
        <v>262</v>
      </c>
      <c r="AS107" s="9"/>
      <c r="AT107" s="165" t="s">
        <v>175</v>
      </c>
      <c r="AU107" s="165" t="s">
        <v>79</v>
      </c>
      <c r="AV107" s="9"/>
      <c r="AW107" s="9"/>
      <c r="AX107" s="9"/>
      <c r="AY107" s="123" t="s">
        <v>173</v>
      </c>
      <c r="AZ107" s="9"/>
      <c r="BA107" s="9"/>
      <c r="BB107" s="9"/>
      <c r="BC107" s="9"/>
      <c r="BD107" s="9"/>
      <c r="BE107" s="166">
        <f>IF(N107="základní",J107,0)</f>
        <v>0</v>
      </c>
      <c r="BF107" s="166">
        <f>IF(N107="snížená",J107,0)</f>
        <v>0</v>
      </c>
      <c r="BG107" s="166">
        <f>IF(N107="zákl. přenesená",J107,0)</f>
        <v>0</v>
      </c>
      <c r="BH107" s="166">
        <f>IF(N107="sníž. přenesená",J107,0)</f>
        <v>0</v>
      </c>
      <c r="BI107" s="166">
        <f>IF(N107="nulová",J107,0)</f>
        <v>0</v>
      </c>
      <c r="BJ107" s="123" t="s">
        <v>79</v>
      </c>
      <c r="BK107" s="166">
        <f>ROUND(I107*H107,2)</f>
        <v>0</v>
      </c>
      <c r="BL107" s="123" t="s">
        <v>262</v>
      </c>
      <c r="BM107" s="165" t="s">
        <v>316</v>
      </c>
      <c r="BN107" s="12"/>
    </row>
    <row r="108" spans="1:66" ht="24.15" customHeight="1">
      <c r="A108" s="13"/>
      <c r="B108" s="49"/>
      <c r="C108" s="154" t="s">
        <v>237</v>
      </c>
      <c r="D108" s="154" t="s">
        <v>175</v>
      </c>
      <c r="E108" s="155" t="s">
        <v>2512</v>
      </c>
      <c r="F108" s="155" t="s">
        <v>2513</v>
      </c>
      <c r="G108" s="156" t="s">
        <v>2514</v>
      </c>
      <c r="H108" s="157">
        <v>1</v>
      </c>
      <c r="I108" s="158"/>
      <c r="J108" s="159">
        <f>ROUND(I108*H108,2)</f>
        <v>0</v>
      </c>
      <c r="K108" s="160"/>
      <c r="L108" s="49"/>
      <c r="M108" s="161"/>
      <c r="N108" s="162" t="s">
        <v>42</v>
      </c>
      <c r="O108" s="9"/>
      <c r="P108" s="163">
        <f>O108*H108</f>
        <v>0</v>
      </c>
      <c r="Q108" s="163">
        <v>0</v>
      </c>
      <c r="R108" s="163">
        <f>Q108*H108</f>
        <v>0</v>
      </c>
      <c r="S108" s="163">
        <v>0</v>
      </c>
      <c r="T108" s="164">
        <f>S108*H108</f>
        <v>0</v>
      </c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65" t="s">
        <v>262</v>
      </c>
      <c r="AS108" s="9"/>
      <c r="AT108" s="165" t="s">
        <v>175</v>
      </c>
      <c r="AU108" s="165" t="s">
        <v>79</v>
      </c>
      <c r="AV108" s="9"/>
      <c r="AW108" s="9"/>
      <c r="AX108" s="9"/>
      <c r="AY108" s="123" t="s">
        <v>173</v>
      </c>
      <c r="AZ108" s="9"/>
      <c r="BA108" s="9"/>
      <c r="BB108" s="9"/>
      <c r="BC108" s="9"/>
      <c r="BD108" s="9"/>
      <c r="BE108" s="166">
        <f>IF(N108="základní",J108,0)</f>
        <v>0</v>
      </c>
      <c r="BF108" s="166">
        <f>IF(N108="snížená",J108,0)</f>
        <v>0</v>
      </c>
      <c r="BG108" s="166">
        <f>IF(N108="zákl. přenesená",J108,0)</f>
        <v>0</v>
      </c>
      <c r="BH108" s="166">
        <f>IF(N108="sníž. přenesená",J108,0)</f>
        <v>0</v>
      </c>
      <c r="BI108" s="166">
        <f>IF(N108="nulová",J108,0)</f>
        <v>0</v>
      </c>
      <c r="BJ108" s="123" t="s">
        <v>79</v>
      </c>
      <c r="BK108" s="166">
        <f>ROUND(I108*H108,2)</f>
        <v>0</v>
      </c>
      <c r="BL108" s="123" t="s">
        <v>262</v>
      </c>
      <c r="BM108" s="165" t="s">
        <v>330</v>
      </c>
      <c r="BN108" s="12"/>
    </row>
    <row r="109" spans="1:66" ht="25.95" customHeight="1">
      <c r="A109" s="13"/>
      <c r="B109" s="17"/>
      <c r="C109" s="229"/>
      <c r="D109" s="231" t="s">
        <v>70</v>
      </c>
      <c r="E109" s="130" t="s">
        <v>2515</v>
      </c>
      <c r="F109" s="130" t="s">
        <v>2516</v>
      </c>
      <c r="G109" s="229"/>
      <c r="H109" s="229"/>
      <c r="I109" s="229"/>
      <c r="J109" s="247">
        <f>BK109</f>
        <v>0</v>
      </c>
      <c r="K109" s="230"/>
      <c r="L109" s="49"/>
      <c r="M109" s="52"/>
      <c r="N109" s="9"/>
      <c r="O109" s="9"/>
      <c r="P109" s="147">
        <f>SUM(P110:P112)</f>
        <v>0</v>
      </c>
      <c r="Q109" s="9"/>
      <c r="R109" s="147">
        <f>SUM(R110:R112)</f>
        <v>0</v>
      </c>
      <c r="S109" s="9"/>
      <c r="T109" s="148">
        <f>SUM(T110:T112)</f>
        <v>0</v>
      </c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44" t="s">
        <v>81</v>
      </c>
      <c r="AS109" s="9"/>
      <c r="AT109" s="149" t="s">
        <v>70</v>
      </c>
      <c r="AU109" s="149" t="s">
        <v>71</v>
      </c>
      <c r="AV109" s="9"/>
      <c r="AW109" s="9"/>
      <c r="AX109" s="9"/>
      <c r="AY109" s="144" t="s">
        <v>173</v>
      </c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150">
        <f>SUM(BK110:BK112)</f>
        <v>0</v>
      </c>
      <c r="BL109" s="9"/>
      <c r="BM109" s="9"/>
      <c r="BN109" s="12"/>
    </row>
    <row r="110" spans="1:66" ht="16.5" customHeight="1">
      <c r="A110" s="13"/>
      <c r="B110" s="49"/>
      <c r="C110" s="154" t="s">
        <v>245</v>
      </c>
      <c r="D110" s="154" t="s">
        <v>175</v>
      </c>
      <c r="E110" s="155" t="s">
        <v>2517</v>
      </c>
      <c r="F110" s="155" t="s">
        <v>2518</v>
      </c>
      <c r="G110" s="156" t="s">
        <v>187</v>
      </c>
      <c r="H110" s="157">
        <v>1</v>
      </c>
      <c r="I110" s="158"/>
      <c r="J110" s="159">
        <f>ROUND(I110*H110,2)</f>
        <v>0</v>
      </c>
      <c r="K110" s="160"/>
      <c r="L110" s="49"/>
      <c r="M110" s="161"/>
      <c r="N110" s="162" t="s">
        <v>42</v>
      </c>
      <c r="O110" s="9"/>
      <c r="P110" s="163">
        <f>O110*H110</f>
        <v>0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65" t="s">
        <v>262</v>
      </c>
      <c r="AS110" s="9"/>
      <c r="AT110" s="165" t="s">
        <v>175</v>
      </c>
      <c r="AU110" s="165" t="s">
        <v>79</v>
      </c>
      <c r="AV110" s="9"/>
      <c r="AW110" s="9"/>
      <c r="AX110" s="9"/>
      <c r="AY110" s="123" t="s">
        <v>173</v>
      </c>
      <c r="AZ110" s="9"/>
      <c r="BA110" s="9"/>
      <c r="BB110" s="9"/>
      <c r="BC110" s="9"/>
      <c r="BD110" s="9"/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262</v>
      </c>
      <c r="BM110" s="165" t="s">
        <v>342</v>
      </c>
      <c r="BN110" s="12"/>
    </row>
    <row r="111" spans="1:66" ht="16.5" customHeight="1">
      <c r="A111" s="13"/>
      <c r="B111" s="49"/>
      <c r="C111" s="154" t="s">
        <v>253</v>
      </c>
      <c r="D111" s="154" t="s">
        <v>175</v>
      </c>
      <c r="E111" s="155" t="s">
        <v>2519</v>
      </c>
      <c r="F111" s="155" t="s">
        <v>2520</v>
      </c>
      <c r="G111" s="156" t="s">
        <v>372</v>
      </c>
      <c r="H111" s="157">
        <v>1</v>
      </c>
      <c r="I111" s="158"/>
      <c r="J111" s="159">
        <f>ROUND(I111*H111,2)</f>
        <v>0</v>
      </c>
      <c r="K111" s="160"/>
      <c r="L111" s="49"/>
      <c r="M111" s="161"/>
      <c r="N111" s="162" t="s">
        <v>42</v>
      </c>
      <c r="O111" s="9"/>
      <c r="P111" s="163">
        <f>O111*H111</f>
        <v>0</v>
      </c>
      <c r="Q111" s="163">
        <v>0</v>
      </c>
      <c r="R111" s="163">
        <f>Q111*H111</f>
        <v>0</v>
      </c>
      <c r="S111" s="163">
        <v>0</v>
      </c>
      <c r="T111" s="164">
        <f>S111*H111</f>
        <v>0</v>
      </c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65" t="s">
        <v>262</v>
      </c>
      <c r="AS111" s="9"/>
      <c r="AT111" s="165" t="s">
        <v>175</v>
      </c>
      <c r="AU111" s="165" t="s">
        <v>79</v>
      </c>
      <c r="AV111" s="9"/>
      <c r="AW111" s="9"/>
      <c r="AX111" s="9"/>
      <c r="AY111" s="123" t="s">
        <v>173</v>
      </c>
      <c r="AZ111" s="9"/>
      <c r="BA111" s="9"/>
      <c r="BB111" s="9"/>
      <c r="BC111" s="9"/>
      <c r="BD111" s="9"/>
      <c r="BE111" s="166">
        <f>IF(N111="základní",J111,0)</f>
        <v>0</v>
      </c>
      <c r="BF111" s="166">
        <f>IF(N111="snížená",J111,0)</f>
        <v>0</v>
      </c>
      <c r="BG111" s="166">
        <f>IF(N111="zákl. přenesená",J111,0)</f>
        <v>0</v>
      </c>
      <c r="BH111" s="166">
        <f>IF(N111="sníž. přenesená",J111,0)</f>
        <v>0</v>
      </c>
      <c r="BI111" s="166">
        <f>IF(N111="nulová",J111,0)</f>
        <v>0</v>
      </c>
      <c r="BJ111" s="123" t="s">
        <v>79</v>
      </c>
      <c r="BK111" s="166">
        <f>ROUND(I111*H111,2)</f>
        <v>0</v>
      </c>
      <c r="BL111" s="123" t="s">
        <v>262</v>
      </c>
      <c r="BM111" s="165" t="s">
        <v>355</v>
      </c>
      <c r="BN111" s="12"/>
    </row>
    <row r="112" spans="1:66" ht="16.5" customHeight="1">
      <c r="A112" s="13"/>
      <c r="B112" s="49"/>
      <c r="C112" s="154" t="s">
        <v>262</v>
      </c>
      <c r="D112" s="154" t="s">
        <v>175</v>
      </c>
      <c r="E112" s="155" t="s">
        <v>2521</v>
      </c>
      <c r="F112" s="155" t="s">
        <v>2522</v>
      </c>
      <c r="G112" s="156" t="s">
        <v>302</v>
      </c>
      <c r="H112" s="157">
        <v>4.0000000000000001E-3</v>
      </c>
      <c r="I112" s="158"/>
      <c r="J112" s="159">
        <f>ROUND(I112*H112,2)</f>
        <v>0</v>
      </c>
      <c r="K112" s="160"/>
      <c r="L112" s="49"/>
      <c r="M112" s="161"/>
      <c r="N112" s="162" t="s">
        <v>42</v>
      </c>
      <c r="O112" s="9"/>
      <c r="P112" s="163">
        <f>O112*H112</f>
        <v>0</v>
      </c>
      <c r="Q112" s="163">
        <v>0</v>
      </c>
      <c r="R112" s="163">
        <f>Q112*H112</f>
        <v>0</v>
      </c>
      <c r="S112" s="163">
        <v>0</v>
      </c>
      <c r="T112" s="164">
        <f>S112*H112</f>
        <v>0</v>
      </c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65" t="s">
        <v>262</v>
      </c>
      <c r="AS112" s="9"/>
      <c r="AT112" s="165" t="s">
        <v>175</v>
      </c>
      <c r="AU112" s="165" t="s">
        <v>79</v>
      </c>
      <c r="AV112" s="9"/>
      <c r="AW112" s="9"/>
      <c r="AX112" s="9"/>
      <c r="AY112" s="123" t="s">
        <v>173</v>
      </c>
      <c r="AZ112" s="9"/>
      <c r="BA112" s="9"/>
      <c r="BB112" s="9"/>
      <c r="BC112" s="9"/>
      <c r="BD112" s="9"/>
      <c r="BE112" s="166">
        <f>IF(N112="základní",J112,0)</f>
        <v>0</v>
      </c>
      <c r="BF112" s="166">
        <f>IF(N112="snížená",J112,0)</f>
        <v>0</v>
      </c>
      <c r="BG112" s="166">
        <f>IF(N112="zákl. přenesená",J112,0)</f>
        <v>0</v>
      </c>
      <c r="BH112" s="166">
        <f>IF(N112="sníž. přenesená",J112,0)</f>
        <v>0</v>
      </c>
      <c r="BI112" s="166">
        <f>IF(N112="nulová",J112,0)</f>
        <v>0</v>
      </c>
      <c r="BJ112" s="123" t="s">
        <v>79</v>
      </c>
      <c r="BK112" s="166">
        <f>ROUND(I112*H112,2)</f>
        <v>0</v>
      </c>
      <c r="BL112" s="123" t="s">
        <v>262</v>
      </c>
      <c r="BM112" s="165" t="s">
        <v>364</v>
      </c>
      <c r="BN112" s="12"/>
    </row>
    <row r="113" spans="1:66" ht="25.95" customHeight="1">
      <c r="A113" s="13"/>
      <c r="B113" s="17"/>
      <c r="C113" s="229"/>
      <c r="D113" s="231" t="s">
        <v>70</v>
      </c>
      <c r="E113" s="130" t="s">
        <v>2523</v>
      </c>
      <c r="F113" s="130" t="s">
        <v>2524</v>
      </c>
      <c r="G113" s="229"/>
      <c r="H113" s="229"/>
      <c r="I113" s="229"/>
      <c r="J113" s="247">
        <f>BK113</f>
        <v>0</v>
      </c>
      <c r="K113" s="230"/>
      <c r="L113" s="49"/>
      <c r="M113" s="52"/>
      <c r="N113" s="9"/>
      <c r="O113" s="9"/>
      <c r="P113" s="147">
        <f>SUM(P114:P119)</f>
        <v>0</v>
      </c>
      <c r="Q113" s="9"/>
      <c r="R113" s="147">
        <f>SUM(R114:R119)</f>
        <v>0</v>
      </c>
      <c r="S113" s="9"/>
      <c r="T113" s="148">
        <f>SUM(T114:T119)</f>
        <v>0</v>
      </c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44" t="s">
        <v>81</v>
      </c>
      <c r="AS113" s="9"/>
      <c r="AT113" s="149" t="s">
        <v>70</v>
      </c>
      <c r="AU113" s="149" t="s">
        <v>71</v>
      </c>
      <c r="AV113" s="9"/>
      <c r="AW113" s="9"/>
      <c r="AX113" s="9"/>
      <c r="AY113" s="144" t="s">
        <v>173</v>
      </c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150">
        <f>SUM(BK114:BK119)</f>
        <v>0</v>
      </c>
      <c r="BL113" s="9"/>
      <c r="BM113" s="9"/>
      <c r="BN113" s="12"/>
    </row>
    <row r="114" spans="1:66" ht="21.75" customHeight="1">
      <c r="A114" s="13"/>
      <c r="B114" s="49"/>
      <c r="C114" s="154" t="s">
        <v>269</v>
      </c>
      <c r="D114" s="154" t="s">
        <v>175</v>
      </c>
      <c r="E114" s="155" t="s">
        <v>2525</v>
      </c>
      <c r="F114" s="155" t="s">
        <v>2526</v>
      </c>
      <c r="G114" s="156" t="s">
        <v>378</v>
      </c>
      <c r="H114" s="157">
        <v>42</v>
      </c>
      <c r="I114" s="158"/>
      <c r="J114" s="159">
        <f t="shared" ref="J114:J119" si="11">ROUND(I114*H114,2)</f>
        <v>0</v>
      </c>
      <c r="K114" s="160"/>
      <c r="L114" s="49"/>
      <c r="M114" s="161"/>
      <c r="N114" s="162" t="s">
        <v>42</v>
      </c>
      <c r="O114" s="9"/>
      <c r="P114" s="163">
        <f t="shared" ref="P114:P119" si="12">O114*H114</f>
        <v>0</v>
      </c>
      <c r="Q114" s="163">
        <v>0</v>
      </c>
      <c r="R114" s="163">
        <f t="shared" ref="R114:R119" si="13">Q114*H114</f>
        <v>0</v>
      </c>
      <c r="S114" s="163">
        <v>0</v>
      </c>
      <c r="T114" s="164">
        <f t="shared" ref="T114:T119" si="14">S114*H114</f>
        <v>0</v>
      </c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65" t="s">
        <v>262</v>
      </c>
      <c r="AS114" s="9"/>
      <c r="AT114" s="165" t="s">
        <v>175</v>
      </c>
      <c r="AU114" s="165" t="s">
        <v>79</v>
      </c>
      <c r="AV114" s="9"/>
      <c r="AW114" s="9"/>
      <c r="AX114" s="9"/>
      <c r="AY114" s="123" t="s">
        <v>173</v>
      </c>
      <c r="AZ114" s="9"/>
      <c r="BA114" s="9"/>
      <c r="BB114" s="9"/>
      <c r="BC114" s="9"/>
      <c r="BD114" s="9"/>
      <c r="BE114" s="166">
        <f t="shared" ref="BE114:BE119" si="15">IF(N114="základní",J114,0)</f>
        <v>0</v>
      </c>
      <c r="BF114" s="166">
        <f t="shared" ref="BF114:BF119" si="16">IF(N114="snížená",J114,0)</f>
        <v>0</v>
      </c>
      <c r="BG114" s="166">
        <f t="shared" ref="BG114:BG119" si="17">IF(N114="zákl. přenesená",J114,0)</f>
        <v>0</v>
      </c>
      <c r="BH114" s="166">
        <f t="shared" ref="BH114:BH119" si="18">IF(N114="sníž. přenesená",J114,0)</f>
        <v>0</v>
      </c>
      <c r="BI114" s="166">
        <f t="shared" ref="BI114:BI119" si="19">IF(N114="nulová",J114,0)</f>
        <v>0</v>
      </c>
      <c r="BJ114" s="123" t="s">
        <v>79</v>
      </c>
      <c r="BK114" s="166">
        <f t="shared" ref="BK114:BK119" si="20">ROUND(I114*H114,2)</f>
        <v>0</v>
      </c>
      <c r="BL114" s="123" t="s">
        <v>262</v>
      </c>
      <c r="BM114" s="165" t="s">
        <v>375</v>
      </c>
      <c r="BN114" s="12"/>
    </row>
    <row r="115" spans="1:66" ht="21.75" customHeight="1">
      <c r="A115" s="13"/>
      <c r="B115" s="49"/>
      <c r="C115" s="154" t="s">
        <v>275</v>
      </c>
      <c r="D115" s="154" t="s">
        <v>175</v>
      </c>
      <c r="E115" s="155" t="s">
        <v>2527</v>
      </c>
      <c r="F115" s="155" t="s">
        <v>2528</v>
      </c>
      <c r="G115" s="156" t="s">
        <v>378</v>
      </c>
      <c r="H115" s="157">
        <v>22</v>
      </c>
      <c r="I115" s="158"/>
      <c r="J115" s="159">
        <f t="shared" si="11"/>
        <v>0</v>
      </c>
      <c r="K115" s="160"/>
      <c r="L115" s="49"/>
      <c r="M115" s="161"/>
      <c r="N115" s="162" t="s">
        <v>42</v>
      </c>
      <c r="O115" s="9"/>
      <c r="P115" s="163">
        <f t="shared" si="12"/>
        <v>0</v>
      </c>
      <c r="Q115" s="163">
        <v>0</v>
      </c>
      <c r="R115" s="163">
        <f t="shared" si="13"/>
        <v>0</v>
      </c>
      <c r="S115" s="163">
        <v>0</v>
      </c>
      <c r="T115" s="164">
        <f t="shared" si="14"/>
        <v>0</v>
      </c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65" t="s">
        <v>262</v>
      </c>
      <c r="AS115" s="9"/>
      <c r="AT115" s="165" t="s">
        <v>175</v>
      </c>
      <c r="AU115" s="165" t="s">
        <v>79</v>
      </c>
      <c r="AV115" s="9"/>
      <c r="AW115" s="9"/>
      <c r="AX115" s="9"/>
      <c r="AY115" s="123" t="s">
        <v>173</v>
      </c>
      <c r="AZ115" s="9"/>
      <c r="BA115" s="9"/>
      <c r="BB115" s="9"/>
      <c r="BC115" s="9"/>
      <c r="BD115" s="9"/>
      <c r="BE115" s="166">
        <f t="shared" si="15"/>
        <v>0</v>
      </c>
      <c r="BF115" s="166">
        <f t="shared" si="16"/>
        <v>0</v>
      </c>
      <c r="BG115" s="166">
        <f t="shared" si="17"/>
        <v>0</v>
      </c>
      <c r="BH115" s="166">
        <f t="shared" si="18"/>
        <v>0</v>
      </c>
      <c r="BI115" s="166">
        <f t="shared" si="19"/>
        <v>0</v>
      </c>
      <c r="BJ115" s="123" t="s">
        <v>79</v>
      </c>
      <c r="BK115" s="166">
        <f t="shared" si="20"/>
        <v>0</v>
      </c>
      <c r="BL115" s="123" t="s">
        <v>262</v>
      </c>
      <c r="BM115" s="165" t="s">
        <v>386</v>
      </c>
      <c r="BN115" s="12"/>
    </row>
    <row r="116" spans="1:66" ht="21.75" customHeight="1">
      <c r="A116" s="13"/>
      <c r="B116" s="49"/>
      <c r="C116" s="154" t="s">
        <v>283</v>
      </c>
      <c r="D116" s="154" t="s">
        <v>175</v>
      </c>
      <c r="E116" s="155" t="s">
        <v>2529</v>
      </c>
      <c r="F116" s="155" t="s">
        <v>2530</v>
      </c>
      <c r="G116" s="156" t="s">
        <v>378</v>
      </c>
      <c r="H116" s="157">
        <v>42</v>
      </c>
      <c r="I116" s="158"/>
      <c r="J116" s="159">
        <f t="shared" si="11"/>
        <v>0</v>
      </c>
      <c r="K116" s="160"/>
      <c r="L116" s="49"/>
      <c r="M116" s="161"/>
      <c r="N116" s="162" t="s">
        <v>42</v>
      </c>
      <c r="O116" s="9"/>
      <c r="P116" s="163">
        <f t="shared" si="12"/>
        <v>0</v>
      </c>
      <c r="Q116" s="163">
        <v>0</v>
      </c>
      <c r="R116" s="163">
        <f t="shared" si="13"/>
        <v>0</v>
      </c>
      <c r="S116" s="163">
        <v>0</v>
      </c>
      <c r="T116" s="164">
        <f t="shared" si="14"/>
        <v>0</v>
      </c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65" t="s">
        <v>262</v>
      </c>
      <c r="AS116" s="9"/>
      <c r="AT116" s="165" t="s">
        <v>175</v>
      </c>
      <c r="AU116" s="165" t="s">
        <v>79</v>
      </c>
      <c r="AV116" s="9"/>
      <c r="AW116" s="9"/>
      <c r="AX116" s="9"/>
      <c r="AY116" s="123" t="s">
        <v>173</v>
      </c>
      <c r="AZ116" s="9"/>
      <c r="BA116" s="9"/>
      <c r="BB116" s="9"/>
      <c r="BC116" s="9"/>
      <c r="BD116" s="9"/>
      <c r="BE116" s="166">
        <f t="shared" si="15"/>
        <v>0</v>
      </c>
      <c r="BF116" s="166">
        <f t="shared" si="16"/>
        <v>0</v>
      </c>
      <c r="BG116" s="166">
        <f t="shared" si="17"/>
        <v>0</v>
      </c>
      <c r="BH116" s="166">
        <f t="shared" si="18"/>
        <v>0</v>
      </c>
      <c r="BI116" s="166">
        <f t="shared" si="19"/>
        <v>0</v>
      </c>
      <c r="BJ116" s="123" t="s">
        <v>79</v>
      </c>
      <c r="BK116" s="166">
        <f t="shared" si="20"/>
        <v>0</v>
      </c>
      <c r="BL116" s="123" t="s">
        <v>262</v>
      </c>
      <c r="BM116" s="165" t="s">
        <v>396</v>
      </c>
      <c r="BN116" s="12"/>
    </row>
    <row r="117" spans="1:66" ht="21.75" customHeight="1">
      <c r="A117" s="13"/>
      <c r="B117" s="49"/>
      <c r="C117" s="154" t="s">
        <v>288</v>
      </c>
      <c r="D117" s="154" t="s">
        <v>175</v>
      </c>
      <c r="E117" s="155" t="s">
        <v>2531</v>
      </c>
      <c r="F117" s="155" t="s">
        <v>2532</v>
      </c>
      <c r="G117" s="156" t="s">
        <v>378</v>
      </c>
      <c r="H117" s="157">
        <v>6</v>
      </c>
      <c r="I117" s="158"/>
      <c r="J117" s="159">
        <f t="shared" si="11"/>
        <v>0</v>
      </c>
      <c r="K117" s="160"/>
      <c r="L117" s="49"/>
      <c r="M117" s="161"/>
      <c r="N117" s="162" t="s">
        <v>42</v>
      </c>
      <c r="O117" s="9"/>
      <c r="P117" s="163">
        <f t="shared" si="12"/>
        <v>0</v>
      </c>
      <c r="Q117" s="163">
        <v>0</v>
      </c>
      <c r="R117" s="163">
        <f t="shared" si="13"/>
        <v>0</v>
      </c>
      <c r="S117" s="163">
        <v>0</v>
      </c>
      <c r="T117" s="164">
        <f t="shared" si="14"/>
        <v>0</v>
      </c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65" t="s">
        <v>262</v>
      </c>
      <c r="AS117" s="9"/>
      <c r="AT117" s="165" t="s">
        <v>175</v>
      </c>
      <c r="AU117" s="165" t="s">
        <v>79</v>
      </c>
      <c r="AV117" s="9"/>
      <c r="AW117" s="9"/>
      <c r="AX117" s="9"/>
      <c r="AY117" s="123" t="s">
        <v>173</v>
      </c>
      <c r="AZ117" s="9"/>
      <c r="BA117" s="9"/>
      <c r="BB117" s="9"/>
      <c r="BC117" s="9"/>
      <c r="BD117" s="9"/>
      <c r="BE117" s="166">
        <f t="shared" si="15"/>
        <v>0</v>
      </c>
      <c r="BF117" s="166">
        <f t="shared" si="16"/>
        <v>0</v>
      </c>
      <c r="BG117" s="166">
        <f t="shared" si="17"/>
        <v>0</v>
      </c>
      <c r="BH117" s="166">
        <f t="shared" si="18"/>
        <v>0</v>
      </c>
      <c r="BI117" s="166">
        <f t="shared" si="19"/>
        <v>0</v>
      </c>
      <c r="BJ117" s="123" t="s">
        <v>79</v>
      </c>
      <c r="BK117" s="166">
        <f t="shared" si="20"/>
        <v>0</v>
      </c>
      <c r="BL117" s="123" t="s">
        <v>262</v>
      </c>
      <c r="BM117" s="165" t="s">
        <v>407</v>
      </c>
      <c r="BN117" s="12"/>
    </row>
    <row r="118" spans="1:66" ht="16.5" customHeight="1">
      <c r="A118" s="13"/>
      <c r="B118" s="49"/>
      <c r="C118" s="154" t="s">
        <v>7</v>
      </c>
      <c r="D118" s="154" t="s">
        <v>175</v>
      </c>
      <c r="E118" s="155" t="s">
        <v>2533</v>
      </c>
      <c r="F118" s="155" t="s">
        <v>2534</v>
      </c>
      <c r="G118" s="156" t="s">
        <v>378</v>
      </c>
      <c r="H118" s="157">
        <v>112</v>
      </c>
      <c r="I118" s="158"/>
      <c r="J118" s="159">
        <f t="shared" si="11"/>
        <v>0</v>
      </c>
      <c r="K118" s="160"/>
      <c r="L118" s="49"/>
      <c r="M118" s="161"/>
      <c r="N118" s="162" t="s">
        <v>42</v>
      </c>
      <c r="O118" s="9"/>
      <c r="P118" s="163">
        <f t="shared" si="12"/>
        <v>0</v>
      </c>
      <c r="Q118" s="163">
        <v>0</v>
      </c>
      <c r="R118" s="163">
        <f t="shared" si="13"/>
        <v>0</v>
      </c>
      <c r="S118" s="163">
        <v>0</v>
      </c>
      <c r="T118" s="164">
        <f t="shared" si="14"/>
        <v>0</v>
      </c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65" t="s">
        <v>262</v>
      </c>
      <c r="AS118" s="9"/>
      <c r="AT118" s="165" t="s">
        <v>175</v>
      </c>
      <c r="AU118" s="165" t="s">
        <v>79</v>
      </c>
      <c r="AV118" s="9"/>
      <c r="AW118" s="9"/>
      <c r="AX118" s="9"/>
      <c r="AY118" s="123" t="s">
        <v>173</v>
      </c>
      <c r="AZ118" s="9"/>
      <c r="BA118" s="9"/>
      <c r="BB118" s="9"/>
      <c r="BC118" s="9"/>
      <c r="BD118" s="9"/>
      <c r="BE118" s="166">
        <f t="shared" si="15"/>
        <v>0</v>
      </c>
      <c r="BF118" s="166">
        <f t="shared" si="16"/>
        <v>0</v>
      </c>
      <c r="BG118" s="166">
        <f t="shared" si="17"/>
        <v>0</v>
      </c>
      <c r="BH118" s="166">
        <f t="shared" si="18"/>
        <v>0</v>
      </c>
      <c r="BI118" s="166">
        <f t="shared" si="19"/>
        <v>0</v>
      </c>
      <c r="BJ118" s="123" t="s">
        <v>79</v>
      </c>
      <c r="BK118" s="166">
        <f t="shared" si="20"/>
        <v>0</v>
      </c>
      <c r="BL118" s="123" t="s">
        <v>262</v>
      </c>
      <c r="BM118" s="165" t="s">
        <v>419</v>
      </c>
      <c r="BN118" s="12"/>
    </row>
    <row r="119" spans="1:66" ht="21.75" customHeight="1">
      <c r="A119" s="13"/>
      <c r="B119" s="49"/>
      <c r="C119" s="154" t="s">
        <v>299</v>
      </c>
      <c r="D119" s="154" t="s">
        <v>175</v>
      </c>
      <c r="E119" s="155" t="s">
        <v>2535</v>
      </c>
      <c r="F119" s="155" t="s">
        <v>2536</v>
      </c>
      <c r="G119" s="156" t="s">
        <v>302</v>
      </c>
      <c r="H119" s="157">
        <v>0.10299999999999999</v>
      </c>
      <c r="I119" s="158"/>
      <c r="J119" s="159">
        <f t="shared" si="11"/>
        <v>0</v>
      </c>
      <c r="K119" s="160"/>
      <c r="L119" s="49"/>
      <c r="M119" s="161"/>
      <c r="N119" s="162" t="s">
        <v>42</v>
      </c>
      <c r="O119" s="9"/>
      <c r="P119" s="163">
        <f t="shared" si="12"/>
        <v>0</v>
      </c>
      <c r="Q119" s="163">
        <v>0</v>
      </c>
      <c r="R119" s="163">
        <f t="shared" si="13"/>
        <v>0</v>
      </c>
      <c r="S119" s="163">
        <v>0</v>
      </c>
      <c r="T119" s="164">
        <f t="shared" si="14"/>
        <v>0</v>
      </c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65" t="s">
        <v>262</v>
      </c>
      <c r="AS119" s="9"/>
      <c r="AT119" s="165" t="s">
        <v>175</v>
      </c>
      <c r="AU119" s="165" t="s">
        <v>79</v>
      </c>
      <c r="AV119" s="9"/>
      <c r="AW119" s="9"/>
      <c r="AX119" s="9"/>
      <c r="AY119" s="123" t="s">
        <v>173</v>
      </c>
      <c r="AZ119" s="9"/>
      <c r="BA119" s="9"/>
      <c r="BB119" s="9"/>
      <c r="BC119" s="9"/>
      <c r="BD119" s="9"/>
      <c r="BE119" s="166">
        <f t="shared" si="15"/>
        <v>0</v>
      </c>
      <c r="BF119" s="166">
        <f t="shared" si="16"/>
        <v>0</v>
      </c>
      <c r="BG119" s="166">
        <f t="shared" si="17"/>
        <v>0</v>
      </c>
      <c r="BH119" s="166">
        <f t="shared" si="18"/>
        <v>0</v>
      </c>
      <c r="BI119" s="166">
        <f t="shared" si="19"/>
        <v>0</v>
      </c>
      <c r="BJ119" s="123" t="s">
        <v>79</v>
      </c>
      <c r="BK119" s="166">
        <f t="shared" si="20"/>
        <v>0</v>
      </c>
      <c r="BL119" s="123" t="s">
        <v>262</v>
      </c>
      <c r="BM119" s="165" t="s">
        <v>429</v>
      </c>
      <c r="BN119" s="12"/>
    </row>
    <row r="120" spans="1:66" ht="25.95" customHeight="1">
      <c r="A120" s="13"/>
      <c r="B120" s="17"/>
      <c r="C120" s="229"/>
      <c r="D120" s="231" t="s">
        <v>70</v>
      </c>
      <c r="E120" s="130" t="s">
        <v>2076</v>
      </c>
      <c r="F120" s="130" t="s">
        <v>2537</v>
      </c>
      <c r="G120" s="229"/>
      <c r="H120" s="229"/>
      <c r="I120" s="229"/>
      <c r="J120" s="247">
        <f>BK120</f>
        <v>0</v>
      </c>
      <c r="K120" s="230"/>
      <c r="L120" s="49"/>
      <c r="M120" s="52"/>
      <c r="N120" s="9"/>
      <c r="O120" s="9"/>
      <c r="P120" s="147">
        <f>SUM(P121:P131)</f>
        <v>0</v>
      </c>
      <c r="Q120" s="9"/>
      <c r="R120" s="147">
        <f>SUM(R121:R131)</f>
        <v>0</v>
      </c>
      <c r="S120" s="9"/>
      <c r="T120" s="148">
        <f>SUM(T121:T131)</f>
        <v>0</v>
      </c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44" t="s">
        <v>81</v>
      </c>
      <c r="AS120" s="9"/>
      <c r="AT120" s="149" t="s">
        <v>70</v>
      </c>
      <c r="AU120" s="149" t="s">
        <v>71</v>
      </c>
      <c r="AV120" s="9"/>
      <c r="AW120" s="9"/>
      <c r="AX120" s="9"/>
      <c r="AY120" s="144" t="s">
        <v>173</v>
      </c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150">
        <f>SUM(BK121:BK131)</f>
        <v>0</v>
      </c>
      <c r="BL120" s="9"/>
      <c r="BM120" s="9"/>
      <c r="BN120" s="12"/>
    </row>
    <row r="121" spans="1:66" ht="16.5" customHeight="1">
      <c r="A121" s="13"/>
      <c r="B121" s="49"/>
      <c r="C121" s="154" t="s">
        <v>306</v>
      </c>
      <c r="D121" s="154" t="s">
        <v>175</v>
      </c>
      <c r="E121" s="155" t="s">
        <v>2538</v>
      </c>
      <c r="F121" s="155" t="s">
        <v>2539</v>
      </c>
      <c r="G121" s="156" t="s">
        <v>191</v>
      </c>
      <c r="H121" s="157">
        <v>4</v>
      </c>
      <c r="I121" s="158"/>
      <c r="J121" s="159">
        <f t="shared" ref="J121:J131" si="21">ROUND(I121*H121,2)</f>
        <v>0</v>
      </c>
      <c r="K121" s="160"/>
      <c r="L121" s="49"/>
      <c r="M121" s="161"/>
      <c r="N121" s="162" t="s">
        <v>42</v>
      </c>
      <c r="O121" s="9"/>
      <c r="P121" s="163">
        <f t="shared" ref="P121:P131" si="22">O121*H121</f>
        <v>0</v>
      </c>
      <c r="Q121" s="163">
        <v>0</v>
      </c>
      <c r="R121" s="163">
        <f t="shared" ref="R121:R131" si="23">Q121*H121</f>
        <v>0</v>
      </c>
      <c r="S121" s="163">
        <v>0</v>
      </c>
      <c r="T121" s="164">
        <f t="shared" ref="T121:T131" si="24">S121*H121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262</v>
      </c>
      <c r="AS121" s="9"/>
      <c r="AT121" s="165" t="s">
        <v>175</v>
      </c>
      <c r="AU121" s="165" t="s">
        <v>79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 t="shared" ref="BE121:BE131" si="25">IF(N121="základní",J121,0)</f>
        <v>0</v>
      </c>
      <c r="BF121" s="166">
        <f t="shared" ref="BF121:BF131" si="26">IF(N121="snížená",J121,0)</f>
        <v>0</v>
      </c>
      <c r="BG121" s="166">
        <f t="shared" ref="BG121:BG131" si="27">IF(N121="zákl. přenesená",J121,0)</f>
        <v>0</v>
      </c>
      <c r="BH121" s="166">
        <f t="shared" ref="BH121:BH131" si="28">IF(N121="sníž. přenesená",J121,0)</f>
        <v>0</v>
      </c>
      <c r="BI121" s="166">
        <f t="shared" ref="BI121:BI131" si="29">IF(N121="nulová",J121,0)</f>
        <v>0</v>
      </c>
      <c r="BJ121" s="123" t="s">
        <v>79</v>
      </c>
      <c r="BK121" s="166">
        <f t="shared" ref="BK121:BK131" si="30">ROUND(I121*H121,2)</f>
        <v>0</v>
      </c>
      <c r="BL121" s="123" t="s">
        <v>262</v>
      </c>
      <c r="BM121" s="165" t="s">
        <v>438</v>
      </c>
      <c r="BN121" s="12"/>
    </row>
    <row r="122" spans="1:66" ht="16.5" customHeight="1">
      <c r="A122" s="13"/>
      <c r="B122" s="49"/>
      <c r="C122" s="154" t="s">
        <v>316</v>
      </c>
      <c r="D122" s="154" t="s">
        <v>175</v>
      </c>
      <c r="E122" s="155" t="s">
        <v>2540</v>
      </c>
      <c r="F122" s="155" t="s">
        <v>2541</v>
      </c>
      <c r="G122" s="156" t="s">
        <v>191</v>
      </c>
      <c r="H122" s="157">
        <v>1</v>
      </c>
      <c r="I122" s="158"/>
      <c r="J122" s="159">
        <f t="shared" si="21"/>
        <v>0</v>
      </c>
      <c r="K122" s="160"/>
      <c r="L122" s="49"/>
      <c r="M122" s="161"/>
      <c r="N122" s="162" t="s">
        <v>42</v>
      </c>
      <c r="O122" s="9"/>
      <c r="P122" s="163">
        <f t="shared" si="22"/>
        <v>0</v>
      </c>
      <c r="Q122" s="163">
        <v>0</v>
      </c>
      <c r="R122" s="163">
        <f t="shared" si="23"/>
        <v>0</v>
      </c>
      <c r="S122" s="163">
        <v>0</v>
      </c>
      <c r="T122" s="164">
        <f t="shared" si="24"/>
        <v>0</v>
      </c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65" t="s">
        <v>262</v>
      </c>
      <c r="AS122" s="9"/>
      <c r="AT122" s="165" t="s">
        <v>175</v>
      </c>
      <c r="AU122" s="165" t="s">
        <v>79</v>
      </c>
      <c r="AV122" s="9"/>
      <c r="AW122" s="9"/>
      <c r="AX122" s="9"/>
      <c r="AY122" s="123" t="s">
        <v>173</v>
      </c>
      <c r="AZ122" s="9"/>
      <c r="BA122" s="9"/>
      <c r="BB122" s="9"/>
      <c r="BC122" s="9"/>
      <c r="BD122" s="9"/>
      <c r="BE122" s="166">
        <f t="shared" si="25"/>
        <v>0</v>
      </c>
      <c r="BF122" s="166">
        <f t="shared" si="26"/>
        <v>0</v>
      </c>
      <c r="BG122" s="166">
        <f t="shared" si="27"/>
        <v>0</v>
      </c>
      <c r="BH122" s="166">
        <f t="shared" si="28"/>
        <v>0</v>
      </c>
      <c r="BI122" s="166">
        <f t="shared" si="29"/>
        <v>0</v>
      </c>
      <c r="BJ122" s="123" t="s">
        <v>79</v>
      </c>
      <c r="BK122" s="166">
        <f t="shared" si="30"/>
        <v>0</v>
      </c>
      <c r="BL122" s="123" t="s">
        <v>262</v>
      </c>
      <c r="BM122" s="165" t="s">
        <v>451</v>
      </c>
      <c r="BN122" s="12"/>
    </row>
    <row r="123" spans="1:66" ht="16.5" customHeight="1">
      <c r="A123" s="13"/>
      <c r="B123" s="49"/>
      <c r="C123" s="154" t="s">
        <v>323</v>
      </c>
      <c r="D123" s="154" t="s">
        <v>175</v>
      </c>
      <c r="E123" s="155" t="s">
        <v>2542</v>
      </c>
      <c r="F123" s="155" t="s">
        <v>2543</v>
      </c>
      <c r="G123" s="156" t="s">
        <v>191</v>
      </c>
      <c r="H123" s="157">
        <v>2</v>
      </c>
      <c r="I123" s="158"/>
      <c r="J123" s="159">
        <f t="shared" si="21"/>
        <v>0</v>
      </c>
      <c r="K123" s="160"/>
      <c r="L123" s="49"/>
      <c r="M123" s="161"/>
      <c r="N123" s="162" t="s">
        <v>42</v>
      </c>
      <c r="O123" s="9"/>
      <c r="P123" s="163">
        <f t="shared" si="22"/>
        <v>0</v>
      </c>
      <c r="Q123" s="163">
        <v>0</v>
      </c>
      <c r="R123" s="163">
        <f t="shared" si="23"/>
        <v>0</v>
      </c>
      <c r="S123" s="163">
        <v>0</v>
      </c>
      <c r="T123" s="164">
        <f t="shared" si="24"/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65" t="s">
        <v>262</v>
      </c>
      <c r="AS123" s="9"/>
      <c r="AT123" s="165" t="s">
        <v>175</v>
      </c>
      <c r="AU123" s="165" t="s">
        <v>79</v>
      </c>
      <c r="AV123" s="9"/>
      <c r="AW123" s="9"/>
      <c r="AX123" s="9"/>
      <c r="AY123" s="123" t="s">
        <v>173</v>
      </c>
      <c r="AZ123" s="9"/>
      <c r="BA123" s="9"/>
      <c r="BB123" s="9"/>
      <c r="BC123" s="9"/>
      <c r="BD123" s="9"/>
      <c r="BE123" s="166">
        <f t="shared" si="25"/>
        <v>0</v>
      </c>
      <c r="BF123" s="166">
        <f t="shared" si="26"/>
        <v>0</v>
      </c>
      <c r="BG123" s="166">
        <f t="shared" si="27"/>
        <v>0</v>
      </c>
      <c r="BH123" s="166">
        <f t="shared" si="28"/>
        <v>0</v>
      </c>
      <c r="BI123" s="166">
        <f t="shared" si="29"/>
        <v>0</v>
      </c>
      <c r="BJ123" s="123" t="s">
        <v>79</v>
      </c>
      <c r="BK123" s="166">
        <f t="shared" si="30"/>
        <v>0</v>
      </c>
      <c r="BL123" s="123" t="s">
        <v>262</v>
      </c>
      <c r="BM123" s="165" t="s">
        <v>463</v>
      </c>
      <c r="BN123" s="12"/>
    </row>
    <row r="124" spans="1:66" ht="16.5" customHeight="1">
      <c r="A124" s="13"/>
      <c r="B124" s="49"/>
      <c r="C124" s="154" t="s">
        <v>330</v>
      </c>
      <c r="D124" s="154" t="s">
        <v>175</v>
      </c>
      <c r="E124" s="155" t="s">
        <v>2544</v>
      </c>
      <c r="F124" s="155" t="s">
        <v>2545</v>
      </c>
      <c r="G124" s="156" t="s">
        <v>191</v>
      </c>
      <c r="H124" s="157">
        <v>13</v>
      </c>
      <c r="I124" s="158"/>
      <c r="J124" s="159">
        <f t="shared" si="21"/>
        <v>0</v>
      </c>
      <c r="K124" s="160"/>
      <c r="L124" s="49"/>
      <c r="M124" s="161"/>
      <c r="N124" s="162" t="s">
        <v>42</v>
      </c>
      <c r="O124" s="9"/>
      <c r="P124" s="163">
        <f t="shared" si="22"/>
        <v>0</v>
      </c>
      <c r="Q124" s="163">
        <v>0</v>
      </c>
      <c r="R124" s="163">
        <f t="shared" si="23"/>
        <v>0</v>
      </c>
      <c r="S124" s="163">
        <v>0</v>
      </c>
      <c r="T124" s="164">
        <f t="shared" si="24"/>
        <v>0</v>
      </c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65" t="s">
        <v>262</v>
      </c>
      <c r="AS124" s="9"/>
      <c r="AT124" s="165" t="s">
        <v>175</v>
      </c>
      <c r="AU124" s="165" t="s">
        <v>79</v>
      </c>
      <c r="AV124" s="9"/>
      <c r="AW124" s="9"/>
      <c r="AX124" s="9"/>
      <c r="AY124" s="123" t="s">
        <v>173</v>
      </c>
      <c r="AZ124" s="9"/>
      <c r="BA124" s="9"/>
      <c r="BB124" s="9"/>
      <c r="BC124" s="9"/>
      <c r="BD124" s="9"/>
      <c r="BE124" s="166">
        <f t="shared" si="25"/>
        <v>0</v>
      </c>
      <c r="BF124" s="166">
        <f t="shared" si="26"/>
        <v>0</v>
      </c>
      <c r="BG124" s="166">
        <f t="shared" si="27"/>
        <v>0</v>
      </c>
      <c r="BH124" s="166">
        <f t="shared" si="28"/>
        <v>0</v>
      </c>
      <c r="BI124" s="166">
        <f t="shared" si="29"/>
        <v>0</v>
      </c>
      <c r="BJ124" s="123" t="s">
        <v>79</v>
      </c>
      <c r="BK124" s="166">
        <f t="shared" si="30"/>
        <v>0</v>
      </c>
      <c r="BL124" s="123" t="s">
        <v>262</v>
      </c>
      <c r="BM124" s="165" t="s">
        <v>473</v>
      </c>
      <c r="BN124" s="12"/>
    </row>
    <row r="125" spans="1:66" ht="16.5" customHeight="1">
      <c r="A125" s="13"/>
      <c r="B125" s="49"/>
      <c r="C125" s="154" t="s">
        <v>335</v>
      </c>
      <c r="D125" s="154" t="s">
        <v>175</v>
      </c>
      <c r="E125" s="155" t="s">
        <v>2546</v>
      </c>
      <c r="F125" s="155" t="s">
        <v>2547</v>
      </c>
      <c r="G125" s="156" t="s">
        <v>191</v>
      </c>
      <c r="H125" s="157">
        <v>4</v>
      </c>
      <c r="I125" s="158"/>
      <c r="J125" s="159">
        <f t="shared" si="21"/>
        <v>0</v>
      </c>
      <c r="K125" s="160"/>
      <c r="L125" s="49"/>
      <c r="M125" s="161"/>
      <c r="N125" s="162" t="s">
        <v>42</v>
      </c>
      <c r="O125" s="9"/>
      <c r="P125" s="163">
        <f t="shared" si="22"/>
        <v>0</v>
      </c>
      <c r="Q125" s="163">
        <v>0</v>
      </c>
      <c r="R125" s="163">
        <f t="shared" si="23"/>
        <v>0</v>
      </c>
      <c r="S125" s="163">
        <v>0</v>
      </c>
      <c r="T125" s="164">
        <f t="shared" si="24"/>
        <v>0</v>
      </c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65" t="s">
        <v>262</v>
      </c>
      <c r="AS125" s="9"/>
      <c r="AT125" s="165" t="s">
        <v>175</v>
      </c>
      <c r="AU125" s="165" t="s">
        <v>79</v>
      </c>
      <c r="AV125" s="9"/>
      <c r="AW125" s="9"/>
      <c r="AX125" s="9"/>
      <c r="AY125" s="123" t="s">
        <v>173</v>
      </c>
      <c r="AZ125" s="9"/>
      <c r="BA125" s="9"/>
      <c r="BB125" s="9"/>
      <c r="BC125" s="9"/>
      <c r="BD125" s="9"/>
      <c r="BE125" s="166">
        <f t="shared" si="25"/>
        <v>0</v>
      </c>
      <c r="BF125" s="166">
        <f t="shared" si="26"/>
        <v>0</v>
      </c>
      <c r="BG125" s="166">
        <f t="shared" si="27"/>
        <v>0</v>
      </c>
      <c r="BH125" s="166">
        <f t="shared" si="28"/>
        <v>0</v>
      </c>
      <c r="BI125" s="166">
        <f t="shared" si="29"/>
        <v>0</v>
      </c>
      <c r="BJ125" s="123" t="s">
        <v>79</v>
      </c>
      <c r="BK125" s="166">
        <f t="shared" si="30"/>
        <v>0</v>
      </c>
      <c r="BL125" s="123" t="s">
        <v>262</v>
      </c>
      <c r="BM125" s="165" t="s">
        <v>484</v>
      </c>
      <c r="BN125" s="12"/>
    </row>
    <row r="126" spans="1:66" ht="16.5" customHeight="1">
      <c r="A126" s="13"/>
      <c r="B126" s="49"/>
      <c r="C126" s="154" t="s">
        <v>342</v>
      </c>
      <c r="D126" s="154" t="s">
        <v>175</v>
      </c>
      <c r="E126" s="155" t="s">
        <v>2548</v>
      </c>
      <c r="F126" s="155" t="s">
        <v>2549</v>
      </c>
      <c r="G126" s="156" t="s">
        <v>191</v>
      </c>
      <c r="H126" s="157">
        <v>1</v>
      </c>
      <c r="I126" s="158"/>
      <c r="J126" s="159">
        <f t="shared" si="21"/>
        <v>0</v>
      </c>
      <c r="K126" s="160"/>
      <c r="L126" s="49"/>
      <c r="M126" s="161"/>
      <c r="N126" s="162" t="s">
        <v>42</v>
      </c>
      <c r="O126" s="9"/>
      <c r="P126" s="163">
        <f t="shared" si="22"/>
        <v>0</v>
      </c>
      <c r="Q126" s="163">
        <v>0</v>
      </c>
      <c r="R126" s="163">
        <f t="shared" si="23"/>
        <v>0</v>
      </c>
      <c r="S126" s="163">
        <v>0</v>
      </c>
      <c r="T126" s="164">
        <f t="shared" si="24"/>
        <v>0</v>
      </c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65" t="s">
        <v>262</v>
      </c>
      <c r="AS126" s="9"/>
      <c r="AT126" s="165" t="s">
        <v>175</v>
      </c>
      <c r="AU126" s="165" t="s">
        <v>79</v>
      </c>
      <c r="AV126" s="9"/>
      <c r="AW126" s="9"/>
      <c r="AX126" s="9"/>
      <c r="AY126" s="123" t="s">
        <v>173</v>
      </c>
      <c r="AZ126" s="9"/>
      <c r="BA126" s="9"/>
      <c r="BB126" s="9"/>
      <c r="BC126" s="9"/>
      <c r="BD126" s="9"/>
      <c r="BE126" s="166">
        <f t="shared" si="25"/>
        <v>0</v>
      </c>
      <c r="BF126" s="166">
        <f t="shared" si="26"/>
        <v>0</v>
      </c>
      <c r="BG126" s="166">
        <f t="shared" si="27"/>
        <v>0</v>
      </c>
      <c r="BH126" s="166">
        <f t="shared" si="28"/>
        <v>0</v>
      </c>
      <c r="BI126" s="166">
        <f t="shared" si="29"/>
        <v>0</v>
      </c>
      <c r="BJ126" s="123" t="s">
        <v>79</v>
      </c>
      <c r="BK126" s="166">
        <f t="shared" si="30"/>
        <v>0</v>
      </c>
      <c r="BL126" s="123" t="s">
        <v>262</v>
      </c>
      <c r="BM126" s="165" t="s">
        <v>497</v>
      </c>
      <c r="BN126" s="12"/>
    </row>
    <row r="127" spans="1:66" ht="16.5" customHeight="1">
      <c r="A127" s="13"/>
      <c r="B127" s="49"/>
      <c r="C127" s="154" t="s">
        <v>350</v>
      </c>
      <c r="D127" s="154" t="s">
        <v>175</v>
      </c>
      <c r="E127" s="155" t="s">
        <v>2550</v>
      </c>
      <c r="F127" s="155" t="s">
        <v>2551</v>
      </c>
      <c r="G127" s="156" t="s">
        <v>191</v>
      </c>
      <c r="H127" s="157">
        <v>1</v>
      </c>
      <c r="I127" s="158"/>
      <c r="J127" s="159">
        <f t="shared" si="21"/>
        <v>0</v>
      </c>
      <c r="K127" s="160"/>
      <c r="L127" s="49"/>
      <c r="M127" s="161"/>
      <c r="N127" s="162" t="s">
        <v>42</v>
      </c>
      <c r="O127" s="9"/>
      <c r="P127" s="163">
        <f t="shared" si="22"/>
        <v>0</v>
      </c>
      <c r="Q127" s="163">
        <v>0</v>
      </c>
      <c r="R127" s="163">
        <f t="shared" si="23"/>
        <v>0</v>
      </c>
      <c r="S127" s="163">
        <v>0</v>
      </c>
      <c r="T127" s="164">
        <f t="shared" si="24"/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65" t="s">
        <v>262</v>
      </c>
      <c r="AS127" s="9"/>
      <c r="AT127" s="165" t="s">
        <v>175</v>
      </c>
      <c r="AU127" s="165" t="s">
        <v>79</v>
      </c>
      <c r="AV127" s="9"/>
      <c r="AW127" s="9"/>
      <c r="AX127" s="9"/>
      <c r="AY127" s="123" t="s">
        <v>173</v>
      </c>
      <c r="AZ127" s="9"/>
      <c r="BA127" s="9"/>
      <c r="BB127" s="9"/>
      <c r="BC127" s="9"/>
      <c r="BD127" s="9"/>
      <c r="BE127" s="166">
        <f t="shared" si="25"/>
        <v>0</v>
      </c>
      <c r="BF127" s="166">
        <f t="shared" si="26"/>
        <v>0</v>
      </c>
      <c r="BG127" s="166">
        <f t="shared" si="27"/>
        <v>0</v>
      </c>
      <c r="BH127" s="166">
        <f t="shared" si="28"/>
        <v>0</v>
      </c>
      <c r="BI127" s="166">
        <f t="shared" si="29"/>
        <v>0</v>
      </c>
      <c r="BJ127" s="123" t="s">
        <v>79</v>
      </c>
      <c r="BK127" s="166">
        <f t="shared" si="30"/>
        <v>0</v>
      </c>
      <c r="BL127" s="123" t="s">
        <v>262</v>
      </c>
      <c r="BM127" s="165" t="s">
        <v>508</v>
      </c>
      <c r="BN127" s="12"/>
    </row>
    <row r="128" spans="1:66" ht="24.15" customHeight="1">
      <c r="A128" s="13"/>
      <c r="B128" s="49"/>
      <c r="C128" s="154" t="s">
        <v>355</v>
      </c>
      <c r="D128" s="154" t="s">
        <v>175</v>
      </c>
      <c r="E128" s="155" t="s">
        <v>2552</v>
      </c>
      <c r="F128" s="155" t="s">
        <v>2553</v>
      </c>
      <c r="G128" s="156" t="s">
        <v>191</v>
      </c>
      <c r="H128" s="157">
        <v>1</v>
      </c>
      <c r="I128" s="158"/>
      <c r="J128" s="159">
        <f t="shared" si="21"/>
        <v>0</v>
      </c>
      <c r="K128" s="160"/>
      <c r="L128" s="49"/>
      <c r="M128" s="161"/>
      <c r="N128" s="162" t="s">
        <v>42</v>
      </c>
      <c r="O128" s="9"/>
      <c r="P128" s="163">
        <f t="shared" si="22"/>
        <v>0</v>
      </c>
      <c r="Q128" s="163">
        <v>0</v>
      </c>
      <c r="R128" s="163">
        <f t="shared" si="23"/>
        <v>0</v>
      </c>
      <c r="S128" s="163">
        <v>0</v>
      </c>
      <c r="T128" s="164">
        <f t="shared" si="24"/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262</v>
      </c>
      <c r="AS128" s="9"/>
      <c r="AT128" s="165" t="s">
        <v>175</v>
      </c>
      <c r="AU128" s="165" t="s">
        <v>79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 t="shared" si="25"/>
        <v>0</v>
      </c>
      <c r="BF128" s="166">
        <f t="shared" si="26"/>
        <v>0</v>
      </c>
      <c r="BG128" s="166">
        <f t="shared" si="27"/>
        <v>0</v>
      </c>
      <c r="BH128" s="166">
        <f t="shared" si="28"/>
        <v>0</v>
      </c>
      <c r="BI128" s="166">
        <f t="shared" si="29"/>
        <v>0</v>
      </c>
      <c r="BJ128" s="123" t="s">
        <v>79</v>
      </c>
      <c r="BK128" s="166">
        <f t="shared" si="30"/>
        <v>0</v>
      </c>
      <c r="BL128" s="123" t="s">
        <v>262</v>
      </c>
      <c r="BM128" s="165" t="s">
        <v>520</v>
      </c>
      <c r="BN128" s="12"/>
    </row>
    <row r="129" spans="1:66" ht="16.5" customHeight="1">
      <c r="A129" s="13"/>
      <c r="B129" s="49"/>
      <c r="C129" s="154" t="s">
        <v>360</v>
      </c>
      <c r="D129" s="154" t="s">
        <v>175</v>
      </c>
      <c r="E129" s="155" t="s">
        <v>2554</v>
      </c>
      <c r="F129" s="155" t="s">
        <v>2555</v>
      </c>
      <c r="G129" s="156" t="s">
        <v>191</v>
      </c>
      <c r="H129" s="157">
        <v>13</v>
      </c>
      <c r="I129" s="158"/>
      <c r="J129" s="159">
        <f t="shared" si="21"/>
        <v>0</v>
      </c>
      <c r="K129" s="160"/>
      <c r="L129" s="49"/>
      <c r="M129" s="161"/>
      <c r="N129" s="162" t="s">
        <v>42</v>
      </c>
      <c r="O129" s="9"/>
      <c r="P129" s="163">
        <f t="shared" si="22"/>
        <v>0</v>
      </c>
      <c r="Q129" s="163">
        <v>0</v>
      </c>
      <c r="R129" s="163">
        <f t="shared" si="23"/>
        <v>0</v>
      </c>
      <c r="S129" s="163">
        <v>0</v>
      </c>
      <c r="T129" s="164">
        <f t="shared" si="24"/>
        <v>0</v>
      </c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65" t="s">
        <v>262</v>
      </c>
      <c r="AS129" s="9"/>
      <c r="AT129" s="165" t="s">
        <v>175</v>
      </c>
      <c r="AU129" s="165" t="s">
        <v>79</v>
      </c>
      <c r="AV129" s="9"/>
      <c r="AW129" s="9"/>
      <c r="AX129" s="9"/>
      <c r="AY129" s="123" t="s">
        <v>173</v>
      </c>
      <c r="AZ129" s="9"/>
      <c r="BA129" s="9"/>
      <c r="BB129" s="9"/>
      <c r="BC129" s="9"/>
      <c r="BD129" s="9"/>
      <c r="BE129" s="166">
        <f t="shared" si="25"/>
        <v>0</v>
      </c>
      <c r="BF129" s="166">
        <f t="shared" si="26"/>
        <v>0</v>
      </c>
      <c r="BG129" s="166">
        <f t="shared" si="27"/>
        <v>0</v>
      </c>
      <c r="BH129" s="166">
        <f t="shared" si="28"/>
        <v>0</v>
      </c>
      <c r="BI129" s="166">
        <f t="shared" si="29"/>
        <v>0</v>
      </c>
      <c r="BJ129" s="123" t="s">
        <v>79</v>
      </c>
      <c r="BK129" s="166">
        <f t="shared" si="30"/>
        <v>0</v>
      </c>
      <c r="BL129" s="123" t="s">
        <v>262</v>
      </c>
      <c r="BM129" s="165" t="s">
        <v>530</v>
      </c>
      <c r="BN129" s="12"/>
    </row>
    <row r="130" spans="1:66" ht="16.5" customHeight="1">
      <c r="A130" s="13"/>
      <c r="B130" s="49"/>
      <c r="C130" s="154" t="s">
        <v>364</v>
      </c>
      <c r="D130" s="154" t="s">
        <v>175</v>
      </c>
      <c r="E130" s="155" t="s">
        <v>2078</v>
      </c>
      <c r="F130" s="155" t="s">
        <v>2079</v>
      </c>
      <c r="G130" s="156" t="s">
        <v>191</v>
      </c>
      <c r="H130" s="157">
        <v>1</v>
      </c>
      <c r="I130" s="158"/>
      <c r="J130" s="159">
        <f t="shared" si="21"/>
        <v>0</v>
      </c>
      <c r="K130" s="160"/>
      <c r="L130" s="49"/>
      <c r="M130" s="161"/>
      <c r="N130" s="162" t="s">
        <v>42</v>
      </c>
      <c r="O130" s="9"/>
      <c r="P130" s="163">
        <f t="shared" si="22"/>
        <v>0</v>
      </c>
      <c r="Q130" s="163">
        <v>0</v>
      </c>
      <c r="R130" s="163">
        <f t="shared" si="23"/>
        <v>0</v>
      </c>
      <c r="S130" s="163">
        <v>0</v>
      </c>
      <c r="T130" s="164">
        <f t="shared" si="24"/>
        <v>0</v>
      </c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65" t="s">
        <v>262</v>
      </c>
      <c r="AS130" s="9"/>
      <c r="AT130" s="165" t="s">
        <v>175</v>
      </c>
      <c r="AU130" s="165" t="s">
        <v>79</v>
      </c>
      <c r="AV130" s="9"/>
      <c r="AW130" s="9"/>
      <c r="AX130" s="9"/>
      <c r="AY130" s="123" t="s">
        <v>173</v>
      </c>
      <c r="AZ130" s="9"/>
      <c r="BA130" s="9"/>
      <c r="BB130" s="9"/>
      <c r="BC130" s="9"/>
      <c r="BD130" s="9"/>
      <c r="BE130" s="166">
        <f t="shared" si="25"/>
        <v>0</v>
      </c>
      <c r="BF130" s="166">
        <f t="shared" si="26"/>
        <v>0</v>
      </c>
      <c r="BG130" s="166">
        <f t="shared" si="27"/>
        <v>0</v>
      </c>
      <c r="BH130" s="166">
        <f t="shared" si="28"/>
        <v>0</v>
      </c>
      <c r="BI130" s="166">
        <f t="shared" si="29"/>
        <v>0</v>
      </c>
      <c r="BJ130" s="123" t="s">
        <v>79</v>
      </c>
      <c r="BK130" s="166">
        <f t="shared" si="30"/>
        <v>0</v>
      </c>
      <c r="BL130" s="123" t="s">
        <v>262</v>
      </c>
      <c r="BM130" s="165" t="s">
        <v>541</v>
      </c>
      <c r="BN130" s="12"/>
    </row>
    <row r="131" spans="1:66" ht="16.5" customHeight="1">
      <c r="A131" s="13"/>
      <c r="B131" s="49"/>
      <c r="C131" s="154" t="s">
        <v>369</v>
      </c>
      <c r="D131" s="154" t="s">
        <v>175</v>
      </c>
      <c r="E131" s="155" t="s">
        <v>2556</v>
      </c>
      <c r="F131" s="155" t="s">
        <v>2557</v>
      </c>
      <c r="G131" s="156" t="s">
        <v>302</v>
      </c>
      <c r="H131" s="157">
        <v>1.7000000000000001E-2</v>
      </c>
      <c r="I131" s="158"/>
      <c r="J131" s="159">
        <f t="shared" si="21"/>
        <v>0</v>
      </c>
      <c r="K131" s="160"/>
      <c r="L131" s="49"/>
      <c r="M131" s="161"/>
      <c r="N131" s="162" t="s">
        <v>42</v>
      </c>
      <c r="O131" s="9"/>
      <c r="P131" s="163">
        <f t="shared" si="22"/>
        <v>0</v>
      </c>
      <c r="Q131" s="163">
        <v>0</v>
      </c>
      <c r="R131" s="163">
        <f t="shared" si="23"/>
        <v>0</v>
      </c>
      <c r="S131" s="163">
        <v>0</v>
      </c>
      <c r="T131" s="164">
        <f t="shared" si="24"/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262</v>
      </c>
      <c r="AS131" s="9"/>
      <c r="AT131" s="165" t="s">
        <v>175</v>
      </c>
      <c r="AU131" s="165" t="s">
        <v>79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 t="shared" si="25"/>
        <v>0</v>
      </c>
      <c r="BF131" s="166">
        <f t="shared" si="26"/>
        <v>0</v>
      </c>
      <c r="BG131" s="166">
        <f t="shared" si="27"/>
        <v>0</v>
      </c>
      <c r="BH131" s="166">
        <f t="shared" si="28"/>
        <v>0</v>
      </c>
      <c r="BI131" s="166">
        <f t="shared" si="29"/>
        <v>0</v>
      </c>
      <c r="BJ131" s="123" t="s">
        <v>79</v>
      </c>
      <c r="BK131" s="166">
        <f t="shared" si="30"/>
        <v>0</v>
      </c>
      <c r="BL131" s="123" t="s">
        <v>262</v>
      </c>
      <c r="BM131" s="165" t="s">
        <v>553</v>
      </c>
      <c r="BN131" s="12"/>
    </row>
    <row r="132" spans="1:66" ht="25.95" customHeight="1">
      <c r="A132" s="13"/>
      <c r="B132" s="17"/>
      <c r="C132" s="229"/>
      <c r="D132" s="231" t="s">
        <v>70</v>
      </c>
      <c r="E132" s="130" t="s">
        <v>2558</v>
      </c>
      <c r="F132" s="130" t="s">
        <v>2559</v>
      </c>
      <c r="G132" s="229"/>
      <c r="H132" s="229"/>
      <c r="I132" s="229"/>
      <c r="J132" s="247">
        <f>BK132</f>
        <v>0</v>
      </c>
      <c r="K132" s="230"/>
      <c r="L132" s="49"/>
      <c r="M132" s="52"/>
      <c r="N132" s="9"/>
      <c r="O132" s="9"/>
      <c r="P132" s="147">
        <f>SUM(P133:P138)</f>
        <v>0</v>
      </c>
      <c r="Q132" s="9"/>
      <c r="R132" s="147">
        <f>SUM(R133:R138)</f>
        <v>0</v>
      </c>
      <c r="S132" s="9"/>
      <c r="T132" s="148">
        <f>SUM(T133:T138)</f>
        <v>0</v>
      </c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44" t="s">
        <v>81</v>
      </c>
      <c r="AS132" s="9"/>
      <c r="AT132" s="149" t="s">
        <v>70</v>
      </c>
      <c r="AU132" s="149" t="s">
        <v>71</v>
      </c>
      <c r="AV132" s="9"/>
      <c r="AW132" s="9"/>
      <c r="AX132" s="9"/>
      <c r="AY132" s="144" t="s">
        <v>173</v>
      </c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150">
        <f>SUM(BK133:BK138)</f>
        <v>0</v>
      </c>
      <c r="BL132" s="9"/>
      <c r="BM132" s="9"/>
      <c r="BN132" s="12"/>
    </row>
    <row r="133" spans="1:66" ht="16.5" customHeight="1">
      <c r="A133" s="13"/>
      <c r="B133" s="49"/>
      <c r="C133" s="154" t="s">
        <v>375</v>
      </c>
      <c r="D133" s="154" t="s">
        <v>175</v>
      </c>
      <c r="E133" s="155" t="s">
        <v>2560</v>
      </c>
      <c r="F133" s="155" t="s">
        <v>2561</v>
      </c>
      <c r="G133" s="156" t="s">
        <v>191</v>
      </c>
      <c r="H133" s="157">
        <v>13</v>
      </c>
      <c r="I133" s="158"/>
      <c r="J133" s="159">
        <f t="shared" ref="J133:J138" si="31">ROUND(I133*H133,2)</f>
        <v>0</v>
      </c>
      <c r="K133" s="160"/>
      <c r="L133" s="49"/>
      <c r="M133" s="161"/>
      <c r="N133" s="162" t="s">
        <v>42</v>
      </c>
      <c r="O133" s="9"/>
      <c r="P133" s="163">
        <f t="shared" ref="P133:P138" si="32">O133*H133</f>
        <v>0</v>
      </c>
      <c r="Q133" s="163">
        <v>0</v>
      </c>
      <c r="R133" s="163">
        <f t="shared" ref="R133:R138" si="33">Q133*H133</f>
        <v>0</v>
      </c>
      <c r="S133" s="163">
        <v>0</v>
      </c>
      <c r="T133" s="164">
        <f t="shared" ref="T133:T138" si="34">S133*H133</f>
        <v>0</v>
      </c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65" t="s">
        <v>262</v>
      </c>
      <c r="AS133" s="9"/>
      <c r="AT133" s="165" t="s">
        <v>175</v>
      </c>
      <c r="AU133" s="165" t="s">
        <v>79</v>
      </c>
      <c r="AV133" s="9"/>
      <c r="AW133" s="9"/>
      <c r="AX133" s="9"/>
      <c r="AY133" s="123" t="s">
        <v>173</v>
      </c>
      <c r="AZ133" s="9"/>
      <c r="BA133" s="9"/>
      <c r="BB133" s="9"/>
      <c r="BC133" s="9"/>
      <c r="BD133" s="9"/>
      <c r="BE133" s="166">
        <f t="shared" ref="BE133:BE138" si="35">IF(N133="základní",J133,0)</f>
        <v>0</v>
      </c>
      <c r="BF133" s="166">
        <f t="shared" ref="BF133:BF138" si="36">IF(N133="snížená",J133,0)</f>
        <v>0</v>
      </c>
      <c r="BG133" s="166">
        <f t="shared" ref="BG133:BG138" si="37">IF(N133="zákl. přenesená",J133,0)</f>
        <v>0</v>
      </c>
      <c r="BH133" s="166">
        <f t="shared" ref="BH133:BH138" si="38">IF(N133="sníž. přenesená",J133,0)</f>
        <v>0</v>
      </c>
      <c r="BI133" s="166">
        <f t="shared" ref="BI133:BI138" si="39">IF(N133="nulová",J133,0)</f>
        <v>0</v>
      </c>
      <c r="BJ133" s="123" t="s">
        <v>79</v>
      </c>
      <c r="BK133" s="166">
        <f t="shared" ref="BK133:BK138" si="40">ROUND(I133*H133,2)</f>
        <v>0</v>
      </c>
      <c r="BL133" s="123" t="s">
        <v>262</v>
      </c>
      <c r="BM133" s="165" t="s">
        <v>566</v>
      </c>
      <c r="BN133" s="12"/>
    </row>
    <row r="134" spans="1:66" ht="16.5" customHeight="1">
      <c r="A134" s="13"/>
      <c r="B134" s="49"/>
      <c r="C134" s="154" t="s">
        <v>381</v>
      </c>
      <c r="D134" s="154" t="s">
        <v>175</v>
      </c>
      <c r="E134" s="155" t="s">
        <v>2562</v>
      </c>
      <c r="F134" s="155" t="s">
        <v>2563</v>
      </c>
      <c r="G134" s="156" t="s">
        <v>191</v>
      </c>
      <c r="H134" s="157">
        <v>2</v>
      </c>
      <c r="I134" s="158"/>
      <c r="J134" s="159">
        <f t="shared" si="31"/>
        <v>0</v>
      </c>
      <c r="K134" s="160"/>
      <c r="L134" s="49"/>
      <c r="M134" s="161"/>
      <c r="N134" s="162" t="s">
        <v>42</v>
      </c>
      <c r="O134" s="9"/>
      <c r="P134" s="163">
        <f t="shared" si="32"/>
        <v>0</v>
      </c>
      <c r="Q134" s="163">
        <v>0</v>
      </c>
      <c r="R134" s="163">
        <f t="shared" si="33"/>
        <v>0</v>
      </c>
      <c r="S134" s="163">
        <v>0</v>
      </c>
      <c r="T134" s="164">
        <f t="shared" si="34"/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262</v>
      </c>
      <c r="AS134" s="9"/>
      <c r="AT134" s="165" t="s">
        <v>175</v>
      </c>
      <c r="AU134" s="165" t="s">
        <v>79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 t="shared" si="35"/>
        <v>0</v>
      </c>
      <c r="BF134" s="166">
        <f t="shared" si="36"/>
        <v>0</v>
      </c>
      <c r="BG134" s="166">
        <f t="shared" si="37"/>
        <v>0</v>
      </c>
      <c r="BH134" s="166">
        <f t="shared" si="38"/>
        <v>0</v>
      </c>
      <c r="BI134" s="166">
        <f t="shared" si="39"/>
        <v>0</v>
      </c>
      <c r="BJ134" s="123" t="s">
        <v>79</v>
      </c>
      <c r="BK134" s="166">
        <f t="shared" si="40"/>
        <v>0</v>
      </c>
      <c r="BL134" s="123" t="s">
        <v>262</v>
      </c>
      <c r="BM134" s="165" t="s">
        <v>578</v>
      </c>
      <c r="BN134" s="12"/>
    </row>
    <row r="135" spans="1:66" ht="16.5" customHeight="1">
      <c r="A135" s="13"/>
      <c r="B135" s="49"/>
      <c r="C135" s="154" t="s">
        <v>386</v>
      </c>
      <c r="D135" s="154" t="s">
        <v>175</v>
      </c>
      <c r="E135" s="155" t="s">
        <v>2564</v>
      </c>
      <c r="F135" s="155" t="s">
        <v>2565</v>
      </c>
      <c r="G135" s="156" t="s">
        <v>191</v>
      </c>
      <c r="H135" s="157">
        <v>3</v>
      </c>
      <c r="I135" s="158"/>
      <c r="J135" s="159">
        <f t="shared" si="31"/>
        <v>0</v>
      </c>
      <c r="K135" s="160"/>
      <c r="L135" s="49"/>
      <c r="M135" s="161"/>
      <c r="N135" s="162" t="s">
        <v>42</v>
      </c>
      <c r="O135" s="9"/>
      <c r="P135" s="163">
        <f t="shared" si="32"/>
        <v>0</v>
      </c>
      <c r="Q135" s="163">
        <v>0</v>
      </c>
      <c r="R135" s="163">
        <f t="shared" si="33"/>
        <v>0</v>
      </c>
      <c r="S135" s="163">
        <v>0</v>
      </c>
      <c r="T135" s="164">
        <f t="shared" si="34"/>
        <v>0</v>
      </c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65" t="s">
        <v>262</v>
      </c>
      <c r="AS135" s="9"/>
      <c r="AT135" s="165" t="s">
        <v>175</v>
      </c>
      <c r="AU135" s="165" t="s">
        <v>79</v>
      </c>
      <c r="AV135" s="9"/>
      <c r="AW135" s="9"/>
      <c r="AX135" s="9"/>
      <c r="AY135" s="123" t="s">
        <v>173</v>
      </c>
      <c r="AZ135" s="9"/>
      <c r="BA135" s="9"/>
      <c r="BB135" s="9"/>
      <c r="BC135" s="9"/>
      <c r="BD135" s="9"/>
      <c r="BE135" s="166">
        <f t="shared" si="35"/>
        <v>0</v>
      </c>
      <c r="BF135" s="166">
        <f t="shared" si="36"/>
        <v>0</v>
      </c>
      <c r="BG135" s="166">
        <f t="shared" si="37"/>
        <v>0</v>
      </c>
      <c r="BH135" s="166">
        <f t="shared" si="38"/>
        <v>0</v>
      </c>
      <c r="BI135" s="166">
        <f t="shared" si="39"/>
        <v>0</v>
      </c>
      <c r="BJ135" s="123" t="s">
        <v>79</v>
      </c>
      <c r="BK135" s="166">
        <f t="shared" si="40"/>
        <v>0</v>
      </c>
      <c r="BL135" s="123" t="s">
        <v>262</v>
      </c>
      <c r="BM135" s="165" t="s">
        <v>590</v>
      </c>
      <c r="BN135" s="12"/>
    </row>
    <row r="136" spans="1:66" ht="16.5" customHeight="1">
      <c r="A136" s="13"/>
      <c r="B136" s="49"/>
      <c r="C136" s="154" t="s">
        <v>391</v>
      </c>
      <c r="D136" s="154" t="s">
        <v>175</v>
      </c>
      <c r="E136" s="155" t="s">
        <v>2566</v>
      </c>
      <c r="F136" s="155" t="s">
        <v>2567</v>
      </c>
      <c r="G136" s="156" t="s">
        <v>191</v>
      </c>
      <c r="H136" s="157">
        <v>6</v>
      </c>
      <c r="I136" s="158"/>
      <c r="J136" s="159">
        <f t="shared" si="31"/>
        <v>0</v>
      </c>
      <c r="K136" s="160"/>
      <c r="L136" s="49"/>
      <c r="M136" s="161"/>
      <c r="N136" s="162" t="s">
        <v>42</v>
      </c>
      <c r="O136" s="9"/>
      <c r="P136" s="163">
        <f t="shared" si="32"/>
        <v>0</v>
      </c>
      <c r="Q136" s="163">
        <v>0</v>
      </c>
      <c r="R136" s="163">
        <f t="shared" si="33"/>
        <v>0</v>
      </c>
      <c r="S136" s="163">
        <v>0</v>
      </c>
      <c r="T136" s="164">
        <f t="shared" si="34"/>
        <v>0</v>
      </c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65" t="s">
        <v>262</v>
      </c>
      <c r="AS136" s="9"/>
      <c r="AT136" s="165" t="s">
        <v>175</v>
      </c>
      <c r="AU136" s="165" t="s">
        <v>79</v>
      </c>
      <c r="AV136" s="9"/>
      <c r="AW136" s="9"/>
      <c r="AX136" s="9"/>
      <c r="AY136" s="123" t="s">
        <v>173</v>
      </c>
      <c r="AZ136" s="9"/>
      <c r="BA136" s="9"/>
      <c r="BB136" s="9"/>
      <c r="BC136" s="9"/>
      <c r="BD136" s="9"/>
      <c r="BE136" s="166">
        <f t="shared" si="35"/>
        <v>0</v>
      </c>
      <c r="BF136" s="166">
        <f t="shared" si="36"/>
        <v>0</v>
      </c>
      <c r="BG136" s="166">
        <f t="shared" si="37"/>
        <v>0</v>
      </c>
      <c r="BH136" s="166">
        <f t="shared" si="38"/>
        <v>0</v>
      </c>
      <c r="BI136" s="166">
        <f t="shared" si="39"/>
        <v>0</v>
      </c>
      <c r="BJ136" s="123" t="s">
        <v>79</v>
      </c>
      <c r="BK136" s="166">
        <f t="shared" si="40"/>
        <v>0</v>
      </c>
      <c r="BL136" s="123" t="s">
        <v>262</v>
      </c>
      <c r="BM136" s="165" t="s">
        <v>599</v>
      </c>
      <c r="BN136" s="12"/>
    </row>
    <row r="137" spans="1:66" ht="16.5" customHeight="1">
      <c r="A137" s="13"/>
      <c r="B137" s="49"/>
      <c r="C137" s="154" t="s">
        <v>396</v>
      </c>
      <c r="D137" s="154" t="s">
        <v>175</v>
      </c>
      <c r="E137" s="155" t="s">
        <v>2568</v>
      </c>
      <c r="F137" s="155" t="s">
        <v>2569</v>
      </c>
      <c r="G137" s="156" t="s">
        <v>191</v>
      </c>
      <c r="H137" s="157">
        <v>2</v>
      </c>
      <c r="I137" s="158"/>
      <c r="J137" s="159">
        <f t="shared" si="31"/>
        <v>0</v>
      </c>
      <c r="K137" s="160"/>
      <c r="L137" s="49"/>
      <c r="M137" s="161"/>
      <c r="N137" s="162" t="s">
        <v>42</v>
      </c>
      <c r="O137" s="9"/>
      <c r="P137" s="163">
        <f t="shared" si="32"/>
        <v>0</v>
      </c>
      <c r="Q137" s="163">
        <v>0</v>
      </c>
      <c r="R137" s="163">
        <f t="shared" si="33"/>
        <v>0</v>
      </c>
      <c r="S137" s="163">
        <v>0</v>
      </c>
      <c r="T137" s="164">
        <f t="shared" si="34"/>
        <v>0</v>
      </c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65" t="s">
        <v>262</v>
      </c>
      <c r="AS137" s="9"/>
      <c r="AT137" s="165" t="s">
        <v>175</v>
      </c>
      <c r="AU137" s="165" t="s">
        <v>79</v>
      </c>
      <c r="AV137" s="9"/>
      <c r="AW137" s="9"/>
      <c r="AX137" s="9"/>
      <c r="AY137" s="123" t="s">
        <v>173</v>
      </c>
      <c r="AZ137" s="9"/>
      <c r="BA137" s="9"/>
      <c r="BB137" s="9"/>
      <c r="BC137" s="9"/>
      <c r="BD137" s="9"/>
      <c r="BE137" s="166">
        <f t="shared" si="35"/>
        <v>0</v>
      </c>
      <c r="BF137" s="166">
        <f t="shared" si="36"/>
        <v>0</v>
      </c>
      <c r="BG137" s="166">
        <f t="shared" si="37"/>
        <v>0</v>
      </c>
      <c r="BH137" s="166">
        <f t="shared" si="38"/>
        <v>0</v>
      </c>
      <c r="BI137" s="166">
        <f t="shared" si="39"/>
        <v>0</v>
      </c>
      <c r="BJ137" s="123" t="s">
        <v>79</v>
      </c>
      <c r="BK137" s="166">
        <f t="shared" si="40"/>
        <v>0</v>
      </c>
      <c r="BL137" s="123" t="s">
        <v>262</v>
      </c>
      <c r="BM137" s="165" t="s">
        <v>609</v>
      </c>
      <c r="BN137" s="12"/>
    </row>
    <row r="138" spans="1:66" ht="16.5" customHeight="1">
      <c r="A138" s="13"/>
      <c r="B138" s="49"/>
      <c r="C138" s="154" t="s">
        <v>401</v>
      </c>
      <c r="D138" s="154" t="s">
        <v>175</v>
      </c>
      <c r="E138" s="155" t="s">
        <v>2570</v>
      </c>
      <c r="F138" s="155" t="s">
        <v>2571</v>
      </c>
      <c r="G138" s="156" t="s">
        <v>302</v>
      </c>
      <c r="H138" s="157">
        <v>0.312</v>
      </c>
      <c r="I138" s="158"/>
      <c r="J138" s="159">
        <f t="shared" si="31"/>
        <v>0</v>
      </c>
      <c r="K138" s="160"/>
      <c r="L138" s="49"/>
      <c r="M138" s="233"/>
      <c r="N138" s="234" t="s">
        <v>42</v>
      </c>
      <c r="O138" s="47"/>
      <c r="P138" s="235">
        <f t="shared" si="32"/>
        <v>0</v>
      </c>
      <c r="Q138" s="235">
        <v>0</v>
      </c>
      <c r="R138" s="235">
        <f t="shared" si="33"/>
        <v>0</v>
      </c>
      <c r="S138" s="235">
        <v>0</v>
      </c>
      <c r="T138" s="236">
        <f t="shared" si="34"/>
        <v>0</v>
      </c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65" t="s">
        <v>262</v>
      </c>
      <c r="AS138" s="9"/>
      <c r="AT138" s="165" t="s">
        <v>175</v>
      </c>
      <c r="AU138" s="165" t="s">
        <v>79</v>
      </c>
      <c r="AV138" s="9"/>
      <c r="AW138" s="9"/>
      <c r="AX138" s="9"/>
      <c r="AY138" s="123" t="s">
        <v>173</v>
      </c>
      <c r="AZ138" s="9"/>
      <c r="BA138" s="9"/>
      <c r="BB138" s="9"/>
      <c r="BC138" s="9"/>
      <c r="BD138" s="9"/>
      <c r="BE138" s="166">
        <f t="shared" si="35"/>
        <v>0</v>
      </c>
      <c r="BF138" s="166">
        <f t="shared" si="36"/>
        <v>0</v>
      </c>
      <c r="BG138" s="166">
        <f t="shared" si="37"/>
        <v>0</v>
      </c>
      <c r="BH138" s="166">
        <f t="shared" si="38"/>
        <v>0</v>
      </c>
      <c r="BI138" s="166">
        <f t="shared" si="39"/>
        <v>0</v>
      </c>
      <c r="BJ138" s="123" t="s">
        <v>79</v>
      </c>
      <c r="BK138" s="166">
        <f t="shared" si="40"/>
        <v>0</v>
      </c>
      <c r="BL138" s="123" t="s">
        <v>262</v>
      </c>
      <c r="BM138" s="165" t="s">
        <v>620</v>
      </c>
      <c r="BN138" s="12"/>
    </row>
    <row r="139" spans="1:66" ht="7.95" customHeight="1">
      <c r="A139" s="96"/>
      <c r="B139" s="40"/>
      <c r="C139" s="237"/>
      <c r="D139" s="237"/>
      <c r="E139" s="237"/>
      <c r="F139" s="237"/>
      <c r="G139" s="237"/>
      <c r="H139" s="237"/>
      <c r="I139" s="237"/>
      <c r="J139" s="237"/>
      <c r="K139" s="238"/>
      <c r="L139" s="97"/>
      <c r="M139" s="239"/>
      <c r="N139" s="239"/>
      <c r="O139" s="239"/>
      <c r="P139" s="239"/>
      <c r="Q139" s="239"/>
      <c r="R139" s="239"/>
      <c r="S139" s="239"/>
      <c r="T139" s="239"/>
      <c r="U139" s="98"/>
      <c r="V139" s="98"/>
      <c r="W139" s="98"/>
      <c r="X139" s="98"/>
      <c r="Y139" s="98"/>
      <c r="Z139" s="98"/>
      <c r="AA139" s="98"/>
      <c r="AB139" s="98"/>
      <c r="AC139" s="98"/>
      <c r="AD139" s="98"/>
      <c r="AE139" s="98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/>
      <c r="AQ139" s="99"/>
      <c r="AR139" s="98"/>
      <c r="AS139" s="98"/>
      <c r="AT139" s="98"/>
      <c r="AU139" s="98"/>
      <c r="AV139" s="98"/>
      <c r="AW139" s="98"/>
      <c r="AX139" s="98"/>
      <c r="AY139" s="98"/>
      <c r="AZ139" s="98"/>
      <c r="BA139" s="98"/>
      <c r="BB139" s="98"/>
      <c r="BC139" s="98"/>
      <c r="BD139" s="98"/>
      <c r="BE139" s="98"/>
      <c r="BF139" s="98"/>
      <c r="BG139" s="98"/>
      <c r="BH139" s="98"/>
      <c r="BI139" s="98"/>
      <c r="BJ139" s="98"/>
      <c r="BK139" s="98"/>
      <c r="BL139" s="98"/>
      <c r="BM139" s="98"/>
      <c r="BN139" s="100"/>
    </row>
  </sheetData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scale="74" fitToHeight="0" orientation="portrait" r:id="rId1"/>
  <headerFooter>
    <oddFooter>&amp;C&amp;"Arial CE,Regular"&amp;8&amp;K000000Strana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25"/>
  <sheetViews>
    <sheetView showGridLines="0" workbookViewId="0">
      <selection activeCell="A2" sqref="A2:K325"/>
    </sheetView>
  </sheetViews>
  <sheetFormatPr defaultColWidth="8" defaultRowHeight="12.75" customHeight="1"/>
  <cols>
    <col min="1" max="1" width="8.28515625" style="249" customWidth="1"/>
    <col min="2" max="2" width="2" style="249" customWidth="1"/>
    <col min="3" max="4" width="4.28515625" style="249" customWidth="1"/>
    <col min="5" max="5" width="17.28515625" style="249" customWidth="1"/>
    <col min="6" max="6" width="50.7109375" style="249" customWidth="1"/>
    <col min="7" max="7" width="7.42578125" style="249" customWidth="1"/>
    <col min="8" max="8" width="14" style="249" customWidth="1"/>
    <col min="9" max="9" width="15.7109375" style="249" customWidth="1"/>
    <col min="10" max="11" width="22.28515625" style="249" customWidth="1"/>
    <col min="12" max="12" width="9.28515625" style="249" customWidth="1"/>
    <col min="13" max="13" width="10.7109375" style="249" customWidth="1"/>
    <col min="14" max="14" width="9.28515625" style="249" customWidth="1"/>
    <col min="15" max="20" width="14.28515625" style="249" customWidth="1"/>
    <col min="21" max="21" width="16.28515625" style="249" customWidth="1"/>
    <col min="22" max="22" width="12.28515625" style="249" customWidth="1"/>
    <col min="23" max="23" width="16.28515625" style="249" customWidth="1"/>
    <col min="24" max="24" width="12.28515625" style="249" customWidth="1"/>
    <col min="25" max="25" width="15" style="249" customWidth="1"/>
    <col min="26" max="26" width="11" style="249" customWidth="1"/>
    <col min="27" max="27" width="15" style="249" customWidth="1"/>
    <col min="28" max="28" width="16.28515625" style="249" customWidth="1"/>
    <col min="29" max="29" width="11" style="249" customWidth="1"/>
    <col min="30" max="30" width="15" style="249" customWidth="1"/>
    <col min="31" max="31" width="16.28515625" style="249" customWidth="1"/>
    <col min="32" max="43" width="8" style="249" customWidth="1"/>
    <col min="44" max="65" width="8" style="249" hidden="1" customWidth="1"/>
    <col min="66" max="256" width="8" style="249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100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33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285" t="s">
        <v>2572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.75" hidden="1" customHeight="1">
      <c r="A10" s="13"/>
      <c r="B10" s="17"/>
      <c r="C10" s="9"/>
      <c r="D10" s="9"/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2" hidden="1" customHeight="1">
      <c r="A11" s="13"/>
      <c r="B11" s="17"/>
      <c r="C11" s="9"/>
      <c r="D11" s="33" t="s">
        <v>18</v>
      </c>
      <c r="E11" s="9"/>
      <c r="F11" s="91"/>
      <c r="G11" s="9"/>
      <c r="H11" s="9"/>
      <c r="I11" s="33" t="s">
        <v>19</v>
      </c>
      <c r="J11" s="91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" hidden="1" customHeight="1">
      <c r="A12" s="13"/>
      <c r="B12" s="17"/>
      <c r="C12" s="9"/>
      <c r="D12" s="33" t="s">
        <v>20</v>
      </c>
      <c r="E12" s="9"/>
      <c r="F12" s="46" t="s">
        <v>21</v>
      </c>
      <c r="G12" s="9"/>
      <c r="H12" s="9"/>
      <c r="I12" s="33" t="s">
        <v>22</v>
      </c>
      <c r="J12" s="46" t="str">
        <f>'Rekapitulace stavby'!AN8</f>
        <v>17. 7. 2024</v>
      </c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0.8" hidden="1" customHeight="1">
      <c r="A13" s="13"/>
      <c r="B13" s="17"/>
      <c r="C13" s="9"/>
      <c r="D13" s="9"/>
      <c r="E13" s="9"/>
      <c r="F13" s="9"/>
      <c r="G13" s="9"/>
      <c r="H13" s="9"/>
      <c r="I13" s="9"/>
      <c r="J13" s="9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24</v>
      </c>
      <c r="E14" s="9"/>
      <c r="F14" s="9"/>
      <c r="G14" s="9"/>
      <c r="H14" s="9"/>
      <c r="I14" s="33" t="s">
        <v>25</v>
      </c>
      <c r="J14" s="91"/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8" hidden="1" customHeight="1">
      <c r="A15" s="13"/>
      <c r="B15" s="17"/>
      <c r="C15" s="9"/>
      <c r="D15" s="9"/>
      <c r="E15" s="46" t="s">
        <v>26</v>
      </c>
      <c r="F15" s="9"/>
      <c r="G15" s="9"/>
      <c r="H15" s="9"/>
      <c r="I15" s="33" t="s">
        <v>27</v>
      </c>
      <c r="J15" s="91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7.95" hidden="1" customHeight="1">
      <c r="A16" s="13"/>
      <c r="B16" s="17"/>
      <c r="C16" s="9"/>
      <c r="D16" s="9"/>
      <c r="E16" s="9"/>
      <c r="F16" s="9"/>
      <c r="G16" s="9"/>
      <c r="H16" s="9"/>
      <c r="I16" s="9"/>
      <c r="J16" s="9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2" hidden="1" customHeight="1">
      <c r="A17" s="13"/>
      <c r="B17" s="17"/>
      <c r="C17" s="9"/>
      <c r="D17" s="33" t="s">
        <v>28</v>
      </c>
      <c r="E17" s="9"/>
      <c r="F17" s="9"/>
      <c r="G17" s="9"/>
      <c r="H17" s="9"/>
      <c r="I17" s="33" t="s">
        <v>25</v>
      </c>
      <c r="J17" s="27" t="str">
        <f>'Rekapitulace stavby'!AN13</f>
        <v>Vyplň údaj</v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18" hidden="1" customHeight="1">
      <c r="A18" s="13"/>
      <c r="B18" s="17"/>
      <c r="C18" s="9"/>
      <c r="D18" s="9"/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7.95" hidden="1" customHeight="1">
      <c r="A19" s="13"/>
      <c r="B19" s="17"/>
      <c r="C19" s="9"/>
      <c r="D19" s="9"/>
      <c r="E19" s="9"/>
      <c r="F19" s="9"/>
      <c r="G19" s="9"/>
      <c r="H19" s="9"/>
      <c r="I19" s="9"/>
      <c r="J19" s="9"/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2" hidden="1" customHeight="1">
      <c r="A20" s="13"/>
      <c r="B20" s="17"/>
      <c r="C20" s="9"/>
      <c r="D20" s="33" t="s">
        <v>30</v>
      </c>
      <c r="E20" s="9"/>
      <c r="F20" s="9"/>
      <c r="G20" s="9"/>
      <c r="H20" s="9"/>
      <c r="I20" s="33" t="s">
        <v>25</v>
      </c>
      <c r="J20" s="91"/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18" hidden="1" customHeight="1">
      <c r="A21" s="13"/>
      <c r="B21" s="17"/>
      <c r="C21" s="9"/>
      <c r="D21" s="9"/>
      <c r="E21" s="46" t="s">
        <v>31</v>
      </c>
      <c r="F21" s="9"/>
      <c r="G21" s="9"/>
      <c r="H21" s="9"/>
      <c r="I21" s="33" t="s">
        <v>27</v>
      </c>
      <c r="J21" s="91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7.95" hidden="1" customHeight="1">
      <c r="A22" s="13"/>
      <c r="B22" s="17"/>
      <c r="C22" s="9"/>
      <c r="D22" s="9"/>
      <c r="E22" s="9"/>
      <c r="F22" s="9"/>
      <c r="G22" s="9"/>
      <c r="H22" s="9"/>
      <c r="I22" s="9"/>
      <c r="J22" s="9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2" hidden="1" customHeight="1">
      <c r="A23" s="13"/>
      <c r="B23" s="17"/>
      <c r="C23" s="9"/>
      <c r="D23" s="33" t="s">
        <v>33</v>
      </c>
      <c r="E23" s="9"/>
      <c r="F23" s="9"/>
      <c r="G23" s="9"/>
      <c r="H23" s="9"/>
      <c r="I23" s="33" t="s">
        <v>25</v>
      </c>
      <c r="J23" s="46" t="str">
        <f>IF('Rekapitulace stavby'!AN19="","",'Rekapitulace stavby'!AN19)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18" hidden="1" customHeight="1">
      <c r="A24" s="13"/>
      <c r="B24" s="17"/>
      <c r="C24" s="9"/>
      <c r="D24" s="9"/>
      <c r="E24" s="46" t="str">
        <f>IF('Rekapitulace stavby'!E20="","",'Rekapitulace stavby'!E20)</f>
        <v xml:space="preserve"> </v>
      </c>
      <c r="F24" s="9"/>
      <c r="G24" s="9"/>
      <c r="H24" s="9"/>
      <c r="I24" s="33" t="s">
        <v>27</v>
      </c>
      <c r="J24" s="46" t="str">
        <f>IF('Rekapitulace stavby'!AN20="","",'Rekapitulace stavby'!AN20)</f>
        <v/>
      </c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7.95" hidden="1" customHeight="1">
      <c r="A25" s="13"/>
      <c r="B25" s="17"/>
      <c r="C25" s="9"/>
      <c r="D25" s="9"/>
      <c r="E25" s="9"/>
      <c r="F25" s="9"/>
      <c r="G25" s="9"/>
      <c r="H25" s="9"/>
      <c r="I25" s="9"/>
      <c r="J25" s="9"/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2" hidden="1" customHeight="1">
      <c r="A26" s="13"/>
      <c r="B26" s="17"/>
      <c r="C26" s="9"/>
      <c r="D26" s="33" t="s">
        <v>35</v>
      </c>
      <c r="E26" s="9"/>
      <c r="F26" s="9"/>
      <c r="G26" s="9"/>
      <c r="H26" s="9"/>
      <c r="I26" s="9"/>
      <c r="J26" s="9"/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16.5" hidden="1" customHeight="1">
      <c r="A27" s="13"/>
      <c r="B27" s="17"/>
      <c r="C27" s="9"/>
      <c r="D27" s="9"/>
      <c r="E27" s="327"/>
      <c r="F27" s="327"/>
      <c r="G27" s="327"/>
      <c r="H27" s="327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7.95" hidden="1" customHeight="1">
      <c r="A28" s="13"/>
      <c r="B28" s="17"/>
      <c r="C28" s="9"/>
      <c r="D28" s="47"/>
      <c r="E28" s="47"/>
      <c r="F28" s="47"/>
      <c r="G28" s="47"/>
      <c r="H28" s="47"/>
      <c r="I28" s="47"/>
      <c r="J28" s="47"/>
      <c r="K28" s="225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7.95" hidden="1" customHeight="1">
      <c r="A29" s="13"/>
      <c r="B29" s="17"/>
      <c r="C29" s="9"/>
      <c r="D29" s="50"/>
      <c r="E29" s="50"/>
      <c r="F29" s="50"/>
      <c r="G29" s="50"/>
      <c r="H29" s="50"/>
      <c r="I29" s="50"/>
      <c r="J29" s="50"/>
      <c r="K29" s="226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25.35" hidden="1" customHeight="1">
      <c r="A30" s="13"/>
      <c r="B30" s="17"/>
      <c r="C30" s="9"/>
      <c r="D30" s="108" t="s">
        <v>37</v>
      </c>
      <c r="E30" s="47"/>
      <c r="F30" s="47"/>
      <c r="G30" s="47"/>
      <c r="H30" s="47"/>
      <c r="I30" s="47"/>
      <c r="J30" s="109">
        <f>ROUND(J91,2)</f>
        <v>0</v>
      </c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14.4" hidden="1" customHeight="1">
      <c r="A32" s="13"/>
      <c r="B32" s="17"/>
      <c r="C32" s="9"/>
      <c r="D32" s="9"/>
      <c r="E32" s="9"/>
      <c r="F32" s="32" t="s">
        <v>39</v>
      </c>
      <c r="G32" s="9"/>
      <c r="H32" s="9"/>
      <c r="I32" s="32" t="s">
        <v>38</v>
      </c>
      <c r="J32" s="32" t="s">
        <v>40</v>
      </c>
      <c r="K32" s="19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14.4" hidden="1" customHeight="1">
      <c r="A33" s="13"/>
      <c r="B33" s="17"/>
      <c r="C33" s="9"/>
      <c r="D33" s="110" t="s">
        <v>41</v>
      </c>
      <c r="E33" s="33" t="s">
        <v>42</v>
      </c>
      <c r="F33" s="88">
        <f>ROUND((SUM(BE91:BE324)),2)</f>
        <v>0</v>
      </c>
      <c r="G33" s="9"/>
      <c r="H33" s="9"/>
      <c r="I33" s="111">
        <v>0.21</v>
      </c>
      <c r="J33" s="88">
        <f>ROUND(((SUM(BE91:BE324))*I33),2)</f>
        <v>0</v>
      </c>
      <c r="K33" s="19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33" t="s">
        <v>43</v>
      </c>
      <c r="F34" s="88">
        <f>ROUND((SUM(BF91:BF324)),2)</f>
        <v>0</v>
      </c>
      <c r="G34" s="9"/>
      <c r="H34" s="9"/>
      <c r="I34" s="111">
        <v>0.12</v>
      </c>
      <c r="J34" s="88">
        <f>ROUND(((SUM(BF91:BF324))*I34),2)</f>
        <v>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9"/>
      <c r="E35" s="33" t="s">
        <v>44</v>
      </c>
      <c r="F35" s="88">
        <f>ROUND((SUM(BG91:BG324)),2)</f>
        <v>0</v>
      </c>
      <c r="G35" s="9"/>
      <c r="H35" s="9"/>
      <c r="I35" s="111">
        <v>0.21</v>
      </c>
      <c r="J35" s="88">
        <f t="shared" ref="J35:J37" si="0">0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45</v>
      </c>
      <c r="F36" s="88">
        <f>ROUND((SUM(BH91:BH324)),2)</f>
        <v>0</v>
      </c>
      <c r="G36" s="9"/>
      <c r="H36" s="9"/>
      <c r="I36" s="111">
        <v>0.12</v>
      </c>
      <c r="J36" s="88">
        <f t="shared" si="0"/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46</v>
      </c>
      <c r="F37" s="88">
        <f>ROUND((SUM(BI91:BI324)),2)</f>
        <v>0</v>
      </c>
      <c r="G37" s="9"/>
      <c r="H37" s="9"/>
      <c r="I37" s="111">
        <v>0</v>
      </c>
      <c r="J37" s="88">
        <f t="shared" si="0"/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7.95" hidden="1" customHeight="1">
      <c r="A38" s="13"/>
      <c r="B38" s="17"/>
      <c r="C38" s="9"/>
      <c r="D38" s="29"/>
      <c r="E38" s="29"/>
      <c r="F38" s="29"/>
      <c r="G38" s="29"/>
      <c r="H38" s="29"/>
      <c r="I38" s="29"/>
      <c r="J38" s="29"/>
      <c r="K38" s="54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25.35" hidden="1" customHeight="1">
      <c r="A39" s="13"/>
      <c r="B39" s="17"/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14.4" hidden="1" customHeight="1">
      <c r="A40" s="13"/>
      <c r="B40" s="40"/>
      <c r="C40" s="8"/>
      <c r="D40" s="227"/>
      <c r="E40" s="227"/>
      <c r="F40" s="227"/>
      <c r="G40" s="227"/>
      <c r="H40" s="227"/>
      <c r="I40" s="227"/>
      <c r="J40" s="227"/>
      <c r="K40" s="228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12.75" hidden="1" customHeight="1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2.75" hidden="1" customHeight="1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7.95" customHeight="1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6"/>
      <c r="L44" s="17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24.9" customHeight="1">
      <c r="A45" s="13"/>
      <c r="B45" s="17"/>
      <c r="C45" s="42" t="s">
        <v>131</v>
      </c>
      <c r="D45" s="9"/>
      <c r="E45" s="9"/>
      <c r="F45" s="9"/>
      <c r="G45" s="9"/>
      <c r="H45" s="9"/>
      <c r="I45" s="9"/>
      <c r="J45" s="9"/>
      <c r="K45" s="19"/>
      <c r="L45" s="17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19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12" customHeight="1">
      <c r="A47" s="13"/>
      <c r="B47" s="17"/>
      <c r="C47" s="33" t="s">
        <v>16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16.5" customHeight="1">
      <c r="A48" s="13"/>
      <c r="B48" s="17"/>
      <c r="C48" s="9"/>
      <c r="D48" s="9"/>
      <c r="E48" s="324" t="str">
        <f>E7</f>
        <v>Společenský objekt na hřišti ve Veselí</v>
      </c>
      <c r="F48" s="328"/>
      <c r="G48" s="328"/>
      <c r="H48" s="328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130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285" t="str">
        <f>E9</f>
        <v>03 - Zpevněné plochy</v>
      </c>
      <c r="F50" s="286"/>
      <c r="G50" s="286"/>
      <c r="H50" s="286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7.95" customHeight="1">
      <c r="A51" s="13"/>
      <c r="B51" s="17"/>
      <c r="C51" s="9"/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2" customHeight="1">
      <c r="A52" s="13"/>
      <c r="B52" s="17"/>
      <c r="C52" s="33" t="s">
        <v>20</v>
      </c>
      <c r="D52" s="9"/>
      <c r="E52" s="9"/>
      <c r="F52" s="46" t="str">
        <f>F12</f>
        <v>Veselí u Oder</v>
      </c>
      <c r="G52" s="9"/>
      <c r="H52" s="9"/>
      <c r="I52" s="33" t="s">
        <v>22</v>
      </c>
      <c r="J52" s="46" t="str">
        <f>IF(J12="","",J12)</f>
        <v>17. 7. 2024</v>
      </c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7.95" customHeight="1">
      <c r="A53" s="13"/>
      <c r="B53" s="17"/>
      <c r="C53" s="9"/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40.049999999999997" customHeight="1">
      <c r="A54" s="13"/>
      <c r="B54" s="17"/>
      <c r="C54" s="33" t="s">
        <v>24</v>
      </c>
      <c r="D54" s="9"/>
      <c r="E54" s="9"/>
      <c r="F54" s="46" t="str">
        <f>E15</f>
        <v>Město Odry</v>
      </c>
      <c r="G54" s="9"/>
      <c r="H54" s="9"/>
      <c r="I54" s="33" t="s">
        <v>30</v>
      </c>
      <c r="J54" s="28" t="str">
        <f>E21</f>
        <v>PRINEX GROUP s.r.o., Masarykovo nám. 11/46, Odry</v>
      </c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15.15" customHeight="1">
      <c r="A55" s="13"/>
      <c r="B55" s="17"/>
      <c r="C55" s="33" t="s">
        <v>28</v>
      </c>
      <c r="D55" s="9"/>
      <c r="E55" s="9"/>
      <c r="F55" s="46" t="str">
        <f>IF(E18="","",E18)</f>
        <v>Vyplň údaj</v>
      </c>
      <c r="G55" s="9"/>
      <c r="H55" s="9"/>
      <c r="I55" s="33" t="s">
        <v>33</v>
      </c>
      <c r="J55" s="28" t="str">
        <f>E24</f>
        <v xml:space="preserve"> </v>
      </c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0.35" customHeight="1">
      <c r="A56" s="13"/>
      <c r="B56" s="17"/>
      <c r="C56" s="9"/>
      <c r="D56" s="9"/>
      <c r="E56" s="9"/>
      <c r="F56" s="9"/>
      <c r="G56" s="9"/>
      <c r="H56" s="9"/>
      <c r="I56" s="9"/>
      <c r="J56" s="9"/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29.25" customHeight="1">
      <c r="A57" s="13"/>
      <c r="B57" s="17"/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10.35" customHeight="1">
      <c r="A58" s="13"/>
      <c r="B58" s="17"/>
      <c r="C58" s="9"/>
      <c r="D58" s="9"/>
      <c r="E58" s="9"/>
      <c r="F58" s="9"/>
      <c r="G58" s="9"/>
      <c r="H58" s="9"/>
      <c r="I58" s="9"/>
      <c r="J58" s="9"/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22.8" customHeight="1">
      <c r="A59" s="13"/>
      <c r="B59" s="17"/>
      <c r="C59" s="122" t="s">
        <v>69</v>
      </c>
      <c r="D59" s="9"/>
      <c r="E59" s="9"/>
      <c r="F59" s="9"/>
      <c r="G59" s="9"/>
      <c r="H59" s="9"/>
      <c r="I59" s="9"/>
      <c r="J59" s="66">
        <f>J91</f>
        <v>0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123" t="s">
        <v>134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24.9" customHeight="1">
      <c r="A60" s="13"/>
      <c r="B60" s="17"/>
      <c r="C60" s="9"/>
      <c r="D60" s="125" t="s">
        <v>2573</v>
      </c>
      <c r="E60" s="47"/>
      <c r="F60" s="47"/>
      <c r="G60" s="47"/>
      <c r="H60" s="47"/>
      <c r="I60" s="47"/>
      <c r="J60" s="126">
        <f>J92</f>
        <v>0</v>
      </c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19.95" customHeight="1">
      <c r="A61" s="13"/>
      <c r="B61" s="17"/>
      <c r="C61" s="9"/>
      <c r="D61" s="128" t="s">
        <v>136</v>
      </c>
      <c r="E61" s="229"/>
      <c r="F61" s="229"/>
      <c r="G61" s="229"/>
      <c r="H61" s="229"/>
      <c r="I61" s="229"/>
      <c r="J61" s="129">
        <f>J93</f>
        <v>0</v>
      </c>
      <c r="K61" s="19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9.95" customHeight="1">
      <c r="A62" s="13"/>
      <c r="B62" s="17"/>
      <c r="C62" s="9"/>
      <c r="D62" s="128" t="s">
        <v>137</v>
      </c>
      <c r="E62" s="229"/>
      <c r="F62" s="229"/>
      <c r="G62" s="229"/>
      <c r="H62" s="229"/>
      <c r="I62" s="229"/>
      <c r="J62" s="129">
        <f>J173</f>
        <v>0</v>
      </c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19.95" customHeight="1">
      <c r="A63" s="13"/>
      <c r="B63" s="17"/>
      <c r="C63" s="9"/>
      <c r="D63" s="128" t="s">
        <v>140</v>
      </c>
      <c r="E63" s="229"/>
      <c r="F63" s="229"/>
      <c r="G63" s="229"/>
      <c r="H63" s="229"/>
      <c r="I63" s="229"/>
      <c r="J63" s="129">
        <f>J194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19.95" customHeight="1">
      <c r="A64" s="13"/>
      <c r="B64" s="17"/>
      <c r="C64" s="9"/>
      <c r="D64" s="128" t="s">
        <v>141</v>
      </c>
      <c r="E64" s="229"/>
      <c r="F64" s="229"/>
      <c r="G64" s="229"/>
      <c r="H64" s="229"/>
      <c r="I64" s="229"/>
      <c r="J64" s="129">
        <f>J217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19.95" customHeight="1">
      <c r="A65" s="13"/>
      <c r="B65" s="17"/>
      <c r="C65" s="9"/>
      <c r="D65" s="128" t="s">
        <v>2574</v>
      </c>
      <c r="E65" s="229"/>
      <c r="F65" s="229"/>
      <c r="G65" s="229"/>
      <c r="H65" s="229"/>
      <c r="I65" s="229"/>
      <c r="J65" s="129">
        <f>J227</f>
        <v>0</v>
      </c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19.95" customHeight="1">
      <c r="A66" s="13"/>
      <c r="B66" s="17"/>
      <c r="C66" s="9"/>
      <c r="D66" s="128" t="s">
        <v>142</v>
      </c>
      <c r="E66" s="229"/>
      <c r="F66" s="229"/>
      <c r="G66" s="229"/>
      <c r="H66" s="229"/>
      <c r="I66" s="229"/>
      <c r="J66" s="129">
        <f>J234</f>
        <v>0</v>
      </c>
      <c r="K66" s="19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9.95" customHeight="1">
      <c r="A67" s="13"/>
      <c r="B67" s="17"/>
      <c r="C67" s="9"/>
      <c r="D67" s="128" t="s">
        <v>2575</v>
      </c>
      <c r="E67" s="229"/>
      <c r="F67" s="229"/>
      <c r="G67" s="229"/>
      <c r="H67" s="229"/>
      <c r="I67" s="229"/>
      <c r="J67" s="129">
        <f>J287</f>
        <v>0</v>
      </c>
      <c r="K67" s="19"/>
      <c r="L67" s="17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9.95" customHeight="1">
      <c r="A68" s="13"/>
      <c r="B68" s="17"/>
      <c r="C68" s="9"/>
      <c r="D68" s="128" t="s">
        <v>143</v>
      </c>
      <c r="E68" s="229"/>
      <c r="F68" s="229"/>
      <c r="G68" s="229"/>
      <c r="H68" s="229"/>
      <c r="I68" s="229"/>
      <c r="J68" s="129">
        <f>J301</f>
        <v>0</v>
      </c>
      <c r="K68" s="19"/>
      <c r="L68" s="17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19.95" customHeight="1">
      <c r="A69" s="13"/>
      <c r="B69" s="17"/>
      <c r="C69" s="9"/>
      <c r="D69" s="128" t="s">
        <v>144</v>
      </c>
      <c r="E69" s="229"/>
      <c r="F69" s="229"/>
      <c r="G69" s="229"/>
      <c r="H69" s="229"/>
      <c r="I69" s="229"/>
      <c r="J69" s="129">
        <f>J312</f>
        <v>0</v>
      </c>
      <c r="K69" s="19"/>
      <c r="L69" s="17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24.9" customHeight="1">
      <c r="A70" s="13"/>
      <c r="B70" s="17"/>
      <c r="C70" s="9"/>
      <c r="D70" s="130" t="s">
        <v>145</v>
      </c>
      <c r="E70" s="229"/>
      <c r="F70" s="229"/>
      <c r="G70" s="229"/>
      <c r="H70" s="229"/>
      <c r="I70" s="229"/>
      <c r="J70" s="129">
        <f>J316</f>
        <v>0</v>
      </c>
      <c r="K70" s="19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19.95" customHeight="1">
      <c r="A71" s="13"/>
      <c r="B71" s="17"/>
      <c r="C71" s="9"/>
      <c r="D71" s="128" t="s">
        <v>2576</v>
      </c>
      <c r="E71" s="229"/>
      <c r="F71" s="229"/>
      <c r="G71" s="229"/>
      <c r="H71" s="229"/>
      <c r="I71" s="229"/>
      <c r="J71" s="129">
        <f>J317</f>
        <v>0</v>
      </c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21.75" customHeight="1">
      <c r="A72" s="13"/>
      <c r="B72" s="17"/>
      <c r="C72" s="9"/>
      <c r="D72" s="50"/>
      <c r="E72" s="50"/>
      <c r="F72" s="50"/>
      <c r="G72" s="50"/>
      <c r="H72" s="50"/>
      <c r="I72" s="50"/>
      <c r="J72" s="50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7.95" customHeight="1">
      <c r="A73" s="13"/>
      <c r="B73" s="40"/>
      <c r="C73" s="8"/>
      <c r="D73" s="8"/>
      <c r="E73" s="8"/>
      <c r="F73" s="8"/>
      <c r="G73" s="8"/>
      <c r="H73" s="8"/>
      <c r="I73" s="8"/>
      <c r="J73" s="8"/>
      <c r="K73" s="41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2.75" customHeight="1">
      <c r="A74" s="7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.75" customHeight="1">
      <c r="A75" s="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12.75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K76" s="8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14"/>
      <c r="C77" s="15"/>
      <c r="D77" s="15"/>
      <c r="E77" s="15"/>
      <c r="F77" s="15"/>
      <c r="G77" s="15"/>
      <c r="H77" s="15"/>
      <c r="I77" s="15"/>
      <c r="J77" s="15"/>
      <c r="K77" s="16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24.9" customHeight="1">
      <c r="A78" s="13"/>
      <c r="B78" s="17"/>
      <c r="C78" s="42" t="s">
        <v>158</v>
      </c>
      <c r="D78" s="9"/>
      <c r="E78" s="9"/>
      <c r="F78" s="9"/>
      <c r="G78" s="9"/>
      <c r="H78" s="9"/>
      <c r="I78" s="9"/>
      <c r="J78" s="9"/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7.95" customHeight="1">
      <c r="A79" s="13"/>
      <c r="B79" s="17"/>
      <c r="C79" s="9"/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12" customHeight="1">
      <c r="A80" s="13"/>
      <c r="B80" s="17"/>
      <c r="C80" s="33" t="s">
        <v>16</v>
      </c>
      <c r="D80" s="9"/>
      <c r="E80" s="9"/>
      <c r="F80" s="9"/>
      <c r="G80" s="9"/>
      <c r="H80" s="9"/>
      <c r="I80" s="9"/>
      <c r="J80" s="9"/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6.5" customHeight="1">
      <c r="A81" s="13"/>
      <c r="B81" s="17"/>
      <c r="C81" s="9"/>
      <c r="D81" s="9"/>
      <c r="E81" s="324" t="str">
        <f>E7</f>
        <v>Společenský objekt na hřišti ve Veselí</v>
      </c>
      <c r="F81" s="328"/>
      <c r="G81" s="328"/>
      <c r="H81" s="328"/>
      <c r="I81" s="9"/>
      <c r="J81" s="9"/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2" customHeight="1">
      <c r="A82" s="13"/>
      <c r="B82" s="17"/>
      <c r="C82" s="33" t="s">
        <v>130</v>
      </c>
      <c r="D82" s="9"/>
      <c r="E82" s="9"/>
      <c r="F82" s="9"/>
      <c r="G82" s="9"/>
      <c r="H82" s="9"/>
      <c r="I82" s="9"/>
      <c r="J82" s="9"/>
      <c r="K82" s="19"/>
      <c r="L82" s="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16.5" customHeight="1">
      <c r="A83" s="13"/>
      <c r="B83" s="17"/>
      <c r="C83" s="9"/>
      <c r="D83" s="9"/>
      <c r="E83" s="285" t="str">
        <f>E9</f>
        <v>03 - Zpevněné plochy</v>
      </c>
      <c r="F83" s="286"/>
      <c r="G83" s="286"/>
      <c r="H83" s="286"/>
      <c r="I83" s="9"/>
      <c r="J83" s="9"/>
      <c r="K83" s="19"/>
      <c r="L83" s="17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7.95" customHeight="1">
      <c r="A84" s="13"/>
      <c r="B84" s="17"/>
      <c r="C84" s="9"/>
      <c r="D84" s="9"/>
      <c r="E84" s="9"/>
      <c r="F84" s="9"/>
      <c r="G84" s="9"/>
      <c r="H84" s="9"/>
      <c r="I84" s="9"/>
      <c r="J84" s="9"/>
      <c r="K84" s="19"/>
      <c r="L84" s="17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12"/>
    </row>
    <row r="85" spans="1:66" ht="12" customHeight="1">
      <c r="A85" s="13"/>
      <c r="B85" s="17"/>
      <c r="C85" s="33" t="s">
        <v>20</v>
      </c>
      <c r="D85" s="9"/>
      <c r="E85" s="9"/>
      <c r="F85" s="46" t="str">
        <f>F12</f>
        <v>Veselí u Oder</v>
      </c>
      <c r="G85" s="9"/>
      <c r="H85" s="9"/>
      <c r="I85" s="33" t="s">
        <v>22</v>
      </c>
      <c r="J85" s="46" t="str">
        <f>IF(J12="","",J12)</f>
        <v>17. 7. 2024</v>
      </c>
      <c r="K85" s="19"/>
      <c r="L85" s="17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12"/>
    </row>
    <row r="86" spans="1:66" ht="7.95" customHeight="1">
      <c r="A86" s="13"/>
      <c r="B86" s="17"/>
      <c r="C86" s="9"/>
      <c r="D86" s="9"/>
      <c r="E86" s="9"/>
      <c r="F86" s="9"/>
      <c r="G86" s="9"/>
      <c r="H86" s="9"/>
      <c r="I86" s="9"/>
      <c r="J86" s="9"/>
      <c r="K86" s="19"/>
      <c r="L86" s="17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12"/>
    </row>
    <row r="87" spans="1:66" ht="40.049999999999997" customHeight="1">
      <c r="A87" s="13"/>
      <c r="B87" s="17"/>
      <c r="C87" s="33" t="s">
        <v>24</v>
      </c>
      <c r="D87" s="9"/>
      <c r="E87" s="9"/>
      <c r="F87" s="46" t="str">
        <f>E15</f>
        <v>Město Odry</v>
      </c>
      <c r="G87" s="9"/>
      <c r="H87" s="9"/>
      <c r="I87" s="33" t="s">
        <v>30</v>
      </c>
      <c r="J87" s="28" t="str">
        <f>E21</f>
        <v>PRINEX GROUP s.r.o., Masarykovo nám. 11/46, Odry</v>
      </c>
      <c r="K87" s="19"/>
      <c r="L87" s="17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12"/>
    </row>
    <row r="88" spans="1:66" ht="15.15" customHeight="1">
      <c r="A88" s="13"/>
      <c r="B88" s="17"/>
      <c r="C88" s="33" t="s">
        <v>28</v>
      </c>
      <c r="D88" s="9"/>
      <c r="E88" s="9"/>
      <c r="F88" s="46" t="str">
        <f>IF(E18="","",E18)</f>
        <v>Vyplň údaj</v>
      </c>
      <c r="G88" s="9"/>
      <c r="H88" s="9"/>
      <c r="I88" s="33" t="s">
        <v>33</v>
      </c>
      <c r="J88" s="28" t="str">
        <f>E24</f>
        <v xml:space="preserve"> </v>
      </c>
      <c r="K88" s="19"/>
      <c r="L88" s="17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10.35" customHeight="1">
      <c r="A89" s="13"/>
      <c r="B89" s="17"/>
      <c r="C89" s="47"/>
      <c r="D89" s="47"/>
      <c r="E89" s="47"/>
      <c r="F89" s="47"/>
      <c r="G89" s="47"/>
      <c r="H89" s="47"/>
      <c r="I89" s="47"/>
      <c r="J89" s="47"/>
      <c r="K89" s="225"/>
      <c r="L89" s="17"/>
      <c r="M89" s="47"/>
      <c r="N89" s="47"/>
      <c r="O89" s="47"/>
      <c r="P89" s="47"/>
      <c r="Q89" s="47"/>
      <c r="R89" s="47"/>
      <c r="S89" s="47"/>
      <c r="T89" s="47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29.25" customHeight="1">
      <c r="A90" s="13"/>
      <c r="B90" s="49"/>
      <c r="C90" s="132" t="s">
        <v>159</v>
      </c>
      <c r="D90" s="133" t="s">
        <v>56</v>
      </c>
      <c r="E90" s="133" t="s">
        <v>52</v>
      </c>
      <c r="F90" s="133" t="s">
        <v>53</v>
      </c>
      <c r="G90" s="133" t="s">
        <v>160</v>
      </c>
      <c r="H90" s="133" t="s">
        <v>161</v>
      </c>
      <c r="I90" s="133" t="s">
        <v>162</v>
      </c>
      <c r="J90" s="133" t="s">
        <v>133</v>
      </c>
      <c r="K90" s="134" t="s">
        <v>163</v>
      </c>
      <c r="L90" s="49"/>
      <c r="M90" s="135"/>
      <c r="N90" s="136" t="s">
        <v>41</v>
      </c>
      <c r="O90" s="136" t="s">
        <v>164</v>
      </c>
      <c r="P90" s="136" t="s">
        <v>165</v>
      </c>
      <c r="Q90" s="136" t="s">
        <v>166</v>
      </c>
      <c r="R90" s="136" t="s">
        <v>167</v>
      </c>
      <c r="S90" s="136" t="s">
        <v>168</v>
      </c>
      <c r="T90" s="137" t="s">
        <v>169</v>
      </c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22.8" customHeight="1">
      <c r="A91" s="13"/>
      <c r="B91" s="17"/>
      <c r="C91" s="138" t="s">
        <v>170</v>
      </c>
      <c r="D91" s="50"/>
      <c r="E91" s="50"/>
      <c r="F91" s="50"/>
      <c r="G91" s="50"/>
      <c r="H91" s="50"/>
      <c r="I91" s="50"/>
      <c r="J91" s="139">
        <f>BK91</f>
        <v>0</v>
      </c>
      <c r="K91" s="226"/>
      <c r="L91" s="49"/>
      <c r="M91" s="63"/>
      <c r="N91" s="50"/>
      <c r="O91" s="50"/>
      <c r="P91" s="140">
        <f>P92+P316</f>
        <v>0</v>
      </c>
      <c r="Q91" s="50"/>
      <c r="R91" s="140">
        <f>R92+R316</f>
        <v>345.31058210000003</v>
      </c>
      <c r="S91" s="50"/>
      <c r="T91" s="141">
        <f>T92+T316</f>
        <v>3.5525000000000002</v>
      </c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123" t="s">
        <v>70</v>
      </c>
      <c r="AU91" s="123" t="s">
        <v>134</v>
      </c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142">
        <f>BK92+BK316</f>
        <v>0</v>
      </c>
      <c r="BL91" s="9"/>
      <c r="BM91" s="9"/>
      <c r="BN91" s="12"/>
    </row>
    <row r="92" spans="1:66" ht="25.95" customHeight="1">
      <c r="A92" s="13"/>
      <c r="B92" s="17"/>
      <c r="C92" s="9"/>
      <c r="D92" s="144" t="s">
        <v>70</v>
      </c>
      <c r="E92" s="145" t="s">
        <v>171</v>
      </c>
      <c r="F92" s="145" t="s">
        <v>2577</v>
      </c>
      <c r="G92" s="9"/>
      <c r="H92" s="9"/>
      <c r="I92" s="9"/>
      <c r="J92" s="146">
        <f>BK92</f>
        <v>0</v>
      </c>
      <c r="K92" s="19"/>
      <c r="L92" s="49"/>
      <c r="M92" s="52"/>
      <c r="N92" s="9"/>
      <c r="O92" s="9"/>
      <c r="P92" s="147">
        <f>P93+P173+P194+P217+P227+P234+P287+P301+P312</f>
        <v>0</v>
      </c>
      <c r="Q92" s="9"/>
      <c r="R92" s="147">
        <f>R93+R173+R194+R217+R227+R234+R287+R301+R312</f>
        <v>345.31058210000003</v>
      </c>
      <c r="S92" s="9"/>
      <c r="T92" s="148">
        <f>T93+T173+T194+T217+T227+T234+T287+T301+T312</f>
        <v>3.5525000000000002</v>
      </c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44" t="s">
        <v>79</v>
      </c>
      <c r="AS92" s="9"/>
      <c r="AT92" s="149" t="s">
        <v>70</v>
      </c>
      <c r="AU92" s="149" t="s">
        <v>71</v>
      </c>
      <c r="AV92" s="9"/>
      <c r="AW92" s="9"/>
      <c r="AX92" s="9"/>
      <c r="AY92" s="144" t="s">
        <v>173</v>
      </c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150">
        <f>BK93+BK173+BK194+BK217+BK227+BK234+BK287+BK301+BK312</f>
        <v>0</v>
      </c>
      <c r="BL92" s="9"/>
      <c r="BM92" s="9"/>
      <c r="BN92" s="12"/>
    </row>
    <row r="93" spans="1:66" ht="22.8" customHeight="1">
      <c r="A93" s="13"/>
      <c r="B93" s="17"/>
      <c r="C93" s="47"/>
      <c r="D93" s="151" t="s">
        <v>70</v>
      </c>
      <c r="E93" s="152" t="s">
        <v>79</v>
      </c>
      <c r="F93" s="152" t="s">
        <v>174</v>
      </c>
      <c r="G93" s="47"/>
      <c r="H93" s="47"/>
      <c r="I93" s="47"/>
      <c r="J93" s="153">
        <f>BK93</f>
        <v>0</v>
      </c>
      <c r="K93" s="225"/>
      <c r="L93" s="49"/>
      <c r="M93" s="52"/>
      <c r="N93" s="9"/>
      <c r="O93" s="9"/>
      <c r="P93" s="147">
        <f>SUM(P94:P172)</f>
        <v>0</v>
      </c>
      <c r="Q93" s="9"/>
      <c r="R93" s="147">
        <f>SUM(R94:R172)</f>
        <v>39.447159999999997</v>
      </c>
      <c r="S93" s="9"/>
      <c r="T93" s="148">
        <f>SUM(T94:T172)</f>
        <v>0</v>
      </c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44" t="s">
        <v>79</v>
      </c>
      <c r="AS93" s="9"/>
      <c r="AT93" s="149" t="s">
        <v>70</v>
      </c>
      <c r="AU93" s="149" t="s">
        <v>79</v>
      </c>
      <c r="AV93" s="9"/>
      <c r="AW93" s="9"/>
      <c r="AX93" s="9"/>
      <c r="AY93" s="144" t="s">
        <v>173</v>
      </c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150">
        <f>SUM(BK94:BK172)</f>
        <v>0</v>
      </c>
      <c r="BL93" s="9"/>
      <c r="BM93" s="9"/>
      <c r="BN93" s="12"/>
    </row>
    <row r="94" spans="1:66" ht="24.15" customHeight="1">
      <c r="A94" s="13"/>
      <c r="B94" s="49"/>
      <c r="C94" s="154" t="s">
        <v>79</v>
      </c>
      <c r="D94" s="154" t="s">
        <v>175</v>
      </c>
      <c r="E94" s="155" t="s">
        <v>176</v>
      </c>
      <c r="F94" s="155" t="s">
        <v>177</v>
      </c>
      <c r="G94" s="156" t="s">
        <v>178</v>
      </c>
      <c r="H94" s="157">
        <v>5</v>
      </c>
      <c r="I94" s="158"/>
      <c r="J94" s="159">
        <f>ROUND(I94*H94,2)</f>
        <v>0</v>
      </c>
      <c r="K94" s="160"/>
      <c r="L94" s="49"/>
      <c r="M94" s="161"/>
      <c r="N94" s="162" t="s">
        <v>42</v>
      </c>
      <c r="O94" s="9"/>
      <c r="P94" s="163">
        <f>O94*H94</f>
        <v>0</v>
      </c>
      <c r="Q94" s="163">
        <v>0</v>
      </c>
      <c r="R94" s="163">
        <f>Q94*H94</f>
        <v>0</v>
      </c>
      <c r="S94" s="163">
        <v>0</v>
      </c>
      <c r="T94" s="164">
        <f>S94*H94</f>
        <v>0</v>
      </c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65" t="s">
        <v>179</v>
      </c>
      <c r="AS94" s="9"/>
      <c r="AT94" s="165" t="s">
        <v>175</v>
      </c>
      <c r="AU94" s="165" t="s">
        <v>81</v>
      </c>
      <c r="AV94" s="9"/>
      <c r="AW94" s="9"/>
      <c r="AX94" s="9"/>
      <c r="AY94" s="123" t="s">
        <v>173</v>
      </c>
      <c r="AZ94" s="9"/>
      <c r="BA94" s="9"/>
      <c r="BB94" s="9"/>
      <c r="BC94" s="9"/>
      <c r="BD94" s="9"/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123" t="s">
        <v>79</v>
      </c>
      <c r="BK94" s="166">
        <f>ROUND(I94*H94,2)</f>
        <v>0</v>
      </c>
      <c r="BL94" s="123" t="s">
        <v>179</v>
      </c>
      <c r="BM94" s="165" t="s">
        <v>2578</v>
      </c>
      <c r="BN94" s="12"/>
    </row>
    <row r="95" spans="1:66" ht="16.5" customHeight="1">
      <c r="A95" s="13"/>
      <c r="B95" s="49"/>
      <c r="C95" s="154" t="s">
        <v>81</v>
      </c>
      <c r="D95" s="154" t="s">
        <v>175</v>
      </c>
      <c r="E95" s="155" t="s">
        <v>181</v>
      </c>
      <c r="F95" s="155" t="s">
        <v>182</v>
      </c>
      <c r="G95" s="156" t="s">
        <v>178</v>
      </c>
      <c r="H95" s="157">
        <v>5</v>
      </c>
      <c r="I95" s="158"/>
      <c r="J95" s="159">
        <f>ROUND(I95*H95,2)</f>
        <v>0</v>
      </c>
      <c r="K95" s="160"/>
      <c r="L95" s="49"/>
      <c r="M95" s="161"/>
      <c r="N95" s="162" t="s">
        <v>42</v>
      </c>
      <c r="O95" s="9"/>
      <c r="P95" s="163">
        <f>O95*H95</f>
        <v>0</v>
      </c>
      <c r="Q95" s="163">
        <v>0</v>
      </c>
      <c r="R95" s="163">
        <f>Q95*H95</f>
        <v>0</v>
      </c>
      <c r="S95" s="163">
        <v>0</v>
      </c>
      <c r="T95" s="164">
        <f>S95*H95</f>
        <v>0</v>
      </c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65" t="s">
        <v>179</v>
      </c>
      <c r="AS95" s="9"/>
      <c r="AT95" s="165" t="s">
        <v>175</v>
      </c>
      <c r="AU95" s="165" t="s">
        <v>81</v>
      </c>
      <c r="AV95" s="9"/>
      <c r="AW95" s="9"/>
      <c r="AX95" s="9"/>
      <c r="AY95" s="123" t="s">
        <v>173</v>
      </c>
      <c r="AZ95" s="9"/>
      <c r="BA95" s="9"/>
      <c r="BB95" s="9"/>
      <c r="BC95" s="9"/>
      <c r="BD95" s="9"/>
      <c r="BE95" s="166">
        <f>IF(N95="základní",J95,0)</f>
        <v>0</v>
      </c>
      <c r="BF95" s="166">
        <f>IF(N95="snížená",J95,0)</f>
        <v>0</v>
      </c>
      <c r="BG95" s="166">
        <f>IF(N95="zákl. přenesená",J95,0)</f>
        <v>0</v>
      </c>
      <c r="BH95" s="166">
        <f>IF(N95="sníž. přenesená",J95,0)</f>
        <v>0</v>
      </c>
      <c r="BI95" s="166">
        <f>IF(N95="nulová",J95,0)</f>
        <v>0</v>
      </c>
      <c r="BJ95" s="123" t="s">
        <v>79</v>
      </c>
      <c r="BK95" s="166">
        <f>ROUND(I95*H95,2)</f>
        <v>0</v>
      </c>
      <c r="BL95" s="123" t="s">
        <v>179</v>
      </c>
      <c r="BM95" s="165" t="s">
        <v>2579</v>
      </c>
      <c r="BN95" s="12"/>
    </row>
    <row r="96" spans="1:66" ht="24.15" customHeight="1">
      <c r="A96" s="13"/>
      <c r="B96" s="49"/>
      <c r="C96" s="154" t="s">
        <v>184</v>
      </c>
      <c r="D96" s="154" t="s">
        <v>175</v>
      </c>
      <c r="E96" s="155" t="s">
        <v>238</v>
      </c>
      <c r="F96" s="155" t="s">
        <v>239</v>
      </c>
      <c r="G96" s="156" t="s">
        <v>199</v>
      </c>
      <c r="H96" s="157">
        <v>226.428</v>
      </c>
      <c r="I96" s="158"/>
      <c r="J96" s="159">
        <f>ROUND(I96*H96,2)</f>
        <v>0</v>
      </c>
      <c r="K96" s="167" t="s">
        <v>192</v>
      </c>
      <c r="L96" s="49"/>
      <c r="M96" s="161"/>
      <c r="N96" s="162" t="s">
        <v>42</v>
      </c>
      <c r="O96" s="9"/>
      <c r="P96" s="163">
        <f>O96*H96</f>
        <v>0</v>
      </c>
      <c r="Q96" s="163">
        <v>0</v>
      </c>
      <c r="R96" s="163">
        <f>Q96*H96</f>
        <v>0</v>
      </c>
      <c r="S96" s="163">
        <v>0</v>
      </c>
      <c r="T96" s="164">
        <f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179</v>
      </c>
      <c r="AS96" s="9"/>
      <c r="AT96" s="165" t="s">
        <v>175</v>
      </c>
      <c r="AU96" s="165" t="s">
        <v>81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123" t="s">
        <v>79</v>
      </c>
      <c r="BK96" s="166">
        <f>ROUND(I96*H96,2)</f>
        <v>0</v>
      </c>
      <c r="BL96" s="123" t="s">
        <v>179</v>
      </c>
      <c r="BM96" s="165" t="s">
        <v>2580</v>
      </c>
      <c r="BN96" s="12"/>
    </row>
    <row r="97" spans="1:66" ht="13.05" customHeight="1">
      <c r="A97" s="13"/>
      <c r="B97" s="17"/>
      <c r="C97" s="50"/>
      <c r="D97" s="170" t="s">
        <v>194</v>
      </c>
      <c r="E97" s="50"/>
      <c r="F97" s="171" t="s">
        <v>241</v>
      </c>
      <c r="G97" s="50"/>
      <c r="H97" s="50"/>
      <c r="I97" s="50"/>
      <c r="J97" s="50"/>
      <c r="K97" s="226"/>
      <c r="L97" s="49"/>
      <c r="M97" s="52"/>
      <c r="N97" s="9"/>
      <c r="O97" s="9"/>
      <c r="P97" s="9"/>
      <c r="Q97" s="9"/>
      <c r="R97" s="9"/>
      <c r="S97" s="9"/>
      <c r="T97" s="53"/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23" t="s">
        <v>194</v>
      </c>
      <c r="AU97" s="123" t="s">
        <v>81</v>
      </c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12"/>
    </row>
    <row r="98" spans="1:66" ht="27" customHeight="1">
      <c r="A98" s="13"/>
      <c r="B98" s="17"/>
      <c r="C98" s="9"/>
      <c r="D98" s="173" t="s">
        <v>235</v>
      </c>
      <c r="E98" s="9"/>
      <c r="F98" s="189" t="s">
        <v>242</v>
      </c>
      <c r="G98" s="9"/>
      <c r="H98" s="9"/>
      <c r="I98" s="9"/>
      <c r="J98" s="9"/>
      <c r="K98" s="19"/>
      <c r="L98" s="49"/>
      <c r="M98" s="52"/>
      <c r="N98" s="9"/>
      <c r="O98" s="9"/>
      <c r="P98" s="9"/>
      <c r="Q98" s="9"/>
      <c r="R98" s="9"/>
      <c r="S98" s="9"/>
      <c r="T98" s="53"/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9"/>
      <c r="AS98" s="9"/>
      <c r="AT98" s="123" t="s">
        <v>235</v>
      </c>
      <c r="AU98" s="123" t="s">
        <v>81</v>
      </c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12"/>
    </row>
    <row r="99" spans="1:66" ht="13.05" customHeight="1">
      <c r="A99" s="13"/>
      <c r="B99" s="17"/>
      <c r="C99" s="9"/>
      <c r="D99" s="173" t="s">
        <v>207</v>
      </c>
      <c r="E99" s="178"/>
      <c r="F99" s="179" t="s">
        <v>2581</v>
      </c>
      <c r="G99" s="9"/>
      <c r="H99" s="180">
        <v>226.428</v>
      </c>
      <c r="I99" s="9"/>
      <c r="J99" s="9"/>
      <c r="K99" s="19"/>
      <c r="L99" s="49"/>
      <c r="M99" s="52"/>
      <c r="N99" s="9"/>
      <c r="O99" s="9"/>
      <c r="P99" s="9"/>
      <c r="Q99" s="9"/>
      <c r="R99" s="9"/>
      <c r="S99" s="9"/>
      <c r="T99" s="53"/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9"/>
      <c r="AS99" s="9"/>
      <c r="AT99" s="181" t="s">
        <v>207</v>
      </c>
      <c r="AU99" s="181" t="s">
        <v>81</v>
      </c>
      <c r="AV99" s="43" t="s">
        <v>81</v>
      </c>
      <c r="AW99" s="43" t="s">
        <v>32</v>
      </c>
      <c r="AX99" s="43" t="s">
        <v>71</v>
      </c>
      <c r="AY99" s="181" t="s">
        <v>173</v>
      </c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12"/>
    </row>
    <row r="100" spans="1:66" ht="13.05" customHeight="1">
      <c r="A100" s="13"/>
      <c r="B100" s="17"/>
      <c r="C100" s="47"/>
      <c r="D100" s="183" t="s">
        <v>207</v>
      </c>
      <c r="E100" s="184"/>
      <c r="F100" s="185" t="s">
        <v>210</v>
      </c>
      <c r="G100" s="47"/>
      <c r="H100" s="186">
        <v>226.428</v>
      </c>
      <c r="I100" s="47"/>
      <c r="J100" s="47"/>
      <c r="K100" s="225"/>
      <c r="L100" s="49"/>
      <c r="M100" s="52"/>
      <c r="N100" s="9"/>
      <c r="O100" s="9"/>
      <c r="P100" s="9"/>
      <c r="Q100" s="9"/>
      <c r="R100" s="9"/>
      <c r="S100" s="9"/>
      <c r="T100" s="53"/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9"/>
      <c r="AS100" s="9"/>
      <c r="AT100" s="187" t="s">
        <v>207</v>
      </c>
      <c r="AU100" s="187" t="s">
        <v>81</v>
      </c>
      <c r="AV100" s="43" t="s">
        <v>179</v>
      </c>
      <c r="AW100" s="43" t="s">
        <v>32</v>
      </c>
      <c r="AX100" s="43" t="s">
        <v>79</v>
      </c>
      <c r="AY100" s="187" t="s">
        <v>173</v>
      </c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12"/>
    </row>
    <row r="101" spans="1:66" ht="33" customHeight="1">
      <c r="A101" s="13"/>
      <c r="B101" s="49"/>
      <c r="C101" s="154" t="s">
        <v>179</v>
      </c>
      <c r="D101" s="154" t="s">
        <v>175</v>
      </c>
      <c r="E101" s="155" t="s">
        <v>2582</v>
      </c>
      <c r="F101" s="155" t="s">
        <v>2583</v>
      </c>
      <c r="G101" s="156" t="s">
        <v>248</v>
      </c>
      <c r="H101" s="157">
        <v>3.8370000000000002</v>
      </c>
      <c r="I101" s="158"/>
      <c r="J101" s="159">
        <f>ROUND(I101*H101,2)</f>
        <v>0</v>
      </c>
      <c r="K101" s="167" t="s">
        <v>192</v>
      </c>
      <c r="L101" s="49"/>
      <c r="M101" s="161"/>
      <c r="N101" s="162" t="s">
        <v>42</v>
      </c>
      <c r="O101" s="9"/>
      <c r="P101" s="163">
        <f>O101*H101</f>
        <v>0</v>
      </c>
      <c r="Q101" s="163">
        <v>0</v>
      </c>
      <c r="R101" s="163">
        <f>Q101*H101</f>
        <v>0</v>
      </c>
      <c r="S101" s="163">
        <v>0</v>
      </c>
      <c r="T101" s="164">
        <f>S101*H101</f>
        <v>0</v>
      </c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65" t="s">
        <v>179</v>
      </c>
      <c r="AS101" s="9"/>
      <c r="AT101" s="165" t="s">
        <v>175</v>
      </c>
      <c r="AU101" s="165" t="s">
        <v>81</v>
      </c>
      <c r="AV101" s="9"/>
      <c r="AW101" s="9"/>
      <c r="AX101" s="9"/>
      <c r="AY101" s="123" t="s">
        <v>173</v>
      </c>
      <c r="AZ101" s="9"/>
      <c r="BA101" s="9"/>
      <c r="BB101" s="9"/>
      <c r="BC101" s="9"/>
      <c r="BD101" s="9"/>
      <c r="BE101" s="166">
        <f>IF(N101="základní",J101,0)</f>
        <v>0</v>
      </c>
      <c r="BF101" s="166">
        <f>IF(N101="snížená",J101,0)</f>
        <v>0</v>
      </c>
      <c r="BG101" s="166">
        <f>IF(N101="zákl. přenesená",J101,0)</f>
        <v>0</v>
      </c>
      <c r="BH101" s="166">
        <f>IF(N101="sníž. přenesená",J101,0)</f>
        <v>0</v>
      </c>
      <c r="BI101" s="166">
        <f>IF(N101="nulová",J101,0)</f>
        <v>0</v>
      </c>
      <c r="BJ101" s="123" t="s">
        <v>79</v>
      </c>
      <c r="BK101" s="166">
        <f>ROUND(I101*H101,2)</f>
        <v>0</v>
      </c>
      <c r="BL101" s="123" t="s">
        <v>179</v>
      </c>
      <c r="BM101" s="165" t="s">
        <v>2584</v>
      </c>
      <c r="BN101" s="12"/>
    </row>
    <row r="102" spans="1:66" ht="13.05" customHeight="1">
      <c r="A102" s="13"/>
      <c r="B102" s="17"/>
      <c r="C102" s="50"/>
      <c r="D102" s="170" t="s">
        <v>194</v>
      </c>
      <c r="E102" s="50"/>
      <c r="F102" s="171" t="s">
        <v>2585</v>
      </c>
      <c r="G102" s="50"/>
      <c r="H102" s="50"/>
      <c r="I102" s="50"/>
      <c r="J102" s="50"/>
      <c r="K102" s="226"/>
      <c r="L102" s="49"/>
      <c r="M102" s="52"/>
      <c r="N102" s="9"/>
      <c r="O102" s="9"/>
      <c r="P102" s="9"/>
      <c r="Q102" s="9"/>
      <c r="R102" s="9"/>
      <c r="S102" s="9"/>
      <c r="T102" s="53"/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9"/>
      <c r="AS102" s="9"/>
      <c r="AT102" s="123" t="s">
        <v>194</v>
      </c>
      <c r="AU102" s="123" t="s">
        <v>81</v>
      </c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12"/>
    </row>
    <row r="103" spans="1:66" ht="13.05" customHeight="1">
      <c r="A103" s="13"/>
      <c r="B103" s="17"/>
      <c r="C103" s="9"/>
      <c r="D103" s="173" t="s">
        <v>207</v>
      </c>
      <c r="E103" s="174"/>
      <c r="F103" s="175" t="s">
        <v>2586</v>
      </c>
      <c r="G103" s="9"/>
      <c r="H103" s="174"/>
      <c r="I103" s="9"/>
      <c r="J103" s="9"/>
      <c r="K103" s="19"/>
      <c r="L103" s="49"/>
      <c r="M103" s="52"/>
      <c r="N103" s="9"/>
      <c r="O103" s="9"/>
      <c r="P103" s="9"/>
      <c r="Q103" s="9"/>
      <c r="R103" s="9"/>
      <c r="S103" s="9"/>
      <c r="T103" s="53"/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9"/>
      <c r="AS103" s="9"/>
      <c r="AT103" s="176" t="s">
        <v>207</v>
      </c>
      <c r="AU103" s="176" t="s">
        <v>81</v>
      </c>
      <c r="AV103" s="43" t="s">
        <v>79</v>
      </c>
      <c r="AW103" s="43" t="s">
        <v>32</v>
      </c>
      <c r="AX103" s="43" t="s">
        <v>71</v>
      </c>
      <c r="AY103" s="176" t="s">
        <v>173</v>
      </c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12"/>
    </row>
    <row r="104" spans="1:66" ht="13.05" customHeight="1">
      <c r="A104" s="13"/>
      <c r="B104" s="17"/>
      <c r="C104" s="9"/>
      <c r="D104" s="173" t="s">
        <v>207</v>
      </c>
      <c r="E104" s="178"/>
      <c r="F104" s="179" t="s">
        <v>2587</v>
      </c>
      <c r="G104" s="9"/>
      <c r="H104" s="180">
        <v>3.8370000000000002</v>
      </c>
      <c r="I104" s="9"/>
      <c r="J104" s="9"/>
      <c r="K104" s="19"/>
      <c r="L104" s="49"/>
      <c r="M104" s="52"/>
      <c r="N104" s="9"/>
      <c r="O104" s="9"/>
      <c r="P104" s="9"/>
      <c r="Q104" s="9"/>
      <c r="R104" s="9"/>
      <c r="S104" s="9"/>
      <c r="T104" s="53"/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9"/>
      <c r="AS104" s="9"/>
      <c r="AT104" s="181" t="s">
        <v>207</v>
      </c>
      <c r="AU104" s="181" t="s">
        <v>81</v>
      </c>
      <c r="AV104" s="43" t="s">
        <v>81</v>
      </c>
      <c r="AW104" s="43" t="s">
        <v>32</v>
      </c>
      <c r="AX104" s="43" t="s">
        <v>71</v>
      </c>
      <c r="AY104" s="181" t="s">
        <v>173</v>
      </c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12"/>
    </row>
    <row r="105" spans="1:66" ht="13.05" customHeight="1">
      <c r="A105" s="13"/>
      <c r="B105" s="17"/>
      <c r="C105" s="47"/>
      <c r="D105" s="183" t="s">
        <v>207</v>
      </c>
      <c r="E105" s="184"/>
      <c r="F105" s="185" t="s">
        <v>210</v>
      </c>
      <c r="G105" s="47"/>
      <c r="H105" s="186">
        <v>3.8370000000000002</v>
      </c>
      <c r="I105" s="47"/>
      <c r="J105" s="47"/>
      <c r="K105" s="225"/>
      <c r="L105" s="49"/>
      <c r="M105" s="52"/>
      <c r="N105" s="9"/>
      <c r="O105" s="9"/>
      <c r="P105" s="9"/>
      <c r="Q105" s="9"/>
      <c r="R105" s="9"/>
      <c r="S105" s="9"/>
      <c r="T105" s="53"/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9"/>
      <c r="AS105" s="9"/>
      <c r="AT105" s="187" t="s">
        <v>207</v>
      </c>
      <c r="AU105" s="187" t="s">
        <v>81</v>
      </c>
      <c r="AV105" s="43" t="s">
        <v>179</v>
      </c>
      <c r="AW105" s="43" t="s">
        <v>32</v>
      </c>
      <c r="AX105" s="43" t="s">
        <v>79</v>
      </c>
      <c r="AY105" s="187" t="s">
        <v>173</v>
      </c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12"/>
    </row>
    <row r="106" spans="1:66" ht="33" customHeight="1">
      <c r="A106" s="13"/>
      <c r="B106" s="49"/>
      <c r="C106" s="154" t="s">
        <v>196</v>
      </c>
      <c r="D106" s="154" t="s">
        <v>175</v>
      </c>
      <c r="E106" s="155" t="s">
        <v>246</v>
      </c>
      <c r="F106" s="155" t="s">
        <v>247</v>
      </c>
      <c r="G106" s="156" t="s">
        <v>248</v>
      </c>
      <c r="H106" s="157">
        <v>72.646000000000001</v>
      </c>
      <c r="I106" s="158"/>
      <c r="J106" s="159">
        <f>ROUND(I106*H106,2)</f>
        <v>0</v>
      </c>
      <c r="K106" s="167" t="s">
        <v>192</v>
      </c>
      <c r="L106" s="49"/>
      <c r="M106" s="161"/>
      <c r="N106" s="162" t="s">
        <v>42</v>
      </c>
      <c r="O106" s="9"/>
      <c r="P106" s="163">
        <f>O106*H106</f>
        <v>0</v>
      </c>
      <c r="Q106" s="163">
        <v>0</v>
      </c>
      <c r="R106" s="163">
        <f>Q106*H106</f>
        <v>0</v>
      </c>
      <c r="S106" s="163">
        <v>0</v>
      </c>
      <c r="T106" s="164">
        <f>S106*H106</f>
        <v>0</v>
      </c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65" t="s">
        <v>179</v>
      </c>
      <c r="AS106" s="9"/>
      <c r="AT106" s="165" t="s">
        <v>175</v>
      </c>
      <c r="AU106" s="165" t="s">
        <v>81</v>
      </c>
      <c r="AV106" s="9"/>
      <c r="AW106" s="9"/>
      <c r="AX106" s="9"/>
      <c r="AY106" s="123" t="s">
        <v>173</v>
      </c>
      <c r="AZ106" s="9"/>
      <c r="BA106" s="9"/>
      <c r="BB106" s="9"/>
      <c r="BC106" s="9"/>
      <c r="BD106" s="9"/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123" t="s">
        <v>79</v>
      </c>
      <c r="BK106" s="166">
        <f>ROUND(I106*H106,2)</f>
        <v>0</v>
      </c>
      <c r="BL106" s="123" t="s">
        <v>179</v>
      </c>
      <c r="BM106" s="165" t="s">
        <v>2588</v>
      </c>
      <c r="BN106" s="12"/>
    </row>
    <row r="107" spans="1:66" ht="13.05" customHeight="1">
      <c r="A107" s="13"/>
      <c r="B107" s="17"/>
      <c r="C107" s="50"/>
      <c r="D107" s="170" t="s">
        <v>194</v>
      </c>
      <c r="E107" s="50"/>
      <c r="F107" s="171" t="s">
        <v>250</v>
      </c>
      <c r="G107" s="50"/>
      <c r="H107" s="50"/>
      <c r="I107" s="50"/>
      <c r="J107" s="50"/>
      <c r="K107" s="226"/>
      <c r="L107" s="49"/>
      <c r="M107" s="52"/>
      <c r="N107" s="9"/>
      <c r="O107" s="9"/>
      <c r="P107" s="9"/>
      <c r="Q107" s="9"/>
      <c r="R107" s="9"/>
      <c r="S107" s="9"/>
      <c r="T107" s="53"/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9"/>
      <c r="AS107" s="9"/>
      <c r="AT107" s="123" t="s">
        <v>194</v>
      </c>
      <c r="AU107" s="123" t="s">
        <v>81</v>
      </c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12"/>
    </row>
    <row r="108" spans="1:66" ht="13.05" customHeight="1">
      <c r="A108" s="13"/>
      <c r="B108" s="17"/>
      <c r="C108" s="9"/>
      <c r="D108" s="173" t="s">
        <v>207</v>
      </c>
      <c r="E108" s="178"/>
      <c r="F108" s="179" t="s">
        <v>2589</v>
      </c>
      <c r="G108" s="9"/>
      <c r="H108" s="180">
        <v>72.646000000000001</v>
      </c>
      <c r="I108" s="9"/>
      <c r="J108" s="9"/>
      <c r="K108" s="19"/>
      <c r="L108" s="49"/>
      <c r="M108" s="52"/>
      <c r="N108" s="9"/>
      <c r="O108" s="9"/>
      <c r="P108" s="9"/>
      <c r="Q108" s="9"/>
      <c r="R108" s="9"/>
      <c r="S108" s="9"/>
      <c r="T108" s="53"/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9"/>
      <c r="AS108" s="9"/>
      <c r="AT108" s="181" t="s">
        <v>207</v>
      </c>
      <c r="AU108" s="181" t="s">
        <v>81</v>
      </c>
      <c r="AV108" s="43" t="s">
        <v>81</v>
      </c>
      <c r="AW108" s="43" t="s">
        <v>32</v>
      </c>
      <c r="AX108" s="43" t="s">
        <v>71</v>
      </c>
      <c r="AY108" s="181" t="s">
        <v>173</v>
      </c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12"/>
    </row>
    <row r="109" spans="1:66" ht="13.05" customHeight="1">
      <c r="A109" s="13"/>
      <c r="B109" s="17"/>
      <c r="C109" s="47"/>
      <c r="D109" s="183" t="s">
        <v>207</v>
      </c>
      <c r="E109" s="184"/>
      <c r="F109" s="185" t="s">
        <v>210</v>
      </c>
      <c r="G109" s="47"/>
      <c r="H109" s="186">
        <v>72.646000000000001</v>
      </c>
      <c r="I109" s="47"/>
      <c r="J109" s="47"/>
      <c r="K109" s="225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87" t="s">
        <v>207</v>
      </c>
      <c r="AU109" s="187" t="s">
        <v>81</v>
      </c>
      <c r="AV109" s="43" t="s">
        <v>179</v>
      </c>
      <c r="AW109" s="43" t="s">
        <v>32</v>
      </c>
      <c r="AX109" s="43" t="s">
        <v>79</v>
      </c>
      <c r="AY109" s="187" t="s">
        <v>173</v>
      </c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37.799999999999997" customHeight="1">
      <c r="A110" s="13"/>
      <c r="B110" s="49"/>
      <c r="C110" s="154" t="s">
        <v>202</v>
      </c>
      <c r="D110" s="154" t="s">
        <v>175</v>
      </c>
      <c r="E110" s="155" t="s">
        <v>2590</v>
      </c>
      <c r="F110" s="155" t="s">
        <v>2591</v>
      </c>
      <c r="G110" s="156" t="s">
        <v>248</v>
      </c>
      <c r="H110" s="157">
        <v>2.52</v>
      </c>
      <c r="I110" s="158"/>
      <c r="J110" s="159">
        <f>ROUND(I110*H110,2)</f>
        <v>0</v>
      </c>
      <c r="K110" s="167" t="s">
        <v>192</v>
      </c>
      <c r="L110" s="49"/>
      <c r="M110" s="161"/>
      <c r="N110" s="162" t="s">
        <v>42</v>
      </c>
      <c r="O110" s="9"/>
      <c r="P110" s="163">
        <f>O110*H110</f>
        <v>0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65" t="s">
        <v>179</v>
      </c>
      <c r="AS110" s="9"/>
      <c r="AT110" s="165" t="s">
        <v>175</v>
      </c>
      <c r="AU110" s="165" t="s">
        <v>81</v>
      </c>
      <c r="AV110" s="9"/>
      <c r="AW110" s="9"/>
      <c r="AX110" s="9"/>
      <c r="AY110" s="123" t="s">
        <v>173</v>
      </c>
      <c r="AZ110" s="9"/>
      <c r="BA110" s="9"/>
      <c r="BB110" s="9"/>
      <c r="BC110" s="9"/>
      <c r="BD110" s="9"/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179</v>
      </c>
      <c r="BM110" s="165" t="s">
        <v>2592</v>
      </c>
      <c r="BN110" s="12"/>
    </row>
    <row r="111" spans="1:66" ht="13.05" customHeight="1">
      <c r="A111" s="13"/>
      <c r="B111" s="17"/>
      <c r="C111" s="50"/>
      <c r="D111" s="170" t="s">
        <v>194</v>
      </c>
      <c r="E111" s="50"/>
      <c r="F111" s="171" t="s">
        <v>2593</v>
      </c>
      <c r="G111" s="50"/>
      <c r="H111" s="50"/>
      <c r="I111" s="50"/>
      <c r="J111" s="50"/>
      <c r="K111" s="226"/>
      <c r="L111" s="49"/>
      <c r="M111" s="52"/>
      <c r="N111" s="9"/>
      <c r="O111" s="9"/>
      <c r="P111" s="9"/>
      <c r="Q111" s="9"/>
      <c r="R111" s="9"/>
      <c r="S111" s="9"/>
      <c r="T111" s="53"/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9"/>
      <c r="AS111" s="9"/>
      <c r="AT111" s="123" t="s">
        <v>194</v>
      </c>
      <c r="AU111" s="123" t="s">
        <v>81</v>
      </c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12"/>
    </row>
    <row r="112" spans="1:66" ht="13.05" customHeight="1">
      <c r="A112" s="13"/>
      <c r="B112" s="17"/>
      <c r="C112" s="9"/>
      <c r="D112" s="173" t="s">
        <v>207</v>
      </c>
      <c r="E112" s="178"/>
      <c r="F112" s="179" t="s">
        <v>2594</v>
      </c>
      <c r="G112" s="9"/>
      <c r="H112" s="180">
        <v>1.08</v>
      </c>
      <c r="I112" s="9"/>
      <c r="J112" s="9"/>
      <c r="K112" s="19"/>
      <c r="L112" s="49"/>
      <c r="M112" s="52"/>
      <c r="N112" s="9"/>
      <c r="O112" s="9"/>
      <c r="P112" s="9"/>
      <c r="Q112" s="9"/>
      <c r="R112" s="9"/>
      <c r="S112" s="9"/>
      <c r="T112" s="53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9"/>
      <c r="AS112" s="9"/>
      <c r="AT112" s="181" t="s">
        <v>207</v>
      </c>
      <c r="AU112" s="181" t="s">
        <v>81</v>
      </c>
      <c r="AV112" s="43" t="s">
        <v>81</v>
      </c>
      <c r="AW112" s="43" t="s">
        <v>32</v>
      </c>
      <c r="AX112" s="43" t="s">
        <v>71</v>
      </c>
      <c r="AY112" s="181" t="s">
        <v>173</v>
      </c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12"/>
    </row>
    <row r="113" spans="1:66" ht="13.05" customHeight="1">
      <c r="A113" s="13"/>
      <c r="B113" s="17"/>
      <c r="C113" s="9"/>
      <c r="D113" s="173" t="s">
        <v>207</v>
      </c>
      <c r="E113" s="178"/>
      <c r="F113" s="179" t="s">
        <v>2595</v>
      </c>
      <c r="G113" s="9"/>
      <c r="H113" s="180">
        <v>1.44</v>
      </c>
      <c r="I113" s="9"/>
      <c r="J113" s="9"/>
      <c r="K113" s="19"/>
      <c r="L113" s="49"/>
      <c r="M113" s="52"/>
      <c r="N113" s="9"/>
      <c r="O113" s="9"/>
      <c r="P113" s="9"/>
      <c r="Q113" s="9"/>
      <c r="R113" s="9"/>
      <c r="S113" s="9"/>
      <c r="T113" s="53"/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9"/>
      <c r="AS113" s="9"/>
      <c r="AT113" s="181" t="s">
        <v>207</v>
      </c>
      <c r="AU113" s="181" t="s">
        <v>81</v>
      </c>
      <c r="AV113" s="43" t="s">
        <v>81</v>
      </c>
      <c r="AW113" s="43" t="s">
        <v>32</v>
      </c>
      <c r="AX113" s="43" t="s">
        <v>71</v>
      </c>
      <c r="AY113" s="181" t="s">
        <v>173</v>
      </c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12"/>
    </row>
    <row r="114" spans="1:66" ht="13.05" customHeight="1">
      <c r="A114" s="13"/>
      <c r="B114" s="17"/>
      <c r="C114" s="47"/>
      <c r="D114" s="183" t="s">
        <v>207</v>
      </c>
      <c r="E114" s="184"/>
      <c r="F114" s="185" t="s">
        <v>210</v>
      </c>
      <c r="G114" s="47"/>
      <c r="H114" s="186">
        <v>2.52</v>
      </c>
      <c r="I114" s="47"/>
      <c r="J114" s="47"/>
      <c r="K114" s="225"/>
      <c r="L114" s="49"/>
      <c r="M114" s="52"/>
      <c r="N114" s="9"/>
      <c r="O114" s="9"/>
      <c r="P114" s="9"/>
      <c r="Q114" s="9"/>
      <c r="R114" s="9"/>
      <c r="S114" s="9"/>
      <c r="T114" s="53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9"/>
      <c r="AS114" s="9"/>
      <c r="AT114" s="187" t="s">
        <v>207</v>
      </c>
      <c r="AU114" s="187" t="s">
        <v>81</v>
      </c>
      <c r="AV114" s="43" t="s">
        <v>179</v>
      </c>
      <c r="AW114" s="43" t="s">
        <v>32</v>
      </c>
      <c r="AX114" s="43" t="s">
        <v>79</v>
      </c>
      <c r="AY114" s="187" t="s">
        <v>173</v>
      </c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12"/>
    </row>
    <row r="115" spans="1:66" ht="44.25" customHeight="1">
      <c r="A115" s="13"/>
      <c r="B115" s="49"/>
      <c r="C115" s="154" t="s">
        <v>211</v>
      </c>
      <c r="D115" s="154" t="s">
        <v>175</v>
      </c>
      <c r="E115" s="155" t="s">
        <v>276</v>
      </c>
      <c r="F115" s="155" t="s">
        <v>277</v>
      </c>
      <c r="G115" s="156" t="s">
        <v>248</v>
      </c>
      <c r="H115" s="157">
        <v>45.286000000000001</v>
      </c>
      <c r="I115" s="158"/>
      <c r="J115" s="159">
        <f>ROUND(I115*H115,2)</f>
        <v>0</v>
      </c>
      <c r="K115" s="167" t="s">
        <v>192</v>
      </c>
      <c r="L115" s="49"/>
      <c r="M115" s="161"/>
      <c r="N115" s="162" t="s">
        <v>42</v>
      </c>
      <c r="O115" s="9"/>
      <c r="P115" s="163">
        <f>O115*H115</f>
        <v>0</v>
      </c>
      <c r="Q115" s="163">
        <v>0</v>
      </c>
      <c r="R115" s="163">
        <f>Q115*H115</f>
        <v>0</v>
      </c>
      <c r="S115" s="163">
        <v>0</v>
      </c>
      <c r="T115" s="164">
        <f>S115*H115</f>
        <v>0</v>
      </c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65" t="s">
        <v>179</v>
      </c>
      <c r="AS115" s="9"/>
      <c r="AT115" s="165" t="s">
        <v>175</v>
      </c>
      <c r="AU115" s="165" t="s">
        <v>81</v>
      </c>
      <c r="AV115" s="9"/>
      <c r="AW115" s="9"/>
      <c r="AX115" s="9"/>
      <c r="AY115" s="123" t="s">
        <v>173</v>
      </c>
      <c r="AZ115" s="9"/>
      <c r="BA115" s="9"/>
      <c r="BB115" s="9"/>
      <c r="BC115" s="9"/>
      <c r="BD115" s="9"/>
      <c r="BE115" s="166">
        <f>IF(N115="základní",J115,0)</f>
        <v>0</v>
      </c>
      <c r="BF115" s="166">
        <f>IF(N115="snížená",J115,0)</f>
        <v>0</v>
      </c>
      <c r="BG115" s="166">
        <f>IF(N115="zákl. přenesená",J115,0)</f>
        <v>0</v>
      </c>
      <c r="BH115" s="166">
        <f>IF(N115="sníž. přenesená",J115,0)</f>
        <v>0</v>
      </c>
      <c r="BI115" s="166">
        <f>IF(N115="nulová",J115,0)</f>
        <v>0</v>
      </c>
      <c r="BJ115" s="123" t="s">
        <v>79</v>
      </c>
      <c r="BK115" s="166">
        <f>ROUND(I115*H115,2)</f>
        <v>0</v>
      </c>
      <c r="BL115" s="123" t="s">
        <v>179</v>
      </c>
      <c r="BM115" s="165" t="s">
        <v>2596</v>
      </c>
      <c r="BN115" s="12"/>
    </row>
    <row r="116" spans="1:66" ht="13.05" customHeight="1">
      <c r="A116" s="13"/>
      <c r="B116" s="17"/>
      <c r="C116" s="50"/>
      <c r="D116" s="170" t="s">
        <v>194</v>
      </c>
      <c r="E116" s="50"/>
      <c r="F116" s="171" t="s">
        <v>279</v>
      </c>
      <c r="G116" s="50"/>
      <c r="H116" s="50"/>
      <c r="I116" s="50"/>
      <c r="J116" s="50"/>
      <c r="K116" s="226"/>
      <c r="L116" s="49"/>
      <c r="M116" s="52"/>
      <c r="N116" s="9"/>
      <c r="O116" s="9"/>
      <c r="P116" s="9"/>
      <c r="Q116" s="9"/>
      <c r="R116" s="9"/>
      <c r="S116" s="9"/>
      <c r="T116" s="53"/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9"/>
      <c r="AS116" s="9"/>
      <c r="AT116" s="123" t="s">
        <v>194</v>
      </c>
      <c r="AU116" s="123" t="s">
        <v>81</v>
      </c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12"/>
    </row>
    <row r="117" spans="1:66" ht="27" customHeight="1">
      <c r="A117" s="13"/>
      <c r="B117" s="17"/>
      <c r="C117" s="9"/>
      <c r="D117" s="173" t="s">
        <v>235</v>
      </c>
      <c r="E117" s="9"/>
      <c r="F117" s="189" t="s">
        <v>280</v>
      </c>
      <c r="G117" s="9"/>
      <c r="H117" s="9"/>
      <c r="I117" s="9"/>
      <c r="J117" s="9"/>
      <c r="K117" s="19"/>
      <c r="L117" s="49"/>
      <c r="M117" s="52"/>
      <c r="N117" s="9"/>
      <c r="O117" s="9"/>
      <c r="P117" s="9"/>
      <c r="Q117" s="9"/>
      <c r="R117" s="9"/>
      <c r="S117" s="9"/>
      <c r="T117" s="53"/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9"/>
      <c r="AS117" s="9"/>
      <c r="AT117" s="123" t="s">
        <v>235</v>
      </c>
      <c r="AU117" s="123" t="s">
        <v>81</v>
      </c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12"/>
    </row>
    <row r="118" spans="1:66" ht="13.05" customHeight="1">
      <c r="A118" s="13"/>
      <c r="B118" s="17"/>
      <c r="C118" s="9"/>
      <c r="D118" s="173" t="s">
        <v>207</v>
      </c>
      <c r="E118" s="174"/>
      <c r="F118" s="175" t="s">
        <v>281</v>
      </c>
      <c r="G118" s="9"/>
      <c r="H118" s="174"/>
      <c r="I118" s="9"/>
      <c r="J118" s="9"/>
      <c r="K118" s="19"/>
      <c r="L118" s="49"/>
      <c r="M118" s="52"/>
      <c r="N118" s="9"/>
      <c r="O118" s="9"/>
      <c r="P118" s="9"/>
      <c r="Q118" s="9"/>
      <c r="R118" s="9"/>
      <c r="S118" s="9"/>
      <c r="T118" s="53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9"/>
      <c r="AS118" s="9"/>
      <c r="AT118" s="176" t="s">
        <v>207</v>
      </c>
      <c r="AU118" s="176" t="s">
        <v>81</v>
      </c>
      <c r="AV118" s="43" t="s">
        <v>79</v>
      </c>
      <c r="AW118" s="43" t="s">
        <v>32</v>
      </c>
      <c r="AX118" s="43" t="s">
        <v>71</v>
      </c>
      <c r="AY118" s="176" t="s">
        <v>173</v>
      </c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12"/>
    </row>
    <row r="119" spans="1:66" ht="13.05" customHeight="1">
      <c r="A119" s="13"/>
      <c r="B119" s="17"/>
      <c r="C119" s="9"/>
      <c r="D119" s="173" t="s">
        <v>207</v>
      </c>
      <c r="E119" s="178"/>
      <c r="F119" s="179" t="s">
        <v>2597</v>
      </c>
      <c r="G119" s="9"/>
      <c r="H119" s="180">
        <v>45.286000000000001</v>
      </c>
      <c r="I119" s="9"/>
      <c r="J119" s="9"/>
      <c r="K119" s="19"/>
      <c r="L119" s="49"/>
      <c r="M119" s="52"/>
      <c r="N119" s="9"/>
      <c r="O119" s="9"/>
      <c r="P119" s="9"/>
      <c r="Q119" s="9"/>
      <c r="R119" s="9"/>
      <c r="S119" s="9"/>
      <c r="T119" s="53"/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9"/>
      <c r="AS119" s="9"/>
      <c r="AT119" s="181" t="s">
        <v>207</v>
      </c>
      <c r="AU119" s="181" t="s">
        <v>81</v>
      </c>
      <c r="AV119" s="43" t="s">
        <v>81</v>
      </c>
      <c r="AW119" s="43" t="s">
        <v>32</v>
      </c>
      <c r="AX119" s="43" t="s">
        <v>71</v>
      </c>
      <c r="AY119" s="181" t="s">
        <v>173</v>
      </c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12"/>
    </row>
    <row r="120" spans="1:66" ht="13.05" customHeight="1">
      <c r="A120" s="13"/>
      <c r="B120" s="17"/>
      <c r="C120" s="47"/>
      <c r="D120" s="183" t="s">
        <v>207</v>
      </c>
      <c r="E120" s="184"/>
      <c r="F120" s="185" t="s">
        <v>210</v>
      </c>
      <c r="G120" s="47"/>
      <c r="H120" s="186">
        <v>45.286000000000001</v>
      </c>
      <c r="I120" s="47"/>
      <c r="J120" s="47"/>
      <c r="K120" s="225"/>
      <c r="L120" s="49"/>
      <c r="M120" s="52"/>
      <c r="N120" s="9"/>
      <c r="O120" s="9"/>
      <c r="P120" s="9"/>
      <c r="Q120" s="9"/>
      <c r="R120" s="9"/>
      <c r="S120" s="9"/>
      <c r="T120" s="53"/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9"/>
      <c r="AS120" s="9"/>
      <c r="AT120" s="187" t="s">
        <v>207</v>
      </c>
      <c r="AU120" s="187" t="s">
        <v>81</v>
      </c>
      <c r="AV120" s="43" t="s">
        <v>179</v>
      </c>
      <c r="AW120" s="43" t="s">
        <v>32</v>
      </c>
      <c r="AX120" s="43" t="s">
        <v>79</v>
      </c>
      <c r="AY120" s="187" t="s">
        <v>173</v>
      </c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12"/>
    </row>
    <row r="121" spans="1:66" ht="24.15" customHeight="1">
      <c r="A121" s="13"/>
      <c r="B121" s="49"/>
      <c r="C121" s="154" t="s">
        <v>216</v>
      </c>
      <c r="D121" s="154" t="s">
        <v>175</v>
      </c>
      <c r="E121" s="155" t="s">
        <v>284</v>
      </c>
      <c r="F121" s="155" t="s">
        <v>285</v>
      </c>
      <c r="G121" s="156" t="s">
        <v>199</v>
      </c>
      <c r="H121" s="157">
        <v>45.286000000000001</v>
      </c>
      <c r="I121" s="158"/>
      <c r="J121" s="159">
        <f>ROUND(I121*H121,2)</f>
        <v>0</v>
      </c>
      <c r="K121" s="167" t="s">
        <v>192</v>
      </c>
      <c r="L121" s="49"/>
      <c r="M121" s="161"/>
      <c r="N121" s="162" t="s">
        <v>42</v>
      </c>
      <c r="O121" s="9"/>
      <c r="P121" s="163">
        <f>O121*H121</f>
        <v>0</v>
      </c>
      <c r="Q121" s="163">
        <v>0</v>
      </c>
      <c r="R121" s="163">
        <f>Q121*H121</f>
        <v>0</v>
      </c>
      <c r="S121" s="163">
        <v>0</v>
      </c>
      <c r="T121" s="164">
        <f>S121*H121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179</v>
      </c>
      <c r="AS121" s="9"/>
      <c r="AT121" s="165" t="s">
        <v>175</v>
      </c>
      <c r="AU121" s="165" t="s">
        <v>81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23" t="s">
        <v>79</v>
      </c>
      <c r="BK121" s="166">
        <f>ROUND(I121*H121,2)</f>
        <v>0</v>
      </c>
      <c r="BL121" s="123" t="s">
        <v>179</v>
      </c>
      <c r="BM121" s="165" t="s">
        <v>2598</v>
      </c>
      <c r="BN121" s="12"/>
    </row>
    <row r="122" spans="1:66" ht="13.05" customHeight="1">
      <c r="A122" s="13"/>
      <c r="B122" s="17"/>
      <c r="C122" s="229"/>
      <c r="D122" s="168" t="s">
        <v>194</v>
      </c>
      <c r="E122" s="229"/>
      <c r="F122" s="169" t="s">
        <v>287</v>
      </c>
      <c r="G122" s="229"/>
      <c r="H122" s="229"/>
      <c r="I122" s="229"/>
      <c r="J122" s="229"/>
      <c r="K122" s="230"/>
      <c r="L122" s="49"/>
      <c r="M122" s="52"/>
      <c r="N122" s="9"/>
      <c r="O122" s="9"/>
      <c r="P122" s="9"/>
      <c r="Q122" s="9"/>
      <c r="R122" s="9"/>
      <c r="S122" s="9"/>
      <c r="T122" s="53"/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9"/>
      <c r="AS122" s="9"/>
      <c r="AT122" s="123" t="s">
        <v>194</v>
      </c>
      <c r="AU122" s="123" t="s">
        <v>81</v>
      </c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12"/>
    </row>
    <row r="123" spans="1:66" ht="62.7" customHeight="1">
      <c r="A123" s="13"/>
      <c r="B123" s="49"/>
      <c r="C123" s="154" t="s">
        <v>221</v>
      </c>
      <c r="D123" s="154" t="s">
        <v>175</v>
      </c>
      <c r="E123" s="155" t="s">
        <v>289</v>
      </c>
      <c r="F123" s="155" t="s">
        <v>290</v>
      </c>
      <c r="G123" s="156" t="s">
        <v>248</v>
      </c>
      <c r="H123" s="157">
        <v>79.003</v>
      </c>
      <c r="I123" s="158"/>
      <c r="J123" s="159">
        <f>ROUND(I123*H123,2)</f>
        <v>0</v>
      </c>
      <c r="K123" s="167" t="s">
        <v>192</v>
      </c>
      <c r="L123" s="49"/>
      <c r="M123" s="161"/>
      <c r="N123" s="162" t="s">
        <v>42</v>
      </c>
      <c r="O123" s="9"/>
      <c r="P123" s="163">
        <f>O123*H123</f>
        <v>0</v>
      </c>
      <c r="Q123" s="163">
        <v>0</v>
      </c>
      <c r="R123" s="163">
        <f>Q123*H123</f>
        <v>0</v>
      </c>
      <c r="S123" s="163">
        <v>0</v>
      </c>
      <c r="T123" s="164">
        <f>S123*H123</f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65" t="s">
        <v>179</v>
      </c>
      <c r="AS123" s="9"/>
      <c r="AT123" s="165" t="s">
        <v>175</v>
      </c>
      <c r="AU123" s="165" t="s">
        <v>81</v>
      </c>
      <c r="AV123" s="9"/>
      <c r="AW123" s="9"/>
      <c r="AX123" s="9"/>
      <c r="AY123" s="123" t="s">
        <v>173</v>
      </c>
      <c r="AZ123" s="9"/>
      <c r="BA123" s="9"/>
      <c r="BB123" s="9"/>
      <c r="BC123" s="9"/>
      <c r="BD123" s="9"/>
      <c r="BE123" s="166">
        <f>IF(N123="základní",J123,0)</f>
        <v>0</v>
      </c>
      <c r="BF123" s="166">
        <f>IF(N123="snížená",J123,0)</f>
        <v>0</v>
      </c>
      <c r="BG123" s="166">
        <f>IF(N123="zákl. přenesená",J123,0)</f>
        <v>0</v>
      </c>
      <c r="BH123" s="166">
        <f>IF(N123="sníž. přenesená",J123,0)</f>
        <v>0</v>
      </c>
      <c r="BI123" s="166">
        <f>IF(N123="nulová",J123,0)</f>
        <v>0</v>
      </c>
      <c r="BJ123" s="123" t="s">
        <v>79</v>
      </c>
      <c r="BK123" s="166">
        <f>ROUND(I123*H123,2)</f>
        <v>0</v>
      </c>
      <c r="BL123" s="123" t="s">
        <v>179</v>
      </c>
      <c r="BM123" s="165" t="s">
        <v>2599</v>
      </c>
      <c r="BN123" s="12"/>
    </row>
    <row r="124" spans="1:66" ht="13.05" customHeight="1">
      <c r="A124" s="13"/>
      <c r="B124" s="17"/>
      <c r="C124" s="50"/>
      <c r="D124" s="170" t="s">
        <v>194</v>
      </c>
      <c r="E124" s="50"/>
      <c r="F124" s="171" t="s">
        <v>292</v>
      </c>
      <c r="G124" s="50"/>
      <c r="H124" s="50"/>
      <c r="I124" s="50"/>
      <c r="J124" s="50"/>
      <c r="K124" s="226"/>
      <c r="L124" s="49"/>
      <c r="M124" s="52"/>
      <c r="N124" s="9"/>
      <c r="O124" s="9"/>
      <c r="P124" s="9"/>
      <c r="Q124" s="9"/>
      <c r="R124" s="9"/>
      <c r="S124" s="9"/>
      <c r="T124" s="53"/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9"/>
      <c r="AS124" s="9"/>
      <c r="AT124" s="123" t="s">
        <v>194</v>
      </c>
      <c r="AU124" s="123" t="s">
        <v>81</v>
      </c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12"/>
    </row>
    <row r="125" spans="1:66" ht="13.05" customHeight="1">
      <c r="A125" s="13"/>
      <c r="B125" s="17"/>
      <c r="C125" s="9"/>
      <c r="D125" s="173" t="s">
        <v>207</v>
      </c>
      <c r="E125" s="178"/>
      <c r="F125" s="179" t="s">
        <v>2600</v>
      </c>
      <c r="G125" s="9"/>
      <c r="H125" s="180">
        <v>79.003</v>
      </c>
      <c r="I125" s="9"/>
      <c r="J125" s="9"/>
      <c r="K125" s="19"/>
      <c r="L125" s="49"/>
      <c r="M125" s="52"/>
      <c r="N125" s="9"/>
      <c r="O125" s="9"/>
      <c r="P125" s="9"/>
      <c r="Q125" s="9"/>
      <c r="R125" s="9"/>
      <c r="S125" s="9"/>
      <c r="T125" s="53"/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9"/>
      <c r="AS125" s="9"/>
      <c r="AT125" s="181" t="s">
        <v>207</v>
      </c>
      <c r="AU125" s="181" t="s">
        <v>81</v>
      </c>
      <c r="AV125" s="43" t="s">
        <v>81</v>
      </c>
      <c r="AW125" s="43" t="s">
        <v>32</v>
      </c>
      <c r="AX125" s="43" t="s">
        <v>71</v>
      </c>
      <c r="AY125" s="181" t="s">
        <v>173</v>
      </c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12"/>
    </row>
    <row r="126" spans="1:66" ht="13.05" customHeight="1">
      <c r="A126" s="13"/>
      <c r="B126" s="17"/>
      <c r="C126" s="47"/>
      <c r="D126" s="183" t="s">
        <v>207</v>
      </c>
      <c r="E126" s="184"/>
      <c r="F126" s="185" t="s">
        <v>210</v>
      </c>
      <c r="G126" s="47"/>
      <c r="H126" s="186">
        <v>79.003</v>
      </c>
      <c r="I126" s="47"/>
      <c r="J126" s="47"/>
      <c r="K126" s="225"/>
      <c r="L126" s="49"/>
      <c r="M126" s="52"/>
      <c r="N126" s="9"/>
      <c r="O126" s="9"/>
      <c r="P126" s="9"/>
      <c r="Q126" s="9"/>
      <c r="R126" s="9"/>
      <c r="S126" s="9"/>
      <c r="T126" s="53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9"/>
      <c r="AS126" s="9"/>
      <c r="AT126" s="187" t="s">
        <v>207</v>
      </c>
      <c r="AU126" s="187" t="s">
        <v>81</v>
      </c>
      <c r="AV126" s="43" t="s">
        <v>179</v>
      </c>
      <c r="AW126" s="43" t="s">
        <v>32</v>
      </c>
      <c r="AX126" s="43" t="s">
        <v>79</v>
      </c>
      <c r="AY126" s="187" t="s">
        <v>173</v>
      </c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12"/>
    </row>
    <row r="127" spans="1:66" ht="66.75" customHeight="1">
      <c r="A127" s="13"/>
      <c r="B127" s="49"/>
      <c r="C127" s="154" t="s">
        <v>225</v>
      </c>
      <c r="D127" s="154" t="s">
        <v>175</v>
      </c>
      <c r="E127" s="155" t="s">
        <v>294</v>
      </c>
      <c r="F127" s="155" t="s">
        <v>295</v>
      </c>
      <c r="G127" s="156" t="s">
        <v>248</v>
      </c>
      <c r="H127" s="157">
        <v>395.01499999999999</v>
      </c>
      <c r="I127" s="158"/>
      <c r="J127" s="159">
        <f>ROUND(I127*H127,2)</f>
        <v>0</v>
      </c>
      <c r="K127" s="167" t="s">
        <v>192</v>
      </c>
      <c r="L127" s="49"/>
      <c r="M127" s="161"/>
      <c r="N127" s="162" t="s">
        <v>42</v>
      </c>
      <c r="O127" s="9"/>
      <c r="P127" s="163">
        <f>O127*H127</f>
        <v>0</v>
      </c>
      <c r="Q127" s="163">
        <v>0</v>
      </c>
      <c r="R127" s="163">
        <f>Q127*H127</f>
        <v>0</v>
      </c>
      <c r="S127" s="163">
        <v>0</v>
      </c>
      <c r="T127" s="164">
        <f>S127*H127</f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65" t="s">
        <v>179</v>
      </c>
      <c r="AS127" s="9"/>
      <c r="AT127" s="165" t="s">
        <v>175</v>
      </c>
      <c r="AU127" s="165" t="s">
        <v>81</v>
      </c>
      <c r="AV127" s="9"/>
      <c r="AW127" s="9"/>
      <c r="AX127" s="9"/>
      <c r="AY127" s="123" t="s">
        <v>173</v>
      </c>
      <c r="AZ127" s="9"/>
      <c r="BA127" s="9"/>
      <c r="BB127" s="9"/>
      <c r="BC127" s="9"/>
      <c r="BD127" s="9"/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23" t="s">
        <v>79</v>
      </c>
      <c r="BK127" s="166">
        <f>ROUND(I127*H127,2)</f>
        <v>0</v>
      </c>
      <c r="BL127" s="123" t="s">
        <v>179</v>
      </c>
      <c r="BM127" s="165" t="s">
        <v>2601</v>
      </c>
      <c r="BN127" s="12"/>
    </row>
    <row r="128" spans="1:66" ht="13.05" customHeight="1">
      <c r="A128" s="13"/>
      <c r="B128" s="17"/>
      <c r="C128" s="50"/>
      <c r="D128" s="170" t="s">
        <v>194</v>
      </c>
      <c r="E128" s="50"/>
      <c r="F128" s="171" t="s">
        <v>297</v>
      </c>
      <c r="G128" s="50"/>
      <c r="H128" s="50"/>
      <c r="I128" s="50"/>
      <c r="J128" s="50"/>
      <c r="K128" s="226"/>
      <c r="L128" s="49"/>
      <c r="M128" s="52"/>
      <c r="N128" s="9"/>
      <c r="O128" s="9"/>
      <c r="P128" s="9"/>
      <c r="Q128" s="9"/>
      <c r="R128" s="9"/>
      <c r="S128" s="9"/>
      <c r="T128" s="53"/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9"/>
      <c r="AS128" s="9"/>
      <c r="AT128" s="123" t="s">
        <v>194</v>
      </c>
      <c r="AU128" s="123" t="s">
        <v>81</v>
      </c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12"/>
    </row>
    <row r="129" spans="1:66" ht="13.05" customHeight="1">
      <c r="A129" s="13"/>
      <c r="B129" s="17"/>
      <c r="C129" s="9"/>
      <c r="D129" s="173" t="s">
        <v>207</v>
      </c>
      <c r="E129" s="178"/>
      <c r="F129" s="179" t="s">
        <v>2602</v>
      </c>
      <c r="G129" s="9"/>
      <c r="H129" s="180">
        <v>395.01499999999999</v>
      </c>
      <c r="I129" s="9"/>
      <c r="J129" s="9"/>
      <c r="K129" s="19"/>
      <c r="L129" s="49"/>
      <c r="M129" s="52"/>
      <c r="N129" s="9"/>
      <c r="O129" s="9"/>
      <c r="P129" s="9"/>
      <c r="Q129" s="9"/>
      <c r="R129" s="9"/>
      <c r="S129" s="9"/>
      <c r="T129" s="53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9"/>
      <c r="AS129" s="9"/>
      <c r="AT129" s="181" t="s">
        <v>207</v>
      </c>
      <c r="AU129" s="181" t="s">
        <v>81</v>
      </c>
      <c r="AV129" s="43" t="s">
        <v>81</v>
      </c>
      <c r="AW129" s="43" t="s">
        <v>32</v>
      </c>
      <c r="AX129" s="43" t="s">
        <v>71</v>
      </c>
      <c r="AY129" s="181" t="s">
        <v>173</v>
      </c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12"/>
    </row>
    <row r="130" spans="1:66" ht="13.05" customHeight="1">
      <c r="A130" s="13"/>
      <c r="B130" s="17"/>
      <c r="C130" s="47"/>
      <c r="D130" s="183" t="s">
        <v>207</v>
      </c>
      <c r="E130" s="184"/>
      <c r="F130" s="185" t="s">
        <v>210</v>
      </c>
      <c r="G130" s="47"/>
      <c r="H130" s="186">
        <v>395.01499999999999</v>
      </c>
      <c r="I130" s="47"/>
      <c r="J130" s="47"/>
      <c r="K130" s="225"/>
      <c r="L130" s="49"/>
      <c r="M130" s="52"/>
      <c r="N130" s="9"/>
      <c r="O130" s="9"/>
      <c r="P130" s="9"/>
      <c r="Q130" s="9"/>
      <c r="R130" s="9"/>
      <c r="S130" s="9"/>
      <c r="T130" s="53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9"/>
      <c r="AS130" s="9"/>
      <c r="AT130" s="187" t="s">
        <v>207</v>
      </c>
      <c r="AU130" s="187" t="s">
        <v>81</v>
      </c>
      <c r="AV130" s="43" t="s">
        <v>179</v>
      </c>
      <c r="AW130" s="43" t="s">
        <v>32</v>
      </c>
      <c r="AX130" s="43" t="s">
        <v>79</v>
      </c>
      <c r="AY130" s="187" t="s">
        <v>173</v>
      </c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12"/>
    </row>
    <row r="131" spans="1:66" ht="44.25" customHeight="1">
      <c r="A131" s="13"/>
      <c r="B131" s="49"/>
      <c r="C131" s="154" t="s">
        <v>227</v>
      </c>
      <c r="D131" s="154" t="s">
        <v>175</v>
      </c>
      <c r="E131" s="155" t="s">
        <v>300</v>
      </c>
      <c r="F131" s="155" t="s">
        <v>301</v>
      </c>
      <c r="G131" s="156" t="s">
        <v>302</v>
      </c>
      <c r="H131" s="157">
        <v>142.20500000000001</v>
      </c>
      <c r="I131" s="158"/>
      <c r="J131" s="159">
        <f>ROUND(I131*H131,2)</f>
        <v>0</v>
      </c>
      <c r="K131" s="167" t="s">
        <v>192</v>
      </c>
      <c r="L131" s="49"/>
      <c r="M131" s="161"/>
      <c r="N131" s="162" t="s">
        <v>42</v>
      </c>
      <c r="O131" s="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179</v>
      </c>
      <c r="AS131" s="9"/>
      <c r="AT131" s="165" t="s">
        <v>175</v>
      </c>
      <c r="AU131" s="165" t="s">
        <v>81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>IF(N131="základní",J131,0)</f>
        <v>0</v>
      </c>
      <c r="BF131" s="166">
        <f>IF(N131="snížená",J131,0)</f>
        <v>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23" t="s">
        <v>79</v>
      </c>
      <c r="BK131" s="166">
        <f>ROUND(I131*H131,2)</f>
        <v>0</v>
      </c>
      <c r="BL131" s="123" t="s">
        <v>179</v>
      </c>
      <c r="BM131" s="165" t="s">
        <v>2603</v>
      </c>
      <c r="BN131" s="12"/>
    </row>
    <row r="132" spans="1:66" ht="13.05" customHeight="1">
      <c r="A132" s="13"/>
      <c r="B132" s="17"/>
      <c r="C132" s="50"/>
      <c r="D132" s="170" t="s">
        <v>194</v>
      </c>
      <c r="E132" s="50"/>
      <c r="F132" s="171" t="s">
        <v>304</v>
      </c>
      <c r="G132" s="50"/>
      <c r="H132" s="50"/>
      <c r="I132" s="50"/>
      <c r="J132" s="50"/>
      <c r="K132" s="226"/>
      <c r="L132" s="49"/>
      <c r="M132" s="52"/>
      <c r="N132" s="9"/>
      <c r="O132" s="9"/>
      <c r="P132" s="9"/>
      <c r="Q132" s="9"/>
      <c r="R132" s="9"/>
      <c r="S132" s="9"/>
      <c r="T132" s="53"/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9"/>
      <c r="AS132" s="9"/>
      <c r="AT132" s="123" t="s">
        <v>194</v>
      </c>
      <c r="AU132" s="123" t="s">
        <v>81</v>
      </c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12"/>
    </row>
    <row r="133" spans="1:66" ht="13.05" customHeight="1">
      <c r="A133" s="13"/>
      <c r="B133" s="17"/>
      <c r="C133" s="47"/>
      <c r="D133" s="183" t="s">
        <v>207</v>
      </c>
      <c r="E133" s="191"/>
      <c r="F133" s="192" t="s">
        <v>2604</v>
      </c>
      <c r="G133" s="47"/>
      <c r="H133" s="186">
        <v>142.20500000000001</v>
      </c>
      <c r="I133" s="47"/>
      <c r="J133" s="47"/>
      <c r="K133" s="225"/>
      <c r="L133" s="49"/>
      <c r="M133" s="52"/>
      <c r="N133" s="9"/>
      <c r="O133" s="9"/>
      <c r="P133" s="9"/>
      <c r="Q133" s="9"/>
      <c r="R133" s="9"/>
      <c r="S133" s="9"/>
      <c r="T133" s="53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9"/>
      <c r="AS133" s="9"/>
      <c r="AT133" s="181" t="s">
        <v>207</v>
      </c>
      <c r="AU133" s="181" t="s">
        <v>81</v>
      </c>
      <c r="AV133" s="43" t="s">
        <v>81</v>
      </c>
      <c r="AW133" s="43" t="s">
        <v>32</v>
      </c>
      <c r="AX133" s="43" t="s">
        <v>79</v>
      </c>
      <c r="AY133" s="181" t="s">
        <v>173</v>
      </c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12"/>
    </row>
    <row r="134" spans="1:66" ht="44.25" customHeight="1">
      <c r="A134" s="13"/>
      <c r="B134" s="49"/>
      <c r="C134" s="154" t="s">
        <v>8</v>
      </c>
      <c r="D134" s="154" t="s">
        <v>175</v>
      </c>
      <c r="E134" s="155" t="s">
        <v>276</v>
      </c>
      <c r="F134" s="155" t="s">
        <v>277</v>
      </c>
      <c r="G134" s="156" t="s">
        <v>248</v>
      </c>
      <c r="H134" s="157">
        <v>55.8</v>
      </c>
      <c r="I134" s="158"/>
      <c r="J134" s="159">
        <f>ROUND(I134*H134,2)</f>
        <v>0</v>
      </c>
      <c r="K134" s="167" t="s">
        <v>192</v>
      </c>
      <c r="L134" s="49"/>
      <c r="M134" s="161"/>
      <c r="N134" s="162" t="s">
        <v>42</v>
      </c>
      <c r="O134" s="9"/>
      <c r="P134" s="163">
        <f>O134*H134</f>
        <v>0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179</v>
      </c>
      <c r="AS134" s="9"/>
      <c r="AT134" s="165" t="s">
        <v>175</v>
      </c>
      <c r="AU134" s="165" t="s">
        <v>81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>IF(N134="základní",J134,0)</f>
        <v>0</v>
      </c>
      <c r="BF134" s="166">
        <f>IF(N134="snížená",J134,0)</f>
        <v>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23" t="s">
        <v>79</v>
      </c>
      <c r="BK134" s="166">
        <f>ROUND(I134*H134,2)</f>
        <v>0</v>
      </c>
      <c r="BL134" s="123" t="s">
        <v>179</v>
      </c>
      <c r="BM134" s="165" t="s">
        <v>2605</v>
      </c>
      <c r="BN134" s="12"/>
    </row>
    <row r="135" spans="1:66" ht="13.05" customHeight="1">
      <c r="A135" s="13"/>
      <c r="B135" s="17"/>
      <c r="C135" s="50"/>
      <c r="D135" s="170" t="s">
        <v>194</v>
      </c>
      <c r="E135" s="50"/>
      <c r="F135" s="171" t="s">
        <v>279</v>
      </c>
      <c r="G135" s="50"/>
      <c r="H135" s="50"/>
      <c r="I135" s="50"/>
      <c r="J135" s="50"/>
      <c r="K135" s="226"/>
      <c r="L135" s="49"/>
      <c r="M135" s="52"/>
      <c r="N135" s="9"/>
      <c r="O135" s="9"/>
      <c r="P135" s="9"/>
      <c r="Q135" s="9"/>
      <c r="R135" s="9"/>
      <c r="S135" s="9"/>
      <c r="T135" s="53"/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9"/>
      <c r="AS135" s="9"/>
      <c r="AT135" s="123" t="s">
        <v>194</v>
      </c>
      <c r="AU135" s="123" t="s">
        <v>81</v>
      </c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12"/>
    </row>
    <row r="136" spans="1:66" ht="27" customHeight="1">
      <c r="A136" s="13"/>
      <c r="B136" s="17"/>
      <c r="C136" s="9"/>
      <c r="D136" s="173" t="s">
        <v>235</v>
      </c>
      <c r="E136" s="9"/>
      <c r="F136" s="189" t="s">
        <v>280</v>
      </c>
      <c r="G136" s="9"/>
      <c r="H136" s="9"/>
      <c r="I136" s="9"/>
      <c r="J136" s="9"/>
      <c r="K136" s="19"/>
      <c r="L136" s="49"/>
      <c r="M136" s="52"/>
      <c r="N136" s="9"/>
      <c r="O136" s="9"/>
      <c r="P136" s="9"/>
      <c r="Q136" s="9"/>
      <c r="R136" s="9"/>
      <c r="S136" s="9"/>
      <c r="T136" s="53"/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9"/>
      <c r="AS136" s="9"/>
      <c r="AT136" s="123" t="s">
        <v>235</v>
      </c>
      <c r="AU136" s="123" t="s">
        <v>81</v>
      </c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12"/>
    </row>
    <row r="137" spans="1:66" ht="13.05" customHeight="1">
      <c r="A137" s="13"/>
      <c r="B137" s="17"/>
      <c r="C137" s="9"/>
      <c r="D137" s="173" t="s">
        <v>207</v>
      </c>
      <c r="E137" s="174"/>
      <c r="F137" s="175" t="s">
        <v>2606</v>
      </c>
      <c r="G137" s="9"/>
      <c r="H137" s="174"/>
      <c r="I137" s="9"/>
      <c r="J137" s="9"/>
      <c r="K137" s="19"/>
      <c r="L137" s="49"/>
      <c r="M137" s="52"/>
      <c r="N137" s="9"/>
      <c r="O137" s="9"/>
      <c r="P137" s="9"/>
      <c r="Q137" s="9"/>
      <c r="R137" s="9"/>
      <c r="S137" s="9"/>
      <c r="T137" s="53"/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9"/>
      <c r="AS137" s="9"/>
      <c r="AT137" s="176" t="s">
        <v>207</v>
      </c>
      <c r="AU137" s="176" t="s">
        <v>81</v>
      </c>
      <c r="AV137" s="43" t="s">
        <v>79</v>
      </c>
      <c r="AW137" s="43" t="s">
        <v>32</v>
      </c>
      <c r="AX137" s="43" t="s">
        <v>71</v>
      </c>
      <c r="AY137" s="176" t="s">
        <v>173</v>
      </c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12"/>
    </row>
    <row r="138" spans="1:66" ht="13.05" customHeight="1">
      <c r="A138" s="13"/>
      <c r="B138" s="17"/>
      <c r="C138" s="9"/>
      <c r="D138" s="173" t="s">
        <v>207</v>
      </c>
      <c r="E138" s="178"/>
      <c r="F138" s="179" t="s">
        <v>2607</v>
      </c>
      <c r="G138" s="9"/>
      <c r="H138" s="180">
        <v>55.8</v>
      </c>
      <c r="I138" s="9"/>
      <c r="J138" s="9"/>
      <c r="K138" s="19"/>
      <c r="L138" s="49"/>
      <c r="M138" s="52"/>
      <c r="N138" s="9"/>
      <c r="O138" s="9"/>
      <c r="P138" s="9"/>
      <c r="Q138" s="9"/>
      <c r="R138" s="9"/>
      <c r="S138" s="9"/>
      <c r="T138" s="53"/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9"/>
      <c r="AS138" s="9"/>
      <c r="AT138" s="181" t="s">
        <v>207</v>
      </c>
      <c r="AU138" s="181" t="s">
        <v>81</v>
      </c>
      <c r="AV138" s="43" t="s">
        <v>81</v>
      </c>
      <c r="AW138" s="43" t="s">
        <v>32</v>
      </c>
      <c r="AX138" s="43" t="s">
        <v>71</v>
      </c>
      <c r="AY138" s="181" t="s">
        <v>173</v>
      </c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12"/>
    </row>
    <row r="139" spans="1:66" ht="13.05" customHeight="1">
      <c r="A139" s="13"/>
      <c r="B139" s="17"/>
      <c r="C139" s="47"/>
      <c r="D139" s="183" t="s">
        <v>207</v>
      </c>
      <c r="E139" s="184"/>
      <c r="F139" s="185" t="s">
        <v>210</v>
      </c>
      <c r="G139" s="47"/>
      <c r="H139" s="186">
        <v>55.8</v>
      </c>
      <c r="I139" s="47"/>
      <c r="J139" s="47"/>
      <c r="K139" s="225"/>
      <c r="L139" s="49"/>
      <c r="M139" s="52"/>
      <c r="N139" s="9"/>
      <c r="O139" s="9"/>
      <c r="P139" s="9"/>
      <c r="Q139" s="9"/>
      <c r="R139" s="9"/>
      <c r="S139" s="9"/>
      <c r="T139" s="53"/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9"/>
      <c r="AS139" s="9"/>
      <c r="AT139" s="187" t="s">
        <v>207</v>
      </c>
      <c r="AU139" s="187" t="s">
        <v>81</v>
      </c>
      <c r="AV139" s="43" t="s">
        <v>179</v>
      </c>
      <c r="AW139" s="43" t="s">
        <v>32</v>
      </c>
      <c r="AX139" s="43" t="s">
        <v>79</v>
      </c>
      <c r="AY139" s="187" t="s">
        <v>173</v>
      </c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12"/>
    </row>
    <row r="140" spans="1:66" ht="44.25" customHeight="1">
      <c r="A140" s="13"/>
      <c r="B140" s="49"/>
      <c r="C140" s="154" t="s">
        <v>237</v>
      </c>
      <c r="D140" s="154" t="s">
        <v>175</v>
      </c>
      <c r="E140" s="155" t="s">
        <v>2608</v>
      </c>
      <c r="F140" s="155" t="s">
        <v>308</v>
      </c>
      <c r="G140" s="156" t="s">
        <v>248</v>
      </c>
      <c r="H140" s="157">
        <v>20.756</v>
      </c>
      <c r="I140" s="158"/>
      <c r="J140" s="159">
        <f>ROUND(I140*H140,2)</f>
        <v>0</v>
      </c>
      <c r="K140" s="167" t="s">
        <v>192</v>
      </c>
      <c r="L140" s="49"/>
      <c r="M140" s="161"/>
      <c r="N140" s="162" t="s">
        <v>42</v>
      </c>
      <c r="O140" s="9"/>
      <c r="P140" s="163">
        <f>O140*H140</f>
        <v>0</v>
      </c>
      <c r="Q140" s="163">
        <v>0</v>
      </c>
      <c r="R140" s="163">
        <f>Q140*H140</f>
        <v>0</v>
      </c>
      <c r="S140" s="163">
        <v>0</v>
      </c>
      <c r="T140" s="164">
        <f>S140*H140</f>
        <v>0</v>
      </c>
      <c r="U140" s="52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65" t="s">
        <v>179</v>
      </c>
      <c r="AS140" s="9"/>
      <c r="AT140" s="165" t="s">
        <v>175</v>
      </c>
      <c r="AU140" s="165" t="s">
        <v>81</v>
      </c>
      <c r="AV140" s="9"/>
      <c r="AW140" s="9"/>
      <c r="AX140" s="9"/>
      <c r="AY140" s="123" t="s">
        <v>173</v>
      </c>
      <c r="AZ140" s="9"/>
      <c r="BA140" s="9"/>
      <c r="BB140" s="9"/>
      <c r="BC140" s="9"/>
      <c r="BD140" s="9"/>
      <c r="BE140" s="166">
        <f>IF(N140="základní",J140,0)</f>
        <v>0</v>
      </c>
      <c r="BF140" s="166">
        <f>IF(N140="snížená",J140,0)</f>
        <v>0</v>
      </c>
      <c r="BG140" s="166">
        <f>IF(N140="zákl. přenesená",J140,0)</f>
        <v>0</v>
      </c>
      <c r="BH140" s="166">
        <f>IF(N140="sníž. přenesená",J140,0)</f>
        <v>0</v>
      </c>
      <c r="BI140" s="166">
        <f>IF(N140="nulová",J140,0)</f>
        <v>0</v>
      </c>
      <c r="BJ140" s="123" t="s">
        <v>79</v>
      </c>
      <c r="BK140" s="166">
        <f>ROUND(I140*H140,2)</f>
        <v>0</v>
      </c>
      <c r="BL140" s="123" t="s">
        <v>179</v>
      </c>
      <c r="BM140" s="165" t="s">
        <v>2609</v>
      </c>
      <c r="BN140" s="12"/>
    </row>
    <row r="141" spans="1:66" ht="13.05" customHeight="1">
      <c r="A141" s="13"/>
      <c r="B141" s="17"/>
      <c r="C141" s="50"/>
      <c r="D141" s="170" t="s">
        <v>194</v>
      </c>
      <c r="E141" s="50"/>
      <c r="F141" s="171" t="s">
        <v>2610</v>
      </c>
      <c r="G141" s="50"/>
      <c r="H141" s="50"/>
      <c r="I141" s="50"/>
      <c r="J141" s="50"/>
      <c r="K141" s="226"/>
      <c r="L141" s="49"/>
      <c r="M141" s="52"/>
      <c r="N141" s="9"/>
      <c r="O141" s="9"/>
      <c r="P141" s="9"/>
      <c r="Q141" s="9"/>
      <c r="R141" s="9"/>
      <c r="S141" s="9"/>
      <c r="T141" s="53"/>
      <c r="U141" s="52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9"/>
      <c r="AS141" s="9"/>
      <c r="AT141" s="123" t="s">
        <v>194</v>
      </c>
      <c r="AU141" s="123" t="s">
        <v>81</v>
      </c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12"/>
    </row>
    <row r="142" spans="1:66" ht="27" customHeight="1">
      <c r="A142" s="13"/>
      <c r="B142" s="17"/>
      <c r="C142" s="9"/>
      <c r="D142" s="173" t="s">
        <v>235</v>
      </c>
      <c r="E142" s="9"/>
      <c r="F142" s="189" t="s">
        <v>311</v>
      </c>
      <c r="G142" s="9"/>
      <c r="H142" s="9"/>
      <c r="I142" s="9"/>
      <c r="J142" s="9"/>
      <c r="K142" s="19"/>
      <c r="L142" s="49"/>
      <c r="M142" s="52"/>
      <c r="N142" s="9"/>
      <c r="O142" s="9"/>
      <c r="P142" s="9"/>
      <c r="Q142" s="9"/>
      <c r="R142" s="9"/>
      <c r="S142" s="9"/>
      <c r="T142" s="53"/>
      <c r="U142" s="52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9"/>
      <c r="AS142" s="9"/>
      <c r="AT142" s="123" t="s">
        <v>235</v>
      </c>
      <c r="AU142" s="123" t="s">
        <v>81</v>
      </c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12"/>
    </row>
    <row r="143" spans="1:66" ht="13.05" customHeight="1">
      <c r="A143" s="13"/>
      <c r="B143" s="17"/>
      <c r="C143" s="9"/>
      <c r="D143" s="173" t="s">
        <v>207</v>
      </c>
      <c r="E143" s="174"/>
      <c r="F143" s="175" t="s">
        <v>2611</v>
      </c>
      <c r="G143" s="9"/>
      <c r="H143" s="174"/>
      <c r="I143" s="9"/>
      <c r="J143" s="9"/>
      <c r="K143" s="19"/>
      <c r="L143" s="49"/>
      <c r="M143" s="52"/>
      <c r="N143" s="9"/>
      <c r="O143" s="9"/>
      <c r="P143" s="9"/>
      <c r="Q143" s="9"/>
      <c r="R143" s="9"/>
      <c r="S143" s="9"/>
      <c r="T143" s="53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9"/>
      <c r="AS143" s="9"/>
      <c r="AT143" s="176" t="s">
        <v>207</v>
      </c>
      <c r="AU143" s="176" t="s">
        <v>81</v>
      </c>
      <c r="AV143" s="43" t="s">
        <v>79</v>
      </c>
      <c r="AW143" s="43" t="s">
        <v>32</v>
      </c>
      <c r="AX143" s="43" t="s">
        <v>71</v>
      </c>
      <c r="AY143" s="176" t="s">
        <v>173</v>
      </c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12"/>
    </row>
    <row r="144" spans="1:66" ht="13.05" customHeight="1">
      <c r="A144" s="13"/>
      <c r="B144" s="17"/>
      <c r="C144" s="9"/>
      <c r="D144" s="173" t="s">
        <v>207</v>
      </c>
      <c r="E144" s="178"/>
      <c r="F144" s="179" t="s">
        <v>2612</v>
      </c>
      <c r="G144" s="9"/>
      <c r="H144" s="180">
        <v>20.756</v>
      </c>
      <c r="I144" s="9"/>
      <c r="J144" s="9"/>
      <c r="K144" s="19"/>
      <c r="L144" s="49"/>
      <c r="M144" s="52"/>
      <c r="N144" s="9"/>
      <c r="O144" s="9"/>
      <c r="P144" s="9"/>
      <c r="Q144" s="9"/>
      <c r="R144" s="9"/>
      <c r="S144" s="9"/>
      <c r="T144" s="53"/>
      <c r="U144" s="52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9"/>
      <c r="AS144" s="9"/>
      <c r="AT144" s="181" t="s">
        <v>207</v>
      </c>
      <c r="AU144" s="181" t="s">
        <v>81</v>
      </c>
      <c r="AV144" s="43" t="s">
        <v>81</v>
      </c>
      <c r="AW144" s="43" t="s">
        <v>32</v>
      </c>
      <c r="AX144" s="43" t="s">
        <v>71</v>
      </c>
      <c r="AY144" s="181" t="s">
        <v>173</v>
      </c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12"/>
    </row>
    <row r="145" spans="1:66" ht="13.05" customHeight="1">
      <c r="A145" s="13"/>
      <c r="B145" s="17"/>
      <c r="C145" s="47"/>
      <c r="D145" s="183" t="s">
        <v>207</v>
      </c>
      <c r="E145" s="184"/>
      <c r="F145" s="185" t="s">
        <v>210</v>
      </c>
      <c r="G145" s="47"/>
      <c r="H145" s="186">
        <v>20.756</v>
      </c>
      <c r="I145" s="47"/>
      <c r="J145" s="47"/>
      <c r="K145" s="225"/>
      <c r="L145" s="49"/>
      <c r="M145" s="52"/>
      <c r="N145" s="9"/>
      <c r="O145" s="9"/>
      <c r="P145" s="9"/>
      <c r="Q145" s="9"/>
      <c r="R145" s="9"/>
      <c r="S145" s="9"/>
      <c r="T145" s="53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9"/>
      <c r="AS145" s="9"/>
      <c r="AT145" s="187" t="s">
        <v>207</v>
      </c>
      <c r="AU145" s="187" t="s">
        <v>81</v>
      </c>
      <c r="AV145" s="43" t="s">
        <v>179</v>
      </c>
      <c r="AW145" s="43" t="s">
        <v>32</v>
      </c>
      <c r="AX145" s="43" t="s">
        <v>79</v>
      </c>
      <c r="AY145" s="187" t="s">
        <v>173</v>
      </c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12"/>
    </row>
    <row r="146" spans="1:66" ht="16.5" customHeight="1">
      <c r="A146" s="13"/>
      <c r="B146" s="49"/>
      <c r="C146" s="193" t="s">
        <v>245</v>
      </c>
      <c r="D146" s="193" t="s">
        <v>317</v>
      </c>
      <c r="E146" s="194" t="s">
        <v>2613</v>
      </c>
      <c r="F146" s="194" t="s">
        <v>2614</v>
      </c>
      <c r="G146" s="195" t="s">
        <v>302</v>
      </c>
      <c r="H146" s="196">
        <v>39.436</v>
      </c>
      <c r="I146" s="197"/>
      <c r="J146" s="198">
        <f>ROUND(I146*H146,2)</f>
        <v>0</v>
      </c>
      <c r="K146" s="199" t="s">
        <v>192</v>
      </c>
      <c r="L146" s="200"/>
      <c r="M146" s="201"/>
      <c r="N146" s="202" t="s">
        <v>42</v>
      </c>
      <c r="O146" s="9"/>
      <c r="P146" s="163">
        <f>O146*H146</f>
        <v>0</v>
      </c>
      <c r="Q146" s="163">
        <v>1</v>
      </c>
      <c r="R146" s="163">
        <f>Q146*H146</f>
        <v>39.436</v>
      </c>
      <c r="S146" s="163">
        <v>0</v>
      </c>
      <c r="T146" s="164">
        <f>S146*H146</f>
        <v>0</v>
      </c>
      <c r="U146" s="52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65" t="s">
        <v>216</v>
      </c>
      <c r="AS146" s="9"/>
      <c r="AT146" s="165" t="s">
        <v>317</v>
      </c>
      <c r="AU146" s="165" t="s">
        <v>81</v>
      </c>
      <c r="AV146" s="9"/>
      <c r="AW146" s="9"/>
      <c r="AX146" s="9"/>
      <c r="AY146" s="123" t="s">
        <v>173</v>
      </c>
      <c r="AZ146" s="9"/>
      <c r="BA146" s="9"/>
      <c r="BB146" s="9"/>
      <c r="BC146" s="9"/>
      <c r="BD146" s="9"/>
      <c r="BE146" s="166">
        <f>IF(N146="základní",J146,0)</f>
        <v>0</v>
      </c>
      <c r="BF146" s="166">
        <f>IF(N146="snížená",J146,0)</f>
        <v>0</v>
      </c>
      <c r="BG146" s="166">
        <f>IF(N146="zákl. přenesená",J146,0)</f>
        <v>0</v>
      </c>
      <c r="BH146" s="166">
        <f>IF(N146="sníž. přenesená",J146,0)</f>
        <v>0</v>
      </c>
      <c r="BI146" s="166">
        <f>IF(N146="nulová",J146,0)</f>
        <v>0</v>
      </c>
      <c r="BJ146" s="123" t="s">
        <v>79</v>
      </c>
      <c r="BK146" s="166">
        <f>ROUND(I146*H146,2)</f>
        <v>0</v>
      </c>
      <c r="BL146" s="123" t="s">
        <v>179</v>
      </c>
      <c r="BM146" s="165" t="s">
        <v>2615</v>
      </c>
      <c r="BN146" s="12"/>
    </row>
    <row r="147" spans="1:66" ht="13.05" customHeight="1">
      <c r="A147" s="13"/>
      <c r="B147" s="17"/>
      <c r="C147" s="50"/>
      <c r="D147" s="203" t="s">
        <v>207</v>
      </c>
      <c r="E147" s="204"/>
      <c r="F147" s="205" t="s">
        <v>2616</v>
      </c>
      <c r="G147" s="50"/>
      <c r="H147" s="206">
        <v>39.436</v>
      </c>
      <c r="I147" s="50"/>
      <c r="J147" s="50"/>
      <c r="K147" s="226"/>
      <c r="L147" s="49"/>
      <c r="M147" s="52"/>
      <c r="N147" s="9"/>
      <c r="O147" s="9"/>
      <c r="P147" s="9"/>
      <c r="Q147" s="9"/>
      <c r="R147" s="9"/>
      <c r="S147" s="9"/>
      <c r="T147" s="53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9"/>
      <c r="AS147" s="9"/>
      <c r="AT147" s="181" t="s">
        <v>207</v>
      </c>
      <c r="AU147" s="181" t="s">
        <v>81</v>
      </c>
      <c r="AV147" s="43" t="s">
        <v>81</v>
      </c>
      <c r="AW147" s="43" t="s">
        <v>32</v>
      </c>
      <c r="AX147" s="43" t="s">
        <v>71</v>
      </c>
      <c r="AY147" s="181" t="s">
        <v>173</v>
      </c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12"/>
    </row>
    <row r="148" spans="1:66" ht="13.05" customHeight="1">
      <c r="A148" s="13"/>
      <c r="B148" s="17"/>
      <c r="C148" s="47"/>
      <c r="D148" s="183" t="s">
        <v>207</v>
      </c>
      <c r="E148" s="184"/>
      <c r="F148" s="185" t="s">
        <v>210</v>
      </c>
      <c r="G148" s="47"/>
      <c r="H148" s="186">
        <v>39.436</v>
      </c>
      <c r="I148" s="47"/>
      <c r="J148" s="47"/>
      <c r="K148" s="225"/>
      <c r="L148" s="49"/>
      <c r="M148" s="52"/>
      <c r="N148" s="9"/>
      <c r="O148" s="9"/>
      <c r="P148" s="9"/>
      <c r="Q148" s="9"/>
      <c r="R148" s="9"/>
      <c r="S148" s="9"/>
      <c r="T148" s="53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9"/>
      <c r="AS148" s="9"/>
      <c r="AT148" s="187" t="s">
        <v>207</v>
      </c>
      <c r="AU148" s="187" t="s">
        <v>81</v>
      </c>
      <c r="AV148" s="43" t="s">
        <v>179</v>
      </c>
      <c r="AW148" s="43" t="s">
        <v>32</v>
      </c>
      <c r="AX148" s="43" t="s">
        <v>79</v>
      </c>
      <c r="AY148" s="187" t="s">
        <v>173</v>
      </c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12"/>
    </row>
    <row r="149" spans="1:66" ht="44.25" customHeight="1">
      <c r="A149" s="13"/>
      <c r="B149" s="49"/>
      <c r="C149" s="154" t="s">
        <v>253</v>
      </c>
      <c r="D149" s="154" t="s">
        <v>175</v>
      </c>
      <c r="E149" s="155" t="s">
        <v>2608</v>
      </c>
      <c r="F149" s="155" t="s">
        <v>308</v>
      </c>
      <c r="G149" s="156" t="s">
        <v>248</v>
      </c>
      <c r="H149" s="157">
        <v>55.8</v>
      </c>
      <c r="I149" s="158"/>
      <c r="J149" s="159">
        <f>ROUND(I149*H149,2)</f>
        <v>0</v>
      </c>
      <c r="K149" s="167" t="s">
        <v>192</v>
      </c>
      <c r="L149" s="49"/>
      <c r="M149" s="161"/>
      <c r="N149" s="162" t="s">
        <v>42</v>
      </c>
      <c r="O149" s="9"/>
      <c r="P149" s="163">
        <f>O149*H149</f>
        <v>0</v>
      </c>
      <c r="Q149" s="163">
        <v>0</v>
      </c>
      <c r="R149" s="163">
        <f>Q149*H149</f>
        <v>0</v>
      </c>
      <c r="S149" s="163">
        <v>0</v>
      </c>
      <c r="T149" s="164">
        <f>S149*H149</f>
        <v>0</v>
      </c>
      <c r="U149" s="52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65" t="s">
        <v>179</v>
      </c>
      <c r="AS149" s="9"/>
      <c r="AT149" s="165" t="s">
        <v>175</v>
      </c>
      <c r="AU149" s="165" t="s">
        <v>81</v>
      </c>
      <c r="AV149" s="9"/>
      <c r="AW149" s="9"/>
      <c r="AX149" s="9"/>
      <c r="AY149" s="123" t="s">
        <v>173</v>
      </c>
      <c r="AZ149" s="9"/>
      <c r="BA149" s="9"/>
      <c r="BB149" s="9"/>
      <c r="BC149" s="9"/>
      <c r="BD149" s="9"/>
      <c r="BE149" s="166">
        <f>IF(N149="základní",J149,0)</f>
        <v>0</v>
      </c>
      <c r="BF149" s="166">
        <f>IF(N149="snížená",J149,0)</f>
        <v>0</v>
      </c>
      <c r="BG149" s="166">
        <f>IF(N149="zákl. přenesená",J149,0)</f>
        <v>0</v>
      </c>
      <c r="BH149" s="166">
        <f>IF(N149="sníž. přenesená",J149,0)</f>
        <v>0</v>
      </c>
      <c r="BI149" s="166">
        <f>IF(N149="nulová",J149,0)</f>
        <v>0</v>
      </c>
      <c r="BJ149" s="123" t="s">
        <v>79</v>
      </c>
      <c r="BK149" s="166">
        <f>ROUND(I149*H149,2)</f>
        <v>0</v>
      </c>
      <c r="BL149" s="123" t="s">
        <v>179</v>
      </c>
      <c r="BM149" s="165" t="s">
        <v>2617</v>
      </c>
      <c r="BN149" s="12"/>
    </row>
    <row r="150" spans="1:66" ht="13.05" customHeight="1">
      <c r="A150" s="13"/>
      <c r="B150" s="17"/>
      <c r="C150" s="50"/>
      <c r="D150" s="170" t="s">
        <v>194</v>
      </c>
      <c r="E150" s="50"/>
      <c r="F150" s="171" t="s">
        <v>2610</v>
      </c>
      <c r="G150" s="50"/>
      <c r="H150" s="50"/>
      <c r="I150" s="50"/>
      <c r="J150" s="50"/>
      <c r="K150" s="226"/>
      <c r="L150" s="49"/>
      <c r="M150" s="52"/>
      <c r="N150" s="9"/>
      <c r="O150" s="9"/>
      <c r="P150" s="9"/>
      <c r="Q150" s="9"/>
      <c r="R150" s="9"/>
      <c r="S150" s="9"/>
      <c r="T150" s="53"/>
      <c r="U150" s="52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9"/>
      <c r="AS150" s="9"/>
      <c r="AT150" s="123" t="s">
        <v>194</v>
      </c>
      <c r="AU150" s="123" t="s">
        <v>81</v>
      </c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12"/>
    </row>
    <row r="151" spans="1:66" ht="27" customHeight="1">
      <c r="A151" s="13"/>
      <c r="B151" s="17"/>
      <c r="C151" s="9"/>
      <c r="D151" s="173" t="s">
        <v>235</v>
      </c>
      <c r="E151" s="9"/>
      <c r="F151" s="189" t="s">
        <v>311</v>
      </c>
      <c r="G151" s="9"/>
      <c r="H151" s="9"/>
      <c r="I151" s="9"/>
      <c r="J151" s="9"/>
      <c r="K151" s="19"/>
      <c r="L151" s="49"/>
      <c r="M151" s="52"/>
      <c r="N151" s="9"/>
      <c r="O151" s="9"/>
      <c r="P151" s="9"/>
      <c r="Q151" s="9"/>
      <c r="R151" s="9"/>
      <c r="S151" s="9"/>
      <c r="T151" s="53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9"/>
      <c r="AS151" s="9"/>
      <c r="AT151" s="123" t="s">
        <v>235</v>
      </c>
      <c r="AU151" s="123" t="s">
        <v>81</v>
      </c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12"/>
    </row>
    <row r="152" spans="1:66" ht="13.05" customHeight="1">
      <c r="A152" s="13"/>
      <c r="B152" s="17"/>
      <c r="C152" s="9"/>
      <c r="D152" s="173" t="s">
        <v>207</v>
      </c>
      <c r="E152" s="174"/>
      <c r="F152" s="175" t="s">
        <v>2606</v>
      </c>
      <c r="G152" s="9"/>
      <c r="H152" s="174"/>
      <c r="I152" s="9"/>
      <c r="J152" s="9"/>
      <c r="K152" s="19"/>
      <c r="L152" s="49"/>
      <c r="M152" s="52"/>
      <c r="N152" s="9"/>
      <c r="O152" s="9"/>
      <c r="P152" s="9"/>
      <c r="Q152" s="9"/>
      <c r="R152" s="9"/>
      <c r="S152" s="9"/>
      <c r="T152" s="53"/>
      <c r="U152" s="52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9"/>
      <c r="AS152" s="9"/>
      <c r="AT152" s="176" t="s">
        <v>207</v>
      </c>
      <c r="AU152" s="176" t="s">
        <v>81</v>
      </c>
      <c r="AV152" s="43" t="s">
        <v>79</v>
      </c>
      <c r="AW152" s="43" t="s">
        <v>32</v>
      </c>
      <c r="AX152" s="43" t="s">
        <v>71</v>
      </c>
      <c r="AY152" s="176" t="s">
        <v>173</v>
      </c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12"/>
    </row>
    <row r="153" spans="1:66" ht="13.05" customHeight="1">
      <c r="A153" s="13"/>
      <c r="B153" s="17"/>
      <c r="C153" s="9"/>
      <c r="D153" s="173" t="s">
        <v>207</v>
      </c>
      <c r="E153" s="178"/>
      <c r="F153" s="179" t="s">
        <v>2607</v>
      </c>
      <c r="G153" s="9"/>
      <c r="H153" s="180">
        <v>55.8</v>
      </c>
      <c r="I153" s="9"/>
      <c r="J153" s="9"/>
      <c r="K153" s="19"/>
      <c r="L153" s="49"/>
      <c r="M153" s="52"/>
      <c r="N153" s="9"/>
      <c r="O153" s="9"/>
      <c r="P153" s="9"/>
      <c r="Q153" s="9"/>
      <c r="R153" s="9"/>
      <c r="S153" s="9"/>
      <c r="T153" s="53"/>
      <c r="U153" s="52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9"/>
      <c r="AS153" s="9"/>
      <c r="AT153" s="181" t="s">
        <v>207</v>
      </c>
      <c r="AU153" s="181" t="s">
        <v>81</v>
      </c>
      <c r="AV153" s="43" t="s">
        <v>81</v>
      </c>
      <c r="AW153" s="43" t="s">
        <v>32</v>
      </c>
      <c r="AX153" s="43" t="s">
        <v>71</v>
      </c>
      <c r="AY153" s="181" t="s">
        <v>173</v>
      </c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12"/>
    </row>
    <row r="154" spans="1:66" ht="13.05" customHeight="1">
      <c r="A154" s="13"/>
      <c r="B154" s="17"/>
      <c r="C154" s="47"/>
      <c r="D154" s="183" t="s">
        <v>207</v>
      </c>
      <c r="E154" s="184"/>
      <c r="F154" s="185" t="s">
        <v>210</v>
      </c>
      <c r="G154" s="47"/>
      <c r="H154" s="186">
        <v>55.8</v>
      </c>
      <c r="I154" s="47"/>
      <c r="J154" s="47"/>
      <c r="K154" s="225"/>
      <c r="L154" s="49"/>
      <c r="M154" s="52"/>
      <c r="N154" s="9"/>
      <c r="O154" s="9"/>
      <c r="P154" s="9"/>
      <c r="Q154" s="9"/>
      <c r="R154" s="9"/>
      <c r="S154" s="9"/>
      <c r="T154" s="53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9"/>
      <c r="AS154" s="9"/>
      <c r="AT154" s="187" t="s">
        <v>207</v>
      </c>
      <c r="AU154" s="187" t="s">
        <v>81</v>
      </c>
      <c r="AV154" s="43" t="s">
        <v>179</v>
      </c>
      <c r="AW154" s="43" t="s">
        <v>32</v>
      </c>
      <c r="AX154" s="43" t="s">
        <v>79</v>
      </c>
      <c r="AY154" s="187" t="s">
        <v>173</v>
      </c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12"/>
    </row>
    <row r="155" spans="1:66" ht="33" customHeight="1">
      <c r="A155" s="13"/>
      <c r="B155" s="49"/>
      <c r="C155" s="154" t="s">
        <v>262</v>
      </c>
      <c r="D155" s="154" t="s">
        <v>175</v>
      </c>
      <c r="E155" s="155" t="s">
        <v>439</v>
      </c>
      <c r="F155" s="155" t="s">
        <v>440</v>
      </c>
      <c r="G155" s="156" t="s">
        <v>199</v>
      </c>
      <c r="H155" s="157">
        <v>207.559</v>
      </c>
      <c r="I155" s="158"/>
      <c r="J155" s="159">
        <f>ROUND(I155*H155,2)</f>
        <v>0</v>
      </c>
      <c r="K155" s="167" t="s">
        <v>192</v>
      </c>
      <c r="L155" s="49"/>
      <c r="M155" s="161"/>
      <c r="N155" s="162" t="s">
        <v>42</v>
      </c>
      <c r="O155" s="9"/>
      <c r="P155" s="163">
        <f>O155*H155</f>
        <v>0</v>
      </c>
      <c r="Q155" s="163">
        <v>0</v>
      </c>
      <c r="R155" s="163">
        <f>Q155*H155</f>
        <v>0</v>
      </c>
      <c r="S155" s="163">
        <v>0</v>
      </c>
      <c r="T155" s="164">
        <f>S155*H155</f>
        <v>0</v>
      </c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65" t="s">
        <v>179</v>
      </c>
      <c r="AS155" s="9"/>
      <c r="AT155" s="165" t="s">
        <v>175</v>
      </c>
      <c r="AU155" s="165" t="s">
        <v>81</v>
      </c>
      <c r="AV155" s="9"/>
      <c r="AW155" s="9"/>
      <c r="AX155" s="9"/>
      <c r="AY155" s="123" t="s">
        <v>173</v>
      </c>
      <c r="AZ155" s="9"/>
      <c r="BA155" s="9"/>
      <c r="BB155" s="9"/>
      <c r="BC155" s="9"/>
      <c r="BD155" s="9"/>
      <c r="BE155" s="166">
        <f>IF(N155="základní",J155,0)</f>
        <v>0</v>
      </c>
      <c r="BF155" s="166">
        <f>IF(N155="snížená",J155,0)</f>
        <v>0</v>
      </c>
      <c r="BG155" s="166">
        <f>IF(N155="zákl. přenesená",J155,0)</f>
        <v>0</v>
      </c>
      <c r="BH155" s="166">
        <f>IF(N155="sníž. přenesená",J155,0)</f>
        <v>0</v>
      </c>
      <c r="BI155" s="166">
        <f>IF(N155="nulová",J155,0)</f>
        <v>0</v>
      </c>
      <c r="BJ155" s="123" t="s">
        <v>79</v>
      </c>
      <c r="BK155" s="166">
        <f>ROUND(I155*H155,2)</f>
        <v>0</v>
      </c>
      <c r="BL155" s="123" t="s">
        <v>179</v>
      </c>
      <c r="BM155" s="165" t="s">
        <v>2618</v>
      </c>
      <c r="BN155" s="12"/>
    </row>
    <row r="156" spans="1:66" ht="13.05" customHeight="1">
      <c r="A156" s="13"/>
      <c r="B156" s="17"/>
      <c r="C156" s="50"/>
      <c r="D156" s="170" t="s">
        <v>194</v>
      </c>
      <c r="E156" s="50"/>
      <c r="F156" s="171" t="s">
        <v>442</v>
      </c>
      <c r="G156" s="50"/>
      <c r="H156" s="50"/>
      <c r="I156" s="50"/>
      <c r="J156" s="50"/>
      <c r="K156" s="226"/>
      <c r="L156" s="49"/>
      <c r="M156" s="52"/>
      <c r="N156" s="9"/>
      <c r="O156" s="9"/>
      <c r="P156" s="9"/>
      <c r="Q156" s="9"/>
      <c r="R156" s="9"/>
      <c r="S156" s="9"/>
      <c r="T156" s="53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9"/>
      <c r="AS156" s="9"/>
      <c r="AT156" s="123" t="s">
        <v>194</v>
      </c>
      <c r="AU156" s="123" t="s">
        <v>81</v>
      </c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12"/>
    </row>
    <row r="157" spans="1:66" ht="13.05" customHeight="1">
      <c r="A157" s="13"/>
      <c r="B157" s="17"/>
      <c r="C157" s="9"/>
      <c r="D157" s="173" t="s">
        <v>207</v>
      </c>
      <c r="E157" s="178"/>
      <c r="F157" s="179" t="s">
        <v>2619</v>
      </c>
      <c r="G157" s="9"/>
      <c r="H157" s="180">
        <v>207.559</v>
      </c>
      <c r="I157" s="9"/>
      <c r="J157" s="9"/>
      <c r="K157" s="19"/>
      <c r="L157" s="49"/>
      <c r="M157" s="52"/>
      <c r="N157" s="9"/>
      <c r="O157" s="9"/>
      <c r="P157" s="9"/>
      <c r="Q157" s="9"/>
      <c r="R157" s="9"/>
      <c r="S157" s="9"/>
      <c r="T157" s="53"/>
      <c r="U157" s="52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9"/>
      <c r="AS157" s="9"/>
      <c r="AT157" s="181" t="s">
        <v>207</v>
      </c>
      <c r="AU157" s="181" t="s">
        <v>81</v>
      </c>
      <c r="AV157" s="43" t="s">
        <v>81</v>
      </c>
      <c r="AW157" s="43" t="s">
        <v>32</v>
      </c>
      <c r="AX157" s="43" t="s">
        <v>71</v>
      </c>
      <c r="AY157" s="181" t="s">
        <v>173</v>
      </c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12"/>
    </row>
    <row r="158" spans="1:66" ht="13.05" customHeight="1">
      <c r="A158" s="13"/>
      <c r="B158" s="17"/>
      <c r="C158" s="47"/>
      <c r="D158" s="183" t="s">
        <v>207</v>
      </c>
      <c r="E158" s="184"/>
      <c r="F158" s="185" t="s">
        <v>210</v>
      </c>
      <c r="G158" s="47"/>
      <c r="H158" s="186">
        <v>207.559</v>
      </c>
      <c r="I158" s="47"/>
      <c r="J158" s="47"/>
      <c r="K158" s="225"/>
      <c r="L158" s="49"/>
      <c r="M158" s="52"/>
      <c r="N158" s="9"/>
      <c r="O158" s="9"/>
      <c r="P158" s="9"/>
      <c r="Q158" s="9"/>
      <c r="R158" s="9"/>
      <c r="S158" s="9"/>
      <c r="T158" s="53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9"/>
      <c r="AS158" s="9"/>
      <c r="AT158" s="187" t="s">
        <v>207</v>
      </c>
      <c r="AU158" s="187" t="s">
        <v>81</v>
      </c>
      <c r="AV158" s="43" t="s">
        <v>179</v>
      </c>
      <c r="AW158" s="43" t="s">
        <v>32</v>
      </c>
      <c r="AX158" s="43" t="s">
        <v>79</v>
      </c>
      <c r="AY158" s="187" t="s">
        <v>173</v>
      </c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12"/>
    </row>
    <row r="159" spans="1:66" ht="44.25" customHeight="1">
      <c r="A159" s="13"/>
      <c r="B159" s="49"/>
      <c r="C159" s="154" t="s">
        <v>269</v>
      </c>
      <c r="D159" s="154" t="s">
        <v>175</v>
      </c>
      <c r="E159" s="155" t="s">
        <v>2620</v>
      </c>
      <c r="F159" s="155" t="s">
        <v>2621</v>
      </c>
      <c r="G159" s="156" t="s">
        <v>248</v>
      </c>
      <c r="H159" s="157">
        <v>372</v>
      </c>
      <c r="I159" s="158"/>
      <c r="J159" s="159">
        <f>ROUND(I159*H159,2)</f>
        <v>0</v>
      </c>
      <c r="K159" s="167" t="s">
        <v>192</v>
      </c>
      <c r="L159" s="49"/>
      <c r="M159" s="161"/>
      <c r="N159" s="162" t="s">
        <v>42</v>
      </c>
      <c r="O159" s="9"/>
      <c r="P159" s="163">
        <f>O159*H159</f>
        <v>0</v>
      </c>
      <c r="Q159" s="163">
        <v>0</v>
      </c>
      <c r="R159" s="163">
        <f>Q159*H159</f>
        <v>0</v>
      </c>
      <c r="S159" s="163">
        <v>0</v>
      </c>
      <c r="T159" s="164">
        <f>S159*H159</f>
        <v>0</v>
      </c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65" t="s">
        <v>179</v>
      </c>
      <c r="AS159" s="9"/>
      <c r="AT159" s="165" t="s">
        <v>175</v>
      </c>
      <c r="AU159" s="165" t="s">
        <v>81</v>
      </c>
      <c r="AV159" s="9"/>
      <c r="AW159" s="9"/>
      <c r="AX159" s="9"/>
      <c r="AY159" s="123" t="s">
        <v>173</v>
      </c>
      <c r="AZ159" s="9"/>
      <c r="BA159" s="9"/>
      <c r="BB159" s="9"/>
      <c r="BC159" s="9"/>
      <c r="BD159" s="9"/>
      <c r="BE159" s="166">
        <f>IF(N159="základní",J159,0)</f>
        <v>0</v>
      </c>
      <c r="BF159" s="166">
        <f>IF(N159="snížená",J159,0)</f>
        <v>0</v>
      </c>
      <c r="BG159" s="166">
        <f>IF(N159="zákl. přenesená",J159,0)</f>
        <v>0</v>
      </c>
      <c r="BH159" s="166">
        <f>IF(N159="sníž. přenesená",J159,0)</f>
        <v>0</v>
      </c>
      <c r="BI159" s="166">
        <f>IF(N159="nulová",J159,0)</f>
        <v>0</v>
      </c>
      <c r="BJ159" s="123" t="s">
        <v>79</v>
      </c>
      <c r="BK159" s="166">
        <f>ROUND(I159*H159,2)</f>
        <v>0</v>
      </c>
      <c r="BL159" s="123" t="s">
        <v>179</v>
      </c>
      <c r="BM159" s="165" t="s">
        <v>2622</v>
      </c>
      <c r="BN159" s="12"/>
    </row>
    <row r="160" spans="1:66" ht="13.05" customHeight="1">
      <c r="A160" s="13"/>
      <c r="B160" s="17"/>
      <c r="C160" s="50"/>
      <c r="D160" s="170" t="s">
        <v>194</v>
      </c>
      <c r="E160" s="50"/>
      <c r="F160" s="171" t="s">
        <v>2623</v>
      </c>
      <c r="G160" s="50"/>
      <c r="H160" s="50"/>
      <c r="I160" s="50"/>
      <c r="J160" s="50"/>
      <c r="K160" s="226"/>
      <c r="L160" s="49"/>
      <c r="M160" s="52"/>
      <c r="N160" s="9"/>
      <c r="O160" s="9"/>
      <c r="P160" s="9"/>
      <c r="Q160" s="9"/>
      <c r="R160" s="9"/>
      <c r="S160" s="9"/>
      <c r="T160" s="53"/>
      <c r="U160" s="52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9"/>
      <c r="AS160" s="9"/>
      <c r="AT160" s="123" t="s">
        <v>194</v>
      </c>
      <c r="AU160" s="123" t="s">
        <v>81</v>
      </c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12"/>
    </row>
    <row r="161" spans="1:66" ht="34.950000000000003" customHeight="1">
      <c r="A161" s="13"/>
      <c r="B161" s="17"/>
      <c r="C161" s="9"/>
      <c r="D161" s="173" t="s">
        <v>235</v>
      </c>
      <c r="E161" s="9"/>
      <c r="F161" s="189" t="s">
        <v>2624</v>
      </c>
      <c r="G161" s="9"/>
      <c r="H161" s="9"/>
      <c r="I161" s="9"/>
      <c r="J161" s="9"/>
      <c r="K161" s="19"/>
      <c r="L161" s="49"/>
      <c r="M161" s="52"/>
      <c r="N161" s="9"/>
      <c r="O161" s="9"/>
      <c r="P161" s="9"/>
      <c r="Q161" s="9"/>
      <c r="R161" s="9"/>
      <c r="S161" s="9"/>
      <c r="T161" s="53"/>
      <c r="U161" s="52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9"/>
      <c r="AS161" s="9"/>
      <c r="AT161" s="123" t="s">
        <v>235</v>
      </c>
      <c r="AU161" s="123" t="s">
        <v>81</v>
      </c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12"/>
    </row>
    <row r="162" spans="1:66" ht="13.05" customHeight="1">
      <c r="A162" s="13"/>
      <c r="B162" s="17"/>
      <c r="C162" s="9"/>
      <c r="D162" s="173" t="s">
        <v>207</v>
      </c>
      <c r="E162" s="178"/>
      <c r="F162" s="179" t="s">
        <v>2625</v>
      </c>
      <c r="G162" s="9"/>
      <c r="H162" s="180">
        <v>372</v>
      </c>
      <c r="I162" s="9"/>
      <c r="J162" s="9"/>
      <c r="K162" s="19"/>
      <c r="L162" s="49"/>
      <c r="M162" s="52"/>
      <c r="N162" s="9"/>
      <c r="O162" s="9"/>
      <c r="P162" s="9"/>
      <c r="Q162" s="9"/>
      <c r="R162" s="9"/>
      <c r="S162" s="9"/>
      <c r="T162" s="53"/>
      <c r="U162" s="52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9"/>
      <c r="AS162" s="9"/>
      <c r="AT162" s="181" t="s">
        <v>207</v>
      </c>
      <c r="AU162" s="181" t="s">
        <v>81</v>
      </c>
      <c r="AV162" s="43" t="s">
        <v>81</v>
      </c>
      <c r="AW162" s="43" t="s">
        <v>32</v>
      </c>
      <c r="AX162" s="43" t="s">
        <v>71</v>
      </c>
      <c r="AY162" s="181" t="s">
        <v>173</v>
      </c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12"/>
    </row>
    <row r="163" spans="1:66" ht="13.05" customHeight="1">
      <c r="A163" s="13"/>
      <c r="B163" s="17"/>
      <c r="C163" s="47"/>
      <c r="D163" s="183" t="s">
        <v>207</v>
      </c>
      <c r="E163" s="184"/>
      <c r="F163" s="185" t="s">
        <v>210</v>
      </c>
      <c r="G163" s="47"/>
      <c r="H163" s="186">
        <v>372</v>
      </c>
      <c r="I163" s="47"/>
      <c r="J163" s="47"/>
      <c r="K163" s="225"/>
      <c r="L163" s="49"/>
      <c r="M163" s="52"/>
      <c r="N163" s="9"/>
      <c r="O163" s="9"/>
      <c r="P163" s="9"/>
      <c r="Q163" s="9"/>
      <c r="R163" s="9"/>
      <c r="S163" s="9"/>
      <c r="T163" s="53"/>
      <c r="U163" s="52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9"/>
      <c r="AS163" s="9"/>
      <c r="AT163" s="187" t="s">
        <v>207</v>
      </c>
      <c r="AU163" s="187" t="s">
        <v>81</v>
      </c>
      <c r="AV163" s="43" t="s">
        <v>179</v>
      </c>
      <c r="AW163" s="43" t="s">
        <v>32</v>
      </c>
      <c r="AX163" s="43" t="s">
        <v>79</v>
      </c>
      <c r="AY163" s="187" t="s">
        <v>173</v>
      </c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12"/>
    </row>
    <row r="164" spans="1:66" ht="37.799999999999997" customHeight="1">
      <c r="A164" s="13"/>
      <c r="B164" s="49"/>
      <c r="C164" s="154" t="s">
        <v>275</v>
      </c>
      <c r="D164" s="154" t="s">
        <v>175</v>
      </c>
      <c r="E164" s="155" t="s">
        <v>2626</v>
      </c>
      <c r="F164" s="155" t="s">
        <v>2627</v>
      </c>
      <c r="G164" s="156" t="s">
        <v>199</v>
      </c>
      <c r="H164" s="157">
        <v>372</v>
      </c>
      <c r="I164" s="158"/>
      <c r="J164" s="159">
        <f>ROUND(I164*H164,2)</f>
        <v>0</v>
      </c>
      <c r="K164" s="167" t="s">
        <v>192</v>
      </c>
      <c r="L164" s="49"/>
      <c r="M164" s="161"/>
      <c r="N164" s="162" t="s">
        <v>42</v>
      </c>
      <c r="O164" s="9"/>
      <c r="P164" s="163">
        <f>O164*H164</f>
        <v>0</v>
      </c>
      <c r="Q164" s="163">
        <v>0</v>
      </c>
      <c r="R164" s="163">
        <f>Q164*H164</f>
        <v>0</v>
      </c>
      <c r="S164" s="163">
        <v>0</v>
      </c>
      <c r="T164" s="164">
        <f>S164*H164</f>
        <v>0</v>
      </c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65" t="s">
        <v>179</v>
      </c>
      <c r="AS164" s="9"/>
      <c r="AT164" s="165" t="s">
        <v>175</v>
      </c>
      <c r="AU164" s="165" t="s">
        <v>81</v>
      </c>
      <c r="AV164" s="9"/>
      <c r="AW164" s="9"/>
      <c r="AX164" s="9"/>
      <c r="AY164" s="123" t="s">
        <v>173</v>
      </c>
      <c r="AZ164" s="9"/>
      <c r="BA164" s="9"/>
      <c r="BB164" s="9"/>
      <c r="BC164" s="9"/>
      <c r="BD164" s="9"/>
      <c r="BE164" s="166">
        <f>IF(N164="základní",J164,0)</f>
        <v>0</v>
      </c>
      <c r="BF164" s="166">
        <f>IF(N164="snížená",J164,0)</f>
        <v>0</v>
      </c>
      <c r="BG164" s="166">
        <f>IF(N164="zákl. přenesená",J164,0)</f>
        <v>0</v>
      </c>
      <c r="BH164" s="166">
        <f>IF(N164="sníž. přenesená",J164,0)</f>
        <v>0</v>
      </c>
      <c r="BI164" s="166">
        <f>IF(N164="nulová",J164,0)</f>
        <v>0</v>
      </c>
      <c r="BJ164" s="123" t="s">
        <v>79</v>
      </c>
      <c r="BK164" s="166">
        <f>ROUND(I164*H164,2)</f>
        <v>0</v>
      </c>
      <c r="BL164" s="123" t="s">
        <v>179</v>
      </c>
      <c r="BM164" s="165" t="s">
        <v>2628</v>
      </c>
      <c r="BN164" s="12"/>
    </row>
    <row r="165" spans="1:66" ht="13.05" customHeight="1">
      <c r="A165" s="13"/>
      <c r="B165" s="17"/>
      <c r="C165" s="50"/>
      <c r="D165" s="170" t="s">
        <v>194</v>
      </c>
      <c r="E165" s="50"/>
      <c r="F165" s="171" t="s">
        <v>2629</v>
      </c>
      <c r="G165" s="50"/>
      <c r="H165" s="50"/>
      <c r="I165" s="50"/>
      <c r="J165" s="50"/>
      <c r="K165" s="226"/>
      <c r="L165" s="49"/>
      <c r="M165" s="52"/>
      <c r="N165" s="9"/>
      <c r="O165" s="9"/>
      <c r="P165" s="9"/>
      <c r="Q165" s="9"/>
      <c r="R165" s="9"/>
      <c r="S165" s="9"/>
      <c r="T165" s="53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9"/>
      <c r="AS165" s="9"/>
      <c r="AT165" s="123" t="s">
        <v>194</v>
      </c>
      <c r="AU165" s="123" t="s">
        <v>81</v>
      </c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12"/>
    </row>
    <row r="166" spans="1:66" ht="27" customHeight="1">
      <c r="A166" s="13"/>
      <c r="B166" s="17"/>
      <c r="C166" s="47"/>
      <c r="D166" s="183" t="s">
        <v>235</v>
      </c>
      <c r="E166" s="47"/>
      <c r="F166" s="188" t="s">
        <v>2630</v>
      </c>
      <c r="G166" s="47"/>
      <c r="H166" s="47"/>
      <c r="I166" s="47"/>
      <c r="J166" s="47"/>
      <c r="K166" s="225"/>
      <c r="L166" s="49"/>
      <c r="M166" s="52"/>
      <c r="N166" s="9"/>
      <c r="O166" s="9"/>
      <c r="P166" s="9"/>
      <c r="Q166" s="9"/>
      <c r="R166" s="9"/>
      <c r="S166" s="9"/>
      <c r="T166" s="53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9"/>
      <c r="AS166" s="9"/>
      <c r="AT166" s="123" t="s">
        <v>235</v>
      </c>
      <c r="AU166" s="123" t="s">
        <v>81</v>
      </c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12"/>
    </row>
    <row r="167" spans="1:66" ht="16.5" customHeight="1">
      <c r="A167" s="13"/>
      <c r="B167" s="49"/>
      <c r="C167" s="193" t="s">
        <v>283</v>
      </c>
      <c r="D167" s="193" t="s">
        <v>317</v>
      </c>
      <c r="E167" s="194" t="s">
        <v>2631</v>
      </c>
      <c r="F167" s="194" t="s">
        <v>2632</v>
      </c>
      <c r="G167" s="195" t="s">
        <v>416</v>
      </c>
      <c r="H167" s="196">
        <v>11.16</v>
      </c>
      <c r="I167" s="197"/>
      <c r="J167" s="198">
        <f>ROUND(I167*H167,2)</f>
        <v>0</v>
      </c>
      <c r="K167" s="199" t="s">
        <v>192</v>
      </c>
      <c r="L167" s="200"/>
      <c r="M167" s="201"/>
      <c r="N167" s="202" t="s">
        <v>42</v>
      </c>
      <c r="O167" s="9"/>
      <c r="P167" s="163">
        <f>O167*H167</f>
        <v>0</v>
      </c>
      <c r="Q167" s="163">
        <v>1E-3</v>
      </c>
      <c r="R167" s="163">
        <f>Q167*H167</f>
        <v>1.116E-2</v>
      </c>
      <c r="S167" s="163">
        <v>0</v>
      </c>
      <c r="T167" s="164">
        <f>S167*H167</f>
        <v>0</v>
      </c>
      <c r="U167" s="52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65" t="s">
        <v>216</v>
      </c>
      <c r="AS167" s="9"/>
      <c r="AT167" s="165" t="s">
        <v>317</v>
      </c>
      <c r="AU167" s="165" t="s">
        <v>81</v>
      </c>
      <c r="AV167" s="9"/>
      <c r="AW167" s="9"/>
      <c r="AX167" s="9"/>
      <c r="AY167" s="123" t="s">
        <v>173</v>
      </c>
      <c r="AZ167" s="9"/>
      <c r="BA167" s="9"/>
      <c r="BB167" s="9"/>
      <c r="BC167" s="9"/>
      <c r="BD167" s="9"/>
      <c r="BE167" s="166">
        <f>IF(N167="základní",J167,0)</f>
        <v>0</v>
      </c>
      <c r="BF167" s="166">
        <f>IF(N167="snížená",J167,0)</f>
        <v>0</v>
      </c>
      <c r="BG167" s="166">
        <f>IF(N167="zákl. přenesená",J167,0)</f>
        <v>0</v>
      </c>
      <c r="BH167" s="166">
        <f>IF(N167="sníž. přenesená",J167,0)</f>
        <v>0</v>
      </c>
      <c r="BI167" s="166">
        <f>IF(N167="nulová",J167,0)</f>
        <v>0</v>
      </c>
      <c r="BJ167" s="123" t="s">
        <v>79</v>
      </c>
      <c r="BK167" s="166">
        <f>ROUND(I167*H167,2)</f>
        <v>0</v>
      </c>
      <c r="BL167" s="123" t="s">
        <v>179</v>
      </c>
      <c r="BM167" s="165" t="s">
        <v>2633</v>
      </c>
      <c r="BN167" s="12"/>
    </row>
    <row r="168" spans="1:66" ht="13.05" customHeight="1">
      <c r="A168" s="13"/>
      <c r="B168" s="17"/>
      <c r="C168" s="50"/>
      <c r="D168" s="203" t="s">
        <v>207</v>
      </c>
      <c r="E168" s="204"/>
      <c r="F168" s="205" t="s">
        <v>2634</v>
      </c>
      <c r="G168" s="50"/>
      <c r="H168" s="206">
        <v>11.16</v>
      </c>
      <c r="I168" s="50"/>
      <c r="J168" s="50"/>
      <c r="K168" s="226"/>
      <c r="L168" s="49"/>
      <c r="M168" s="52"/>
      <c r="N168" s="9"/>
      <c r="O168" s="9"/>
      <c r="P168" s="9"/>
      <c r="Q168" s="9"/>
      <c r="R168" s="9"/>
      <c r="S168" s="9"/>
      <c r="T168" s="53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9"/>
      <c r="AS168" s="9"/>
      <c r="AT168" s="181" t="s">
        <v>207</v>
      </c>
      <c r="AU168" s="181" t="s">
        <v>81</v>
      </c>
      <c r="AV168" s="43" t="s">
        <v>81</v>
      </c>
      <c r="AW168" s="43" t="s">
        <v>32</v>
      </c>
      <c r="AX168" s="43" t="s">
        <v>71</v>
      </c>
      <c r="AY168" s="181" t="s">
        <v>173</v>
      </c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12"/>
    </row>
    <row r="169" spans="1:66" ht="13.05" customHeight="1">
      <c r="A169" s="13"/>
      <c r="B169" s="17"/>
      <c r="C169" s="47"/>
      <c r="D169" s="183" t="s">
        <v>207</v>
      </c>
      <c r="E169" s="184"/>
      <c r="F169" s="185" t="s">
        <v>210</v>
      </c>
      <c r="G169" s="47"/>
      <c r="H169" s="186">
        <v>11.16</v>
      </c>
      <c r="I169" s="47"/>
      <c r="J169" s="47"/>
      <c r="K169" s="225"/>
      <c r="L169" s="49"/>
      <c r="M169" s="52"/>
      <c r="N169" s="9"/>
      <c r="O169" s="9"/>
      <c r="P169" s="9"/>
      <c r="Q169" s="9"/>
      <c r="R169" s="9"/>
      <c r="S169" s="9"/>
      <c r="T169" s="53"/>
      <c r="U169" s="52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9"/>
      <c r="AS169" s="9"/>
      <c r="AT169" s="187" t="s">
        <v>207</v>
      </c>
      <c r="AU169" s="187" t="s">
        <v>81</v>
      </c>
      <c r="AV169" s="43" t="s">
        <v>179</v>
      </c>
      <c r="AW169" s="43" t="s">
        <v>32</v>
      </c>
      <c r="AX169" s="43" t="s">
        <v>79</v>
      </c>
      <c r="AY169" s="187" t="s">
        <v>173</v>
      </c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12"/>
    </row>
    <row r="170" spans="1:66" ht="16.5" customHeight="1">
      <c r="A170" s="13"/>
      <c r="B170" s="49"/>
      <c r="C170" s="154" t="s">
        <v>288</v>
      </c>
      <c r="D170" s="154" t="s">
        <v>175</v>
      </c>
      <c r="E170" s="155" t="s">
        <v>2635</v>
      </c>
      <c r="F170" s="155" t="s">
        <v>2636</v>
      </c>
      <c r="G170" s="156" t="s">
        <v>248</v>
      </c>
      <c r="H170" s="157">
        <v>74.400000000000006</v>
      </c>
      <c r="I170" s="158"/>
      <c r="J170" s="159">
        <f>ROUND(I170*H170,2)</f>
        <v>0</v>
      </c>
      <c r="K170" s="160"/>
      <c r="L170" s="49"/>
      <c r="M170" s="161"/>
      <c r="N170" s="162" t="s">
        <v>42</v>
      </c>
      <c r="O170" s="9"/>
      <c r="P170" s="163">
        <f>O170*H170</f>
        <v>0</v>
      </c>
      <c r="Q170" s="163">
        <v>0</v>
      </c>
      <c r="R170" s="163">
        <f>Q170*H170</f>
        <v>0</v>
      </c>
      <c r="S170" s="163">
        <v>0</v>
      </c>
      <c r="T170" s="164">
        <f>S170*H170</f>
        <v>0</v>
      </c>
      <c r="U170" s="52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65" t="s">
        <v>179</v>
      </c>
      <c r="AS170" s="9"/>
      <c r="AT170" s="165" t="s">
        <v>175</v>
      </c>
      <c r="AU170" s="165" t="s">
        <v>81</v>
      </c>
      <c r="AV170" s="9"/>
      <c r="AW170" s="9"/>
      <c r="AX170" s="9"/>
      <c r="AY170" s="123" t="s">
        <v>173</v>
      </c>
      <c r="AZ170" s="9"/>
      <c r="BA170" s="9"/>
      <c r="BB170" s="9"/>
      <c r="BC170" s="9"/>
      <c r="BD170" s="9"/>
      <c r="BE170" s="166">
        <f>IF(N170="základní",J170,0)</f>
        <v>0</v>
      </c>
      <c r="BF170" s="166">
        <f>IF(N170="snížená",J170,0)</f>
        <v>0</v>
      </c>
      <c r="BG170" s="166">
        <f>IF(N170="zákl. přenesená",J170,0)</f>
        <v>0</v>
      </c>
      <c r="BH170" s="166">
        <f>IF(N170="sníž. přenesená",J170,0)</f>
        <v>0</v>
      </c>
      <c r="BI170" s="166">
        <f>IF(N170="nulová",J170,0)</f>
        <v>0</v>
      </c>
      <c r="BJ170" s="123" t="s">
        <v>79</v>
      </c>
      <c r="BK170" s="166">
        <f>ROUND(I170*H170,2)</f>
        <v>0</v>
      </c>
      <c r="BL170" s="123" t="s">
        <v>179</v>
      </c>
      <c r="BM170" s="165" t="s">
        <v>2637</v>
      </c>
      <c r="BN170" s="12"/>
    </row>
    <row r="171" spans="1:66" ht="13.05" customHeight="1">
      <c r="A171" s="13"/>
      <c r="B171" s="17"/>
      <c r="C171" s="50"/>
      <c r="D171" s="203" t="s">
        <v>207</v>
      </c>
      <c r="E171" s="204"/>
      <c r="F171" s="205" t="s">
        <v>2638</v>
      </c>
      <c r="G171" s="50"/>
      <c r="H171" s="206">
        <v>74.400000000000006</v>
      </c>
      <c r="I171" s="50"/>
      <c r="J171" s="50"/>
      <c r="K171" s="226"/>
      <c r="L171" s="49"/>
      <c r="M171" s="52"/>
      <c r="N171" s="9"/>
      <c r="O171" s="9"/>
      <c r="P171" s="9"/>
      <c r="Q171" s="9"/>
      <c r="R171" s="9"/>
      <c r="S171" s="9"/>
      <c r="T171" s="53"/>
      <c r="U171" s="52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9"/>
      <c r="AS171" s="9"/>
      <c r="AT171" s="181" t="s">
        <v>207</v>
      </c>
      <c r="AU171" s="181" t="s">
        <v>81</v>
      </c>
      <c r="AV171" s="43" t="s">
        <v>81</v>
      </c>
      <c r="AW171" s="43" t="s">
        <v>32</v>
      </c>
      <c r="AX171" s="43" t="s">
        <v>71</v>
      </c>
      <c r="AY171" s="181" t="s">
        <v>173</v>
      </c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12"/>
    </row>
    <row r="172" spans="1:66" ht="13.05" customHeight="1">
      <c r="A172" s="13"/>
      <c r="B172" s="17"/>
      <c r="C172" s="9"/>
      <c r="D172" s="173" t="s">
        <v>207</v>
      </c>
      <c r="E172" s="212"/>
      <c r="F172" s="213" t="s">
        <v>210</v>
      </c>
      <c r="G172" s="9"/>
      <c r="H172" s="180">
        <v>74.400000000000006</v>
      </c>
      <c r="I172" s="9"/>
      <c r="J172" s="9"/>
      <c r="K172" s="19"/>
      <c r="L172" s="49"/>
      <c r="M172" s="52"/>
      <c r="N172" s="9"/>
      <c r="O172" s="9"/>
      <c r="P172" s="9"/>
      <c r="Q172" s="9"/>
      <c r="R172" s="9"/>
      <c r="S172" s="9"/>
      <c r="T172" s="53"/>
      <c r="U172" s="52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9"/>
      <c r="AS172" s="9"/>
      <c r="AT172" s="187" t="s">
        <v>207</v>
      </c>
      <c r="AU172" s="187" t="s">
        <v>81</v>
      </c>
      <c r="AV172" s="43" t="s">
        <v>179</v>
      </c>
      <c r="AW172" s="43" t="s">
        <v>32</v>
      </c>
      <c r="AX172" s="43" t="s">
        <v>79</v>
      </c>
      <c r="AY172" s="187" t="s">
        <v>173</v>
      </c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12"/>
    </row>
    <row r="173" spans="1:66" ht="22.8" customHeight="1">
      <c r="A173" s="13"/>
      <c r="B173" s="17"/>
      <c r="C173" s="47"/>
      <c r="D173" s="151" t="s">
        <v>70</v>
      </c>
      <c r="E173" s="152" t="s">
        <v>81</v>
      </c>
      <c r="F173" s="152" t="s">
        <v>444</v>
      </c>
      <c r="G173" s="47"/>
      <c r="H173" s="47"/>
      <c r="I173" s="47"/>
      <c r="J173" s="153">
        <f>BK173</f>
        <v>0</v>
      </c>
      <c r="K173" s="225"/>
      <c r="L173" s="49"/>
      <c r="M173" s="52"/>
      <c r="N173" s="9"/>
      <c r="O173" s="9"/>
      <c r="P173" s="147">
        <f>SUM(P174:P193)</f>
        <v>0</v>
      </c>
      <c r="Q173" s="9"/>
      <c r="R173" s="147">
        <f>SUM(R174:R193)</f>
        <v>9.1779188000000005</v>
      </c>
      <c r="S173" s="9"/>
      <c r="T173" s="148">
        <f>SUM(T174:T193)</f>
        <v>0</v>
      </c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44" t="s">
        <v>79</v>
      </c>
      <c r="AS173" s="9"/>
      <c r="AT173" s="149" t="s">
        <v>70</v>
      </c>
      <c r="AU173" s="149" t="s">
        <v>79</v>
      </c>
      <c r="AV173" s="9"/>
      <c r="AW173" s="9"/>
      <c r="AX173" s="9"/>
      <c r="AY173" s="144" t="s">
        <v>173</v>
      </c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150">
        <f>SUM(BK174:BK193)</f>
        <v>0</v>
      </c>
      <c r="BL173" s="9"/>
      <c r="BM173" s="9"/>
      <c r="BN173" s="12"/>
    </row>
    <row r="174" spans="1:66" ht="24.15" customHeight="1">
      <c r="A174" s="13"/>
      <c r="B174" s="49"/>
      <c r="C174" s="154" t="s">
        <v>7</v>
      </c>
      <c r="D174" s="154" t="s">
        <v>175</v>
      </c>
      <c r="E174" s="155" t="s">
        <v>2639</v>
      </c>
      <c r="F174" s="155" t="s">
        <v>2640</v>
      </c>
      <c r="G174" s="156" t="s">
        <v>248</v>
      </c>
      <c r="H174" s="157">
        <v>1.4390000000000001</v>
      </c>
      <c r="I174" s="158"/>
      <c r="J174" s="159">
        <f>ROUND(I174*H174,2)</f>
        <v>0</v>
      </c>
      <c r="K174" s="167" t="s">
        <v>192</v>
      </c>
      <c r="L174" s="49"/>
      <c r="M174" s="161"/>
      <c r="N174" s="162" t="s">
        <v>42</v>
      </c>
      <c r="O174" s="9"/>
      <c r="P174" s="163">
        <f>O174*H174</f>
        <v>0</v>
      </c>
      <c r="Q174" s="163">
        <v>0</v>
      </c>
      <c r="R174" s="163">
        <f>Q174*H174</f>
        <v>0</v>
      </c>
      <c r="S174" s="163">
        <v>0</v>
      </c>
      <c r="T174" s="164">
        <f>S174*H174</f>
        <v>0</v>
      </c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65" t="s">
        <v>179</v>
      </c>
      <c r="AS174" s="9"/>
      <c r="AT174" s="165" t="s">
        <v>175</v>
      </c>
      <c r="AU174" s="165" t="s">
        <v>81</v>
      </c>
      <c r="AV174" s="9"/>
      <c r="AW174" s="9"/>
      <c r="AX174" s="9"/>
      <c r="AY174" s="123" t="s">
        <v>173</v>
      </c>
      <c r="AZ174" s="9"/>
      <c r="BA174" s="9"/>
      <c r="BB174" s="9"/>
      <c r="BC174" s="9"/>
      <c r="BD174" s="9"/>
      <c r="BE174" s="166">
        <f>IF(N174="základní",J174,0)</f>
        <v>0</v>
      </c>
      <c r="BF174" s="166">
        <f>IF(N174="snížená",J174,0)</f>
        <v>0</v>
      </c>
      <c r="BG174" s="166">
        <f>IF(N174="zákl. přenesená",J174,0)</f>
        <v>0</v>
      </c>
      <c r="BH174" s="166">
        <f>IF(N174="sníž. přenesená",J174,0)</f>
        <v>0</v>
      </c>
      <c r="BI174" s="166">
        <f>IF(N174="nulová",J174,0)</f>
        <v>0</v>
      </c>
      <c r="BJ174" s="123" t="s">
        <v>79</v>
      </c>
      <c r="BK174" s="166">
        <f>ROUND(I174*H174,2)</f>
        <v>0</v>
      </c>
      <c r="BL174" s="123" t="s">
        <v>179</v>
      </c>
      <c r="BM174" s="165" t="s">
        <v>2641</v>
      </c>
      <c r="BN174" s="12"/>
    </row>
    <row r="175" spans="1:66" ht="13.05" customHeight="1">
      <c r="A175" s="13"/>
      <c r="B175" s="17"/>
      <c r="C175" s="50"/>
      <c r="D175" s="170" t="s">
        <v>194</v>
      </c>
      <c r="E175" s="50"/>
      <c r="F175" s="171" t="s">
        <v>2642</v>
      </c>
      <c r="G175" s="50"/>
      <c r="H175" s="50"/>
      <c r="I175" s="50"/>
      <c r="J175" s="50"/>
      <c r="K175" s="226"/>
      <c r="L175" s="49"/>
      <c r="M175" s="52"/>
      <c r="N175" s="9"/>
      <c r="O175" s="9"/>
      <c r="P175" s="9"/>
      <c r="Q175" s="9"/>
      <c r="R175" s="9"/>
      <c r="S175" s="9"/>
      <c r="T175" s="53"/>
      <c r="U175" s="52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9"/>
      <c r="AS175" s="9"/>
      <c r="AT175" s="123" t="s">
        <v>194</v>
      </c>
      <c r="AU175" s="123" t="s">
        <v>81</v>
      </c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12"/>
    </row>
    <row r="176" spans="1:66" ht="13.05" customHeight="1">
      <c r="A176" s="13"/>
      <c r="B176" s="17"/>
      <c r="C176" s="9"/>
      <c r="D176" s="173" t="s">
        <v>207</v>
      </c>
      <c r="E176" s="174"/>
      <c r="F176" s="175" t="s">
        <v>2643</v>
      </c>
      <c r="G176" s="9"/>
      <c r="H176" s="174"/>
      <c r="I176" s="9"/>
      <c r="J176" s="9"/>
      <c r="K176" s="19"/>
      <c r="L176" s="49"/>
      <c r="M176" s="52"/>
      <c r="N176" s="9"/>
      <c r="O176" s="9"/>
      <c r="P176" s="9"/>
      <c r="Q176" s="9"/>
      <c r="R176" s="9"/>
      <c r="S176" s="9"/>
      <c r="T176" s="53"/>
      <c r="U176" s="52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9"/>
      <c r="AS176" s="9"/>
      <c r="AT176" s="176" t="s">
        <v>207</v>
      </c>
      <c r="AU176" s="176" t="s">
        <v>81</v>
      </c>
      <c r="AV176" s="43" t="s">
        <v>79</v>
      </c>
      <c r="AW176" s="43" t="s">
        <v>32</v>
      </c>
      <c r="AX176" s="43" t="s">
        <v>71</v>
      </c>
      <c r="AY176" s="176" t="s">
        <v>173</v>
      </c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12"/>
    </row>
    <row r="177" spans="1:66" ht="13.05" customHeight="1">
      <c r="A177" s="13"/>
      <c r="B177" s="17"/>
      <c r="C177" s="9"/>
      <c r="D177" s="173" t="s">
        <v>207</v>
      </c>
      <c r="E177" s="178"/>
      <c r="F177" s="179" t="s">
        <v>2644</v>
      </c>
      <c r="G177" s="9"/>
      <c r="H177" s="180">
        <v>1.4390000000000001</v>
      </c>
      <c r="I177" s="9"/>
      <c r="J177" s="9"/>
      <c r="K177" s="19"/>
      <c r="L177" s="49"/>
      <c r="M177" s="52"/>
      <c r="N177" s="9"/>
      <c r="O177" s="9"/>
      <c r="P177" s="9"/>
      <c r="Q177" s="9"/>
      <c r="R177" s="9"/>
      <c r="S177" s="9"/>
      <c r="T177" s="53"/>
      <c r="U177" s="52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9"/>
      <c r="AS177" s="9"/>
      <c r="AT177" s="181" t="s">
        <v>207</v>
      </c>
      <c r="AU177" s="181" t="s">
        <v>81</v>
      </c>
      <c r="AV177" s="43" t="s">
        <v>81</v>
      </c>
      <c r="AW177" s="43" t="s">
        <v>32</v>
      </c>
      <c r="AX177" s="43" t="s">
        <v>71</v>
      </c>
      <c r="AY177" s="181" t="s">
        <v>173</v>
      </c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12"/>
    </row>
    <row r="178" spans="1:66" ht="13.05" customHeight="1">
      <c r="A178" s="13"/>
      <c r="B178" s="17"/>
      <c r="C178" s="47"/>
      <c r="D178" s="183" t="s">
        <v>207</v>
      </c>
      <c r="E178" s="184"/>
      <c r="F178" s="185" t="s">
        <v>210</v>
      </c>
      <c r="G178" s="47"/>
      <c r="H178" s="186">
        <v>1.4390000000000001</v>
      </c>
      <c r="I178" s="47"/>
      <c r="J178" s="47"/>
      <c r="K178" s="225"/>
      <c r="L178" s="49"/>
      <c r="M178" s="52"/>
      <c r="N178" s="9"/>
      <c r="O178" s="9"/>
      <c r="P178" s="9"/>
      <c r="Q178" s="9"/>
      <c r="R178" s="9"/>
      <c r="S178" s="9"/>
      <c r="T178" s="53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9"/>
      <c r="AS178" s="9"/>
      <c r="AT178" s="187" t="s">
        <v>207</v>
      </c>
      <c r="AU178" s="187" t="s">
        <v>81</v>
      </c>
      <c r="AV178" s="43" t="s">
        <v>179</v>
      </c>
      <c r="AW178" s="43" t="s">
        <v>32</v>
      </c>
      <c r="AX178" s="43" t="s">
        <v>79</v>
      </c>
      <c r="AY178" s="187" t="s">
        <v>173</v>
      </c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12"/>
    </row>
    <row r="179" spans="1:66" ht="16.5" customHeight="1">
      <c r="A179" s="13"/>
      <c r="B179" s="49"/>
      <c r="C179" s="193" t="s">
        <v>299</v>
      </c>
      <c r="D179" s="193" t="s">
        <v>317</v>
      </c>
      <c r="E179" s="194" t="s">
        <v>2645</v>
      </c>
      <c r="F179" s="194" t="s">
        <v>2646</v>
      </c>
      <c r="G179" s="195" t="s">
        <v>302</v>
      </c>
      <c r="H179" s="196">
        <v>2.8580000000000001</v>
      </c>
      <c r="I179" s="197"/>
      <c r="J179" s="198">
        <f>ROUND(I179*H179,2)</f>
        <v>0</v>
      </c>
      <c r="K179" s="199" t="s">
        <v>192</v>
      </c>
      <c r="L179" s="200"/>
      <c r="M179" s="201"/>
      <c r="N179" s="202" t="s">
        <v>42</v>
      </c>
      <c r="O179" s="9"/>
      <c r="P179" s="163">
        <f>O179*H179</f>
        <v>0</v>
      </c>
      <c r="Q179" s="163">
        <v>1</v>
      </c>
      <c r="R179" s="163">
        <f>Q179*H179</f>
        <v>2.8580000000000001</v>
      </c>
      <c r="S179" s="163">
        <v>0</v>
      </c>
      <c r="T179" s="164">
        <f>S179*H179</f>
        <v>0</v>
      </c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65" t="s">
        <v>216</v>
      </c>
      <c r="AS179" s="9"/>
      <c r="AT179" s="165" t="s">
        <v>317</v>
      </c>
      <c r="AU179" s="165" t="s">
        <v>81</v>
      </c>
      <c r="AV179" s="9"/>
      <c r="AW179" s="9"/>
      <c r="AX179" s="9"/>
      <c r="AY179" s="123" t="s">
        <v>173</v>
      </c>
      <c r="AZ179" s="9"/>
      <c r="BA179" s="9"/>
      <c r="BB179" s="9"/>
      <c r="BC179" s="9"/>
      <c r="BD179" s="9"/>
      <c r="BE179" s="166">
        <f>IF(N179="základní",J179,0)</f>
        <v>0</v>
      </c>
      <c r="BF179" s="166">
        <f>IF(N179="snížená",J179,0)</f>
        <v>0</v>
      </c>
      <c r="BG179" s="166">
        <f>IF(N179="zákl. přenesená",J179,0)</f>
        <v>0</v>
      </c>
      <c r="BH179" s="166">
        <f>IF(N179="sníž. přenesená",J179,0)</f>
        <v>0</v>
      </c>
      <c r="BI179" s="166">
        <f>IF(N179="nulová",J179,0)</f>
        <v>0</v>
      </c>
      <c r="BJ179" s="123" t="s">
        <v>79</v>
      </c>
      <c r="BK179" s="166">
        <f>ROUND(I179*H179,2)</f>
        <v>0</v>
      </c>
      <c r="BL179" s="123" t="s">
        <v>179</v>
      </c>
      <c r="BM179" s="165" t="s">
        <v>2647</v>
      </c>
      <c r="BN179" s="12"/>
    </row>
    <row r="180" spans="1:66" ht="13.05" customHeight="1">
      <c r="A180" s="13"/>
      <c r="B180" s="17"/>
      <c r="C180" s="50"/>
      <c r="D180" s="203" t="s">
        <v>207</v>
      </c>
      <c r="E180" s="204"/>
      <c r="F180" s="205" t="s">
        <v>2648</v>
      </c>
      <c r="G180" s="50"/>
      <c r="H180" s="206">
        <v>2.8580000000000001</v>
      </c>
      <c r="I180" s="50"/>
      <c r="J180" s="50"/>
      <c r="K180" s="226"/>
      <c r="L180" s="49"/>
      <c r="M180" s="52"/>
      <c r="N180" s="9"/>
      <c r="O180" s="9"/>
      <c r="P180" s="9"/>
      <c r="Q180" s="9"/>
      <c r="R180" s="9"/>
      <c r="S180" s="9"/>
      <c r="T180" s="53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9"/>
      <c r="AS180" s="9"/>
      <c r="AT180" s="181" t="s">
        <v>207</v>
      </c>
      <c r="AU180" s="181" t="s">
        <v>81</v>
      </c>
      <c r="AV180" s="43" t="s">
        <v>81</v>
      </c>
      <c r="AW180" s="43" t="s">
        <v>32</v>
      </c>
      <c r="AX180" s="43" t="s">
        <v>71</v>
      </c>
      <c r="AY180" s="181" t="s">
        <v>173</v>
      </c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12"/>
    </row>
    <row r="181" spans="1:66" ht="13.05" customHeight="1">
      <c r="A181" s="13"/>
      <c r="B181" s="17"/>
      <c r="C181" s="47"/>
      <c r="D181" s="183" t="s">
        <v>207</v>
      </c>
      <c r="E181" s="184"/>
      <c r="F181" s="185" t="s">
        <v>210</v>
      </c>
      <c r="G181" s="47"/>
      <c r="H181" s="186">
        <v>2.8580000000000001</v>
      </c>
      <c r="I181" s="47"/>
      <c r="J181" s="47"/>
      <c r="K181" s="225"/>
      <c r="L181" s="49"/>
      <c r="M181" s="52"/>
      <c r="N181" s="9"/>
      <c r="O181" s="9"/>
      <c r="P181" s="9"/>
      <c r="Q181" s="9"/>
      <c r="R181" s="9"/>
      <c r="S181" s="9"/>
      <c r="T181" s="53"/>
      <c r="U181" s="52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9"/>
      <c r="AS181" s="9"/>
      <c r="AT181" s="187" t="s">
        <v>207</v>
      </c>
      <c r="AU181" s="187" t="s">
        <v>81</v>
      </c>
      <c r="AV181" s="43" t="s">
        <v>179</v>
      </c>
      <c r="AW181" s="43" t="s">
        <v>32</v>
      </c>
      <c r="AX181" s="43" t="s">
        <v>79</v>
      </c>
      <c r="AY181" s="187" t="s">
        <v>173</v>
      </c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12"/>
    </row>
    <row r="182" spans="1:66" ht="24.15" customHeight="1">
      <c r="A182" s="13"/>
      <c r="B182" s="49"/>
      <c r="C182" s="154" t="s">
        <v>306</v>
      </c>
      <c r="D182" s="154" t="s">
        <v>175</v>
      </c>
      <c r="E182" s="155" t="s">
        <v>452</v>
      </c>
      <c r="F182" s="155" t="s">
        <v>453</v>
      </c>
      <c r="G182" s="156" t="s">
        <v>248</v>
      </c>
      <c r="H182" s="157">
        <v>2.52</v>
      </c>
      <c r="I182" s="158"/>
      <c r="J182" s="159">
        <f>ROUND(I182*H182,2)</f>
        <v>0</v>
      </c>
      <c r="K182" s="167" t="s">
        <v>192</v>
      </c>
      <c r="L182" s="49"/>
      <c r="M182" s="161"/>
      <c r="N182" s="162" t="s">
        <v>42</v>
      </c>
      <c r="O182" s="9"/>
      <c r="P182" s="163">
        <f>O182*H182</f>
        <v>0</v>
      </c>
      <c r="Q182" s="163">
        <v>2.5018699999999998</v>
      </c>
      <c r="R182" s="163">
        <f>Q182*H182</f>
        <v>6.3047123999999997</v>
      </c>
      <c r="S182" s="163">
        <v>0</v>
      </c>
      <c r="T182" s="164">
        <f>S182*H182</f>
        <v>0</v>
      </c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65" t="s">
        <v>179</v>
      </c>
      <c r="AS182" s="9"/>
      <c r="AT182" s="165" t="s">
        <v>175</v>
      </c>
      <c r="AU182" s="165" t="s">
        <v>81</v>
      </c>
      <c r="AV182" s="9"/>
      <c r="AW182" s="9"/>
      <c r="AX182" s="9"/>
      <c r="AY182" s="123" t="s">
        <v>173</v>
      </c>
      <c r="AZ182" s="9"/>
      <c r="BA182" s="9"/>
      <c r="BB182" s="9"/>
      <c r="BC182" s="9"/>
      <c r="BD182" s="9"/>
      <c r="BE182" s="166">
        <f>IF(N182="základní",J182,0)</f>
        <v>0</v>
      </c>
      <c r="BF182" s="166">
        <f>IF(N182="snížená",J182,0)</f>
        <v>0</v>
      </c>
      <c r="BG182" s="166">
        <f>IF(N182="zákl. přenesená",J182,0)</f>
        <v>0</v>
      </c>
      <c r="BH182" s="166">
        <f>IF(N182="sníž. přenesená",J182,0)</f>
        <v>0</v>
      </c>
      <c r="BI182" s="166">
        <f>IF(N182="nulová",J182,0)</f>
        <v>0</v>
      </c>
      <c r="BJ182" s="123" t="s">
        <v>79</v>
      </c>
      <c r="BK182" s="166">
        <f>ROUND(I182*H182,2)</f>
        <v>0</v>
      </c>
      <c r="BL182" s="123" t="s">
        <v>179</v>
      </c>
      <c r="BM182" s="165" t="s">
        <v>2649</v>
      </c>
      <c r="BN182" s="12"/>
    </row>
    <row r="183" spans="1:66" ht="13.05" customHeight="1">
      <c r="A183" s="13"/>
      <c r="B183" s="17"/>
      <c r="C183" s="50"/>
      <c r="D183" s="170" t="s">
        <v>194</v>
      </c>
      <c r="E183" s="50"/>
      <c r="F183" s="171" t="s">
        <v>455</v>
      </c>
      <c r="G183" s="50"/>
      <c r="H183" s="50"/>
      <c r="I183" s="50"/>
      <c r="J183" s="50"/>
      <c r="K183" s="226"/>
      <c r="L183" s="49"/>
      <c r="M183" s="52"/>
      <c r="N183" s="9"/>
      <c r="O183" s="9"/>
      <c r="P183" s="9"/>
      <c r="Q183" s="9"/>
      <c r="R183" s="9"/>
      <c r="S183" s="9"/>
      <c r="T183" s="53"/>
      <c r="U183" s="52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9"/>
      <c r="AS183" s="9"/>
      <c r="AT183" s="123" t="s">
        <v>194</v>
      </c>
      <c r="AU183" s="123" t="s">
        <v>81</v>
      </c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12"/>
    </row>
    <row r="184" spans="1:66" ht="13.05" customHeight="1">
      <c r="A184" s="13"/>
      <c r="B184" s="17"/>
      <c r="C184" s="9"/>
      <c r="D184" s="173" t="s">
        <v>207</v>
      </c>
      <c r="E184" s="178"/>
      <c r="F184" s="179" t="s">
        <v>2594</v>
      </c>
      <c r="G184" s="9"/>
      <c r="H184" s="180">
        <v>1.08</v>
      </c>
      <c r="I184" s="9"/>
      <c r="J184" s="9"/>
      <c r="K184" s="19"/>
      <c r="L184" s="49"/>
      <c r="M184" s="52"/>
      <c r="N184" s="9"/>
      <c r="O184" s="9"/>
      <c r="P184" s="9"/>
      <c r="Q184" s="9"/>
      <c r="R184" s="9"/>
      <c r="S184" s="9"/>
      <c r="T184" s="53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9"/>
      <c r="AS184" s="9"/>
      <c r="AT184" s="181" t="s">
        <v>207</v>
      </c>
      <c r="AU184" s="181" t="s">
        <v>81</v>
      </c>
      <c r="AV184" s="43" t="s">
        <v>81</v>
      </c>
      <c r="AW184" s="43" t="s">
        <v>32</v>
      </c>
      <c r="AX184" s="43" t="s">
        <v>71</v>
      </c>
      <c r="AY184" s="181" t="s">
        <v>173</v>
      </c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12"/>
    </row>
    <row r="185" spans="1:66" ht="13.05" customHeight="1">
      <c r="A185" s="13"/>
      <c r="B185" s="17"/>
      <c r="C185" s="9"/>
      <c r="D185" s="173" t="s">
        <v>207</v>
      </c>
      <c r="E185" s="178"/>
      <c r="F185" s="179" t="s">
        <v>2595</v>
      </c>
      <c r="G185" s="9"/>
      <c r="H185" s="180">
        <v>1.44</v>
      </c>
      <c r="I185" s="9"/>
      <c r="J185" s="9"/>
      <c r="K185" s="19"/>
      <c r="L185" s="49"/>
      <c r="M185" s="52"/>
      <c r="N185" s="9"/>
      <c r="O185" s="9"/>
      <c r="P185" s="9"/>
      <c r="Q185" s="9"/>
      <c r="R185" s="9"/>
      <c r="S185" s="9"/>
      <c r="T185" s="53"/>
      <c r="U185" s="52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9"/>
      <c r="AS185" s="9"/>
      <c r="AT185" s="181" t="s">
        <v>207</v>
      </c>
      <c r="AU185" s="181" t="s">
        <v>81</v>
      </c>
      <c r="AV185" s="43" t="s">
        <v>81</v>
      </c>
      <c r="AW185" s="43" t="s">
        <v>32</v>
      </c>
      <c r="AX185" s="43" t="s">
        <v>71</v>
      </c>
      <c r="AY185" s="181" t="s">
        <v>173</v>
      </c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12"/>
    </row>
    <row r="186" spans="1:66" ht="13.05" customHeight="1">
      <c r="A186" s="13"/>
      <c r="B186" s="17"/>
      <c r="C186" s="47"/>
      <c r="D186" s="183" t="s">
        <v>207</v>
      </c>
      <c r="E186" s="184"/>
      <c r="F186" s="185" t="s">
        <v>210</v>
      </c>
      <c r="G186" s="47"/>
      <c r="H186" s="186">
        <v>2.52</v>
      </c>
      <c r="I186" s="47"/>
      <c r="J186" s="47"/>
      <c r="K186" s="225"/>
      <c r="L186" s="49"/>
      <c r="M186" s="52"/>
      <c r="N186" s="9"/>
      <c r="O186" s="9"/>
      <c r="P186" s="9"/>
      <c r="Q186" s="9"/>
      <c r="R186" s="9"/>
      <c r="S186" s="9"/>
      <c r="T186" s="53"/>
      <c r="U186" s="52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9"/>
      <c r="AS186" s="9"/>
      <c r="AT186" s="187" t="s">
        <v>207</v>
      </c>
      <c r="AU186" s="187" t="s">
        <v>81</v>
      </c>
      <c r="AV186" s="43" t="s">
        <v>179</v>
      </c>
      <c r="AW186" s="43" t="s">
        <v>32</v>
      </c>
      <c r="AX186" s="43" t="s">
        <v>79</v>
      </c>
      <c r="AY186" s="187" t="s">
        <v>173</v>
      </c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12"/>
    </row>
    <row r="187" spans="1:66" ht="16.5" customHeight="1">
      <c r="A187" s="13"/>
      <c r="B187" s="49"/>
      <c r="C187" s="154" t="s">
        <v>316</v>
      </c>
      <c r="D187" s="154" t="s">
        <v>175</v>
      </c>
      <c r="E187" s="155" t="s">
        <v>458</v>
      </c>
      <c r="F187" s="155" t="s">
        <v>459</v>
      </c>
      <c r="G187" s="156" t="s">
        <v>199</v>
      </c>
      <c r="H187" s="157">
        <v>5.76</v>
      </c>
      <c r="I187" s="158"/>
      <c r="J187" s="159">
        <f>ROUND(I187*H187,2)</f>
        <v>0</v>
      </c>
      <c r="K187" s="167" t="s">
        <v>192</v>
      </c>
      <c r="L187" s="49"/>
      <c r="M187" s="161"/>
      <c r="N187" s="162" t="s">
        <v>42</v>
      </c>
      <c r="O187" s="9"/>
      <c r="P187" s="163">
        <f>O187*H187</f>
        <v>0</v>
      </c>
      <c r="Q187" s="163">
        <v>2.64E-3</v>
      </c>
      <c r="R187" s="163">
        <f>Q187*H187</f>
        <v>1.52064E-2</v>
      </c>
      <c r="S187" s="163">
        <v>0</v>
      </c>
      <c r="T187" s="164">
        <f>S187*H187</f>
        <v>0</v>
      </c>
      <c r="U187" s="52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65" t="s">
        <v>179</v>
      </c>
      <c r="AS187" s="9"/>
      <c r="AT187" s="165" t="s">
        <v>175</v>
      </c>
      <c r="AU187" s="165" t="s">
        <v>81</v>
      </c>
      <c r="AV187" s="9"/>
      <c r="AW187" s="9"/>
      <c r="AX187" s="9"/>
      <c r="AY187" s="123" t="s">
        <v>173</v>
      </c>
      <c r="AZ187" s="9"/>
      <c r="BA187" s="9"/>
      <c r="BB187" s="9"/>
      <c r="BC187" s="9"/>
      <c r="BD187" s="9"/>
      <c r="BE187" s="166">
        <f>IF(N187="základní",J187,0)</f>
        <v>0</v>
      </c>
      <c r="BF187" s="166">
        <f>IF(N187="snížená",J187,0)</f>
        <v>0</v>
      </c>
      <c r="BG187" s="166">
        <f>IF(N187="zákl. přenesená",J187,0)</f>
        <v>0</v>
      </c>
      <c r="BH187" s="166">
        <f>IF(N187="sníž. přenesená",J187,0)</f>
        <v>0</v>
      </c>
      <c r="BI187" s="166">
        <f>IF(N187="nulová",J187,0)</f>
        <v>0</v>
      </c>
      <c r="BJ187" s="123" t="s">
        <v>79</v>
      </c>
      <c r="BK187" s="166">
        <f>ROUND(I187*H187,2)</f>
        <v>0</v>
      </c>
      <c r="BL187" s="123" t="s">
        <v>179</v>
      </c>
      <c r="BM187" s="165" t="s">
        <v>2650</v>
      </c>
      <c r="BN187" s="12"/>
    </row>
    <row r="188" spans="1:66" ht="13.05" customHeight="1">
      <c r="A188" s="13"/>
      <c r="B188" s="17"/>
      <c r="C188" s="50"/>
      <c r="D188" s="170" t="s">
        <v>194</v>
      </c>
      <c r="E188" s="50"/>
      <c r="F188" s="171" t="s">
        <v>461</v>
      </c>
      <c r="G188" s="50"/>
      <c r="H188" s="50"/>
      <c r="I188" s="50"/>
      <c r="J188" s="50"/>
      <c r="K188" s="226"/>
      <c r="L188" s="49"/>
      <c r="M188" s="52"/>
      <c r="N188" s="9"/>
      <c r="O188" s="9"/>
      <c r="P188" s="9"/>
      <c r="Q188" s="9"/>
      <c r="R188" s="9"/>
      <c r="S188" s="9"/>
      <c r="T188" s="53"/>
      <c r="U188" s="52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9"/>
      <c r="AS188" s="9"/>
      <c r="AT188" s="123" t="s">
        <v>194</v>
      </c>
      <c r="AU188" s="123" t="s">
        <v>81</v>
      </c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12"/>
    </row>
    <row r="189" spans="1:66" ht="13.05" customHeight="1">
      <c r="A189" s="13"/>
      <c r="B189" s="17"/>
      <c r="C189" s="9"/>
      <c r="D189" s="173" t="s">
        <v>207</v>
      </c>
      <c r="E189" s="178"/>
      <c r="F189" s="179" t="s">
        <v>2651</v>
      </c>
      <c r="G189" s="9"/>
      <c r="H189" s="180">
        <v>2.88</v>
      </c>
      <c r="I189" s="9"/>
      <c r="J189" s="9"/>
      <c r="K189" s="19"/>
      <c r="L189" s="49"/>
      <c r="M189" s="52"/>
      <c r="N189" s="9"/>
      <c r="O189" s="9"/>
      <c r="P189" s="9"/>
      <c r="Q189" s="9"/>
      <c r="R189" s="9"/>
      <c r="S189" s="9"/>
      <c r="T189" s="53"/>
      <c r="U189" s="52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9"/>
      <c r="AS189" s="9"/>
      <c r="AT189" s="181" t="s">
        <v>207</v>
      </c>
      <c r="AU189" s="181" t="s">
        <v>81</v>
      </c>
      <c r="AV189" s="43" t="s">
        <v>81</v>
      </c>
      <c r="AW189" s="43" t="s">
        <v>32</v>
      </c>
      <c r="AX189" s="43" t="s">
        <v>71</v>
      </c>
      <c r="AY189" s="181" t="s">
        <v>173</v>
      </c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12"/>
    </row>
    <row r="190" spans="1:66" ht="13.05" customHeight="1">
      <c r="A190" s="13"/>
      <c r="B190" s="17"/>
      <c r="C190" s="9"/>
      <c r="D190" s="173" t="s">
        <v>207</v>
      </c>
      <c r="E190" s="178"/>
      <c r="F190" s="179" t="s">
        <v>2652</v>
      </c>
      <c r="G190" s="9"/>
      <c r="H190" s="180">
        <v>2.88</v>
      </c>
      <c r="I190" s="9"/>
      <c r="J190" s="9"/>
      <c r="K190" s="19"/>
      <c r="L190" s="49"/>
      <c r="M190" s="52"/>
      <c r="N190" s="9"/>
      <c r="O190" s="9"/>
      <c r="P190" s="9"/>
      <c r="Q190" s="9"/>
      <c r="R190" s="9"/>
      <c r="S190" s="9"/>
      <c r="T190" s="53"/>
      <c r="U190" s="52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9"/>
      <c r="AS190" s="9"/>
      <c r="AT190" s="181" t="s">
        <v>207</v>
      </c>
      <c r="AU190" s="181" t="s">
        <v>81</v>
      </c>
      <c r="AV190" s="43" t="s">
        <v>81</v>
      </c>
      <c r="AW190" s="43" t="s">
        <v>32</v>
      </c>
      <c r="AX190" s="43" t="s">
        <v>71</v>
      </c>
      <c r="AY190" s="181" t="s">
        <v>173</v>
      </c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12"/>
    </row>
    <row r="191" spans="1:66" ht="13.05" customHeight="1">
      <c r="A191" s="13"/>
      <c r="B191" s="17"/>
      <c r="C191" s="47"/>
      <c r="D191" s="183" t="s">
        <v>207</v>
      </c>
      <c r="E191" s="184"/>
      <c r="F191" s="185" t="s">
        <v>210</v>
      </c>
      <c r="G191" s="47"/>
      <c r="H191" s="186">
        <v>5.76</v>
      </c>
      <c r="I191" s="47"/>
      <c r="J191" s="47"/>
      <c r="K191" s="225"/>
      <c r="L191" s="49"/>
      <c r="M191" s="52"/>
      <c r="N191" s="9"/>
      <c r="O191" s="9"/>
      <c r="P191" s="9"/>
      <c r="Q191" s="9"/>
      <c r="R191" s="9"/>
      <c r="S191" s="9"/>
      <c r="T191" s="53"/>
      <c r="U191" s="52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9"/>
      <c r="AS191" s="9"/>
      <c r="AT191" s="187" t="s">
        <v>207</v>
      </c>
      <c r="AU191" s="187" t="s">
        <v>81</v>
      </c>
      <c r="AV191" s="43" t="s">
        <v>179</v>
      </c>
      <c r="AW191" s="43" t="s">
        <v>32</v>
      </c>
      <c r="AX191" s="43" t="s">
        <v>79</v>
      </c>
      <c r="AY191" s="187" t="s">
        <v>173</v>
      </c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12"/>
    </row>
    <row r="192" spans="1:66" ht="16.5" customHeight="1">
      <c r="A192" s="13"/>
      <c r="B192" s="49"/>
      <c r="C192" s="154" t="s">
        <v>323</v>
      </c>
      <c r="D192" s="154" t="s">
        <v>175</v>
      </c>
      <c r="E192" s="155" t="s">
        <v>464</v>
      </c>
      <c r="F192" s="155" t="s">
        <v>465</v>
      </c>
      <c r="G192" s="156" t="s">
        <v>199</v>
      </c>
      <c r="H192" s="157">
        <v>5.76</v>
      </c>
      <c r="I192" s="158"/>
      <c r="J192" s="159">
        <f>ROUND(I192*H192,2)</f>
        <v>0</v>
      </c>
      <c r="K192" s="167" t="s">
        <v>192</v>
      </c>
      <c r="L192" s="49"/>
      <c r="M192" s="161"/>
      <c r="N192" s="162" t="s">
        <v>42</v>
      </c>
      <c r="O192" s="9"/>
      <c r="P192" s="163">
        <f>O192*H192</f>
        <v>0</v>
      </c>
      <c r="Q192" s="163">
        <v>0</v>
      </c>
      <c r="R192" s="163">
        <f>Q192*H192</f>
        <v>0</v>
      </c>
      <c r="S192" s="163">
        <v>0</v>
      </c>
      <c r="T192" s="164">
        <f>S192*H192</f>
        <v>0</v>
      </c>
      <c r="U192" s="52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65" t="s">
        <v>179</v>
      </c>
      <c r="AS192" s="9"/>
      <c r="AT192" s="165" t="s">
        <v>175</v>
      </c>
      <c r="AU192" s="165" t="s">
        <v>81</v>
      </c>
      <c r="AV192" s="9"/>
      <c r="AW192" s="9"/>
      <c r="AX192" s="9"/>
      <c r="AY192" s="123" t="s">
        <v>173</v>
      </c>
      <c r="AZ192" s="9"/>
      <c r="BA192" s="9"/>
      <c r="BB192" s="9"/>
      <c r="BC192" s="9"/>
      <c r="BD192" s="9"/>
      <c r="BE192" s="166">
        <f>IF(N192="základní",J192,0)</f>
        <v>0</v>
      </c>
      <c r="BF192" s="166">
        <f>IF(N192="snížená",J192,0)</f>
        <v>0</v>
      </c>
      <c r="BG192" s="166">
        <f>IF(N192="zákl. přenesená",J192,0)</f>
        <v>0</v>
      </c>
      <c r="BH192" s="166">
        <f>IF(N192="sníž. přenesená",J192,0)</f>
        <v>0</v>
      </c>
      <c r="BI192" s="166">
        <f>IF(N192="nulová",J192,0)</f>
        <v>0</v>
      </c>
      <c r="BJ192" s="123" t="s">
        <v>79</v>
      </c>
      <c r="BK192" s="166">
        <f>ROUND(I192*H192,2)</f>
        <v>0</v>
      </c>
      <c r="BL192" s="123" t="s">
        <v>179</v>
      </c>
      <c r="BM192" s="165" t="s">
        <v>2653</v>
      </c>
      <c r="BN192" s="12"/>
    </row>
    <row r="193" spans="1:66" ht="13.05" customHeight="1">
      <c r="A193" s="13"/>
      <c r="B193" s="17"/>
      <c r="C193" s="50"/>
      <c r="D193" s="170" t="s">
        <v>194</v>
      </c>
      <c r="E193" s="50"/>
      <c r="F193" s="171" t="s">
        <v>467</v>
      </c>
      <c r="G193" s="50"/>
      <c r="H193" s="50"/>
      <c r="I193" s="50"/>
      <c r="J193" s="50"/>
      <c r="K193" s="226"/>
      <c r="L193" s="49"/>
      <c r="M193" s="52"/>
      <c r="N193" s="9"/>
      <c r="O193" s="9"/>
      <c r="P193" s="9"/>
      <c r="Q193" s="9"/>
      <c r="R193" s="9"/>
      <c r="S193" s="9"/>
      <c r="T193" s="53"/>
      <c r="U193" s="52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9"/>
      <c r="AS193" s="9"/>
      <c r="AT193" s="123" t="s">
        <v>194</v>
      </c>
      <c r="AU193" s="123" t="s">
        <v>81</v>
      </c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12"/>
    </row>
    <row r="194" spans="1:66" ht="22.8" customHeight="1">
      <c r="A194" s="13"/>
      <c r="B194" s="17"/>
      <c r="C194" s="47"/>
      <c r="D194" s="151" t="s">
        <v>70</v>
      </c>
      <c r="E194" s="152" t="s">
        <v>196</v>
      </c>
      <c r="F194" s="152" t="s">
        <v>577</v>
      </c>
      <c r="G194" s="47"/>
      <c r="H194" s="47"/>
      <c r="I194" s="47"/>
      <c r="J194" s="153">
        <f>BK194</f>
        <v>0</v>
      </c>
      <c r="K194" s="225"/>
      <c r="L194" s="49"/>
      <c r="M194" s="52"/>
      <c r="N194" s="9"/>
      <c r="O194" s="9"/>
      <c r="P194" s="147">
        <f>SUM(P195:P216)</f>
        <v>0</v>
      </c>
      <c r="Q194" s="9"/>
      <c r="R194" s="147">
        <f>SUM(R195:R216)</f>
        <v>240.30553979999999</v>
      </c>
      <c r="S194" s="9"/>
      <c r="T194" s="148">
        <f>SUM(T195:T216)</f>
        <v>0</v>
      </c>
      <c r="U194" s="52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44" t="s">
        <v>79</v>
      </c>
      <c r="AS194" s="9"/>
      <c r="AT194" s="149" t="s">
        <v>70</v>
      </c>
      <c r="AU194" s="149" t="s">
        <v>79</v>
      </c>
      <c r="AV194" s="9"/>
      <c r="AW194" s="9"/>
      <c r="AX194" s="9"/>
      <c r="AY194" s="144" t="s">
        <v>173</v>
      </c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150">
        <f>SUM(BK195:BK216)</f>
        <v>0</v>
      </c>
      <c r="BL194" s="9"/>
      <c r="BM194" s="9"/>
      <c r="BN194" s="12"/>
    </row>
    <row r="195" spans="1:66" ht="37.799999999999997" customHeight="1">
      <c r="A195" s="13"/>
      <c r="B195" s="49"/>
      <c r="C195" s="154" t="s">
        <v>330</v>
      </c>
      <c r="D195" s="154" t="s">
        <v>175</v>
      </c>
      <c r="E195" s="155" t="s">
        <v>2654</v>
      </c>
      <c r="F195" s="155" t="s">
        <v>2655</v>
      </c>
      <c r="G195" s="156" t="s">
        <v>199</v>
      </c>
      <c r="H195" s="157">
        <v>34</v>
      </c>
      <c r="I195" s="158"/>
      <c r="J195" s="159">
        <f>ROUND(I195*H195,2)</f>
        <v>0</v>
      </c>
      <c r="K195" s="167" t="s">
        <v>192</v>
      </c>
      <c r="L195" s="49"/>
      <c r="M195" s="161"/>
      <c r="N195" s="162" t="s">
        <v>42</v>
      </c>
      <c r="O195" s="9"/>
      <c r="P195" s="163">
        <f>O195*H195</f>
        <v>0</v>
      </c>
      <c r="Q195" s="163">
        <v>0.34499999999999997</v>
      </c>
      <c r="R195" s="163">
        <f>Q195*H195</f>
        <v>11.729999999999999</v>
      </c>
      <c r="S195" s="163">
        <v>0</v>
      </c>
      <c r="T195" s="164">
        <f>S195*H195</f>
        <v>0</v>
      </c>
      <c r="U195" s="52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65" t="s">
        <v>179</v>
      </c>
      <c r="AS195" s="9"/>
      <c r="AT195" s="165" t="s">
        <v>175</v>
      </c>
      <c r="AU195" s="165" t="s">
        <v>81</v>
      </c>
      <c r="AV195" s="9"/>
      <c r="AW195" s="9"/>
      <c r="AX195" s="9"/>
      <c r="AY195" s="123" t="s">
        <v>173</v>
      </c>
      <c r="AZ195" s="9"/>
      <c r="BA195" s="9"/>
      <c r="BB195" s="9"/>
      <c r="BC195" s="9"/>
      <c r="BD195" s="9"/>
      <c r="BE195" s="166">
        <f>IF(N195="základní",J195,0)</f>
        <v>0</v>
      </c>
      <c r="BF195" s="166">
        <f>IF(N195="snížená",J195,0)</f>
        <v>0</v>
      </c>
      <c r="BG195" s="166">
        <f>IF(N195="zákl. přenesená",J195,0)</f>
        <v>0</v>
      </c>
      <c r="BH195" s="166">
        <f>IF(N195="sníž. přenesená",J195,0)</f>
        <v>0</v>
      </c>
      <c r="BI195" s="166">
        <f>IF(N195="nulová",J195,0)</f>
        <v>0</v>
      </c>
      <c r="BJ195" s="123" t="s">
        <v>79</v>
      </c>
      <c r="BK195" s="166">
        <f>ROUND(I195*H195,2)</f>
        <v>0</v>
      </c>
      <c r="BL195" s="123" t="s">
        <v>179</v>
      </c>
      <c r="BM195" s="165" t="s">
        <v>2656</v>
      </c>
      <c r="BN195" s="12"/>
    </row>
    <row r="196" spans="1:66" ht="13.05" customHeight="1">
      <c r="A196" s="13"/>
      <c r="B196" s="17"/>
      <c r="C196" s="50"/>
      <c r="D196" s="170" t="s">
        <v>194</v>
      </c>
      <c r="E196" s="50"/>
      <c r="F196" s="171" t="s">
        <v>2657</v>
      </c>
      <c r="G196" s="50"/>
      <c r="H196" s="50"/>
      <c r="I196" s="50"/>
      <c r="J196" s="50"/>
      <c r="K196" s="226"/>
      <c r="L196" s="49"/>
      <c r="M196" s="52"/>
      <c r="N196" s="9"/>
      <c r="O196" s="9"/>
      <c r="P196" s="9"/>
      <c r="Q196" s="9"/>
      <c r="R196" s="9"/>
      <c r="S196" s="9"/>
      <c r="T196" s="53"/>
      <c r="U196" s="52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9"/>
      <c r="AS196" s="9"/>
      <c r="AT196" s="123" t="s">
        <v>194</v>
      </c>
      <c r="AU196" s="123" t="s">
        <v>81</v>
      </c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12"/>
    </row>
    <row r="197" spans="1:66" ht="27" customHeight="1">
      <c r="A197" s="13"/>
      <c r="B197" s="17"/>
      <c r="C197" s="9"/>
      <c r="D197" s="173" t="s">
        <v>235</v>
      </c>
      <c r="E197" s="9"/>
      <c r="F197" s="189" t="s">
        <v>2658</v>
      </c>
      <c r="G197" s="9"/>
      <c r="H197" s="9"/>
      <c r="I197" s="9"/>
      <c r="J197" s="9"/>
      <c r="K197" s="19"/>
      <c r="L197" s="49"/>
      <c r="M197" s="52"/>
      <c r="N197" s="9"/>
      <c r="O197" s="9"/>
      <c r="P197" s="9"/>
      <c r="Q197" s="9"/>
      <c r="R197" s="9"/>
      <c r="S197" s="9"/>
      <c r="T197" s="53"/>
      <c r="U197" s="52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9"/>
      <c r="AS197" s="9"/>
      <c r="AT197" s="123" t="s">
        <v>235</v>
      </c>
      <c r="AU197" s="123" t="s">
        <v>81</v>
      </c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12"/>
    </row>
    <row r="198" spans="1:66" ht="13.05" customHeight="1">
      <c r="A198" s="13"/>
      <c r="B198" s="17"/>
      <c r="C198" s="9"/>
      <c r="D198" s="173" t="s">
        <v>207</v>
      </c>
      <c r="E198" s="178"/>
      <c r="F198" s="179" t="s">
        <v>2659</v>
      </c>
      <c r="G198" s="9"/>
      <c r="H198" s="180">
        <v>34</v>
      </c>
      <c r="I198" s="9"/>
      <c r="J198" s="9"/>
      <c r="K198" s="19"/>
      <c r="L198" s="49"/>
      <c r="M198" s="52"/>
      <c r="N198" s="9"/>
      <c r="O198" s="9"/>
      <c r="P198" s="9"/>
      <c r="Q198" s="9"/>
      <c r="R198" s="9"/>
      <c r="S198" s="9"/>
      <c r="T198" s="53"/>
      <c r="U198" s="52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9"/>
      <c r="AS198" s="9"/>
      <c r="AT198" s="181" t="s">
        <v>207</v>
      </c>
      <c r="AU198" s="181" t="s">
        <v>81</v>
      </c>
      <c r="AV198" s="43" t="s">
        <v>81</v>
      </c>
      <c r="AW198" s="43" t="s">
        <v>32</v>
      </c>
      <c r="AX198" s="43" t="s">
        <v>71</v>
      </c>
      <c r="AY198" s="181" t="s">
        <v>173</v>
      </c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12"/>
    </row>
    <row r="199" spans="1:66" ht="13.05" customHeight="1">
      <c r="A199" s="13"/>
      <c r="B199" s="17"/>
      <c r="C199" s="47"/>
      <c r="D199" s="183" t="s">
        <v>207</v>
      </c>
      <c r="E199" s="184"/>
      <c r="F199" s="185" t="s">
        <v>210</v>
      </c>
      <c r="G199" s="47"/>
      <c r="H199" s="186">
        <v>34</v>
      </c>
      <c r="I199" s="47"/>
      <c r="J199" s="47"/>
      <c r="K199" s="225"/>
      <c r="L199" s="49"/>
      <c r="M199" s="52"/>
      <c r="N199" s="9"/>
      <c r="O199" s="9"/>
      <c r="P199" s="9"/>
      <c r="Q199" s="9"/>
      <c r="R199" s="9"/>
      <c r="S199" s="9"/>
      <c r="T199" s="53"/>
      <c r="U199" s="52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9"/>
      <c r="AS199" s="9"/>
      <c r="AT199" s="187" t="s">
        <v>207</v>
      </c>
      <c r="AU199" s="187" t="s">
        <v>81</v>
      </c>
      <c r="AV199" s="43" t="s">
        <v>179</v>
      </c>
      <c r="AW199" s="43" t="s">
        <v>32</v>
      </c>
      <c r="AX199" s="43" t="s">
        <v>79</v>
      </c>
      <c r="AY199" s="187" t="s">
        <v>173</v>
      </c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12"/>
    </row>
    <row r="200" spans="1:66" ht="33" customHeight="1">
      <c r="A200" s="13"/>
      <c r="B200" s="49"/>
      <c r="C200" s="154" t="s">
        <v>335</v>
      </c>
      <c r="D200" s="154" t="s">
        <v>175</v>
      </c>
      <c r="E200" s="155" t="s">
        <v>2660</v>
      </c>
      <c r="F200" s="155" t="s">
        <v>2661</v>
      </c>
      <c r="G200" s="156" t="s">
        <v>199</v>
      </c>
      <c r="H200" s="157">
        <v>198.125</v>
      </c>
      <c r="I200" s="158"/>
      <c r="J200" s="159">
        <f>ROUND(I200*H200,2)</f>
        <v>0</v>
      </c>
      <c r="K200" s="167" t="s">
        <v>192</v>
      </c>
      <c r="L200" s="49"/>
      <c r="M200" s="161"/>
      <c r="N200" s="162" t="s">
        <v>42</v>
      </c>
      <c r="O200" s="9"/>
      <c r="P200" s="163">
        <f>O200*H200</f>
        <v>0</v>
      </c>
      <c r="Q200" s="163">
        <v>0.46</v>
      </c>
      <c r="R200" s="163">
        <f>Q200*H200</f>
        <v>91.137500000000003</v>
      </c>
      <c r="S200" s="163">
        <v>0</v>
      </c>
      <c r="T200" s="164">
        <f>S200*H200</f>
        <v>0</v>
      </c>
      <c r="U200" s="52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65" t="s">
        <v>179</v>
      </c>
      <c r="AS200" s="9"/>
      <c r="AT200" s="165" t="s">
        <v>175</v>
      </c>
      <c r="AU200" s="165" t="s">
        <v>81</v>
      </c>
      <c r="AV200" s="9"/>
      <c r="AW200" s="9"/>
      <c r="AX200" s="9"/>
      <c r="AY200" s="123" t="s">
        <v>173</v>
      </c>
      <c r="AZ200" s="9"/>
      <c r="BA200" s="9"/>
      <c r="BB200" s="9"/>
      <c r="BC200" s="9"/>
      <c r="BD200" s="9"/>
      <c r="BE200" s="166">
        <f>IF(N200="základní",J200,0)</f>
        <v>0</v>
      </c>
      <c r="BF200" s="166">
        <f>IF(N200="snížená",J200,0)</f>
        <v>0</v>
      </c>
      <c r="BG200" s="166">
        <f>IF(N200="zákl. přenesená",J200,0)</f>
        <v>0</v>
      </c>
      <c r="BH200" s="166">
        <f>IF(N200="sníž. přenesená",J200,0)</f>
        <v>0</v>
      </c>
      <c r="BI200" s="166">
        <f>IF(N200="nulová",J200,0)</f>
        <v>0</v>
      </c>
      <c r="BJ200" s="123" t="s">
        <v>79</v>
      </c>
      <c r="BK200" s="166">
        <f>ROUND(I200*H200,2)</f>
        <v>0</v>
      </c>
      <c r="BL200" s="123" t="s">
        <v>179</v>
      </c>
      <c r="BM200" s="165" t="s">
        <v>2662</v>
      </c>
      <c r="BN200" s="12"/>
    </row>
    <row r="201" spans="1:66" ht="13.05" customHeight="1">
      <c r="A201" s="13"/>
      <c r="B201" s="17"/>
      <c r="C201" s="50"/>
      <c r="D201" s="170" t="s">
        <v>194</v>
      </c>
      <c r="E201" s="50"/>
      <c r="F201" s="171" t="s">
        <v>2663</v>
      </c>
      <c r="G201" s="50"/>
      <c r="H201" s="50"/>
      <c r="I201" s="50"/>
      <c r="J201" s="50"/>
      <c r="K201" s="226"/>
      <c r="L201" s="49"/>
      <c r="M201" s="52"/>
      <c r="N201" s="9"/>
      <c r="O201" s="9"/>
      <c r="P201" s="9"/>
      <c r="Q201" s="9"/>
      <c r="R201" s="9"/>
      <c r="S201" s="9"/>
      <c r="T201" s="53"/>
      <c r="U201" s="52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9"/>
      <c r="AS201" s="9"/>
      <c r="AT201" s="123" t="s">
        <v>194</v>
      </c>
      <c r="AU201" s="123" t="s">
        <v>81</v>
      </c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12"/>
    </row>
    <row r="202" spans="1:66" ht="13.05" customHeight="1">
      <c r="A202" s="13"/>
      <c r="B202" s="17"/>
      <c r="C202" s="9"/>
      <c r="D202" s="173" t="s">
        <v>207</v>
      </c>
      <c r="E202" s="174"/>
      <c r="F202" s="175" t="s">
        <v>2664</v>
      </c>
      <c r="G202" s="9"/>
      <c r="H202" s="174"/>
      <c r="I202" s="9"/>
      <c r="J202" s="9"/>
      <c r="K202" s="19"/>
      <c r="L202" s="49"/>
      <c r="M202" s="52"/>
      <c r="N202" s="9"/>
      <c r="O202" s="9"/>
      <c r="P202" s="9"/>
      <c r="Q202" s="9"/>
      <c r="R202" s="9"/>
      <c r="S202" s="9"/>
      <c r="T202" s="53"/>
      <c r="U202" s="52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9"/>
      <c r="AS202" s="9"/>
      <c r="AT202" s="176" t="s">
        <v>207</v>
      </c>
      <c r="AU202" s="176" t="s">
        <v>81</v>
      </c>
      <c r="AV202" s="43" t="s">
        <v>79</v>
      </c>
      <c r="AW202" s="43" t="s">
        <v>32</v>
      </c>
      <c r="AX202" s="43" t="s">
        <v>71</v>
      </c>
      <c r="AY202" s="176" t="s">
        <v>173</v>
      </c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12"/>
    </row>
    <row r="203" spans="1:66" ht="13.05" customHeight="1">
      <c r="A203" s="13"/>
      <c r="B203" s="17"/>
      <c r="C203" s="9"/>
      <c r="D203" s="173" t="s">
        <v>207</v>
      </c>
      <c r="E203" s="178"/>
      <c r="F203" s="179" t="s">
        <v>2665</v>
      </c>
      <c r="G203" s="9"/>
      <c r="H203" s="180">
        <v>198.125</v>
      </c>
      <c r="I203" s="9"/>
      <c r="J203" s="9"/>
      <c r="K203" s="19"/>
      <c r="L203" s="49"/>
      <c r="M203" s="52"/>
      <c r="N203" s="9"/>
      <c r="O203" s="9"/>
      <c r="P203" s="9"/>
      <c r="Q203" s="9"/>
      <c r="R203" s="9"/>
      <c r="S203" s="9"/>
      <c r="T203" s="53"/>
      <c r="U203" s="52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9"/>
      <c r="AS203" s="9"/>
      <c r="AT203" s="181" t="s">
        <v>207</v>
      </c>
      <c r="AU203" s="181" t="s">
        <v>81</v>
      </c>
      <c r="AV203" s="43" t="s">
        <v>81</v>
      </c>
      <c r="AW203" s="43" t="s">
        <v>32</v>
      </c>
      <c r="AX203" s="43" t="s">
        <v>71</v>
      </c>
      <c r="AY203" s="181" t="s">
        <v>173</v>
      </c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12"/>
    </row>
    <row r="204" spans="1:66" ht="13.05" customHeight="1">
      <c r="A204" s="13"/>
      <c r="B204" s="17"/>
      <c r="C204" s="47"/>
      <c r="D204" s="183" t="s">
        <v>207</v>
      </c>
      <c r="E204" s="184"/>
      <c r="F204" s="185" t="s">
        <v>210</v>
      </c>
      <c r="G204" s="47"/>
      <c r="H204" s="186">
        <v>198.125</v>
      </c>
      <c r="I204" s="47"/>
      <c r="J204" s="47"/>
      <c r="K204" s="225"/>
      <c r="L204" s="49"/>
      <c r="M204" s="52"/>
      <c r="N204" s="9"/>
      <c r="O204" s="9"/>
      <c r="P204" s="9"/>
      <c r="Q204" s="9"/>
      <c r="R204" s="9"/>
      <c r="S204" s="9"/>
      <c r="T204" s="53"/>
      <c r="U204" s="52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9"/>
      <c r="AS204" s="9"/>
      <c r="AT204" s="187" t="s">
        <v>207</v>
      </c>
      <c r="AU204" s="187" t="s">
        <v>81</v>
      </c>
      <c r="AV204" s="43" t="s">
        <v>179</v>
      </c>
      <c r="AW204" s="43" t="s">
        <v>32</v>
      </c>
      <c r="AX204" s="43" t="s">
        <v>79</v>
      </c>
      <c r="AY204" s="187" t="s">
        <v>173</v>
      </c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12"/>
    </row>
    <row r="205" spans="1:66" ht="33" customHeight="1">
      <c r="A205" s="13"/>
      <c r="B205" s="49"/>
      <c r="C205" s="154" t="s">
        <v>342</v>
      </c>
      <c r="D205" s="154" t="s">
        <v>175</v>
      </c>
      <c r="E205" s="155" t="s">
        <v>2660</v>
      </c>
      <c r="F205" s="155" t="s">
        <v>2661</v>
      </c>
      <c r="G205" s="156" t="s">
        <v>199</v>
      </c>
      <c r="H205" s="157">
        <v>188.69</v>
      </c>
      <c r="I205" s="158"/>
      <c r="J205" s="159">
        <f>ROUND(I205*H205,2)</f>
        <v>0</v>
      </c>
      <c r="K205" s="167" t="s">
        <v>192</v>
      </c>
      <c r="L205" s="49"/>
      <c r="M205" s="161"/>
      <c r="N205" s="162" t="s">
        <v>42</v>
      </c>
      <c r="O205" s="9"/>
      <c r="P205" s="163">
        <f>O205*H205</f>
        <v>0</v>
      </c>
      <c r="Q205" s="163">
        <v>0.46</v>
      </c>
      <c r="R205" s="163">
        <f>Q205*H205</f>
        <v>86.797399999999996</v>
      </c>
      <c r="S205" s="163">
        <v>0</v>
      </c>
      <c r="T205" s="164">
        <f>S205*H205</f>
        <v>0</v>
      </c>
      <c r="U205" s="52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65" t="s">
        <v>179</v>
      </c>
      <c r="AS205" s="9"/>
      <c r="AT205" s="165" t="s">
        <v>175</v>
      </c>
      <c r="AU205" s="165" t="s">
        <v>81</v>
      </c>
      <c r="AV205" s="9"/>
      <c r="AW205" s="9"/>
      <c r="AX205" s="9"/>
      <c r="AY205" s="123" t="s">
        <v>173</v>
      </c>
      <c r="AZ205" s="9"/>
      <c r="BA205" s="9"/>
      <c r="BB205" s="9"/>
      <c r="BC205" s="9"/>
      <c r="BD205" s="9"/>
      <c r="BE205" s="166">
        <f>IF(N205="základní",J205,0)</f>
        <v>0</v>
      </c>
      <c r="BF205" s="166">
        <f>IF(N205="snížená",J205,0)</f>
        <v>0</v>
      </c>
      <c r="BG205" s="166">
        <f>IF(N205="zákl. přenesená",J205,0)</f>
        <v>0</v>
      </c>
      <c r="BH205" s="166">
        <f>IF(N205="sníž. přenesená",J205,0)</f>
        <v>0</v>
      </c>
      <c r="BI205" s="166">
        <f>IF(N205="nulová",J205,0)</f>
        <v>0</v>
      </c>
      <c r="BJ205" s="123" t="s">
        <v>79</v>
      </c>
      <c r="BK205" s="166">
        <f>ROUND(I205*H205,2)</f>
        <v>0</v>
      </c>
      <c r="BL205" s="123" t="s">
        <v>179</v>
      </c>
      <c r="BM205" s="165" t="s">
        <v>2666</v>
      </c>
      <c r="BN205" s="12"/>
    </row>
    <row r="206" spans="1:66" ht="13.05" customHeight="1">
      <c r="A206" s="13"/>
      <c r="B206" s="17"/>
      <c r="C206" s="50"/>
      <c r="D206" s="170" t="s">
        <v>194</v>
      </c>
      <c r="E206" s="50"/>
      <c r="F206" s="171" t="s">
        <v>2663</v>
      </c>
      <c r="G206" s="50"/>
      <c r="H206" s="50"/>
      <c r="I206" s="50"/>
      <c r="J206" s="50"/>
      <c r="K206" s="226"/>
      <c r="L206" s="49"/>
      <c r="M206" s="52"/>
      <c r="N206" s="9"/>
      <c r="O206" s="9"/>
      <c r="P206" s="9"/>
      <c r="Q206" s="9"/>
      <c r="R206" s="9"/>
      <c r="S206" s="9"/>
      <c r="T206" s="53"/>
      <c r="U206" s="52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9"/>
      <c r="AS206" s="9"/>
      <c r="AT206" s="123" t="s">
        <v>194</v>
      </c>
      <c r="AU206" s="123" t="s">
        <v>81</v>
      </c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12"/>
    </row>
    <row r="207" spans="1:66" ht="13.05" customHeight="1">
      <c r="A207" s="13"/>
      <c r="B207" s="17"/>
      <c r="C207" s="9"/>
      <c r="D207" s="173" t="s">
        <v>207</v>
      </c>
      <c r="E207" s="174"/>
      <c r="F207" s="175" t="s">
        <v>2667</v>
      </c>
      <c r="G207" s="9"/>
      <c r="H207" s="174"/>
      <c r="I207" s="9"/>
      <c r="J207" s="9"/>
      <c r="K207" s="19"/>
      <c r="L207" s="49"/>
      <c r="M207" s="52"/>
      <c r="N207" s="9"/>
      <c r="O207" s="9"/>
      <c r="P207" s="9"/>
      <c r="Q207" s="9"/>
      <c r="R207" s="9"/>
      <c r="S207" s="9"/>
      <c r="T207" s="53"/>
      <c r="U207" s="52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9"/>
      <c r="AS207" s="9"/>
      <c r="AT207" s="176" t="s">
        <v>207</v>
      </c>
      <c r="AU207" s="176" t="s">
        <v>81</v>
      </c>
      <c r="AV207" s="43" t="s">
        <v>79</v>
      </c>
      <c r="AW207" s="43" t="s">
        <v>32</v>
      </c>
      <c r="AX207" s="43" t="s">
        <v>71</v>
      </c>
      <c r="AY207" s="176" t="s">
        <v>173</v>
      </c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12"/>
    </row>
    <row r="208" spans="1:66" ht="13.05" customHeight="1">
      <c r="A208" s="13"/>
      <c r="B208" s="17"/>
      <c r="C208" s="9"/>
      <c r="D208" s="173" t="s">
        <v>207</v>
      </c>
      <c r="E208" s="178"/>
      <c r="F208" s="179" t="s">
        <v>2668</v>
      </c>
      <c r="G208" s="9"/>
      <c r="H208" s="180">
        <v>188.69</v>
      </c>
      <c r="I208" s="9"/>
      <c r="J208" s="9"/>
      <c r="K208" s="19"/>
      <c r="L208" s="49"/>
      <c r="M208" s="52"/>
      <c r="N208" s="9"/>
      <c r="O208" s="9"/>
      <c r="P208" s="9"/>
      <c r="Q208" s="9"/>
      <c r="R208" s="9"/>
      <c r="S208" s="9"/>
      <c r="T208" s="53"/>
      <c r="U208" s="52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9"/>
      <c r="AS208" s="9"/>
      <c r="AT208" s="181" t="s">
        <v>207</v>
      </c>
      <c r="AU208" s="181" t="s">
        <v>81</v>
      </c>
      <c r="AV208" s="43" t="s">
        <v>81</v>
      </c>
      <c r="AW208" s="43" t="s">
        <v>32</v>
      </c>
      <c r="AX208" s="43" t="s">
        <v>71</v>
      </c>
      <c r="AY208" s="181" t="s">
        <v>173</v>
      </c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12"/>
    </row>
    <row r="209" spans="1:66" ht="13.05" customHeight="1">
      <c r="A209" s="13"/>
      <c r="B209" s="17"/>
      <c r="C209" s="47"/>
      <c r="D209" s="183" t="s">
        <v>207</v>
      </c>
      <c r="E209" s="184"/>
      <c r="F209" s="185" t="s">
        <v>210</v>
      </c>
      <c r="G209" s="47"/>
      <c r="H209" s="186">
        <v>188.69</v>
      </c>
      <c r="I209" s="47"/>
      <c r="J209" s="47"/>
      <c r="K209" s="225"/>
      <c r="L209" s="49"/>
      <c r="M209" s="52"/>
      <c r="N209" s="9"/>
      <c r="O209" s="9"/>
      <c r="P209" s="9"/>
      <c r="Q209" s="9"/>
      <c r="R209" s="9"/>
      <c r="S209" s="9"/>
      <c r="T209" s="53"/>
      <c r="U209" s="52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9"/>
      <c r="AS209" s="9"/>
      <c r="AT209" s="187" t="s">
        <v>207</v>
      </c>
      <c r="AU209" s="187" t="s">
        <v>81</v>
      </c>
      <c r="AV209" s="43" t="s">
        <v>179</v>
      </c>
      <c r="AW209" s="43" t="s">
        <v>32</v>
      </c>
      <c r="AX209" s="43" t="s">
        <v>79</v>
      </c>
      <c r="AY209" s="187" t="s">
        <v>173</v>
      </c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12"/>
    </row>
    <row r="210" spans="1:66" ht="37.799999999999997" customHeight="1">
      <c r="A210" s="13"/>
      <c r="B210" s="49"/>
      <c r="C210" s="154" t="s">
        <v>350</v>
      </c>
      <c r="D210" s="154" t="s">
        <v>175</v>
      </c>
      <c r="E210" s="155" t="s">
        <v>605</v>
      </c>
      <c r="F210" s="155" t="s">
        <v>606</v>
      </c>
      <c r="G210" s="156" t="s">
        <v>199</v>
      </c>
      <c r="H210" s="157">
        <v>188.69</v>
      </c>
      <c r="I210" s="158"/>
      <c r="J210" s="159">
        <f>ROUND(I210*H210,2)</f>
        <v>0</v>
      </c>
      <c r="K210" s="167" t="s">
        <v>192</v>
      </c>
      <c r="L210" s="49"/>
      <c r="M210" s="161"/>
      <c r="N210" s="162" t="s">
        <v>42</v>
      </c>
      <c r="O210" s="9"/>
      <c r="P210" s="163">
        <f>O210*H210</f>
        <v>0</v>
      </c>
      <c r="Q210" s="163">
        <v>0</v>
      </c>
      <c r="R210" s="163">
        <f>Q210*H210</f>
        <v>0</v>
      </c>
      <c r="S210" s="163">
        <v>0</v>
      </c>
      <c r="T210" s="164">
        <f>S210*H210</f>
        <v>0</v>
      </c>
      <c r="U210" s="52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65" t="s">
        <v>179</v>
      </c>
      <c r="AS210" s="9"/>
      <c r="AT210" s="165" t="s">
        <v>175</v>
      </c>
      <c r="AU210" s="165" t="s">
        <v>81</v>
      </c>
      <c r="AV210" s="9"/>
      <c r="AW210" s="9"/>
      <c r="AX210" s="9"/>
      <c r="AY210" s="123" t="s">
        <v>173</v>
      </c>
      <c r="AZ210" s="9"/>
      <c r="BA210" s="9"/>
      <c r="BB210" s="9"/>
      <c r="BC210" s="9"/>
      <c r="BD210" s="9"/>
      <c r="BE210" s="166">
        <f>IF(N210="základní",J210,0)</f>
        <v>0</v>
      </c>
      <c r="BF210" s="166">
        <f>IF(N210="snížená",J210,0)</f>
        <v>0</v>
      </c>
      <c r="BG210" s="166">
        <f>IF(N210="zákl. přenesená",J210,0)</f>
        <v>0</v>
      </c>
      <c r="BH210" s="166">
        <f>IF(N210="sníž. přenesená",J210,0)</f>
        <v>0</v>
      </c>
      <c r="BI210" s="166">
        <f>IF(N210="nulová",J210,0)</f>
        <v>0</v>
      </c>
      <c r="BJ210" s="123" t="s">
        <v>79</v>
      </c>
      <c r="BK210" s="166">
        <f>ROUND(I210*H210,2)</f>
        <v>0</v>
      </c>
      <c r="BL210" s="123" t="s">
        <v>179</v>
      </c>
      <c r="BM210" s="165" t="s">
        <v>2669</v>
      </c>
      <c r="BN210" s="12"/>
    </row>
    <row r="211" spans="1:66" ht="13.05" customHeight="1">
      <c r="A211" s="13"/>
      <c r="B211" s="17"/>
      <c r="C211" s="229"/>
      <c r="D211" s="168" t="s">
        <v>194</v>
      </c>
      <c r="E211" s="229"/>
      <c r="F211" s="169" t="s">
        <v>608</v>
      </c>
      <c r="G211" s="229"/>
      <c r="H211" s="229"/>
      <c r="I211" s="229"/>
      <c r="J211" s="229"/>
      <c r="K211" s="230"/>
      <c r="L211" s="49"/>
      <c r="M211" s="52"/>
      <c r="N211" s="9"/>
      <c r="O211" s="9"/>
      <c r="P211" s="9"/>
      <c r="Q211" s="9"/>
      <c r="R211" s="9"/>
      <c r="S211" s="9"/>
      <c r="T211" s="53"/>
      <c r="U211" s="52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9"/>
      <c r="AS211" s="9"/>
      <c r="AT211" s="123" t="s">
        <v>194</v>
      </c>
      <c r="AU211" s="123" t="s">
        <v>81</v>
      </c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12"/>
    </row>
    <row r="212" spans="1:66" ht="78" customHeight="1">
      <c r="A212" s="13"/>
      <c r="B212" s="49"/>
      <c r="C212" s="154" t="s">
        <v>355</v>
      </c>
      <c r="D212" s="154" t="s">
        <v>175</v>
      </c>
      <c r="E212" s="155" t="s">
        <v>2670</v>
      </c>
      <c r="F212" s="155" t="s">
        <v>2671</v>
      </c>
      <c r="G212" s="156" t="s">
        <v>199</v>
      </c>
      <c r="H212" s="157">
        <v>188.69</v>
      </c>
      <c r="I212" s="158"/>
      <c r="J212" s="159">
        <f>ROUND(I212*H212,2)</f>
        <v>0</v>
      </c>
      <c r="K212" s="167" t="s">
        <v>192</v>
      </c>
      <c r="L212" s="49"/>
      <c r="M212" s="161"/>
      <c r="N212" s="162" t="s">
        <v>42</v>
      </c>
      <c r="O212" s="9"/>
      <c r="P212" s="163">
        <f>O212*H212</f>
        <v>0</v>
      </c>
      <c r="Q212" s="163">
        <v>9.0620000000000006E-2</v>
      </c>
      <c r="R212" s="163">
        <f>Q212*H212</f>
        <v>17.0990878</v>
      </c>
      <c r="S212" s="163">
        <v>0</v>
      </c>
      <c r="T212" s="164">
        <f>S212*H212</f>
        <v>0</v>
      </c>
      <c r="U212" s="52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65" t="s">
        <v>179</v>
      </c>
      <c r="AS212" s="9"/>
      <c r="AT212" s="165" t="s">
        <v>175</v>
      </c>
      <c r="AU212" s="165" t="s">
        <v>81</v>
      </c>
      <c r="AV212" s="9"/>
      <c r="AW212" s="9"/>
      <c r="AX212" s="9"/>
      <c r="AY212" s="123" t="s">
        <v>173</v>
      </c>
      <c r="AZ212" s="9"/>
      <c r="BA212" s="9"/>
      <c r="BB212" s="9"/>
      <c r="BC212" s="9"/>
      <c r="BD212" s="9"/>
      <c r="BE212" s="166">
        <f>IF(N212="základní",J212,0)</f>
        <v>0</v>
      </c>
      <c r="BF212" s="166">
        <f>IF(N212="snížená",J212,0)</f>
        <v>0</v>
      </c>
      <c r="BG212" s="166">
        <f>IF(N212="zákl. přenesená",J212,0)</f>
        <v>0</v>
      </c>
      <c r="BH212" s="166">
        <f>IF(N212="sníž. přenesená",J212,0)</f>
        <v>0</v>
      </c>
      <c r="BI212" s="166">
        <f>IF(N212="nulová",J212,0)</f>
        <v>0</v>
      </c>
      <c r="BJ212" s="123" t="s">
        <v>79</v>
      </c>
      <c r="BK212" s="166">
        <f>ROUND(I212*H212,2)</f>
        <v>0</v>
      </c>
      <c r="BL212" s="123" t="s">
        <v>179</v>
      </c>
      <c r="BM212" s="165" t="s">
        <v>2672</v>
      </c>
      <c r="BN212" s="12"/>
    </row>
    <row r="213" spans="1:66" ht="13.05" customHeight="1">
      <c r="A213" s="13"/>
      <c r="B213" s="17"/>
      <c r="C213" s="229"/>
      <c r="D213" s="168" t="s">
        <v>194</v>
      </c>
      <c r="E213" s="229"/>
      <c r="F213" s="169" t="s">
        <v>2673</v>
      </c>
      <c r="G213" s="229"/>
      <c r="H213" s="229"/>
      <c r="I213" s="229"/>
      <c r="J213" s="229"/>
      <c r="K213" s="230"/>
      <c r="L213" s="49"/>
      <c r="M213" s="52"/>
      <c r="N213" s="9"/>
      <c r="O213" s="9"/>
      <c r="P213" s="9"/>
      <c r="Q213" s="9"/>
      <c r="R213" s="9"/>
      <c r="S213" s="9"/>
      <c r="T213" s="53"/>
      <c r="U213" s="52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9"/>
      <c r="AS213" s="9"/>
      <c r="AT213" s="123" t="s">
        <v>194</v>
      </c>
      <c r="AU213" s="123" t="s">
        <v>81</v>
      </c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12"/>
    </row>
    <row r="214" spans="1:66" ht="24.15" customHeight="1">
      <c r="A214" s="13"/>
      <c r="B214" s="49"/>
      <c r="C214" s="193" t="s">
        <v>360</v>
      </c>
      <c r="D214" s="193" t="s">
        <v>317</v>
      </c>
      <c r="E214" s="194" t="s">
        <v>2674</v>
      </c>
      <c r="F214" s="194" t="s">
        <v>2675</v>
      </c>
      <c r="G214" s="195" t="s">
        <v>199</v>
      </c>
      <c r="H214" s="196">
        <v>190.577</v>
      </c>
      <c r="I214" s="197"/>
      <c r="J214" s="198">
        <f>ROUND(I214*H214,2)</f>
        <v>0</v>
      </c>
      <c r="K214" s="199" t="s">
        <v>192</v>
      </c>
      <c r="L214" s="200"/>
      <c r="M214" s="201"/>
      <c r="N214" s="202" t="s">
        <v>42</v>
      </c>
      <c r="O214" s="9"/>
      <c r="P214" s="163">
        <f>O214*H214</f>
        <v>0</v>
      </c>
      <c r="Q214" s="163">
        <v>0.17599999999999999</v>
      </c>
      <c r="R214" s="163">
        <f>Q214*H214</f>
        <v>33.541551999999996</v>
      </c>
      <c r="S214" s="163">
        <v>0</v>
      </c>
      <c r="T214" s="164">
        <f>S214*H214</f>
        <v>0</v>
      </c>
      <c r="U214" s="52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65" t="s">
        <v>216</v>
      </c>
      <c r="AS214" s="9"/>
      <c r="AT214" s="165" t="s">
        <v>317</v>
      </c>
      <c r="AU214" s="165" t="s">
        <v>81</v>
      </c>
      <c r="AV214" s="9"/>
      <c r="AW214" s="9"/>
      <c r="AX214" s="9"/>
      <c r="AY214" s="123" t="s">
        <v>173</v>
      </c>
      <c r="AZ214" s="9"/>
      <c r="BA214" s="9"/>
      <c r="BB214" s="9"/>
      <c r="BC214" s="9"/>
      <c r="BD214" s="9"/>
      <c r="BE214" s="166">
        <f>IF(N214="základní",J214,0)</f>
        <v>0</v>
      </c>
      <c r="BF214" s="166">
        <f>IF(N214="snížená",J214,0)</f>
        <v>0</v>
      </c>
      <c r="BG214" s="166">
        <f>IF(N214="zákl. přenesená",J214,0)</f>
        <v>0</v>
      </c>
      <c r="BH214" s="166">
        <f>IF(N214="sníž. přenesená",J214,0)</f>
        <v>0</v>
      </c>
      <c r="BI214" s="166">
        <f>IF(N214="nulová",J214,0)</f>
        <v>0</v>
      </c>
      <c r="BJ214" s="123" t="s">
        <v>79</v>
      </c>
      <c r="BK214" s="166">
        <f>ROUND(I214*H214,2)</f>
        <v>0</v>
      </c>
      <c r="BL214" s="123" t="s">
        <v>179</v>
      </c>
      <c r="BM214" s="165" t="s">
        <v>2676</v>
      </c>
      <c r="BN214" s="12"/>
    </row>
    <row r="215" spans="1:66" ht="13.05" customHeight="1">
      <c r="A215" s="13"/>
      <c r="B215" s="17"/>
      <c r="C215" s="50"/>
      <c r="D215" s="203" t="s">
        <v>207</v>
      </c>
      <c r="E215" s="204"/>
      <c r="F215" s="205" t="s">
        <v>2677</v>
      </c>
      <c r="G215" s="50"/>
      <c r="H215" s="206">
        <v>190.577</v>
      </c>
      <c r="I215" s="50"/>
      <c r="J215" s="50"/>
      <c r="K215" s="226"/>
      <c r="L215" s="49"/>
      <c r="M215" s="52"/>
      <c r="N215" s="9"/>
      <c r="O215" s="9"/>
      <c r="P215" s="9"/>
      <c r="Q215" s="9"/>
      <c r="R215" s="9"/>
      <c r="S215" s="9"/>
      <c r="T215" s="53"/>
      <c r="U215" s="52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9"/>
      <c r="AS215" s="9"/>
      <c r="AT215" s="181" t="s">
        <v>207</v>
      </c>
      <c r="AU215" s="181" t="s">
        <v>81</v>
      </c>
      <c r="AV215" s="43" t="s">
        <v>81</v>
      </c>
      <c r="AW215" s="43" t="s">
        <v>32</v>
      </c>
      <c r="AX215" s="43" t="s">
        <v>71</v>
      </c>
      <c r="AY215" s="181" t="s">
        <v>173</v>
      </c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12"/>
    </row>
    <row r="216" spans="1:66" ht="13.05" customHeight="1">
      <c r="A216" s="13"/>
      <c r="B216" s="17"/>
      <c r="C216" s="9"/>
      <c r="D216" s="173" t="s">
        <v>207</v>
      </c>
      <c r="E216" s="212"/>
      <c r="F216" s="213" t="s">
        <v>210</v>
      </c>
      <c r="G216" s="9"/>
      <c r="H216" s="180">
        <v>190.577</v>
      </c>
      <c r="I216" s="9"/>
      <c r="J216" s="9"/>
      <c r="K216" s="19"/>
      <c r="L216" s="49"/>
      <c r="M216" s="52"/>
      <c r="N216" s="9"/>
      <c r="O216" s="9"/>
      <c r="P216" s="9"/>
      <c r="Q216" s="9"/>
      <c r="R216" s="9"/>
      <c r="S216" s="9"/>
      <c r="T216" s="53"/>
      <c r="U216" s="52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9"/>
      <c r="AS216" s="9"/>
      <c r="AT216" s="187" t="s">
        <v>207</v>
      </c>
      <c r="AU216" s="187" t="s">
        <v>81</v>
      </c>
      <c r="AV216" s="43" t="s">
        <v>179</v>
      </c>
      <c r="AW216" s="43" t="s">
        <v>32</v>
      </c>
      <c r="AX216" s="43" t="s">
        <v>79</v>
      </c>
      <c r="AY216" s="187" t="s">
        <v>173</v>
      </c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12"/>
    </row>
    <row r="217" spans="1:66" ht="22.8" customHeight="1">
      <c r="A217" s="13"/>
      <c r="B217" s="17"/>
      <c r="C217" s="47"/>
      <c r="D217" s="151" t="s">
        <v>70</v>
      </c>
      <c r="E217" s="152" t="s">
        <v>202</v>
      </c>
      <c r="F217" s="152" t="s">
        <v>632</v>
      </c>
      <c r="G217" s="47"/>
      <c r="H217" s="47"/>
      <c r="I217" s="47"/>
      <c r="J217" s="153">
        <f>BK217</f>
        <v>0</v>
      </c>
      <c r="K217" s="225"/>
      <c r="L217" s="49"/>
      <c r="M217" s="52"/>
      <c r="N217" s="9"/>
      <c r="O217" s="9"/>
      <c r="P217" s="147">
        <f>SUM(P218:P226)</f>
        <v>0</v>
      </c>
      <c r="Q217" s="9"/>
      <c r="R217" s="147">
        <f>SUM(R218:R226)</f>
        <v>2.8922127999999998</v>
      </c>
      <c r="S217" s="9"/>
      <c r="T217" s="148">
        <f>SUM(T218:T226)</f>
        <v>0</v>
      </c>
      <c r="U217" s="52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44" t="s">
        <v>79</v>
      </c>
      <c r="AS217" s="9"/>
      <c r="AT217" s="149" t="s">
        <v>70</v>
      </c>
      <c r="AU217" s="149" t="s">
        <v>79</v>
      </c>
      <c r="AV217" s="9"/>
      <c r="AW217" s="9"/>
      <c r="AX217" s="9"/>
      <c r="AY217" s="144" t="s">
        <v>173</v>
      </c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150">
        <f>SUM(BK218:BK226)</f>
        <v>0</v>
      </c>
      <c r="BL217" s="9"/>
      <c r="BM217" s="9"/>
      <c r="BN217" s="12"/>
    </row>
    <row r="218" spans="1:66" ht="21.75" customHeight="1">
      <c r="A218" s="13"/>
      <c r="B218" s="49"/>
      <c r="C218" s="154" t="s">
        <v>364</v>
      </c>
      <c r="D218" s="154" t="s">
        <v>175</v>
      </c>
      <c r="E218" s="155" t="s">
        <v>2678</v>
      </c>
      <c r="F218" s="155" t="s">
        <v>2679</v>
      </c>
      <c r="G218" s="156" t="s">
        <v>199</v>
      </c>
      <c r="H218" s="157">
        <v>3.3279999999999998</v>
      </c>
      <c r="I218" s="158"/>
      <c r="J218" s="159">
        <f>ROUND(I218*H218,2)</f>
        <v>0</v>
      </c>
      <c r="K218" s="167" t="s">
        <v>192</v>
      </c>
      <c r="L218" s="49"/>
      <c r="M218" s="161"/>
      <c r="N218" s="162" t="s">
        <v>42</v>
      </c>
      <c r="O218" s="9"/>
      <c r="P218" s="163">
        <f>O218*H218</f>
        <v>0</v>
      </c>
      <c r="Q218" s="163">
        <v>1.1939999999999999E-2</v>
      </c>
      <c r="R218" s="163">
        <f>Q218*H218</f>
        <v>3.9736319999999999E-2</v>
      </c>
      <c r="S218" s="163">
        <v>0</v>
      </c>
      <c r="T218" s="164">
        <f>S218*H218</f>
        <v>0</v>
      </c>
      <c r="U218" s="52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65" t="s">
        <v>179</v>
      </c>
      <c r="AS218" s="9"/>
      <c r="AT218" s="165" t="s">
        <v>175</v>
      </c>
      <c r="AU218" s="165" t="s">
        <v>81</v>
      </c>
      <c r="AV218" s="9"/>
      <c r="AW218" s="9"/>
      <c r="AX218" s="9"/>
      <c r="AY218" s="123" t="s">
        <v>173</v>
      </c>
      <c r="AZ218" s="9"/>
      <c r="BA218" s="9"/>
      <c r="BB218" s="9"/>
      <c r="BC218" s="9"/>
      <c r="BD218" s="9"/>
      <c r="BE218" s="166">
        <f>IF(N218="základní",J218,0)</f>
        <v>0</v>
      </c>
      <c r="BF218" s="166">
        <f>IF(N218="snížená",J218,0)</f>
        <v>0</v>
      </c>
      <c r="BG218" s="166">
        <f>IF(N218="zákl. přenesená",J218,0)</f>
        <v>0</v>
      </c>
      <c r="BH218" s="166">
        <f>IF(N218="sníž. přenesená",J218,0)</f>
        <v>0</v>
      </c>
      <c r="BI218" s="166">
        <f>IF(N218="nulová",J218,0)</f>
        <v>0</v>
      </c>
      <c r="BJ218" s="123" t="s">
        <v>79</v>
      </c>
      <c r="BK218" s="166">
        <f>ROUND(I218*H218,2)</f>
        <v>0</v>
      </c>
      <c r="BL218" s="123" t="s">
        <v>179</v>
      </c>
      <c r="BM218" s="165" t="s">
        <v>2680</v>
      </c>
      <c r="BN218" s="12"/>
    </row>
    <row r="219" spans="1:66" ht="13.05" customHeight="1">
      <c r="A219" s="13"/>
      <c r="B219" s="17"/>
      <c r="C219" s="50"/>
      <c r="D219" s="170" t="s">
        <v>194</v>
      </c>
      <c r="E219" s="50"/>
      <c r="F219" s="171" t="s">
        <v>2681</v>
      </c>
      <c r="G219" s="50"/>
      <c r="H219" s="50"/>
      <c r="I219" s="50"/>
      <c r="J219" s="50"/>
      <c r="K219" s="226"/>
      <c r="L219" s="49"/>
      <c r="M219" s="52"/>
      <c r="N219" s="9"/>
      <c r="O219" s="9"/>
      <c r="P219" s="9"/>
      <c r="Q219" s="9"/>
      <c r="R219" s="9"/>
      <c r="S219" s="9"/>
      <c r="T219" s="53"/>
      <c r="U219" s="52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9"/>
      <c r="AS219" s="9"/>
      <c r="AT219" s="123" t="s">
        <v>194</v>
      </c>
      <c r="AU219" s="123" t="s">
        <v>81</v>
      </c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12"/>
    </row>
    <row r="220" spans="1:66" ht="13.05" customHeight="1">
      <c r="A220" s="13"/>
      <c r="B220" s="17"/>
      <c r="C220" s="9"/>
      <c r="D220" s="173" t="s">
        <v>207</v>
      </c>
      <c r="E220" s="178"/>
      <c r="F220" s="179" t="s">
        <v>2682</v>
      </c>
      <c r="G220" s="9"/>
      <c r="H220" s="180">
        <v>3.3279999999999998</v>
      </c>
      <c r="I220" s="9"/>
      <c r="J220" s="9"/>
      <c r="K220" s="19"/>
      <c r="L220" s="49"/>
      <c r="M220" s="52"/>
      <c r="N220" s="9"/>
      <c r="O220" s="9"/>
      <c r="P220" s="9"/>
      <c r="Q220" s="9"/>
      <c r="R220" s="9"/>
      <c r="S220" s="9"/>
      <c r="T220" s="53"/>
      <c r="U220" s="52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9"/>
      <c r="AS220" s="9"/>
      <c r="AT220" s="181" t="s">
        <v>207</v>
      </c>
      <c r="AU220" s="181" t="s">
        <v>81</v>
      </c>
      <c r="AV220" s="43" t="s">
        <v>81</v>
      </c>
      <c r="AW220" s="43" t="s">
        <v>32</v>
      </c>
      <c r="AX220" s="43" t="s">
        <v>71</v>
      </c>
      <c r="AY220" s="181" t="s">
        <v>173</v>
      </c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12"/>
    </row>
    <row r="221" spans="1:66" ht="13.05" customHeight="1">
      <c r="A221" s="13"/>
      <c r="B221" s="17"/>
      <c r="C221" s="47"/>
      <c r="D221" s="183" t="s">
        <v>207</v>
      </c>
      <c r="E221" s="184"/>
      <c r="F221" s="185" t="s">
        <v>210</v>
      </c>
      <c r="G221" s="47"/>
      <c r="H221" s="186">
        <v>3.3279999999999998</v>
      </c>
      <c r="I221" s="47"/>
      <c r="J221" s="47"/>
      <c r="K221" s="225"/>
      <c r="L221" s="49"/>
      <c r="M221" s="52"/>
      <c r="N221" s="9"/>
      <c r="O221" s="9"/>
      <c r="P221" s="9"/>
      <c r="Q221" s="9"/>
      <c r="R221" s="9"/>
      <c r="S221" s="9"/>
      <c r="T221" s="53"/>
      <c r="U221" s="52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9"/>
      <c r="AS221" s="9"/>
      <c r="AT221" s="187" t="s">
        <v>207</v>
      </c>
      <c r="AU221" s="187" t="s">
        <v>81</v>
      </c>
      <c r="AV221" s="43" t="s">
        <v>179</v>
      </c>
      <c r="AW221" s="43" t="s">
        <v>32</v>
      </c>
      <c r="AX221" s="43" t="s">
        <v>79</v>
      </c>
      <c r="AY221" s="187" t="s">
        <v>173</v>
      </c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12"/>
    </row>
    <row r="222" spans="1:66" ht="66.75" customHeight="1">
      <c r="A222" s="13"/>
      <c r="B222" s="49"/>
      <c r="C222" s="154" t="s">
        <v>369</v>
      </c>
      <c r="D222" s="154" t="s">
        <v>175</v>
      </c>
      <c r="E222" s="155" t="s">
        <v>2683</v>
      </c>
      <c r="F222" s="155" t="s">
        <v>2684</v>
      </c>
      <c r="G222" s="156" t="s">
        <v>248</v>
      </c>
      <c r="H222" s="157">
        <v>1.099</v>
      </c>
      <c r="I222" s="158"/>
      <c r="J222" s="159">
        <f>ROUND(I222*H222,2)</f>
        <v>0</v>
      </c>
      <c r="K222" s="167" t="s">
        <v>192</v>
      </c>
      <c r="L222" s="49"/>
      <c r="M222" s="161"/>
      <c r="N222" s="162" t="s">
        <v>42</v>
      </c>
      <c r="O222" s="9"/>
      <c r="P222" s="163">
        <f>O222*H222</f>
        <v>0</v>
      </c>
      <c r="Q222" s="163">
        <v>2.59552</v>
      </c>
      <c r="R222" s="163">
        <f>Q222*H222</f>
        <v>2.85247648</v>
      </c>
      <c r="S222" s="163">
        <v>0</v>
      </c>
      <c r="T222" s="164">
        <f>S222*H222</f>
        <v>0</v>
      </c>
      <c r="U222" s="52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65" t="s">
        <v>179</v>
      </c>
      <c r="AS222" s="9"/>
      <c r="AT222" s="165" t="s">
        <v>175</v>
      </c>
      <c r="AU222" s="165" t="s">
        <v>81</v>
      </c>
      <c r="AV222" s="9"/>
      <c r="AW222" s="9"/>
      <c r="AX222" s="9"/>
      <c r="AY222" s="123" t="s">
        <v>173</v>
      </c>
      <c r="AZ222" s="9"/>
      <c r="BA222" s="9"/>
      <c r="BB222" s="9"/>
      <c r="BC222" s="9"/>
      <c r="BD222" s="9"/>
      <c r="BE222" s="166">
        <f>IF(N222="základní",J222,0)</f>
        <v>0</v>
      </c>
      <c r="BF222" s="166">
        <f>IF(N222="snížená",J222,0)</f>
        <v>0</v>
      </c>
      <c r="BG222" s="166">
        <f>IF(N222="zákl. přenesená",J222,0)</f>
        <v>0</v>
      </c>
      <c r="BH222" s="166">
        <f>IF(N222="sníž. přenesená",J222,0)</f>
        <v>0</v>
      </c>
      <c r="BI222" s="166">
        <f>IF(N222="nulová",J222,0)</f>
        <v>0</v>
      </c>
      <c r="BJ222" s="123" t="s">
        <v>79</v>
      </c>
      <c r="BK222" s="166">
        <f>ROUND(I222*H222,2)</f>
        <v>0</v>
      </c>
      <c r="BL222" s="123" t="s">
        <v>179</v>
      </c>
      <c r="BM222" s="165" t="s">
        <v>2685</v>
      </c>
      <c r="BN222" s="12"/>
    </row>
    <row r="223" spans="1:66" ht="13.05" customHeight="1">
      <c r="A223" s="13"/>
      <c r="B223" s="17"/>
      <c r="C223" s="50"/>
      <c r="D223" s="170" t="s">
        <v>194</v>
      </c>
      <c r="E223" s="50"/>
      <c r="F223" s="171" t="s">
        <v>2686</v>
      </c>
      <c r="G223" s="50"/>
      <c r="H223" s="50"/>
      <c r="I223" s="50"/>
      <c r="J223" s="50"/>
      <c r="K223" s="226"/>
      <c r="L223" s="49"/>
      <c r="M223" s="52"/>
      <c r="N223" s="9"/>
      <c r="O223" s="9"/>
      <c r="P223" s="9"/>
      <c r="Q223" s="9"/>
      <c r="R223" s="9"/>
      <c r="S223" s="9"/>
      <c r="T223" s="53"/>
      <c r="U223" s="52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9"/>
      <c r="AS223" s="9"/>
      <c r="AT223" s="123" t="s">
        <v>194</v>
      </c>
      <c r="AU223" s="123" t="s">
        <v>81</v>
      </c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12"/>
    </row>
    <row r="224" spans="1:66" ht="13.05" customHeight="1">
      <c r="A224" s="13"/>
      <c r="B224" s="17"/>
      <c r="C224" s="9"/>
      <c r="D224" s="173" t="s">
        <v>207</v>
      </c>
      <c r="E224" s="174"/>
      <c r="F224" s="175" t="s">
        <v>2687</v>
      </c>
      <c r="G224" s="9"/>
      <c r="H224" s="174"/>
      <c r="I224" s="9"/>
      <c r="J224" s="9"/>
      <c r="K224" s="19"/>
      <c r="L224" s="49"/>
      <c r="M224" s="52"/>
      <c r="N224" s="9"/>
      <c r="O224" s="9"/>
      <c r="P224" s="9"/>
      <c r="Q224" s="9"/>
      <c r="R224" s="9"/>
      <c r="S224" s="9"/>
      <c r="T224" s="53"/>
      <c r="U224" s="52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9"/>
      <c r="AS224" s="9"/>
      <c r="AT224" s="176" t="s">
        <v>207</v>
      </c>
      <c r="AU224" s="176" t="s">
        <v>81</v>
      </c>
      <c r="AV224" s="43" t="s">
        <v>79</v>
      </c>
      <c r="AW224" s="43" t="s">
        <v>32</v>
      </c>
      <c r="AX224" s="43" t="s">
        <v>71</v>
      </c>
      <c r="AY224" s="176" t="s">
        <v>173</v>
      </c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12"/>
    </row>
    <row r="225" spans="1:66" ht="13.05" customHeight="1">
      <c r="A225" s="13"/>
      <c r="B225" s="17"/>
      <c r="C225" s="9"/>
      <c r="D225" s="173" t="s">
        <v>207</v>
      </c>
      <c r="E225" s="178"/>
      <c r="F225" s="179" t="s">
        <v>2688</v>
      </c>
      <c r="G225" s="9"/>
      <c r="H225" s="180">
        <v>1.099</v>
      </c>
      <c r="I225" s="9"/>
      <c r="J225" s="9"/>
      <c r="K225" s="19"/>
      <c r="L225" s="49"/>
      <c r="M225" s="52"/>
      <c r="N225" s="9"/>
      <c r="O225" s="9"/>
      <c r="P225" s="9"/>
      <c r="Q225" s="9"/>
      <c r="R225" s="9"/>
      <c r="S225" s="9"/>
      <c r="T225" s="53"/>
      <c r="U225" s="52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9"/>
      <c r="AS225" s="9"/>
      <c r="AT225" s="181" t="s">
        <v>207</v>
      </c>
      <c r="AU225" s="181" t="s">
        <v>81</v>
      </c>
      <c r="AV225" s="43" t="s">
        <v>81</v>
      </c>
      <c r="AW225" s="43" t="s">
        <v>32</v>
      </c>
      <c r="AX225" s="43" t="s">
        <v>71</v>
      </c>
      <c r="AY225" s="181" t="s">
        <v>173</v>
      </c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12"/>
    </row>
    <row r="226" spans="1:66" ht="13.05" customHeight="1">
      <c r="A226" s="13"/>
      <c r="B226" s="17"/>
      <c r="C226" s="9"/>
      <c r="D226" s="173" t="s">
        <v>207</v>
      </c>
      <c r="E226" s="212"/>
      <c r="F226" s="213" t="s">
        <v>210</v>
      </c>
      <c r="G226" s="9"/>
      <c r="H226" s="180">
        <v>1.099</v>
      </c>
      <c r="I226" s="9"/>
      <c r="J226" s="9"/>
      <c r="K226" s="19"/>
      <c r="L226" s="49"/>
      <c r="M226" s="52"/>
      <c r="N226" s="9"/>
      <c r="O226" s="9"/>
      <c r="P226" s="9"/>
      <c r="Q226" s="9"/>
      <c r="R226" s="9"/>
      <c r="S226" s="9"/>
      <c r="T226" s="53"/>
      <c r="U226" s="52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9"/>
      <c r="AS226" s="9"/>
      <c r="AT226" s="187" t="s">
        <v>207</v>
      </c>
      <c r="AU226" s="187" t="s">
        <v>81</v>
      </c>
      <c r="AV226" s="43" t="s">
        <v>179</v>
      </c>
      <c r="AW226" s="43" t="s">
        <v>32</v>
      </c>
      <c r="AX226" s="43" t="s">
        <v>79</v>
      </c>
      <c r="AY226" s="187" t="s">
        <v>173</v>
      </c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12"/>
    </row>
    <row r="227" spans="1:66" ht="22.8" customHeight="1">
      <c r="A227" s="13"/>
      <c r="B227" s="17"/>
      <c r="C227" s="47"/>
      <c r="D227" s="151" t="s">
        <v>70</v>
      </c>
      <c r="E227" s="152" t="s">
        <v>216</v>
      </c>
      <c r="F227" s="152" t="s">
        <v>2689</v>
      </c>
      <c r="G227" s="47"/>
      <c r="H227" s="47"/>
      <c r="I227" s="47"/>
      <c r="J227" s="153">
        <f>BK227</f>
        <v>0</v>
      </c>
      <c r="K227" s="225"/>
      <c r="L227" s="49"/>
      <c r="M227" s="52"/>
      <c r="N227" s="9"/>
      <c r="O227" s="9"/>
      <c r="P227" s="147">
        <f>SUM(P228:P233)</f>
        <v>0</v>
      </c>
      <c r="Q227" s="9"/>
      <c r="R227" s="147">
        <f>SUM(R228:R233)</f>
        <v>1.3312700000000002</v>
      </c>
      <c r="S227" s="9"/>
      <c r="T227" s="148">
        <f>SUM(T228:T233)</f>
        <v>0</v>
      </c>
      <c r="U227" s="52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44" t="s">
        <v>79</v>
      </c>
      <c r="AS227" s="9"/>
      <c r="AT227" s="149" t="s">
        <v>70</v>
      </c>
      <c r="AU227" s="149" t="s">
        <v>79</v>
      </c>
      <c r="AV227" s="9"/>
      <c r="AW227" s="9"/>
      <c r="AX227" s="9"/>
      <c r="AY227" s="144" t="s">
        <v>173</v>
      </c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150">
        <f>SUM(BK228:BK233)</f>
        <v>0</v>
      </c>
      <c r="BL227" s="9"/>
      <c r="BM227" s="9"/>
      <c r="BN227" s="12"/>
    </row>
    <row r="228" spans="1:66" ht="24.15" customHeight="1">
      <c r="A228" s="13"/>
      <c r="B228" s="49"/>
      <c r="C228" s="154" t="s">
        <v>375</v>
      </c>
      <c r="D228" s="154" t="s">
        <v>175</v>
      </c>
      <c r="E228" s="155" t="s">
        <v>2690</v>
      </c>
      <c r="F228" s="155" t="s">
        <v>2691</v>
      </c>
      <c r="G228" s="156" t="s">
        <v>191</v>
      </c>
      <c r="H228" s="157">
        <v>1</v>
      </c>
      <c r="I228" s="158"/>
      <c r="J228" s="159">
        <f>ROUND(I228*H228,2)</f>
        <v>0</v>
      </c>
      <c r="K228" s="167" t="s">
        <v>192</v>
      </c>
      <c r="L228" s="49"/>
      <c r="M228" s="161"/>
      <c r="N228" s="162" t="s">
        <v>42</v>
      </c>
      <c r="O228" s="9"/>
      <c r="P228" s="163">
        <f>O228*H228</f>
        <v>0</v>
      </c>
      <c r="Q228" s="163">
        <v>3.9269999999999999E-2</v>
      </c>
      <c r="R228" s="163">
        <f>Q228*H228</f>
        <v>3.9269999999999999E-2</v>
      </c>
      <c r="S228" s="163">
        <v>0</v>
      </c>
      <c r="T228" s="164">
        <f>S228*H228</f>
        <v>0</v>
      </c>
      <c r="U228" s="52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65" t="s">
        <v>179</v>
      </c>
      <c r="AS228" s="9"/>
      <c r="AT228" s="165" t="s">
        <v>175</v>
      </c>
      <c r="AU228" s="165" t="s">
        <v>81</v>
      </c>
      <c r="AV228" s="9"/>
      <c r="AW228" s="9"/>
      <c r="AX228" s="9"/>
      <c r="AY228" s="123" t="s">
        <v>173</v>
      </c>
      <c r="AZ228" s="9"/>
      <c r="BA228" s="9"/>
      <c r="BB228" s="9"/>
      <c r="BC228" s="9"/>
      <c r="BD228" s="9"/>
      <c r="BE228" s="166">
        <f>IF(N228="základní",J228,0)</f>
        <v>0</v>
      </c>
      <c r="BF228" s="166">
        <f>IF(N228="snížená",J228,0)</f>
        <v>0</v>
      </c>
      <c r="BG228" s="166">
        <f>IF(N228="zákl. přenesená",J228,0)</f>
        <v>0</v>
      </c>
      <c r="BH228" s="166">
        <f>IF(N228="sníž. přenesená",J228,0)</f>
        <v>0</v>
      </c>
      <c r="BI228" s="166">
        <f>IF(N228="nulová",J228,0)</f>
        <v>0</v>
      </c>
      <c r="BJ228" s="123" t="s">
        <v>79</v>
      </c>
      <c r="BK228" s="166">
        <f>ROUND(I228*H228,2)</f>
        <v>0</v>
      </c>
      <c r="BL228" s="123" t="s">
        <v>179</v>
      </c>
      <c r="BM228" s="165" t="s">
        <v>2692</v>
      </c>
      <c r="BN228" s="12"/>
    </row>
    <row r="229" spans="1:66" ht="13.05" customHeight="1">
      <c r="A229" s="13"/>
      <c r="B229" s="17"/>
      <c r="C229" s="229"/>
      <c r="D229" s="168" t="s">
        <v>194</v>
      </c>
      <c r="E229" s="229"/>
      <c r="F229" s="169" t="s">
        <v>2693</v>
      </c>
      <c r="G229" s="229"/>
      <c r="H229" s="229"/>
      <c r="I229" s="229"/>
      <c r="J229" s="229"/>
      <c r="K229" s="230"/>
      <c r="L229" s="49"/>
      <c r="M229" s="52"/>
      <c r="N229" s="9"/>
      <c r="O229" s="9"/>
      <c r="P229" s="9"/>
      <c r="Q229" s="9"/>
      <c r="R229" s="9"/>
      <c r="S229" s="9"/>
      <c r="T229" s="53"/>
      <c r="U229" s="52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9"/>
      <c r="AS229" s="9"/>
      <c r="AT229" s="123" t="s">
        <v>194</v>
      </c>
      <c r="AU229" s="123" t="s">
        <v>81</v>
      </c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12"/>
    </row>
    <row r="230" spans="1:66" ht="24.15" customHeight="1">
      <c r="A230" s="13"/>
      <c r="B230" s="49"/>
      <c r="C230" s="193" t="s">
        <v>381</v>
      </c>
      <c r="D230" s="193" t="s">
        <v>317</v>
      </c>
      <c r="E230" s="194" t="s">
        <v>2694</v>
      </c>
      <c r="F230" s="194" t="s">
        <v>2695</v>
      </c>
      <c r="G230" s="195" t="s">
        <v>191</v>
      </c>
      <c r="H230" s="196">
        <v>1</v>
      </c>
      <c r="I230" s="197"/>
      <c r="J230" s="198">
        <f>ROUND(I230*H230,2)</f>
        <v>0</v>
      </c>
      <c r="K230" s="199" t="s">
        <v>192</v>
      </c>
      <c r="L230" s="200"/>
      <c r="M230" s="201"/>
      <c r="N230" s="202" t="s">
        <v>42</v>
      </c>
      <c r="O230" s="9"/>
      <c r="P230" s="163">
        <f>O230*H230</f>
        <v>0</v>
      </c>
      <c r="Q230" s="163">
        <v>1.1000000000000001</v>
      </c>
      <c r="R230" s="163">
        <f>Q230*H230</f>
        <v>1.1000000000000001</v>
      </c>
      <c r="S230" s="163">
        <v>0</v>
      </c>
      <c r="T230" s="164">
        <f>S230*H230</f>
        <v>0</v>
      </c>
      <c r="U230" s="52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65" t="s">
        <v>216</v>
      </c>
      <c r="AS230" s="9"/>
      <c r="AT230" s="165" t="s">
        <v>317</v>
      </c>
      <c r="AU230" s="165" t="s">
        <v>81</v>
      </c>
      <c r="AV230" s="9"/>
      <c r="AW230" s="9"/>
      <c r="AX230" s="9"/>
      <c r="AY230" s="123" t="s">
        <v>173</v>
      </c>
      <c r="AZ230" s="9"/>
      <c r="BA230" s="9"/>
      <c r="BB230" s="9"/>
      <c r="BC230" s="9"/>
      <c r="BD230" s="9"/>
      <c r="BE230" s="166">
        <f>IF(N230="základní",J230,0)</f>
        <v>0</v>
      </c>
      <c r="BF230" s="166">
        <f>IF(N230="snížená",J230,0)</f>
        <v>0</v>
      </c>
      <c r="BG230" s="166">
        <f>IF(N230="zákl. přenesená",J230,0)</f>
        <v>0</v>
      </c>
      <c r="BH230" s="166">
        <f>IF(N230="sníž. přenesená",J230,0)</f>
        <v>0</v>
      </c>
      <c r="BI230" s="166">
        <f>IF(N230="nulová",J230,0)</f>
        <v>0</v>
      </c>
      <c r="BJ230" s="123" t="s">
        <v>79</v>
      </c>
      <c r="BK230" s="166">
        <f>ROUND(I230*H230,2)</f>
        <v>0</v>
      </c>
      <c r="BL230" s="123" t="s">
        <v>179</v>
      </c>
      <c r="BM230" s="165" t="s">
        <v>2696</v>
      </c>
      <c r="BN230" s="12"/>
    </row>
    <row r="231" spans="1:66" ht="37.799999999999997" customHeight="1">
      <c r="A231" s="13"/>
      <c r="B231" s="49"/>
      <c r="C231" s="154" t="s">
        <v>386</v>
      </c>
      <c r="D231" s="154" t="s">
        <v>175</v>
      </c>
      <c r="E231" s="155" t="s">
        <v>2697</v>
      </c>
      <c r="F231" s="155" t="s">
        <v>2698</v>
      </c>
      <c r="G231" s="156" t="s">
        <v>191</v>
      </c>
      <c r="H231" s="157">
        <v>1</v>
      </c>
      <c r="I231" s="158"/>
      <c r="J231" s="159">
        <f>ROUND(I231*H231,2)</f>
        <v>0</v>
      </c>
      <c r="K231" s="167" t="s">
        <v>192</v>
      </c>
      <c r="L231" s="49"/>
      <c r="M231" s="161"/>
      <c r="N231" s="162" t="s">
        <v>42</v>
      </c>
      <c r="O231" s="9"/>
      <c r="P231" s="163">
        <f>O231*H231</f>
        <v>0</v>
      </c>
      <c r="Q231" s="163">
        <v>0.09</v>
      </c>
      <c r="R231" s="163">
        <f>Q231*H231</f>
        <v>0.09</v>
      </c>
      <c r="S231" s="163">
        <v>0</v>
      </c>
      <c r="T231" s="164">
        <f>S231*H231</f>
        <v>0</v>
      </c>
      <c r="U231" s="52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65" t="s">
        <v>179</v>
      </c>
      <c r="AS231" s="9"/>
      <c r="AT231" s="165" t="s">
        <v>175</v>
      </c>
      <c r="AU231" s="165" t="s">
        <v>81</v>
      </c>
      <c r="AV231" s="9"/>
      <c r="AW231" s="9"/>
      <c r="AX231" s="9"/>
      <c r="AY231" s="123" t="s">
        <v>173</v>
      </c>
      <c r="AZ231" s="9"/>
      <c r="BA231" s="9"/>
      <c r="BB231" s="9"/>
      <c r="BC231" s="9"/>
      <c r="BD231" s="9"/>
      <c r="BE231" s="166">
        <f>IF(N231="základní",J231,0)</f>
        <v>0</v>
      </c>
      <c r="BF231" s="166">
        <f>IF(N231="snížená",J231,0)</f>
        <v>0</v>
      </c>
      <c r="BG231" s="166">
        <f>IF(N231="zákl. přenesená",J231,0)</f>
        <v>0</v>
      </c>
      <c r="BH231" s="166">
        <f>IF(N231="sníž. přenesená",J231,0)</f>
        <v>0</v>
      </c>
      <c r="BI231" s="166">
        <f>IF(N231="nulová",J231,0)</f>
        <v>0</v>
      </c>
      <c r="BJ231" s="123" t="s">
        <v>79</v>
      </c>
      <c r="BK231" s="166">
        <f>ROUND(I231*H231,2)</f>
        <v>0</v>
      </c>
      <c r="BL231" s="123" t="s">
        <v>179</v>
      </c>
      <c r="BM231" s="165" t="s">
        <v>2699</v>
      </c>
      <c r="BN231" s="12"/>
    </row>
    <row r="232" spans="1:66" ht="13.05" customHeight="1">
      <c r="A232" s="13"/>
      <c r="B232" s="17"/>
      <c r="C232" s="229"/>
      <c r="D232" s="168" t="s">
        <v>194</v>
      </c>
      <c r="E232" s="229"/>
      <c r="F232" s="169" t="s">
        <v>2700</v>
      </c>
      <c r="G232" s="229"/>
      <c r="H232" s="229"/>
      <c r="I232" s="229"/>
      <c r="J232" s="229"/>
      <c r="K232" s="230"/>
      <c r="L232" s="49"/>
      <c r="M232" s="52"/>
      <c r="N232" s="9"/>
      <c r="O232" s="9"/>
      <c r="P232" s="9"/>
      <c r="Q232" s="9"/>
      <c r="R232" s="9"/>
      <c r="S232" s="9"/>
      <c r="T232" s="53"/>
      <c r="U232" s="52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9"/>
      <c r="AS232" s="9"/>
      <c r="AT232" s="123" t="s">
        <v>194</v>
      </c>
      <c r="AU232" s="123" t="s">
        <v>81</v>
      </c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12"/>
    </row>
    <row r="233" spans="1:66" ht="24.15" customHeight="1">
      <c r="A233" s="13"/>
      <c r="B233" s="49"/>
      <c r="C233" s="193" t="s">
        <v>391</v>
      </c>
      <c r="D233" s="193" t="s">
        <v>317</v>
      </c>
      <c r="E233" s="194" t="s">
        <v>2701</v>
      </c>
      <c r="F233" s="194" t="s">
        <v>2702</v>
      </c>
      <c r="G233" s="195" t="s">
        <v>191</v>
      </c>
      <c r="H233" s="196">
        <v>1</v>
      </c>
      <c r="I233" s="197"/>
      <c r="J233" s="198">
        <f>ROUND(I233*H233,2)</f>
        <v>0</v>
      </c>
      <c r="K233" s="199" t="s">
        <v>192</v>
      </c>
      <c r="L233" s="200"/>
      <c r="M233" s="201"/>
      <c r="N233" s="202" t="s">
        <v>42</v>
      </c>
      <c r="O233" s="9"/>
      <c r="P233" s="163">
        <f>O233*H233</f>
        <v>0</v>
      </c>
      <c r="Q233" s="163">
        <v>0.10199999999999999</v>
      </c>
      <c r="R233" s="163">
        <f>Q233*H233</f>
        <v>0.10199999999999999</v>
      </c>
      <c r="S233" s="163">
        <v>0</v>
      </c>
      <c r="T233" s="164">
        <f>S233*H233</f>
        <v>0</v>
      </c>
      <c r="U233" s="52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65" t="s">
        <v>216</v>
      </c>
      <c r="AS233" s="9"/>
      <c r="AT233" s="165" t="s">
        <v>317</v>
      </c>
      <c r="AU233" s="165" t="s">
        <v>81</v>
      </c>
      <c r="AV233" s="9"/>
      <c r="AW233" s="9"/>
      <c r="AX233" s="9"/>
      <c r="AY233" s="123" t="s">
        <v>173</v>
      </c>
      <c r="AZ233" s="9"/>
      <c r="BA233" s="9"/>
      <c r="BB233" s="9"/>
      <c r="BC233" s="9"/>
      <c r="BD233" s="9"/>
      <c r="BE233" s="166">
        <f>IF(N233="základní",J233,0)</f>
        <v>0</v>
      </c>
      <c r="BF233" s="166">
        <f>IF(N233="snížená",J233,0)</f>
        <v>0</v>
      </c>
      <c r="BG233" s="166">
        <f>IF(N233="zákl. přenesená",J233,0)</f>
        <v>0</v>
      </c>
      <c r="BH233" s="166">
        <f>IF(N233="sníž. přenesená",J233,0)</f>
        <v>0</v>
      </c>
      <c r="BI233" s="166">
        <f>IF(N233="nulová",J233,0)</f>
        <v>0</v>
      </c>
      <c r="BJ233" s="123" t="s">
        <v>79</v>
      </c>
      <c r="BK233" s="166">
        <f>ROUND(I233*H233,2)</f>
        <v>0</v>
      </c>
      <c r="BL233" s="123" t="s">
        <v>179</v>
      </c>
      <c r="BM233" s="165" t="s">
        <v>2703</v>
      </c>
      <c r="BN233" s="12"/>
    </row>
    <row r="234" spans="1:66" ht="22.8" customHeight="1">
      <c r="A234" s="13"/>
      <c r="B234" s="17"/>
      <c r="C234" s="229"/>
      <c r="D234" s="231" t="s">
        <v>70</v>
      </c>
      <c r="E234" s="128" t="s">
        <v>221</v>
      </c>
      <c r="F234" s="128" t="s">
        <v>680</v>
      </c>
      <c r="G234" s="229"/>
      <c r="H234" s="229"/>
      <c r="I234" s="229"/>
      <c r="J234" s="232">
        <f>BK234</f>
        <v>0</v>
      </c>
      <c r="K234" s="230"/>
      <c r="L234" s="49"/>
      <c r="M234" s="52"/>
      <c r="N234" s="9"/>
      <c r="O234" s="9"/>
      <c r="P234" s="147">
        <f>SUM(P235:P286)</f>
        <v>0</v>
      </c>
      <c r="Q234" s="9"/>
      <c r="R234" s="147">
        <f>SUM(R235:R286)</f>
        <v>52.156480700000003</v>
      </c>
      <c r="S234" s="9"/>
      <c r="T234" s="148">
        <f>SUM(T235:T286)</f>
        <v>1.6025</v>
      </c>
      <c r="U234" s="52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44" t="s">
        <v>79</v>
      </c>
      <c r="AS234" s="9"/>
      <c r="AT234" s="149" t="s">
        <v>70</v>
      </c>
      <c r="AU234" s="149" t="s">
        <v>79</v>
      </c>
      <c r="AV234" s="9"/>
      <c r="AW234" s="9"/>
      <c r="AX234" s="9"/>
      <c r="AY234" s="144" t="s">
        <v>173</v>
      </c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150">
        <f>SUM(BK235:BK286)</f>
        <v>0</v>
      </c>
      <c r="BL234" s="9"/>
      <c r="BM234" s="9"/>
      <c r="BN234" s="12"/>
    </row>
    <row r="235" spans="1:66" ht="62.7" customHeight="1">
      <c r="A235" s="13"/>
      <c r="B235" s="49"/>
      <c r="C235" s="154" t="s">
        <v>396</v>
      </c>
      <c r="D235" s="154" t="s">
        <v>175</v>
      </c>
      <c r="E235" s="155" t="s">
        <v>2704</v>
      </c>
      <c r="F235" s="155" t="s">
        <v>2705</v>
      </c>
      <c r="G235" s="156" t="s">
        <v>378</v>
      </c>
      <c r="H235" s="157">
        <v>12</v>
      </c>
      <c r="I235" s="158"/>
      <c r="J235" s="159">
        <f>ROUND(I235*H235,2)</f>
        <v>0</v>
      </c>
      <c r="K235" s="167" t="s">
        <v>192</v>
      </c>
      <c r="L235" s="49"/>
      <c r="M235" s="161"/>
      <c r="N235" s="162" t="s">
        <v>42</v>
      </c>
      <c r="O235" s="9"/>
      <c r="P235" s="163">
        <f>O235*H235</f>
        <v>0</v>
      </c>
      <c r="Q235" s="163">
        <v>8.9779999999999999E-2</v>
      </c>
      <c r="R235" s="163">
        <f>Q235*H235</f>
        <v>1.0773600000000001</v>
      </c>
      <c r="S235" s="163">
        <v>0</v>
      </c>
      <c r="T235" s="164">
        <f>S235*H235</f>
        <v>0</v>
      </c>
      <c r="U235" s="52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65" t="s">
        <v>179</v>
      </c>
      <c r="AS235" s="9"/>
      <c r="AT235" s="165" t="s">
        <v>175</v>
      </c>
      <c r="AU235" s="165" t="s">
        <v>81</v>
      </c>
      <c r="AV235" s="9"/>
      <c r="AW235" s="9"/>
      <c r="AX235" s="9"/>
      <c r="AY235" s="123" t="s">
        <v>173</v>
      </c>
      <c r="AZ235" s="9"/>
      <c r="BA235" s="9"/>
      <c r="BB235" s="9"/>
      <c r="BC235" s="9"/>
      <c r="BD235" s="9"/>
      <c r="BE235" s="166">
        <f>IF(N235="základní",J235,0)</f>
        <v>0</v>
      </c>
      <c r="BF235" s="166">
        <f>IF(N235="snížená",J235,0)</f>
        <v>0</v>
      </c>
      <c r="BG235" s="166">
        <f>IF(N235="zákl. přenesená",J235,0)</f>
        <v>0</v>
      </c>
      <c r="BH235" s="166">
        <f>IF(N235="sníž. přenesená",J235,0)</f>
        <v>0</v>
      </c>
      <c r="BI235" s="166">
        <f>IF(N235="nulová",J235,0)</f>
        <v>0</v>
      </c>
      <c r="BJ235" s="123" t="s">
        <v>79</v>
      </c>
      <c r="BK235" s="166">
        <f>ROUND(I235*H235,2)</f>
        <v>0</v>
      </c>
      <c r="BL235" s="123" t="s">
        <v>179</v>
      </c>
      <c r="BM235" s="165" t="s">
        <v>2706</v>
      </c>
      <c r="BN235" s="12"/>
    </row>
    <row r="236" spans="1:66" ht="13.05" customHeight="1">
      <c r="A236" s="13"/>
      <c r="B236" s="17"/>
      <c r="C236" s="50"/>
      <c r="D236" s="170" t="s">
        <v>194</v>
      </c>
      <c r="E236" s="50"/>
      <c r="F236" s="171" t="s">
        <v>2707</v>
      </c>
      <c r="G236" s="50"/>
      <c r="H236" s="50"/>
      <c r="I236" s="50"/>
      <c r="J236" s="50"/>
      <c r="K236" s="226"/>
      <c r="L236" s="49"/>
      <c r="M236" s="52"/>
      <c r="N236" s="9"/>
      <c r="O236" s="9"/>
      <c r="P236" s="9"/>
      <c r="Q236" s="9"/>
      <c r="R236" s="9"/>
      <c r="S236" s="9"/>
      <c r="T236" s="53"/>
      <c r="U236" s="52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9"/>
      <c r="AS236" s="9"/>
      <c r="AT236" s="123" t="s">
        <v>194</v>
      </c>
      <c r="AU236" s="123" t="s">
        <v>81</v>
      </c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12"/>
    </row>
    <row r="237" spans="1:66" ht="13.05" customHeight="1">
      <c r="A237" s="13"/>
      <c r="B237" s="17"/>
      <c r="C237" s="9"/>
      <c r="D237" s="173" t="s">
        <v>207</v>
      </c>
      <c r="E237" s="174"/>
      <c r="F237" s="175" t="s">
        <v>2708</v>
      </c>
      <c r="G237" s="9"/>
      <c r="H237" s="174"/>
      <c r="I237" s="9"/>
      <c r="J237" s="9"/>
      <c r="K237" s="19"/>
      <c r="L237" s="49"/>
      <c r="M237" s="52"/>
      <c r="N237" s="9"/>
      <c r="O237" s="9"/>
      <c r="P237" s="9"/>
      <c r="Q237" s="9"/>
      <c r="R237" s="9"/>
      <c r="S237" s="9"/>
      <c r="T237" s="53"/>
      <c r="U237" s="52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9"/>
      <c r="AS237" s="9"/>
      <c r="AT237" s="176" t="s">
        <v>207</v>
      </c>
      <c r="AU237" s="176" t="s">
        <v>81</v>
      </c>
      <c r="AV237" s="43" t="s">
        <v>79</v>
      </c>
      <c r="AW237" s="43" t="s">
        <v>32</v>
      </c>
      <c r="AX237" s="43" t="s">
        <v>71</v>
      </c>
      <c r="AY237" s="176" t="s">
        <v>173</v>
      </c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12"/>
    </row>
    <row r="238" spans="1:66" ht="13.05" customHeight="1">
      <c r="A238" s="13"/>
      <c r="B238" s="17"/>
      <c r="C238" s="9"/>
      <c r="D238" s="173" t="s">
        <v>207</v>
      </c>
      <c r="E238" s="178"/>
      <c r="F238" s="179" t="s">
        <v>2709</v>
      </c>
      <c r="G238" s="9"/>
      <c r="H238" s="180">
        <v>12</v>
      </c>
      <c r="I238" s="9"/>
      <c r="J238" s="9"/>
      <c r="K238" s="19"/>
      <c r="L238" s="49"/>
      <c r="M238" s="52"/>
      <c r="N238" s="9"/>
      <c r="O238" s="9"/>
      <c r="P238" s="9"/>
      <c r="Q238" s="9"/>
      <c r="R238" s="9"/>
      <c r="S238" s="9"/>
      <c r="T238" s="53"/>
      <c r="U238" s="52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9"/>
      <c r="AS238" s="9"/>
      <c r="AT238" s="181" t="s">
        <v>207</v>
      </c>
      <c r="AU238" s="181" t="s">
        <v>81</v>
      </c>
      <c r="AV238" s="43" t="s">
        <v>81</v>
      </c>
      <c r="AW238" s="43" t="s">
        <v>32</v>
      </c>
      <c r="AX238" s="43" t="s">
        <v>71</v>
      </c>
      <c r="AY238" s="181" t="s">
        <v>173</v>
      </c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12"/>
    </row>
    <row r="239" spans="1:66" ht="13.05" customHeight="1">
      <c r="A239" s="13"/>
      <c r="B239" s="17"/>
      <c r="C239" s="47"/>
      <c r="D239" s="183" t="s">
        <v>207</v>
      </c>
      <c r="E239" s="184"/>
      <c r="F239" s="185" t="s">
        <v>210</v>
      </c>
      <c r="G239" s="47"/>
      <c r="H239" s="186">
        <v>12</v>
      </c>
      <c r="I239" s="47"/>
      <c r="J239" s="47"/>
      <c r="K239" s="225"/>
      <c r="L239" s="49"/>
      <c r="M239" s="52"/>
      <c r="N239" s="9"/>
      <c r="O239" s="9"/>
      <c r="P239" s="9"/>
      <c r="Q239" s="9"/>
      <c r="R239" s="9"/>
      <c r="S239" s="9"/>
      <c r="T239" s="53"/>
      <c r="U239" s="52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9"/>
      <c r="AS239" s="9"/>
      <c r="AT239" s="187" t="s">
        <v>207</v>
      </c>
      <c r="AU239" s="187" t="s">
        <v>81</v>
      </c>
      <c r="AV239" s="43" t="s">
        <v>179</v>
      </c>
      <c r="AW239" s="43" t="s">
        <v>32</v>
      </c>
      <c r="AX239" s="43" t="s">
        <v>79</v>
      </c>
      <c r="AY239" s="187" t="s">
        <v>173</v>
      </c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12"/>
    </row>
    <row r="240" spans="1:66" ht="16.5" customHeight="1">
      <c r="A240" s="13"/>
      <c r="B240" s="49"/>
      <c r="C240" s="193" t="s">
        <v>401</v>
      </c>
      <c r="D240" s="193" t="s">
        <v>317</v>
      </c>
      <c r="E240" s="194" t="s">
        <v>2710</v>
      </c>
      <c r="F240" s="194" t="s">
        <v>2711</v>
      </c>
      <c r="G240" s="195" t="s">
        <v>199</v>
      </c>
      <c r="H240" s="196">
        <v>2.4</v>
      </c>
      <c r="I240" s="197"/>
      <c r="J240" s="198">
        <f>ROUND(I240*H240,2)</f>
        <v>0</v>
      </c>
      <c r="K240" s="199" t="s">
        <v>192</v>
      </c>
      <c r="L240" s="200"/>
      <c r="M240" s="201"/>
      <c r="N240" s="202" t="s">
        <v>42</v>
      </c>
      <c r="O240" s="9"/>
      <c r="P240" s="163">
        <f>O240*H240</f>
        <v>0</v>
      </c>
      <c r="Q240" s="163">
        <v>0.222</v>
      </c>
      <c r="R240" s="163">
        <f>Q240*H240</f>
        <v>0.53279999999999994</v>
      </c>
      <c r="S240" s="163">
        <v>0</v>
      </c>
      <c r="T240" s="164">
        <f>S240*H240</f>
        <v>0</v>
      </c>
      <c r="U240" s="52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65" t="s">
        <v>216</v>
      </c>
      <c r="AS240" s="9"/>
      <c r="AT240" s="165" t="s">
        <v>317</v>
      </c>
      <c r="AU240" s="165" t="s">
        <v>81</v>
      </c>
      <c r="AV240" s="9"/>
      <c r="AW240" s="9"/>
      <c r="AX240" s="9"/>
      <c r="AY240" s="123" t="s">
        <v>173</v>
      </c>
      <c r="AZ240" s="9"/>
      <c r="BA240" s="9"/>
      <c r="BB240" s="9"/>
      <c r="BC240" s="9"/>
      <c r="BD240" s="9"/>
      <c r="BE240" s="166">
        <f>IF(N240="základní",J240,0)</f>
        <v>0</v>
      </c>
      <c r="BF240" s="166">
        <f>IF(N240="snížená",J240,0)</f>
        <v>0</v>
      </c>
      <c r="BG240" s="166">
        <f>IF(N240="zákl. přenesená",J240,0)</f>
        <v>0</v>
      </c>
      <c r="BH240" s="166">
        <f>IF(N240="sníž. přenesená",J240,0)</f>
        <v>0</v>
      </c>
      <c r="BI240" s="166">
        <f>IF(N240="nulová",J240,0)</f>
        <v>0</v>
      </c>
      <c r="BJ240" s="123" t="s">
        <v>79</v>
      </c>
      <c r="BK240" s="166">
        <f>ROUND(I240*H240,2)</f>
        <v>0</v>
      </c>
      <c r="BL240" s="123" t="s">
        <v>179</v>
      </c>
      <c r="BM240" s="165" t="s">
        <v>2712</v>
      </c>
      <c r="BN240" s="12"/>
    </row>
    <row r="241" spans="1:66" ht="13.05" customHeight="1">
      <c r="A241" s="13"/>
      <c r="B241" s="17"/>
      <c r="C241" s="50"/>
      <c r="D241" s="203" t="s">
        <v>207</v>
      </c>
      <c r="E241" s="204"/>
      <c r="F241" s="205" t="s">
        <v>2713</v>
      </c>
      <c r="G241" s="50"/>
      <c r="H241" s="206">
        <v>2.4</v>
      </c>
      <c r="I241" s="50"/>
      <c r="J241" s="50"/>
      <c r="K241" s="226"/>
      <c r="L241" s="49"/>
      <c r="M241" s="52"/>
      <c r="N241" s="9"/>
      <c r="O241" s="9"/>
      <c r="P241" s="9"/>
      <c r="Q241" s="9"/>
      <c r="R241" s="9"/>
      <c r="S241" s="9"/>
      <c r="T241" s="53"/>
      <c r="U241" s="52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9"/>
      <c r="AS241" s="9"/>
      <c r="AT241" s="181" t="s">
        <v>207</v>
      </c>
      <c r="AU241" s="181" t="s">
        <v>81</v>
      </c>
      <c r="AV241" s="43" t="s">
        <v>81</v>
      </c>
      <c r="AW241" s="43" t="s">
        <v>32</v>
      </c>
      <c r="AX241" s="43" t="s">
        <v>71</v>
      </c>
      <c r="AY241" s="181" t="s">
        <v>173</v>
      </c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12"/>
    </row>
    <row r="242" spans="1:66" ht="13.05" customHeight="1">
      <c r="A242" s="13"/>
      <c r="B242" s="17"/>
      <c r="C242" s="47"/>
      <c r="D242" s="183" t="s">
        <v>207</v>
      </c>
      <c r="E242" s="184"/>
      <c r="F242" s="185" t="s">
        <v>210</v>
      </c>
      <c r="G242" s="47"/>
      <c r="H242" s="186">
        <v>2.4</v>
      </c>
      <c r="I242" s="47"/>
      <c r="J242" s="47"/>
      <c r="K242" s="225"/>
      <c r="L242" s="49"/>
      <c r="M242" s="52"/>
      <c r="N242" s="9"/>
      <c r="O242" s="9"/>
      <c r="P242" s="9"/>
      <c r="Q242" s="9"/>
      <c r="R242" s="9"/>
      <c r="S242" s="9"/>
      <c r="T242" s="53"/>
      <c r="U242" s="52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9"/>
      <c r="AS242" s="9"/>
      <c r="AT242" s="187" t="s">
        <v>207</v>
      </c>
      <c r="AU242" s="187" t="s">
        <v>81</v>
      </c>
      <c r="AV242" s="43" t="s">
        <v>179</v>
      </c>
      <c r="AW242" s="43" t="s">
        <v>32</v>
      </c>
      <c r="AX242" s="43" t="s">
        <v>79</v>
      </c>
      <c r="AY242" s="187" t="s">
        <v>173</v>
      </c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12"/>
    </row>
    <row r="243" spans="1:66" ht="44.25" customHeight="1">
      <c r="A243" s="13"/>
      <c r="B243" s="49"/>
      <c r="C243" s="154" t="s">
        <v>407</v>
      </c>
      <c r="D243" s="154" t="s">
        <v>175</v>
      </c>
      <c r="E243" s="155" t="s">
        <v>2714</v>
      </c>
      <c r="F243" s="155" t="s">
        <v>2715</v>
      </c>
      <c r="G243" s="156" t="s">
        <v>378</v>
      </c>
      <c r="H243" s="157">
        <v>6</v>
      </c>
      <c r="I243" s="158"/>
      <c r="J243" s="159">
        <f>ROUND(I243*H243,2)</f>
        <v>0</v>
      </c>
      <c r="K243" s="167" t="s">
        <v>192</v>
      </c>
      <c r="L243" s="49"/>
      <c r="M243" s="161"/>
      <c r="N243" s="162" t="s">
        <v>42</v>
      </c>
      <c r="O243" s="9"/>
      <c r="P243" s="163">
        <f>O243*H243</f>
        <v>0</v>
      </c>
      <c r="Q243" s="163">
        <v>0.14321</v>
      </c>
      <c r="R243" s="163">
        <f>Q243*H243</f>
        <v>0.85926000000000002</v>
      </c>
      <c r="S243" s="163">
        <v>0</v>
      </c>
      <c r="T243" s="164">
        <f>S243*H243</f>
        <v>0</v>
      </c>
      <c r="U243" s="52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65" t="s">
        <v>179</v>
      </c>
      <c r="AS243" s="9"/>
      <c r="AT243" s="165" t="s">
        <v>175</v>
      </c>
      <c r="AU243" s="165" t="s">
        <v>81</v>
      </c>
      <c r="AV243" s="9"/>
      <c r="AW243" s="9"/>
      <c r="AX243" s="9"/>
      <c r="AY243" s="123" t="s">
        <v>173</v>
      </c>
      <c r="AZ243" s="9"/>
      <c r="BA243" s="9"/>
      <c r="BB243" s="9"/>
      <c r="BC243" s="9"/>
      <c r="BD243" s="9"/>
      <c r="BE243" s="166">
        <f>IF(N243="základní",J243,0)</f>
        <v>0</v>
      </c>
      <c r="BF243" s="166">
        <f>IF(N243="snížená",J243,0)</f>
        <v>0</v>
      </c>
      <c r="BG243" s="166">
        <f>IF(N243="zákl. přenesená",J243,0)</f>
        <v>0</v>
      </c>
      <c r="BH243" s="166">
        <f>IF(N243="sníž. přenesená",J243,0)</f>
        <v>0</v>
      </c>
      <c r="BI243" s="166">
        <f>IF(N243="nulová",J243,0)</f>
        <v>0</v>
      </c>
      <c r="BJ243" s="123" t="s">
        <v>79</v>
      </c>
      <c r="BK243" s="166">
        <f>ROUND(I243*H243,2)</f>
        <v>0</v>
      </c>
      <c r="BL243" s="123" t="s">
        <v>179</v>
      </c>
      <c r="BM243" s="165" t="s">
        <v>2716</v>
      </c>
      <c r="BN243" s="12"/>
    </row>
    <row r="244" spans="1:66" ht="13.05" customHeight="1">
      <c r="A244" s="13"/>
      <c r="B244" s="17"/>
      <c r="C244" s="229"/>
      <c r="D244" s="168" t="s">
        <v>194</v>
      </c>
      <c r="E244" s="229"/>
      <c r="F244" s="169" t="s">
        <v>2717</v>
      </c>
      <c r="G244" s="229"/>
      <c r="H244" s="229"/>
      <c r="I244" s="229"/>
      <c r="J244" s="229"/>
      <c r="K244" s="230"/>
      <c r="L244" s="49"/>
      <c r="M244" s="52"/>
      <c r="N244" s="9"/>
      <c r="O244" s="9"/>
      <c r="P244" s="9"/>
      <c r="Q244" s="9"/>
      <c r="R244" s="9"/>
      <c r="S244" s="9"/>
      <c r="T244" s="53"/>
      <c r="U244" s="52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9"/>
      <c r="AS244" s="9"/>
      <c r="AT244" s="123" t="s">
        <v>194</v>
      </c>
      <c r="AU244" s="123" t="s">
        <v>81</v>
      </c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12"/>
    </row>
    <row r="245" spans="1:66" ht="16.5" customHeight="1">
      <c r="A245" s="13"/>
      <c r="B245" s="49"/>
      <c r="C245" s="193" t="s">
        <v>413</v>
      </c>
      <c r="D245" s="193" t="s">
        <v>317</v>
      </c>
      <c r="E245" s="194" t="s">
        <v>2718</v>
      </c>
      <c r="F245" s="194" t="s">
        <v>2719</v>
      </c>
      <c r="G245" s="195" t="s">
        <v>378</v>
      </c>
      <c r="H245" s="196">
        <v>6.12</v>
      </c>
      <c r="I245" s="197"/>
      <c r="J245" s="198">
        <f>ROUND(I245*H245,2)</f>
        <v>0</v>
      </c>
      <c r="K245" s="199" t="s">
        <v>192</v>
      </c>
      <c r="L245" s="200"/>
      <c r="M245" s="201"/>
      <c r="N245" s="202" t="s">
        <v>42</v>
      </c>
      <c r="O245" s="9"/>
      <c r="P245" s="163">
        <f>O245*H245</f>
        <v>0</v>
      </c>
      <c r="Q245" s="163">
        <v>0.08</v>
      </c>
      <c r="R245" s="163">
        <f>Q245*H245</f>
        <v>0.48960000000000004</v>
      </c>
      <c r="S245" s="163">
        <v>0</v>
      </c>
      <c r="T245" s="164">
        <f>S245*H245</f>
        <v>0</v>
      </c>
      <c r="U245" s="52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65" t="s">
        <v>216</v>
      </c>
      <c r="AS245" s="9"/>
      <c r="AT245" s="165" t="s">
        <v>317</v>
      </c>
      <c r="AU245" s="165" t="s">
        <v>81</v>
      </c>
      <c r="AV245" s="9"/>
      <c r="AW245" s="9"/>
      <c r="AX245" s="9"/>
      <c r="AY245" s="123" t="s">
        <v>173</v>
      </c>
      <c r="AZ245" s="9"/>
      <c r="BA245" s="9"/>
      <c r="BB245" s="9"/>
      <c r="BC245" s="9"/>
      <c r="BD245" s="9"/>
      <c r="BE245" s="166">
        <f>IF(N245="základní",J245,0)</f>
        <v>0</v>
      </c>
      <c r="BF245" s="166">
        <f>IF(N245="snížená",J245,0)</f>
        <v>0</v>
      </c>
      <c r="BG245" s="166">
        <f>IF(N245="zákl. přenesená",J245,0)</f>
        <v>0</v>
      </c>
      <c r="BH245" s="166">
        <f>IF(N245="sníž. přenesená",J245,0)</f>
        <v>0</v>
      </c>
      <c r="BI245" s="166">
        <f>IF(N245="nulová",J245,0)</f>
        <v>0</v>
      </c>
      <c r="BJ245" s="123" t="s">
        <v>79</v>
      </c>
      <c r="BK245" s="166">
        <f>ROUND(I245*H245,2)</f>
        <v>0</v>
      </c>
      <c r="BL245" s="123" t="s">
        <v>179</v>
      </c>
      <c r="BM245" s="165" t="s">
        <v>2720</v>
      </c>
      <c r="BN245" s="12"/>
    </row>
    <row r="246" spans="1:66" ht="13.05" customHeight="1">
      <c r="A246" s="13"/>
      <c r="B246" s="17"/>
      <c r="C246" s="50"/>
      <c r="D246" s="203" t="s">
        <v>207</v>
      </c>
      <c r="E246" s="204"/>
      <c r="F246" s="205" t="s">
        <v>202</v>
      </c>
      <c r="G246" s="50"/>
      <c r="H246" s="206">
        <v>6</v>
      </c>
      <c r="I246" s="50"/>
      <c r="J246" s="50"/>
      <c r="K246" s="226"/>
      <c r="L246" s="49"/>
      <c r="M246" s="52"/>
      <c r="N246" s="9"/>
      <c r="O246" s="9"/>
      <c r="P246" s="9"/>
      <c r="Q246" s="9"/>
      <c r="R246" s="9"/>
      <c r="S246" s="9"/>
      <c r="T246" s="53"/>
      <c r="U246" s="52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9"/>
      <c r="AS246" s="9"/>
      <c r="AT246" s="181" t="s">
        <v>207</v>
      </c>
      <c r="AU246" s="181" t="s">
        <v>81</v>
      </c>
      <c r="AV246" s="43" t="s">
        <v>81</v>
      </c>
      <c r="AW246" s="43" t="s">
        <v>32</v>
      </c>
      <c r="AX246" s="43" t="s">
        <v>71</v>
      </c>
      <c r="AY246" s="181" t="s">
        <v>173</v>
      </c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12"/>
    </row>
    <row r="247" spans="1:66" ht="13.05" customHeight="1">
      <c r="A247" s="13"/>
      <c r="B247" s="17"/>
      <c r="C247" s="9"/>
      <c r="D247" s="173" t="s">
        <v>207</v>
      </c>
      <c r="E247" s="212"/>
      <c r="F247" s="213" t="s">
        <v>210</v>
      </c>
      <c r="G247" s="9"/>
      <c r="H247" s="180">
        <v>6</v>
      </c>
      <c r="I247" s="9"/>
      <c r="J247" s="9"/>
      <c r="K247" s="19"/>
      <c r="L247" s="49"/>
      <c r="M247" s="52"/>
      <c r="N247" s="9"/>
      <c r="O247" s="9"/>
      <c r="P247" s="9"/>
      <c r="Q247" s="9"/>
      <c r="R247" s="9"/>
      <c r="S247" s="9"/>
      <c r="T247" s="53"/>
      <c r="U247" s="52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9"/>
      <c r="AS247" s="9"/>
      <c r="AT247" s="187" t="s">
        <v>207</v>
      </c>
      <c r="AU247" s="187" t="s">
        <v>81</v>
      </c>
      <c r="AV247" s="43" t="s">
        <v>179</v>
      </c>
      <c r="AW247" s="43" t="s">
        <v>32</v>
      </c>
      <c r="AX247" s="43" t="s">
        <v>79</v>
      </c>
      <c r="AY247" s="187" t="s">
        <v>173</v>
      </c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12"/>
    </row>
    <row r="248" spans="1:66" ht="13.05" customHeight="1">
      <c r="A248" s="13"/>
      <c r="B248" s="17"/>
      <c r="C248" s="47"/>
      <c r="D248" s="183" t="s">
        <v>207</v>
      </c>
      <c r="E248" s="47"/>
      <c r="F248" s="192" t="s">
        <v>2721</v>
      </c>
      <c r="G248" s="47"/>
      <c r="H248" s="186">
        <v>6.12</v>
      </c>
      <c r="I248" s="47"/>
      <c r="J248" s="47"/>
      <c r="K248" s="225"/>
      <c r="L248" s="49"/>
      <c r="M248" s="52"/>
      <c r="N248" s="9"/>
      <c r="O248" s="9"/>
      <c r="P248" s="9"/>
      <c r="Q248" s="9"/>
      <c r="R248" s="9"/>
      <c r="S248" s="9"/>
      <c r="T248" s="53"/>
      <c r="U248" s="52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9"/>
      <c r="AS248" s="9"/>
      <c r="AT248" s="181" t="s">
        <v>207</v>
      </c>
      <c r="AU248" s="181" t="s">
        <v>81</v>
      </c>
      <c r="AV248" s="43" t="s">
        <v>81</v>
      </c>
      <c r="AW248" s="43" t="s">
        <v>4</v>
      </c>
      <c r="AX248" s="43" t="s">
        <v>79</v>
      </c>
      <c r="AY248" s="181" t="s">
        <v>173</v>
      </c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12"/>
    </row>
    <row r="249" spans="1:66" ht="49.05" customHeight="1">
      <c r="A249" s="13"/>
      <c r="B249" s="49"/>
      <c r="C249" s="154" t="s">
        <v>419</v>
      </c>
      <c r="D249" s="154" t="s">
        <v>175</v>
      </c>
      <c r="E249" s="155" t="s">
        <v>2722</v>
      </c>
      <c r="F249" s="155" t="s">
        <v>2723</v>
      </c>
      <c r="G249" s="156" t="s">
        <v>378</v>
      </c>
      <c r="H249" s="157">
        <v>128</v>
      </c>
      <c r="I249" s="158"/>
      <c r="J249" s="159">
        <f>ROUND(I249*H249,2)</f>
        <v>0</v>
      </c>
      <c r="K249" s="167" t="s">
        <v>192</v>
      </c>
      <c r="L249" s="49"/>
      <c r="M249" s="161"/>
      <c r="N249" s="162" t="s">
        <v>42</v>
      </c>
      <c r="O249" s="9"/>
      <c r="P249" s="163">
        <f>O249*H249</f>
        <v>0</v>
      </c>
      <c r="Q249" s="163">
        <v>0.1295</v>
      </c>
      <c r="R249" s="163">
        <f>Q249*H249</f>
        <v>16.576000000000001</v>
      </c>
      <c r="S249" s="163">
        <v>0</v>
      </c>
      <c r="T249" s="164">
        <f>S249*H249</f>
        <v>0</v>
      </c>
      <c r="U249" s="52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65" t="s">
        <v>179</v>
      </c>
      <c r="AS249" s="9"/>
      <c r="AT249" s="165" t="s">
        <v>175</v>
      </c>
      <c r="AU249" s="165" t="s">
        <v>81</v>
      </c>
      <c r="AV249" s="9"/>
      <c r="AW249" s="9"/>
      <c r="AX249" s="9"/>
      <c r="AY249" s="123" t="s">
        <v>173</v>
      </c>
      <c r="AZ249" s="9"/>
      <c r="BA249" s="9"/>
      <c r="BB249" s="9"/>
      <c r="BC249" s="9"/>
      <c r="BD249" s="9"/>
      <c r="BE249" s="166">
        <f>IF(N249="základní",J249,0)</f>
        <v>0</v>
      </c>
      <c r="BF249" s="166">
        <f>IF(N249="snížená",J249,0)</f>
        <v>0</v>
      </c>
      <c r="BG249" s="166">
        <f>IF(N249="zákl. přenesená",J249,0)</f>
        <v>0</v>
      </c>
      <c r="BH249" s="166">
        <f>IF(N249="sníž. přenesená",J249,0)</f>
        <v>0</v>
      </c>
      <c r="BI249" s="166">
        <f>IF(N249="nulová",J249,0)</f>
        <v>0</v>
      </c>
      <c r="BJ249" s="123" t="s">
        <v>79</v>
      </c>
      <c r="BK249" s="166">
        <f>ROUND(I249*H249,2)</f>
        <v>0</v>
      </c>
      <c r="BL249" s="123" t="s">
        <v>179</v>
      </c>
      <c r="BM249" s="165" t="s">
        <v>2724</v>
      </c>
      <c r="BN249" s="12"/>
    </row>
    <row r="250" spans="1:66" ht="13.05" customHeight="1">
      <c r="A250" s="13"/>
      <c r="B250" s="17"/>
      <c r="C250" s="50"/>
      <c r="D250" s="170" t="s">
        <v>194</v>
      </c>
      <c r="E250" s="50"/>
      <c r="F250" s="171" t="s">
        <v>2725</v>
      </c>
      <c r="G250" s="50"/>
      <c r="H250" s="50"/>
      <c r="I250" s="50"/>
      <c r="J250" s="50"/>
      <c r="K250" s="226"/>
      <c r="L250" s="49"/>
      <c r="M250" s="52"/>
      <c r="N250" s="9"/>
      <c r="O250" s="9"/>
      <c r="P250" s="9"/>
      <c r="Q250" s="9"/>
      <c r="R250" s="9"/>
      <c r="S250" s="9"/>
      <c r="T250" s="53"/>
      <c r="U250" s="52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9"/>
      <c r="AS250" s="9"/>
      <c r="AT250" s="123" t="s">
        <v>194</v>
      </c>
      <c r="AU250" s="123" t="s">
        <v>81</v>
      </c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12"/>
    </row>
    <row r="251" spans="1:66" ht="13.05" customHeight="1">
      <c r="A251" s="13"/>
      <c r="B251" s="17"/>
      <c r="C251" s="47"/>
      <c r="D251" s="183" t="s">
        <v>207</v>
      </c>
      <c r="E251" s="191"/>
      <c r="F251" s="192" t="s">
        <v>2726</v>
      </c>
      <c r="G251" s="47"/>
      <c r="H251" s="186">
        <v>128</v>
      </c>
      <c r="I251" s="47"/>
      <c r="J251" s="47"/>
      <c r="K251" s="225"/>
      <c r="L251" s="49"/>
      <c r="M251" s="52"/>
      <c r="N251" s="9"/>
      <c r="O251" s="9"/>
      <c r="P251" s="9"/>
      <c r="Q251" s="9"/>
      <c r="R251" s="9"/>
      <c r="S251" s="9"/>
      <c r="T251" s="53"/>
      <c r="U251" s="52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9"/>
      <c r="AS251" s="9"/>
      <c r="AT251" s="181" t="s">
        <v>207</v>
      </c>
      <c r="AU251" s="181" t="s">
        <v>81</v>
      </c>
      <c r="AV251" s="43" t="s">
        <v>81</v>
      </c>
      <c r="AW251" s="43" t="s">
        <v>32</v>
      </c>
      <c r="AX251" s="43" t="s">
        <v>79</v>
      </c>
      <c r="AY251" s="181" t="s">
        <v>173</v>
      </c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12"/>
    </row>
    <row r="252" spans="1:66" ht="16.5" customHeight="1">
      <c r="A252" s="13"/>
      <c r="B252" s="49"/>
      <c r="C252" s="193" t="s">
        <v>425</v>
      </c>
      <c r="D252" s="193" t="s">
        <v>317</v>
      </c>
      <c r="E252" s="194" t="s">
        <v>2727</v>
      </c>
      <c r="F252" s="194" t="s">
        <v>2728</v>
      </c>
      <c r="G252" s="195" t="s">
        <v>378</v>
      </c>
      <c r="H252" s="196">
        <v>130.56</v>
      </c>
      <c r="I252" s="197"/>
      <c r="J252" s="198">
        <f>ROUND(I252*H252,2)</f>
        <v>0</v>
      </c>
      <c r="K252" s="199" t="s">
        <v>192</v>
      </c>
      <c r="L252" s="200"/>
      <c r="M252" s="201"/>
      <c r="N252" s="202" t="s">
        <v>42</v>
      </c>
      <c r="O252" s="9"/>
      <c r="P252" s="163">
        <f>O252*H252</f>
        <v>0</v>
      </c>
      <c r="Q252" s="163">
        <v>5.6120000000000003E-2</v>
      </c>
      <c r="R252" s="163">
        <f>Q252*H252</f>
        <v>7.3270272000000007</v>
      </c>
      <c r="S252" s="163">
        <v>0</v>
      </c>
      <c r="T252" s="164">
        <f>S252*H252</f>
        <v>0</v>
      </c>
      <c r="U252" s="52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65" t="s">
        <v>216</v>
      </c>
      <c r="AS252" s="9"/>
      <c r="AT252" s="165" t="s">
        <v>317</v>
      </c>
      <c r="AU252" s="165" t="s">
        <v>81</v>
      </c>
      <c r="AV252" s="9"/>
      <c r="AW252" s="9"/>
      <c r="AX252" s="9"/>
      <c r="AY252" s="123" t="s">
        <v>173</v>
      </c>
      <c r="AZ252" s="9"/>
      <c r="BA252" s="9"/>
      <c r="BB252" s="9"/>
      <c r="BC252" s="9"/>
      <c r="BD252" s="9"/>
      <c r="BE252" s="166">
        <f>IF(N252="základní",J252,0)</f>
        <v>0</v>
      </c>
      <c r="BF252" s="166">
        <f>IF(N252="snížená",J252,0)</f>
        <v>0</v>
      </c>
      <c r="BG252" s="166">
        <f>IF(N252="zákl. přenesená",J252,0)</f>
        <v>0</v>
      </c>
      <c r="BH252" s="166">
        <f>IF(N252="sníž. přenesená",J252,0)</f>
        <v>0</v>
      </c>
      <c r="BI252" s="166">
        <f>IF(N252="nulová",J252,0)</f>
        <v>0</v>
      </c>
      <c r="BJ252" s="123" t="s">
        <v>79</v>
      </c>
      <c r="BK252" s="166">
        <f>ROUND(I252*H252,2)</f>
        <v>0</v>
      </c>
      <c r="BL252" s="123" t="s">
        <v>179</v>
      </c>
      <c r="BM252" s="165" t="s">
        <v>2729</v>
      </c>
      <c r="BN252" s="12"/>
    </row>
    <row r="253" spans="1:66" ht="13.05" customHeight="1">
      <c r="A253" s="13"/>
      <c r="B253" s="17"/>
      <c r="C253" s="50"/>
      <c r="D253" s="203" t="s">
        <v>207</v>
      </c>
      <c r="E253" s="204"/>
      <c r="F253" s="205" t="s">
        <v>911</v>
      </c>
      <c r="G253" s="50"/>
      <c r="H253" s="206">
        <v>128</v>
      </c>
      <c r="I253" s="50"/>
      <c r="J253" s="50"/>
      <c r="K253" s="226"/>
      <c r="L253" s="49"/>
      <c r="M253" s="52"/>
      <c r="N253" s="9"/>
      <c r="O253" s="9"/>
      <c r="P253" s="9"/>
      <c r="Q253" s="9"/>
      <c r="R253" s="9"/>
      <c r="S253" s="9"/>
      <c r="T253" s="53"/>
      <c r="U253" s="52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9"/>
      <c r="AS253" s="9"/>
      <c r="AT253" s="181" t="s">
        <v>207</v>
      </c>
      <c r="AU253" s="181" t="s">
        <v>81</v>
      </c>
      <c r="AV253" s="43" t="s">
        <v>81</v>
      </c>
      <c r="AW253" s="43" t="s">
        <v>32</v>
      </c>
      <c r="AX253" s="43" t="s">
        <v>79</v>
      </c>
      <c r="AY253" s="181" t="s">
        <v>173</v>
      </c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12"/>
    </row>
    <row r="254" spans="1:66" ht="13.05" customHeight="1">
      <c r="A254" s="13"/>
      <c r="B254" s="17"/>
      <c r="C254" s="47"/>
      <c r="D254" s="183" t="s">
        <v>207</v>
      </c>
      <c r="E254" s="47"/>
      <c r="F254" s="192" t="s">
        <v>2730</v>
      </c>
      <c r="G254" s="47"/>
      <c r="H254" s="186">
        <v>130.56</v>
      </c>
      <c r="I254" s="47"/>
      <c r="J254" s="47"/>
      <c r="K254" s="225"/>
      <c r="L254" s="49"/>
      <c r="M254" s="52"/>
      <c r="N254" s="9"/>
      <c r="O254" s="9"/>
      <c r="P254" s="9"/>
      <c r="Q254" s="9"/>
      <c r="R254" s="9"/>
      <c r="S254" s="9"/>
      <c r="T254" s="53"/>
      <c r="U254" s="52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9"/>
      <c r="AS254" s="9"/>
      <c r="AT254" s="181" t="s">
        <v>207</v>
      </c>
      <c r="AU254" s="181" t="s">
        <v>81</v>
      </c>
      <c r="AV254" s="43" t="s">
        <v>81</v>
      </c>
      <c r="AW254" s="43" t="s">
        <v>4</v>
      </c>
      <c r="AX254" s="43" t="s">
        <v>79</v>
      </c>
      <c r="AY254" s="181" t="s">
        <v>173</v>
      </c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12"/>
    </row>
    <row r="255" spans="1:66" ht="24.15" customHeight="1">
      <c r="A255" s="13"/>
      <c r="B255" s="49"/>
      <c r="C255" s="154" t="s">
        <v>429</v>
      </c>
      <c r="D255" s="154" t="s">
        <v>175</v>
      </c>
      <c r="E255" s="155" t="s">
        <v>2731</v>
      </c>
      <c r="F255" s="155" t="s">
        <v>2732</v>
      </c>
      <c r="G255" s="156" t="s">
        <v>248</v>
      </c>
      <c r="H255" s="157">
        <v>0.9</v>
      </c>
      <c r="I255" s="158"/>
      <c r="J255" s="159">
        <f>ROUND(I255*H255,2)</f>
        <v>0</v>
      </c>
      <c r="K255" s="167" t="s">
        <v>192</v>
      </c>
      <c r="L255" s="49"/>
      <c r="M255" s="161"/>
      <c r="N255" s="162" t="s">
        <v>42</v>
      </c>
      <c r="O255" s="9"/>
      <c r="P255" s="163">
        <f>O255*H255</f>
        <v>0</v>
      </c>
      <c r="Q255" s="163">
        <v>2.2563399999999998</v>
      </c>
      <c r="R255" s="163">
        <f>Q255*H255</f>
        <v>2.0307059999999999</v>
      </c>
      <c r="S255" s="163">
        <v>0</v>
      </c>
      <c r="T255" s="164">
        <f>S255*H255</f>
        <v>0</v>
      </c>
      <c r="U255" s="52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65" t="s">
        <v>179</v>
      </c>
      <c r="AS255" s="9"/>
      <c r="AT255" s="165" t="s">
        <v>175</v>
      </c>
      <c r="AU255" s="165" t="s">
        <v>81</v>
      </c>
      <c r="AV255" s="9"/>
      <c r="AW255" s="9"/>
      <c r="AX255" s="9"/>
      <c r="AY255" s="123" t="s">
        <v>173</v>
      </c>
      <c r="AZ255" s="9"/>
      <c r="BA255" s="9"/>
      <c r="BB255" s="9"/>
      <c r="BC255" s="9"/>
      <c r="BD255" s="9"/>
      <c r="BE255" s="166">
        <f>IF(N255="základní",J255,0)</f>
        <v>0</v>
      </c>
      <c r="BF255" s="166">
        <f>IF(N255="snížená",J255,0)</f>
        <v>0</v>
      </c>
      <c r="BG255" s="166">
        <f>IF(N255="zákl. přenesená",J255,0)</f>
        <v>0</v>
      </c>
      <c r="BH255" s="166">
        <f>IF(N255="sníž. přenesená",J255,0)</f>
        <v>0</v>
      </c>
      <c r="BI255" s="166">
        <f>IF(N255="nulová",J255,0)</f>
        <v>0</v>
      </c>
      <c r="BJ255" s="123" t="s">
        <v>79</v>
      </c>
      <c r="BK255" s="166">
        <f>ROUND(I255*H255,2)</f>
        <v>0</v>
      </c>
      <c r="BL255" s="123" t="s">
        <v>179</v>
      </c>
      <c r="BM255" s="165" t="s">
        <v>2733</v>
      </c>
      <c r="BN255" s="12"/>
    </row>
    <row r="256" spans="1:66" ht="13.05" customHeight="1">
      <c r="A256" s="13"/>
      <c r="B256" s="17"/>
      <c r="C256" s="50"/>
      <c r="D256" s="170" t="s">
        <v>194</v>
      </c>
      <c r="E256" s="50"/>
      <c r="F256" s="171" t="s">
        <v>2734</v>
      </c>
      <c r="G256" s="50"/>
      <c r="H256" s="50"/>
      <c r="I256" s="50"/>
      <c r="J256" s="50"/>
      <c r="K256" s="226"/>
      <c r="L256" s="49"/>
      <c r="M256" s="52"/>
      <c r="N256" s="9"/>
      <c r="O256" s="9"/>
      <c r="P256" s="9"/>
      <c r="Q256" s="9"/>
      <c r="R256" s="9"/>
      <c r="S256" s="9"/>
      <c r="T256" s="53"/>
      <c r="U256" s="52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9"/>
      <c r="AS256" s="9"/>
      <c r="AT256" s="123" t="s">
        <v>194</v>
      </c>
      <c r="AU256" s="123" t="s">
        <v>81</v>
      </c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12"/>
    </row>
    <row r="257" spans="1:66" ht="13.05" customHeight="1">
      <c r="A257" s="13"/>
      <c r="B257" s="17"/>
      <c r="C257" s="9"/>
      <c r="D257" s="173" t="s">
        <v>207</v>
      </c>
      <c r="E257" s="174"/>
      <c r="F257" s="175" t="s">
        <v>2735</v>
      </c>
      <c r="G257" s="9"/>
      <c r="H257" s="174"/>
      <c r="I257" s="9"/>
      <c r="J257" s="9"/>
      <c r="K257" s="19"/>
      <c r="L257" s="49"/>
      <c r="M257" s="52"/>
      <c r="N257" s="9"/>
      <c r="O257" s="9"/>
      <c r="P257" s="9"/>
      <c r="Q257" s="9"/>
      <c r="R257" s="9"/>
      <c r="S257" s="9"/>
      <c r="T257" s="53"/>
      <c r="U257" s="52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9"/>
      <c r="AS257" s="9"/>
      <c r="AT257" s="176" t="s">
        <v>207</v>
      </c>
      <c r="AU257" s="176" t="s">
        <v>81</v>
      </c>
      <c r="AV257" s="43" t="s">
        <v>79</v>
      </c>
      <c r="AW257" s="43" t="s">
        <v>32</v>
      </c>
      <c r="AX257" s="43" t="s">
        <v>71</v>
      </c>
      <c r="AY257" s="176" t="s">
        <v>173</v>
      </c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12"/>
    </row>
    <row r="258" spans="1:66" ht="13.05" customHeight="1">
      <c r="A258" s="13"/>
      <c r="B258" s="17"/>
      <c r="C258" s="9"/>
      <c r="D258" s="173" t="s">
        <v>207</v>
      </c>
      <c r="E258" s="178"/>
      <c r="F258" s="179" t="s">
        <v>2736</v>
      </c>
      <c r="G258" s="9"/>
      <c r="H258" s="180">
        <v>0.9</v>
      </c>
      <c r="I258" s="9"/>
      <c r="J258" s="9"/>
      <c r="K258" s="19"/>
      <c r="L258" s="49"/>
      <c r="M258" s="52"/>
      <c r="N258" s="9"/>
      <c r="O258" s="9"/>
      <c r="P258" s="9"/>
      <c r="Q258" s="9"/>
      <c r="R258" s="9"/>
      <c r="S258" s="9"/>
      <c r="T258" s="53"/>
      <c r="U258" s="52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9"/>
      <c r="AS258" s="9"/>
      <c r="AT258" s="181" t="s">
        <v>207</v>
      </c>
      <c r="AU258" s="181" t="s">
        <v>81</v>
      </c>
      <c r="AV258" s="43" t="s">
        <v>81</v>
      </c>
      <c r="AW258" s="43" t="s">
        <v>32</v>
      </c>
      <c r="AX258" s="43" t="s">
        <v>71</v>
      </c>
      <c r="AY258" s="181" t="s">
        <v>173</v>
      </c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12"/>
    </row>
    <row r="259" spans="1:66" ht="13.05" customHeight="1">
      <c r="A259" s="13"/>
      <c r="B259" s="17"/>
      <c r="C259" s="47"/>
      <c r="D259" s="183" t="s">
        <v>207</v>
      </c>
      <c r="E259" s="184"/>
      <c r="F259" s="185" t="s">
        <v>210</v>
      </c>
      <c r="G259" s="47"/>
      <c r="H259" s="186">
        <v>0.9</v>
      </c>
      <c r="I259" s="47"/>
      <c r="J259" s="47"/>
      <c r="K259" s="225"/>
      <c r="L259" s="49"/>
      <c r="M259" s="52"/>
      <c r="N259" s="9"/>
      <c r="O259" s="9"/>
      <c r="P259" s="9"/>
      <c r="Q259" s="9"/>
      <c r="R259" s="9"/>
      <c r="S259" s="9"/>
      <c r="T259" s="53"/>
      <c r="U259" s="52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9"/>
      <c r="AS259" s="9"/>
      <c r="AT259" s="187" t="s">
        <v>207</v>
      </c>
      <c r="AU259" s="187" t="s">
        <v>81</v>
      </c>
      <c r="AV259" s="43" t="s">
        <v>179</v>
      </c>
      <c r="AW259" s="43" t="s">
        <v>32</v>
      </c>
      <c r="AX259" s="43" t="s">
        <v>79</v>
      </c>
      <c r="AY259" s="187" t="s">
        <v>173</v>
      </c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12"/>
    </row>
    <row r="260" spans="1:66" ht="37.799999999999997" customHeight="1">
      <c r="A260" s="13"/>
      <c r="B260" s="49"/>
      <c r="C260" s="154" t="s">
        <v>434</v>
      </c>
      <c r="D260" s="154" t="s">
        <v>175</v>
      </c>
      <c r="E260" s="155" t="s">
        <v>2737</v>
      </c>
      <c r="F260" s="155" t="s">
        <v>2738</v>
      </c>
      <c r="G260" s="156" t="s">
        <v>191</v>
      </c>
      <c r="H260" s="157">
        <v>2</v>
      </c>
      <c r="I260" s="158"/>
      <c r="J260" s="159">
        <f>ROUND(I260*H260,2)</f>
        <v>0</v>
      </c>
      <c r="K260" s="167" t="s">
        <v>192</v>
      </c>
      <c r="L260" s="49"/>
      <c r="M260" s="161"/>
      <c r="N260" s="162" t="s">
        <v>42</v>
      </c>
      <c r="O260" s="9"/>
      <c r="P260" s="163">
        <f>O260*H260</f>
        <v>0</v>
      </c>
      <c r="Q260" s="163">
        <v>6.2615499999999997</v>
      </c>
      <c r="R260" s="163">
        <f>Q260*H260</f>
        <v>12.523099999999999</v>
      </c>
      <c r="S260" s="163">
        <v>0</v>
      </c>
      <c r="T260" s="164">
        <f>S260*H260</f>
        <v>0</v>
      </c>
      <c r="U260" s="52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65" t="s">
        <v>179</v>
      </c>
      <c r="AS260" s="9"/>
      <c r="AT260" s="165" t="s">
        <v>175</v>
      </c>
      <c r="AU260" s="165" t="s">
        <v>81</v>
      </c>
      <c r="AV260" s="9"/>
      <c r="AW260" s="9"/>
      <c r="AX260" s="9"/>
      <c r="AY260" s="123" t="s">
        <v>173</v>
      </c>
      <c r="AZ260" s="9"/>
      <c r="BA260" s="9"/>
      <c r="BB260" s="9"/>
      <c r="BC260" s="9"/>
      <c r="BD260" s="9"/>
      <c r="BE260" s="166">
        <f>IF(N260="základní",J260,0)</f>
        <v>0</v>
      </c>
      <c r="BF260" s="166">
        <f>IF(N260="snížená",J260,0)</f>
        <v>0</v>
      </c>
      <c r="BG260" s="166">
        <f>IF(N260="zákl. přenesená",J260,0)</f>
        <v>0</v>
      </c>
      <c r="BH260" s="166">
        <f>IF(N260="sníž. přenesená",J260,0)</f>
        <v>0</v>
      </c>
      <c r="BI260" s="166">
        <f>IF(N260="nulová",J260,0)</f>
        <v>0</v>
      </c>
      <c r="BJ260" s="123" t="s">
        <v>79</v>
      </c>
      <c r="BK260" s="166">
        <f>ROUND(I260*H260,2)</f>
        <v>0</v>
      </c>
      <c r="BL260" s="123" t="s">
        <v>179</v>
      </c>
      <c r="BM260" s="165" t="s">
        <v>2739</v>
      </c>
      <c r="BN260" s="12"/>
    </row>
    <row r="261" spans="1:66" ht="13.05" customHeight="1">
      <c r="A261" s="13"/>
      <c r="B261" s="17"/>
      <c r="C261" s="229"/>
      <c r="D261" s="168" t="s">
        <v>194</v>
      </c>
      <c r="E261" s="229"/>
      <c r="F261" s="169" t="s">
        <v>2740</v>
      </c>
      <c r="G261" s="229"/>
      <c r="H261" s="229"/>
      <c r="I261" s="229"/>
      <c r="J261" s="229"/>
      <c r="K261" s="230"/>
      <c r="L261" s="49"/>
      <c r="M261" s="52"/>
      <c r="N261" s="9"/>
      <c r="O261" s="9"/>
      <c r="P261" s="9"/>
      <c r="Q261" s="9"/>
      <c r="R261" s="9"/>
      <c r="S261" s="9"/>
      <c r="T261" s="53"/>
      <c r="U261" s="52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9"/>
      <c r="AS261" s="9"/>
      <c r="AT261" s="123" t="s">
        <v>194</v>
      </c>
      <c r="AU261" s="123" t="s">
        <v>81</v>
      </c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12"/>
    </row>
    <row r="262" spans="1:66" ht="24.15" customHeight="1">
      <c r="A262" s="13"/>
      <c r="B262" s="49"/>
      <c r="C262" s="154" t="s">
        <v>438</v>
      </c>
      <c r="D262" s="154" t="s">
        <v>175</v>
      </c>
      <c r="E262" s="155" t="s">
        <v>2741</v>
      </c>
      <c r="F262" s="155" t="s">
        <v>2742</v>
      </c>
      <c r="G262" s="156" t="s">
        <v>378</v>
      </c>
      <c r="H262" s="157">
        <v>6</v>
      </c>
      <c r="I262" s="158"/>
      <c r="J262" s="159">
        <f>ROUND(I262*H262,2)</f>
        <v>0</v>
      </c>
      <c r="K262" s="167" t="s">
        <v>192</v>
      </c>
      <c r="L262" s="49"/>
      <c r="M262" s="161"/>
      <c r="N262" s="162" t="s">
        <v>42</v>
      </c>
      <c r="O262" s="9"/>
      <c r="P262" s="163">
        <f>O262*H262</f>
        <v>0</v>
      </c>
      <c r="Q262" s="163">
        <v>0.88534999999999997</v>
      </c>
      <c r="R262" s="163">
        <f>Q262*H262</f>
        <v>5.3121</v>
      </c>
      <c r="S262" s="163">
        <v>0</v>
      </c>
      <c r="T262" s="164">
        <f>S262*H262</f>
        <v>0</v>
      </c>
      <c r="U262" s="52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65" t="s">
        <v>179</v>
      </c>
      <c r="AS262" s="9"/>
      <c r="AT262" s="165" t="s">
        <v>175</v>
      </c>
      <c r="AU262" s="165" t="s">
        <v>81</v>
      </c>
      <c r="AV262" s="9"/>
      <c r="AW262" s="9"/>
      <c r="AX262" s="9"/>
      <c r="AY262" s="123" t="s">
        <v>173</v>
      </c>
      <c r="AZ262" s="9"/>
      <c r="BA262" s="9"/>
      <c r="BB262" s="9"/>
      <c r="BC262" s="9"/>
      <c r="BD262" s="9"/>
      <c r="BE262" s="166">
        <f>IF(N262="základní",J262,0)</f>
        <v>0</v>
      </c>
      <c r="BF262" s="166">
        <f>IF(N262="snížená",J262,0)</f>
        <v>0</v>
      </c>
      <c r="BG262" s="166">
        <f>IF(N262="zákl. přenesená",J262,0)</f>
        <v>0</v>
      </c>
      <c r="BH262" s="166">
        <f>IF(N262="sníž. přenesená",J262,0)</f>
        <v>0</v>
      </c>
      <c r="BI262" s="166">
        <f>IF(N262="nulová",J262,0)</f>
        <v>0</v>
      </c>
      <c r="BJ262" s="123" t="s">
        <v>79</v>
      </c>
      <c r="BK262" s="166">
        <f>ROUND(I262*H262,2)</f>
        <v>0</v>
      </c>
      <c r="BL262" s="123" t="s">
        <v>179</v>
      </c>
      <c r="BM262" s="165" t="s">
        <v>2743</v>
      </c>
      <c r="BN262" s="12"/>
    </row>
    <row r="263" spans="1:66" ht="13.05" customHeight="1">
      <c r="A263" s="13"/>
      <c r="B263" s="17"/>
      <c r="C263" s="50"/>
      <c r="D263" s="170" t="s">
        <v>194</v>
      </c>
      <c r="E263" s="50"/>
      <c r="F263" s="171" t="s">
        <v>2744</v>
      </c>
      <c r="G263" s="50"/>
      <c r="H263" s="50"/>
      <c r="I263" s="50"/>
      <c r="J263" s="50"/>
      <c r="K263" s="226"/>
      <c r="L263" s="49"/>
      <c r="M263" s="52"/>
      <c r="N263" s="9"/>
      <c r="O263" s="9"/>
      <c r="P263" s="9"/>
      <c r="Q263" s="9"/>
      <c r="R263" s="9"/>
      <c r="S263" s="9"/>
      <c r="T263" s="53"/>
      <c r="U263" s="52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9"/>
      <c r="AS263" s="9"/>
      <c r="AT263" s="123" t="s">
        <v>194</v>
      </c>
      <c r="AU263" s="123" t="s">
        <v>81</v>
      </c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12"/>
    </row>
    <row r="264" spans="1:66" ht="13.05" customHeight="1">
      <c r="A264" s="13"/>
      <c r="B264" s="17"/>
      <c r="C264" s="9"/>
      <c r="D264" s="173" t="s">
        <v>207</v>
      </c>
      <c r="E264" s="178"/>
      <c r="F264" s="179" t="s">
        <v>202</v>
      </c>
      <c r="G264" s="9"/>
      <c r="H264" s="180">
        <v>6</v>
      </c>
      <c r="I264" s="9"/>
      <c r="J264" s="9"/>
      <c r="K264" s="19"/>
      <c r="L264" s="49"/>
      <c r="M264" s="52"/>
      <c r="N264" s="9"/>
      <c r="O264" s="9"/>
      <c r="P264" s="9"/>
      <c r="Q264" s="9"/>
      <c r="R264" s="9"/>
      <c r="S264" s="9"/>
      <c r="T264" s="53"/>
      <c r="U264" s="52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9"/>
      <c r="AS264" s="9"/>
      <c r="AT264" s="181" t="s">
        <v>207</v>
      </c>
      <c r="AU264" s="181" t="s">
        <v>81</v>
      </c>
      <c r="AV264" s="43" t="s">
        <v>81</v>
      </c>
      <c r="AW264" s="43" t="s">
        <v>32</v>
      </c>
      <c r="AX264" s="43" t="s">
        <v>71</v>
      </c>
      <c r="AY264" s="181" t="s">
        <v>173</v>
      </c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12"/>
    </row>
    <row r="265" spans="1:66" ht="13.05" customHeight="1">
      <c r="A265" s="13"/>
      <c r="B265" s="17"/>
      <c r="C265" s="47"/>
      <c r="D265" s="183" t="s">
        <v>207</v>
      </c>
      <c r="E265" s="184"/>
      <c r="F265" s="185" t="s">
        <v>210</v>
      </c>
      <c r="G265" s="47"/>
      <c r="H265" s="186">
        <v>6</v>
      </c>
      <c r="I265" s="47"/>
      <c r="J265" s="47"/>
      <c r="K265" s="225"/>
      <c r="L265" s="49"/>
      <c r="M265" s="52"/>
      <c r="N265" s="9"/>
      <c r="O265" s="9"/>
      <c r="P265" s="9"/>
      <c r="Q265" s="9"/>
      <c r="R265" s="9"/>
      <c r="S265" s="9"/>
      <c r="T265" s="53"/>
      <c r="U265" s="52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9"/>
      <c r="AS265" s="9"/>
      <c r="AT265" s="187" t="s">
        <v>207</v>
      </c>
      <c r="AU265" s="187" t="s">
        <v>81</v>
      </c>
      <c r="AV265" s="43" t="s">
        <v>179</v>
      </c>
      <c r="AW265" s="43" t="s">
        <v>32</v>
      </c>
      <c r="AX265" s="43" t="s">
        <v>79</v>
      </c>
      <c r="AY265" s="187" t="s">
        <v>173</v>
      </c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12"/>
    </row>
    <row r="266" spans="1:66" ht="24.15" customHeight="1">
      <c r="A266" s="13"/>
      <c r="B266" s="49"/>
      <c r="C266" s="193" t="s">
        <v>445</v>
      </c>
      <c r="D266" s="193" t="s">
        <v>317</v>
      </c>
      <c r="E266" s="194" t="s">
        <v>2745</v>
      </c>
      <c r="F266" s="194" t="s">
        <v>2746</v>
      </c>
      <c r="G266" s="195" t="s">
        <v>378</v>
      </c>
      <c r="H266" s="196">
        <v>6.12</v>
      </c>
      <c r="I266" s="197"/>
      <c r="J266" s="198">
        <f>ROUND(I266*H266,2)</f>
        <v>0</v>
      </c>
      <c r="K266" s="199" t="s">
        <v>192</v>
      </c>
      <c r="L266" s="200"/>
      <c r="M266" s="201"/>
      <c r="N266" s="202" t="s">
        <v>42</v>
      </c>
      <c r="O266" s="9"/>
      <c r="P266" s="163">
        <f>O266*H266</f>
        <v>0</v>
      </c>
      <c r="Q266" s="163">
        <v>9.1999999999999998E-3</v>
      </c>
      <c r="R266" s="163">
        <f>Q266*H266</f>
        <v>5.6304E-2</v>
      </c>
      <c r="S266" s="163">
        <v>0</v>
      </c>
      <c r="T266" s="164">
        <f>S266*H266</f>
        <v>0</v>
      </c>
      <c r="U266" s="52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65" t="s">
        <v>216</v>
      </c>
      <c r="AS266" s="9"/>
      <c r="AT266" s="165" t="s">
        <v>317</v>
      </c>
      <c r="AU266" s="165" t="s">
        <v>81</v>
      </c>
      <c r="AV266" s="9"/>
      <c r="AW266" s="9"/>
      <c r="AX266" s="9"/>
      <c r="AY266" s="123" t="s">
        <v>173</v>
      </c>
      <c r="AZ266" s="9"/>
      <c r="BA266" s="9"/>
      <c r="BB266" s="9"/>
      <c r="BC266" s="9"/>
      <c r="BD266" s="9"/>
      <c r="BE266" s="166">
        <f>IF(N266="základní",J266,0)</f>
        <v>0</v>
      </c>
      <c r="BF266" s="166">
        <f>IF(N266="snížená",J266,0)</f>
        <v>0</v>
      </c>
      <c r="BG266" s="166">
        <f>IF(N266="zákl. přenesená",J266,0)</f>
        <v>0</v>
      </c>
      <c r="BH266" s="166">
        <f>IF(N266="sníž. přenesená",J266,0)</f>
        <v>0</v>
      </c>
      <c r="BI266" s="166">
        <f>IF(N266="nulová",J266,0)</f>
        <v>0</v>
      </c>
      <c r="BJ266" s="123" t="s">
        <v>79</v>
      </c>
      <c r="BK266" s="166">
        <f>ROUND(I266*H266,2)</f>
        <v>0</v>
      </c>
      <c r="BL266" s="123" t="s">
        <v>179</v>
      </c>
      <c r="BM266" s="165" t="s">
        <v>2747</v>
      </c>
      <c r="BN266" s="12"/>
    </row>
    <row r="267" spans="1:66" ht="13.05" customHeight="1">
      <c r="A267" s="13"/>
      <c r="B267" s="17"/>
      <c r="C267" s="50"/>
      <c r="D267" s="203" t="s">
        <v>207</v>
      </c>
      <c r="E267" s="204"/>
      <c r="F267" s="205" t="s">
        <v>202</v>
      </c>
      <c r="G267" s="50"/>
      <c r="H267" s="206">
        <v>6</v>
      </c>
      <c r="I267" s="50"/>
      <c r="J267" s="50"/>
      <c r="K267" s="226"/>
      <c r="L267" s="49"/>
      <c r="M267" s="52"/>
      <c r="N267" s="9"/>
      <c r="O267" s="9"/>
      <c r="P267" s="9"/>
      <c r="Q267" s="9"/>
      <c r="R267" s="9"/>
      <c r="S267" s="9"/>
      <c r="T267" s="53"/>
      <c r="U267" s="52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9"/>
      <c r="AS267" s="9"/>
      <c r="AT267" s="181" t="s">
        <v>207</v>
      </c>
      <c r="AU267" s="181" t="s">
        <v>81</v>
      </c>
      <c r="AV267" s="43" t="s">
        <v>81</v>
      </c>
      <c r="AW267" s="43" t="s">
        <v>32</v>
      </c>
      <c r="AX267" s="43" t="s">
        <v>79</v>
      </c>
      <c r="AY267" s="181" t="s">
        <v>173</v>
      </c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12"/>
    </row>
    <row r="268" spans="1:66" ht="13.05" customHeight="1">
      <c r="A268" s="13"/>
      <c r="B268" s="17"/>
      <c r="C268" s="47"/>
      <c r="D268" s="183" t="s">
        <v>207</v>
      </c>
      <c r="E268" s="47"/>
      <c r="F268" s="192" t="s">
        <v>2721</v>
      </c>
      <c r="G268" s="47"/>
      <c r="H268" s="186">
        <v>6.12</v>
      </c>
      <c r="I268" s="47"/>
      <c r="J268" s="47"/>
      <c r="K268" s="225"/>
      <c r="L268" s="49"/>
      <c r="M268" s="52"/>
      <c r="N268" s="9"/>
      <c r="O268" s="9"/>
      <c r="P268" s="9"/>
      <c r="Q268" s="9"/>
      <c r="R268" s="9"/>
      <c r="S268" s="9"/>
      <c r="T268" s="53"/>
      <c r="U268" s="52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9"/>
      <c r="AS268" s="9"/>
      <c r="AT268" s="181" t="s">
        <v>207</v>
      </c>
      <c r="AU268" s="181" t="s">
        <v>81</v>
      </c>
      <c r="AV268" s="43" t="s">
        <v>81</v>
      </c>
      <c r="AW268" s="43" t="s">
        <v>4</v>
      </c>
      <c r="AX268" s="43" t="s">
        <v>79</v>
      </c>
      <c r="AY268" s="181" t="s">
        <v>173</v>
      </c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12"/>
    </row>
    <row r="269" spans="1:66" ht="24.15" customHeight="1">
      <c r="A269" s="13"/>
      <c r="B269" s="49"/>
      <c r="C269" s="154" t="s">
        <v>451</v>
      </c>
      <c r="D269" s="154" t="s">
        <v>175</v>
      </c>
      <c r="E269" s="155" t="s">
        <v>2748</v>
      </c>
      <c r="F269" s="155" t="s">
        <v>2749</v>
      </c>
      <c r="G269" s="156" t="s">
        <v>248</v>
      </c>
      <c r="H269" s="157">
        <v>1.4059999999999999</v>
      </c>
      <c r="I269" s="158"/>
      <c r="J269" s="159">
        <f>ROUND(I269*H269,2)</f>
        <v>0</v>
      </c>
      <c r="K269" s="167" t="s">
        <v>192</v>
      </c>
      <c r="L269" s="49"/>
      <c r="M269" s="161"/>
      <c r="N269" s="162" t="s">
        <v>42</v>
      </c>
      <c r="O269" s="9"/>
      <c r="P269" s="163">
        <f>O269*H269</f>
        <v>0</v>
      </c>
      <c r="Q269" s="163">
        <v>2.5122499999999999</v>
      </c>
      <c r="R269" s="163">
        <f>Q269*H269</f>
        <v>3.5322234999999997</v>
      </c>
      <c r="S269" s="163">
        <v>0</v>
      </c>
      <c r="T269" s="164">
        <f>S269*H269</f>
        <v>0</v>
      </c>
      <c r="U269" s="52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65" t="s">
        <v>179</v>
      </c>
      <c r="AS269" s="9"/>
      <c r="AT269" s="165" t="s">
        <v>175</v>
      </c>
      <c r="AU269" s="165" t="s">
        <v>81</v>
      </c>
      <c r="AV269" s="9"/>
      <c r="AW269" s="9"/>
      <c r="AX269" s="9"/>
      <c r="AY269" s="123" t="s">
        <v>173</v>
      </c>
      <c r="AZ269" s="9"/>
      <c r="BA269" s="9"/>
      <c r="BB269" s="9"/>
      <c r="BC269" s="9"/>
      <c r="BD269" s="9"/>
      <c r="BE269" s="166">
        <f>IF(N269="základní",J269,0)</f>
        <v>0</v>
      </c>
      <c r="BF269" s="166">
        <f>IF(N269="snížená",J269,0)</f>
        <v>0</v>
      </c>
      <c r="BG269" s="166">
        <f>IF(N269="zákl. přenesená",J269,0)</f>
        <v>0</v>
      </c>
      <c r="BH269" s="166">
        <f>IF(N269="sníž. přenesená",J269,0)</f>
        <v>0</v>
      </c>
      <c r="BI269" s="166">
        <f>IF(N269="nulová",J269,0)</f>
        <v>0</v>
      </c>
      <c r="BJ269" s="123" t="s">
        <v>79</v>
      </c>
      <c r="BK269" s="166">
        <f>ROUND(I269*H269,2)</f>
        <v>0</v>
      </c>
      <c r="BL269" s="123" t="s">
        <v>179</v>
      </c>
      <c r="BM269" s="165" t="s">
        <v>2750</v>
      </c>
      <c r="BN269" s="12"/>
    </row>
    <row r="270" spans="1:66" ht="13.05" customHeight="1">
      <c r="A270" s="13"/>
      <c r="B270" s="17"/>
      <c r="C270" s="50"/>
      <c r="D270" s="170" t="s">
        <v>194</v>
      </c>
      <c r="E270" s="50"/>
      <c r="F270" s="171" t="s">
        <v>2751</v>
      </c>
      <c r="G270" s="50"/>
      <c r="H270" s="50"/>
      <c r="I270" s="50"/>
      <c r="J270" s="50"/>
      <c r="K270" s="226"/>
      <c r="L270" s="49"/>
      <c r="M270" s="52"/>
      <c r="N270" s="9"/>
      <c r="O270" s="9"/>
      <c r="P270" s="9"/>
      <c r="Q270" s="9"/>
      <c r="R270" s="9"/>
      <c r="S270" s="9"/>
      <c r="T270" s="53"/>
      <c r="U270" s="52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9"/>
      <c r="AS270" s="9"/>
      <c r="AT270" s="123" t="s">
        <v>194</v>
      </c>
      <c r="AU270" s="123" t="s">
        <v>81</v>
      </c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12"/>
    </row>
    <row r="271" spans="1:66" ht="13.05" customHeight="1">
      <c r="A271" s="13"/>
      <c r="B271" s="17"/>
      <c r="C271" s="9"/>
      <c r="D271" s="173" t="s">
        <v>207</v>
      </c>
      <c r="E271" s="178"/>
      <c r="F271" s="179" t="s">
        <v>2752</v>
      </c>
      <c r="G271" s="9"/>
      <c r="H271" s="180">
        <v>1.4059999999999999</v>
      </c>
      <c r="I271" s="9"/>
      <c r="J271" s="9"/>
      <c r="K271" s="19"/>
      <c r="L271" s="49"/>
      <c r="M271" s="52"/>
      <c r="N271" s="9"/>
      <c r="O271" s="9"/>
      <c r="P271" s="9"/>
      <c r="Q271" s="9"/>
      <c r="R271" s="9"/>
      <c r="S271" s="9"/>
      <c r="T271" s="53"/>
      <c r="U271" s="52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9"/>
      <c r="AS271" s="9"/>
      <c r="AT271" s="181" t="s">
        <v>207</v>
      </c>
      <c r="AU271" s="181" t="s">
        <v>81</v>
      </c>
      <c r="AV271" s="43" t="s">
        <v>81</v>
      </c>
      <c r="AW271" s="43" t="s">
        <v>32</v>
      </c>
      <c r="AX271" s="43" t="s">
        <v>71</v>
      </c>
      <c r="AY271" s="181" t="s">
        <v>173</v>
      </c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12"/>
    </row>
    <row r="272" spans="1:66" ht="13.05" customHeight="1">
      <c r="A272" s="13"/>
      <c r="B272" s="17"/>
      <c r="C272" s="47"/>
      <c r="D272" s="183" t="s">
        <v>207</v>
      </c>
      <c r="E272" s="184"/>
      <c r="F272" s="185" t="s">
        <v>210</v>
      </c>
      <c r="G272" s="47"/>
      <c r="H272" s="186">
        <v>1.4059999999999999</v>
      </c>
      <c r="I272" s="47"/>
      <c r="J272" s="47"/>
      <c r="K272" s="225"/>
      <c r="L272" s="49"/>
      <c r="M272" s="52"/>
      <c r="N272" s="9"/>
      <c r="O272" s="9"/>
      <c r="P272" s="9"/>
      <c r="Q272" s="9"/>
      <c r="R272" s="9"/>
      <c r="S272" s="9"/>
      <c r="T272" s="53"/>
      <c r="U272" s="52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9"/>
      <c r="AS272" s="9"/>
      <c r="AT272" s="187" t="s">
        <v>207</v>
      </c>
      <c r="AU272" s="187" t="s">
        <v>81</v>
      </c>
      <c r="AV272" s="43" t="s">
        <v>179</v>
      </c>
      <c r="AW272" s="43" t="s">
        <v>32</v>
      </c>
      <c r="AX272" s="43" t="s">
        <v>79</v>
      </c>
      <c r="AY272" s="187" t="s">
        <v>173</v>
      </c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12"/>
    </row>
    <row r="273" spans="1:66" ht="37.799999999999997" customHeight="1">
      <c r="A273" s="13"/>
      <c r="B273" s="49"/>
      <c r="C273" s="154" t="s">
        <v>457</v>
      </c>
      <c r="D273" s="154" t="s">
        <v>175</v>
      </c>
      <c r="E273" s="155" t="s">
        <v>2753</v>
      </c>
      <c r="F273" s="155" t="s">
        <v>2754</v>
      </c>
      <c r="G273" s="156" t="s">
        <v>378</v>
      </c>
      <c r="H273" s="157">
        <v>6</v>
      </c>
      <c r="I273" s="158"/>
      <c r="J273" s="159">
        <f>ROUND(I273*H273,2)</f>
        <v>0</v>
      </c>
      <c r="K273" s="167" t="s">
        <v>192</v>
      </c>
      <c r="L273" s="49"/>
      <c r="M273" s="161"/>
      <c r="N273" s="162" t="s">
        <v>42</v>
      </c>
      <c r="O273" s="9"/>
      <c r="P273" s="163">
        <f>O273*H273</f>
        <v>0</v>
      </c>
      <c r="Q273" s="163">
        <v>0</v>
      </c>
      <c r="R273" s="163">
        <f>Q273*H273</f>
        <v>0</v>
      </c>
      <c r="S273" s="163">
        <v>0</v>
      </c>
      <c r="T273" s="164">
        <f>S273*H273</f>
        <v>0</v>
      </c>
      <c r="U273" s="52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65" t="s">
        <v>179</v>
      </c>
      <c r="AS273" s="9"/>
      <c r="AT273" s="165" t="s">
        <v>175</v>
      </c>
      <c r="AU273" s="165" t="s">
        <v>81</v>
      </c>
      <c r="AV273" s="9"/>
      <c r="AW273" s="9"/>
      <c r="AX273" s="9"/>
      <c r="AY273" s="123" t="s">
        <v>173</v>
      </c>
      <c r="AZ273" s="9"/>
      <c r="BA273" s="9"/>
      <c r="BB273" s="9"/>
      <c r="BC273" s="9"/>
      <c r="BD273" s="9"/>
      <c r="BE273" s="166">
        <f>IF(N273="základní",J273,0)</f>
        <v>0</v>
      </c>
      <c r="BF273" s="166">
        <f>IF(N273="snížená",J273,0)</f>
        <v>0</v>
      </c>
      <c r="BG273" s="166">
        <f>IF(N273="zákl. přenesená",J273,0)</f>
        <v>0</v>
      </c>
      <c r="BH273" s="166">
        <f>IF(N273="sníž. přenesená",J273,0)</f>
        <v>0</v>
      </c>
      <c r="BI273" s="166">
        <f>IF(N273="nulová",J273,0)</f>
        <v>0</v>
      </c>
      <c r="BJ273" s="123" t="s">
        <v>79</v>
      </c>
      <c r="BK273" s="166">
        <f>ROUND(I273*H273,2)</f>
        <v>0</v>
      </c>
      <c r="BL273" s="123" t="s">
        <v>179</v>
      </c>
      <c r="BM273" s="165" t="s">
        <v>2755</v>
      </c>
      <c r="BN273" s="12"/>
    </row>
    <row r="274" spans="1:66" ht="13.05" customHeight="1">
      <c r="A274" s="13"/>
      <c r="B274" s="17"/>
      <c r="C274" s="50"/>
      <c r="D274" s="170" t="s">
        <v>194</v>
      </c>
      <c r="E274" s="50"/>
      <c r="F274" s="171" t="s">
        <v>2756</v>
      </c>
      <c r="G274" s="50"/>
      <c r="H274" s="50"/>
      <c r="I274" s="50"/>
      <c r="J274" s="50"/>
      <c r="K274" s="226"/>
      <c r="L274" s="49"/>
      <c r="M274" s="52"/>
      <c r="N274" s="9"/>
      <c r="O274" s="9"/>
      <c r="P274" s="9"/>
      <c r="Q274" s="9"/>
      <c r="R274" s="9"/>
      <c r="S274" s="9"/>
      <c r="T274" s="53"/>
      <c r="U274" s="52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9"/>
      <c r="AS274" s="9"/>
      <c r="AT274" s="123" t="s">
        <v>194</v>
      </c>
      <c r="AU274" s="123" t="s">
        <v>81</v>
      </c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12"/>
    </row>
    <row r="275" spans="1:66" ht="13.05" customHeight="1">
      <c r="A275" s="13"/>
      <c r="B275" s="17"/>
      <c r="C275" s="9"/>
      <c r="D275" s="173" t="s">
        <v>207</v>
      </c>
      <c r="E275" s="178"/>
      <c r="F275" s="179" t="s">
        <v>202</v>
      </c>
      <c r="G275" s="9"/>
      <c r="H275" s="180">
        <v>6</v>
      </c>
      <c r="I275" s="9"/>
      <c r="J275" s="9"/>
      <c r="K275" s="19"/>
      <c r="L275" s="49"/>
      <c r="M275" s="52"/>
      <c r="N275" s="9"/>
      <c r="O275" s="9"/>
      <c r="P275" s="9"/>
      <c r="Q275" s="9"/>
      <c r="R275" s="9"/>
      <c r="S275" s="9"/>
      <c r="T275" s="53"/>
      <c r="U275" s="52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9"/>
      <c r="AS275" s="9"/>
      <c r="AT275" s="181" t="s">
        <v>207</v>
      </c>
      <c r="AU275" s="181" t="s">
        <v>81</v>
      </c>
      <c r="AV275" s="43" t="s">
        <v>81</v>
      </c>
      <c r="AW275" s="43" t="s">
        <v>32</v>
      </c>
      <c r="AX275" s="43" t="s">
        <v>71</v>
      </c>
      <c r="AY275" s="181" t="s">
        <v>173</v>
      </c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12"/>
    </row>
    <row r="276" spans="1:66" ht="13.05" customHeight="1">
      <c r="A276" s="13"/>
      <c r="B276" s="17"/>
      <c r="C276" s="47"/>
      <c r="D276" s="183" t="s">
        <v>207</v>
      </c>
      <c r="E276" s="184"/>
      <c r="F276" s="185" t="s">
        <v>210</v>
      </c>
      <c r="G276" s="47"/>
      <c r="H276" s="186">
        <v>6</v>
      </c>
      <c r="I276" s="47"/>
      <c r="J276" s="47"/>
      <c r="K276" s="225"/>
      <c r="L276" s="49"/>
      <c r="M276" s="52"/>
      <c r="N276" s="9"/>
      <c r="O276" s="9"/>
      <c r="P276" s="9"/>
      <c r="Q276" s="9"/>
      <c r="R276" s="9"/>
      <c r="S276" s="9"/>
      <c r="T276" s="53"/>
      <c r="U276" s="52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9"/>
      <c r="AS276" s="9"/>
      <c r="AT276" s="187" t="s">
        <v>207</v>
      </c>
      <c r="AU276" s="187" t="s">
        <v>81</v>
      </c>
      <c r="AV276" s="43" t="s">
        <v>179</v>
      </c>
      <c r="AW276" s="43" t="s">
        <v>32</v>
      </c>
      <c r="AX276" s="43" t="s">
        <v>79</v>
      </c>
      <c r="AY276" s="187" t="s">
        <v>173</v>
      </c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12"/>
    </row>
    <row r="277" spans="1:66" ht="16.5" customHeight="1">
      <c r="A277" s="13"/>
      <c r="B277" s="49"/>
      <c r="C277" s="154" t="s">
        <v>463</v>
      </c>
      <c r="D277" s="154" t="s">
        <v>175</v>
      </c>
      <c r="E277" s="155" t="s">
        <v>2757</v>
      </c>
      <c r="F277" s="155" t="s">
        <v>2758</v>
      </c>
      <c r="G277" s="156" t="s">
        <v>378</v>
      </c>
      <c r="H277" s="157">
        <v>6</v>
      </c>
      <c r="I277" s="158"/>
      <c r="J277" s="159">
        <f>ROUND(I277*H277,2)</f>
        <v>0</v>
      </c>
      <c r="K277" s="160"/>
      <c r="L277" s="49"/>
      <c r="M277" s="161"/>
      <c r="N277" s="162" t="s">
        <v>42</v>
      </c>
      <c r="O277" s="9"/>
      <c r="P277" s="163">
        <f>O277*H277</f>
        <v>0</v>
      </c>
      <c r="Q277" s="163">
        <v>0.04</v>
      </c>
      <c r="R277" s="163">
        <f>Q277*H277</f>
        <v>0.24</v>
      </c>
      <c r="S277" s="163">
        <v>0</v>
      </c>
      <c r="T277" s="164">
        <f>S277*H277</f>
        <v>0</v>
      </c>
      <c r="U277" s="52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65" t="s">
        <v>179</v>
      </c>
      <c r="AS277" s="9"/>
      <c r="AT277" s="165" t="s">
        <v>175</v>
      </c>
      <c r="AU277" s="165" t="s">
        <v>81</v>
      </c>
      <c r="AV277" s="9"/>
      <c r="AW277" s="9"/>
      <c r="AX277" s="9"/>
      <c r="AY277" s="123" t="s">
        <v>173</v>
      </c>
      <c r="AZ277" s="9"/>
      <c r="BA277" s="9"/>
      <c r="BB277" s="9"/>
      <c r="BC277" s="9"/>
      <c r="BD277" s="9"/>
      <c r="BE277" s="166">
        <f>IF(N277="základní",J277,0)</f>
        <v>0</v>
      </c>
      <c r="BF277" s="166">
        <f>IF(N277="snížená",J277,0)</f>
        <v>0</v>
      </c>
      <c r="BG277" s="166">
        <f>IF(N277="zákl. přenesená",J277,0)</f>
        <v>0</v>
      </c>
      <c r="BH277" s="166">
        <f>IF(N277="sníž. přenesená",J277,0)</f>
        <v>0</v>
      </c>
      <c r="BI277" s="166">
        <f>IF(N277="nulová",J277,0)</f>
        <v>0</v>
      </c>
      <c r="BJ277" s="123" t="s">
        <v>79</v>
      </c>
      <c r="BK277" s="166">
        <f>ROUND(I277*H277,2)</f>
        <v>0</v>
      </c>
      <c r="BL277" s="123" t="s">
        <v>179</v>
      </c>
      <c r="BM277" s="165" t="s">
        <v>2759</v>
      </c>
      <c r="BN277" s="12"/>
    </row>
    <row r="278" spans="1:66" ht="33" customHeight="1">
      <c r="A278" s="13"/>
      <c r="B278" s="49"/>
      <c r="C278" s="154" t="s">
        <v>468</v>
      </c>
      <c r="D278" s="154" t="s">
        <v>175</v>
      </c>
      <c r="E278" s="155" t="s">
        <v>2760</v>
      </c>
      <c r="F278" s="155" t="s">
        <v>2761</v>
      </c>
      <c r="G278" s="156" t="s">
        <v>191</v>
      </c>
      <c r="H278" s="157">
        <v>1</v>
      </c>
      <c r="I278" s="158"/>
      <c r="J278" s="159">
        <f>ROUND(I278*H278,2)</f>
        <v>0</v>
      </c>
      <c r="K278" s="167" t="s">
        <v>192</v>
      </c>
      <c r="L278" s="49"/>
      <c r="M278" s="161"/>
      <c r="N278" s="162" t="s">
        <v>42</v>
      </c>
      <c r="O278" s="9"/>
      <c r="P278" s="163">
        <f>O278*H278</f>
        <v>0</v>
      </c>
      <c r="Q278" s="163">
        <v>1</v>
      </c>
      <c r="R278" s="163">
        <f>Q278*H278</f>
        <v>1</v>
      </c>
      <c r="S278" s="163">
        <v>0</v>
      </c>
      <c r="T278" s="164">
        <f>S278*H278</f>
        <v>0</v>
      </c>
      <c r="U278" s="52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65" t="s">
        <v>179</v>
      </c>
      <c r="AS278" s="9"/>
      <c r="AT278" s="165" t="s">
        <v>175</v>
      </c>
      <c r="AU278" s="165" t="s">
        <v>81</v>
      </c>
      <c r="AV278" s="9"/>
      <c r="AW278" s="9"/>
      <c r="AX278" s="9"/>
      <c r="AY278" s="123" t="s">
        <v>173</v>
      </c>
      <c r="AZ278" s="9"/>
      <c r="BA278" s="9"/>
      <c r="BB278" s="9"/>
      <c r="BC278" s="9"/>
      <c r="BD278" s="9"/>
      <c r="BE278" s="166">
        <f>IF(N278="základní",J278,0)</f>
        <v>0</v>
      </c>
      <c r="BF278" s="166">
        <f>IF(N278="snížená",J278,0)</f>
        <v>0</v>
      </c>
      <c r="BG278" s="166">
        <f>IF(N278="zákl. přenesená",J278,0)</f>
        <v>0</v>
      </c>
      <c r="BH278" s="166">
        <f>IF(N278="sníž. přenesená",J278,0)</f>
        <v>0</v>
      </c>
      <c r="BI278" s="166">
        <f>IF(N278="nulová",J278,0)</f>
        <v>0</v>
      </c>
      <c r="BJ278" s="123" t="s">
        <v>79</v>
      </c>
      <c r="BK278" s="166">
        <f>ROUND(I278*H278,2)</f>
        <v>0</v>
      </c>
      <c r="BL278" s="123" t="s">
        <v>179</v>
      </c>
      <c r="BM278" s="165" t="s">
        <v>2762</v>
      </c>
      <c r="BN278" s="12"/>
    </row>
    <row r="279" spans="1:66" ht="13.05" customHeight="1">
      <c r="A279" s="13"/>
      <c r="B279" s="17"/>
      <c r="C279" s="229"/>
      <c r="D279" s="168" t="s">
        <v>194</v>
      </c>
      <c r="E279" s="229"/>
      <c r="F279" s="169" t="s">
        <v>2763</v>
      </c>
      <c r="G279" s="229"/>
      <c r="H279" s="229"/>
      <c r="I279" s="229"/>
      <c r="J279" s="229"/>
      <c r="K279" s="230"/>
      <c r="L279" s="49"/>
      <c r="M279" s="52"/>
      <c r="N279" s="9"/>
      <c r="O279" s="9"/>
      <c r="P279" s="9"/>
      <c r="Q279" s="9"/>
      <c r="R279" s="9"/>
      <c r="S279" s="9"/>
      <c r="T279" s="53"/>
      <c r="U279" s="52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9"/>
      <c r="AS279" s="9"/>
      <c r="AT279" s="123" t="s">
        <v>194</v>
      </c>
      <c r="AU279" s="123" t="s">
        <v>81</v>
      </c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12"/>
    </row>
    <row r="280" spans="1:66" ht="33" customHeight="1">
      <c r="A280" s="13"/>
      <c r="B280" s="49"/>
      <c r="C280" s="154" t="s">
        <v>473</v>
      </c>
      <c r="D280" s="154" t="s">
        <v>175</v>
      </c>
      <c r="E280" s="155" t="s">
        <v>2764</v>
      </c>
      <c r="F280" s="155" t="s">
        <v>2765</v>
      </c>
      <c r="G280" s="156" t="s">
        <v>378</v>
      </c>
      <c r="H280" s="157">
        <v>5</v>
      </c>
      <c r="I280" s="158"/>
      <c r="J280" s="159">
        <f>ROUND(I280*H280,2)</f>
        <v>0</v>
      </c>
      <c r="K280" s="167" t="s">
        <v>192</v>
      </c>
      <c r="L280" s="49"/>
      <c r="M280" s="161"/>
      <c r="N280" s="162" t="s">
        <v>42</v>
      </c>
      <c r="O280" s="9"/>
      <c r="P280" s="163">
        <f>O280*H280</f>
        <v>0</v>
      </c>
      <c r="Q280" s="163">
        <v>0.12</v>
      </c>
      <c r="R280" s="163">
        <f>Q280*H280</f>
        <v>0.6</v>
      </c>
      <c r="S280" s="163">
        <v>0</v>
      </c>
      <c r="T280" s="164">
        <f>S280*H280</f>
        <v>0</v>
      </c>
      <c r="U280" s="52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65" t="s">
        <v>179</v>
      </c>
      <c r="AS280" s="9"/>
      <c r="AT280" s="165" t="s">
        <v>175</v>
      </c>
      <c r="AU280" s="165" t="s">
        <v>81</v>
      </c>
      <c r="AV280" s="9"/>
      <c r="AW280" s="9"/>
      <c r="AX280" s="9"/>
      <c r="AY280" s="123" t="s">
        <v>173</v>
      </c>
      <c r="AZ280" s="9"/>
      <c r="BA280" s="9"/>
      <c r="BB280" s="9"/>
      <c r="BC280" s="9"/>
      <c r="BD280" s="9"/>
      <c r="BE280" s="166">
        <f>IF(N280="základní",J280,0)</f>
        <v>0</v>
      </c>
      <c r="BF280" s="166">
        <f>IF(N280="snížená",J280,0)</f>
        <v>0</v>
      </c>
      <c r="BG280" s="166">
        <f>IF(N280="zákl. přenesená",J280,0)</f>
        <v>0</v>
      </c>
      <c r="BH280" s="166">
        <f>IF(N280="sníž. přenesená",J280,0)</f>
        <v>0</v>
      </c>
      <c r="BI280" s="166">
        <f>IF(N280="nulová",J280,0)</f>
        <v>0</v>
      </c>
      <c r="BJ280" s="123" t="s">
        <v>79</v>
      </c>
      <c r="BK280" s="166">
        <f>ROUND(I280*H280,2)</f>
        <v>0</v>
      </c>
      <c r="BL280" s="123" t="s">
        <v>179</v>
      </c>
      <c r="BM280" s="165" t="s">
        <v>2766</v>
      </c>
      <c r="BN280" s="12"/>
    </row>
    <row r="281" spans="1:66" ht="13.05" customHeight="1">
      <c r="A281" s="13"/>
      <c r="B281" s="17"/>
      <c r="C281" s="229"/>
      <c r="D281" s="168" t="s">
        <v>194</v>
      </c>
      <c r="E281" s="229"/>
      <c r="F281" s="169" t="s">
        <v>2767</v>
      </c>
      <c r="G281" s="229"/>
      <c r="H281" s="229"/>
      <c r="I281" s="229"/>
      <c r="J281" s="229"/>
      <c r="K281" s="230"/>
      <c r="L281" s="49"/>
      <c r="M281" s="52"/>
      <c r="N281" s="9"/>
      <c r="O281" s="9"/>
      <c r="P281" s="9"/>
      <c r="Q281" s="9"/>
      <c r="R281" s="9"/>
      <c r="S281" s="9"/>
      <c r="T281" s="53"/>
      <c r="U281" s="52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9"/>
      <c r="AS281" s="9"/>
      <c r="AT281" s="123" t="s">
        <v>194</v>
      </c>
      <c r="AU281" s="123" t="s">
        <v>81</v>
      </c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12"/>
    </row>
    <row r="282" spans="1:66" ht="24.15" customHeight="1">
      <c r="A282" s="13"/>
      <c r="B282" s="49"/>
      <c r="C282" s="154" t="s">
        <v>478</v>
      </c>
      <c r="D282" s="154" t="s">
        <v>175</v>
      </c>
      <c r="E282" s="155" t="s">
        <v>2768</v>
      </c>
      <c r="F282" s="155" t="s">
        <v>2769</v>
      </c>
      <c r="G282" s="156" t="s">
        <v>248</v>
      </c>
      <c r="H282" s="157">
        <v>0.64100000000000001</v>
      </c>
      <c r="I282" s="158"/>
      <c r="J282" s="159">
        <f>ROUND(I282*H282,2)</f>
        <v>0</v>
      </c>
      <c r="K282" s="167" t="s">
        <v>192</v>
      </c>
      <c r="L282" s="49"/>
      <c r="M282" s="161"/>
      <c r="N282" s="162" t="s">
        <v>42</v>
      </c>
      <c r="O282" s="9"/>
      <c r="P282" s="163">
        <f>O282*H282</f>
        <v>0</v>
      </c>
      <c r="Q282" s="163">
        <v>0</v>
      </c>
      <c r="R282" s="163">
        <f>Q282*H282</f>
        <v>0</v>
      </c>
      <c r="S282" s="163">
        <v>2.5</v>
      </c>
      <c r="T282" s="164">
        <f>S282*H282</f>
        <v>1.6025</v>
      </c>
      <c r="U282" s="52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65" t="s">
        <v>179</v>
      </c>
      <c r="AS282" s="9"/>
      <c r="AT282" s="165" t="s">
        <v>175</v>
      </c>
      <c r="AU282" s="165" t="s">
        <v>81</v>
      </c>
      <c r="AV282" s="9"/>
      <c r="AW282" s="9"/>
      <c r="AX282" s="9"/>
      <c r="AY282" s="123" t="s">
        <v>173</v>
      </c>
      <c r="AZ282" s="9"/>
      <c r="BA282" s="9"/>
      <c r="BB282" s="9"/>
      <c r="BC282" s="9"/>
      <c r="BD282" s="9"/>
      <c r="BE282" s="166">
        <f>IF(N282="základní",J282,0)</f>
        <v>0</v>
      </c>
      <c r="BF282" s="166">
        <f>IF(N282="snížená",J282,0)</f>
        <v>0</v>
      </c>
      <c r="BG282" s="166">
        <f>IF(N282="zákl. přenesená",J282,0)</f>
        <v>0</v>
      </c>
      <c r="BH282" s="166">
        <f>IF(N282="sníž. přenesená",J282,0)</f>
        <v>0</v>
      </c>
      <c r="BI282" s="166">
        <f>IF(N282="nulová",J282,0)</f>
        <v>0</v>
      </c>
      <c r="BJ282" s="123" t="s">
        <v>79</v>
      </c>
      <c r="BK282" s="166">
        <f>ROUND(I282*H282,2)</f>
        <v>0</v>
      </c>
      <c r="BL282" s="123" t="s">
        <v>179</v>
      </c>
      <c r="BM282" s="165" t="s">
        <v>2770</v>
      </c>
      <c r="BN282" s="12"/>
    </row>
    <row r="283" spans="1:66" ht="13.05" customHeight="1">
      <c r="A283" s="13"/>
      <c r="B283" s="17"/>
      <c r="C283" s="50"/>
      <c r="D283" s="170" t="s">
        <v>194</v>
      </c>
      <c r="E283" s="50"/>
      <c r="F283" s="171" t="s">
        <v>2771</v>
      </c>
      <c r="G283" s="50"/>
      <c r="H283" s="50"/>
      <c r="I283" s="50"/>
      <c r="J283" s="50"/>
      <c r="K283" s="226"/>
      <c r="L283" s="49"/>
      <c r="M283" s="52"/>
      <c r="N283" s="9"/>
      <c r="O283" s="9"/>
      <c r="P283" s="9"/>
      <c r="Q283" s="9"/>
      <c r="R283" s="9"/>
      <c r="S283" s="9"/>
      <c r="T283" s="53"/>
      <c r="U283" s="52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9"/>
      <c r="AS283" s="9"/>
      <c r="AT283" s="123" t="s">
        <v>194</v>
      </c>
      <c r="AU283" s="123" t="s">
        <v>81</v>
      </c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12"/>
    </row>
    <row r="284" spans="1:66" ht="13.05" customHeight="1">
      <c r="A284" s="13"/>
      <c r="B284" s="17"/>
      <c r="C284" s="9"/>
      <c r="D284" s="173" t="s">
        <v>207</v>
      </c>
      <c r="E284" s="174"/>
      <c r="F284" s="175" t="s">
        <v>2772</v>
      </c>
      <c r="G284" s="9"/>
      <c r="H284" s="174"/>
      <c r="I284" s="9"/>
      <c r="J284" s="9"/>
      <c r="K284" s="19"/>
      <c r="L284" s="49"/>
      <c r="M284" s="52"/>
      <c r="N284" s="9"/>
      <c r="O284" s="9"/>
      <c r="P284" s="9"/>
      <c r="Q284" s="9"/>
      <c r="R284" s="9"/>
      <c r="S284" s="9"/>
      <c r="T284" s="53"/>
      <c r="U284" s="52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9"/>
      <c r="AS284" s="9"/>
      <c r="AT284" s="176" t="s">
        <v>207</v>
      </c>
      <c r="AU284" s="176" t="s">
        <v>81</v>
      </c>
      <c r="AV284" s="43" t="s">
        <v>79</v>
      </c>
      <c r="AW284" s="43" t="s">
        <v>32</v>
      </c>
      <c r="AX284" s="43" t="s">
        <v>71</v>
      </c>
      <c r="AY284" s="176" t="s">
        <v>173</v>
      </c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12"/>
    </row>
    <row r="285" spans="1:66" ht="13.05" customHeight="1">
      <c r="A285" s="13"/>
      <c r="B285" s="17"/>
      <c r="C285" s="9"/>
      <c r="D285" s="173" t="s">
        <v>207</v>
      </c>
      <c r="E285" s="178"/>
      <c r="F285" s="179" t="s">
        <v>2773</v>
      </c>
      <c r="G285" s="9"/>
      <c r="H285" s="180">
        <v>0.64100000000000001</v>
      </c>
      <c r="I285" s="9"/>
      <c r="J285" s="9"/>
      <c r="K285" s="19"/>
      <c r="L285" s="49"/>
      <c r="M285" s="52"/>
      <c r="N285" s="9"/>
      <c r="O285" s="9"/>
      <c r="P285" s="9"/>
      <c r="Q285" s="9"/>
      <c r="R285" s="9"/>
      <c r="S285" s="9"/>
      <c r="T285" s="53"/>
      <c r="U285" s="52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9"/>
      <c r="AS285" s="9"/>
      <c r="AT285" s="181" t="s">
        <v>207</v>
      </c>
      <c r="AU285" s="181" t="s">
        <v>81</v>
      </c>
      <c r="AV285" s="43" t="s">
        <v>81</v>
      </c>
      <c r="AW285" s="43" t="s">
        <v>32</v>
      </c>
      <c r="AX285" s="43" t="s">
        <v>71</v>
      </c>
      <c r="AY285" s="181" t="s">
        <v>173</v>
      </c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12"/>
    </row>
    <row r="286" spans="1:66" ht="13.05" customHeight="1">
      <c r="A286" s="13"/>
      <c r="B286" s="17"/>
      <c r="C286" s="9"/>
      <c r="D286" s="173" t="s">
        <v>207</v>
      </c>
      <c r="E286" s="212"/>
      <c r="F286" s="213" t="s">
        <v>210</v>
      </c>
      <c r="G286" s="9"/>
      <c r="H286" s="180">
        <v>0.64100000000000001</v>
      </c>
      <c r="I286" s="9"/>
      <c r="J286" s="9"/>
      <c r="K286" s="19"/>
      <c r="L286" s="49"/>
      <c r="M286" s="52"/>
      <c r="N286" s="9"/>
      <c r="O286" s="9"/>
      <c r="P286" s="9"/>
      <c r="Q286" s="9"/>
      <c r="R286" s="9"/>
      <c r="S286" s="9"/>
      <c r="T286" s="53"/>
      <c r="U286" s="52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9"/>
      <c r="AS286" s="9"/>
      <c r="AT286" s="187" t="s">
        <v>207</v>
      </c>
      <c r="AU286" s="187" t="s">
        <v>81</v>
      </c>
      <c r="AV286" s="43" t="s">
        <v>179</v>
      </c>
      <c r="AW286" s="43" t="s">
        <v>32</v>
      </c>
      <c r="AX286" s="43" t="s">
        <v>79</v>
      </c>
      <c r="AY286" s="187" t="s">
        <v>173</v>
      </c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12"/>
    </row>
    <row r="287" spans="1:66" ht="22.8" customHeight="1">
      <c r="A287" s="13"/>
      <c r="B287" s="17"/>
      <c r="C287" s="47"/>
      <c r="D287" s="151" t="s">
        <v>70</v>
      </c>
      <c r="E287" s="152" t="s">
        <v>723</v>
      </c>
      <c r="F287" s="152" t="s">
        <v>2774</v>
      </c>
      <c r="G287" s="47"/>
      <c r="H287" s="47"/>
      <c r="I287" s="47"/>
      <c r="J287" s="153">
        <f>BK287</f>
        <v>0</v>
      </c>
      <c r="K287" s="225"/>
      <c r="L287" s="49"/>
      <c r="M287" s="52"/>
      <c r="N287" s="9"/>
      <c r="O287" s="9"/>
      <c r="P287" s="147">
        <f>SUM(P288:P300)</f>
        <v>0</v>
      </c>
      <c r="Q287" s="9"/>
      <c r="R287" s="147">
        <f>SUM(R288:R300)</f>
        <v>0</v>
      </c>
      <c r="S287" s="9"/>
      <c r="T287" s="148">
        <f>SUM(T288:T300)</f>
        <v>1.95</v>
      </c>
      <c r="U287" s="52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44" t="s">
        <v>79</v>
      </c>
      <c r="AS287" s="9"/>
      <c r="AT287" s="149" t="s">
        <v>70</v>
      </c>
      <c r="AU287" s="149" t="s">
        <v>79</v>
      </c>
      <c r="AV287" s="9"/>
      <c r="AW287" s="9"/>
      <c r="AX287" s="9"/>
      <c r="AY287" s="144" t="s">
        <v>173</v>
      </c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150">
        <f>SUM(BK288:BK300)</f>
        <v>0</v>
      </c>
      <c r="BL287" s="9"/>
      <c r="BM287" s="9"/>
      <c r="BN287" s="12"/>
    </row>
    <row r="288" spans="1:66" ht="62.7" customHeight="1">
      <c r="A288" s="13"/>
      <c r="B288" s="49"/>
      <c r="C288" s="154" t="s">
        <v>484</v>
      </c>
      <c r="D288" s="154" t="s">
        <v>175</v>
      </c>
      <c r="E288" s="155" t="s">
        <v>2775</v>
      </c>
      <c r="F288" s="155" t="s">
        <v>2776</v>
      </c>
      <c r="G288" s="250"/>
      <c r="H288" s="157">
        <v>1.8</v>
      </c>
      <c r="I288" s="158"/>
      <c r="J288" s="159">
        <f>ROUND(I288*H288,2)</f>
        <v>0</v>
      </c>
      <c r="K288" s="167" t="s">
        <v>192</v>
      </c>
      <c r="L288" s="49"/>
      <c r="M288" s="161"/>
      <c r="N288" s="162" t="s">
        <v>42</v>
      </c>
      <c r="O288" s="9"/>
      <c r="P288" s="163">
        <f>O288*H288</f>
        <v>0</v>
      </c>
      <c r="Q288" s="163">
        <v>0</v>
      </c>
      <c r="R288" s="163">
        <f>Q288*H288</f>
        <v>0</v>
      </c>
      <c r="S288" s="163">
        <v>0.5</v>
      </c>
      <c r="T288" s="164">
        <f>S288*H288</f>
        <v>0.9</v>
      </c>
      <c r="U288" s="52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65" t="s">
        <v>179</v>
      </c>
      <c r="AS288" s="9"/>
      <c r="AT288" s="165" t="s">
        <v>175</v>
      </c>
      <c r="AU288" s="165" t="s">
        <v>81</v>
      </c>
      <c r="AV288" s="9"/>
      <c r="AW288" s="9"/>
      <c r="AX288" s="9"/>
      <c r="AY288" s="123" t="s">
        <v>173</v>
      </c>
      <c r="AZ288" s="9"/>
      <c r="BA288" s="9"/>
      <c r="BB288" s="9"/>
      <c r="BC288" s="9"/>
      <c r="BD288" s="9"/>
      <c r="BE288" s="166">
        <f>IF(N288="základní",J288,0)</f>
        <v>0</v>
      </c>
      <c r="BF288" s="166">
        <f>IF(N288="snížená",J288,0)</f>
        <v>0</v>
      </c>
      <c r="BG288" s="166">
        <f>IF(N288="zákl. přenesená",J288,0)</f>
        <v>0</v>
      </c>
      <c r="BH288" s="166">
        <f>IF(N288="sníž. přenesená",J288,0)</f>
        <v>0</v>
      </c>
      <c r="BI288" s="166">
        <f>IF(N288="nulová",J288,0)</f>
        <v>0</v>
      </c>
      <c r="BJ288" s="123" t="s">
        <v>79</v>
      </c>
      <c r="BK288" s="166">
        <f>ROUND(I288*H288,2)</f>
        <v>0</v>
      </c>
      <c r="BL288" s="123" t="s">
        <v>179</v>
      </c>
      <c r="BM288" s="165" t="s">
        <v>2777</v>
      </c>
      <c r="BN288" s="12"/>
    </row>
    <row r="289" spans="1:66" ht="13.05" customHeight="1">
      <c r="A289" s="13"/>
      <c r="B289" s="17"/>
      <c r="C289" s="50"/>
      <c r="D289" s="170" t="s">
        <v>194</v>
      </c>
      <c r="E289" s="50"/>
      <c r="F289" s="171" t="s">
        <v>2778</v>
      </c>
      <c r="G289" s="50"/>
      <c r="H289" s="50"/>
      <c r="I289" s="50"/>
      <c r="J289" s="50"/>
      <c r="K289" s="226"/>
      <c r="L289" s="49"/>
      <c r="M289" s="52"/>
      <c r="N289" s="9"/>
      <c r="O289" s="9"/>
      <c r="P289" s="9"/>
      <c r="Q289" s="9"/>
      <c r="R289" s="9"/>
      <c r="S289" s="9"/>
      <c r="T289" s="53"/>
      <c r="U289" s="52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9"/>
      <c r="AS289" s="9"/>
      <c r="AT289" s="123" t="s">
        <v>194</v>
      </c>
      <c r="AU289" s="123" t="s">
        <v>81</v>
      </c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12"/>
    </row>
    <row r="290" spans="1:66" ht="13.05" customHeight="1">
      <c r="A290" s="13"/>
      <c r="B290" s="17"/>
      <c r="C290" s="9"/>
      <c r="D290" s="173" t="s">
        <v>207</v>
      </c>
      <c r="E290" s="178"/>
      <c r="F290" s="179" t="s">
        <v>2779</v>
      </c>
      <c r="G290" s="9"/>
      <c r="H290" s="180">
        <v>1.8</v>
      </c>
      <c r="I290" s="9"/>
      <c r="J290" s="9"/>
      <c r="K290" s="19"/>
      <c r="L290" s="49"/>
      <c r="M290" s="52"/>
      <c r="N290" s="9"/>
      <c r="O290" s="9"/>
      <c r="P290" s="9"/>
      <c r="Q290" s="9"/>
      <c r="R290" s="9"/>
      <c r="S290" s="9"/>
      <c r="T290" s="53"/>
      <c r="U290" s="52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9"/>
      <c r="AS290" s="9"/>
      <c r="AT290" s="181" t="s">
        <v>207</v>
      </c>
      <c r="AU290" s="181" t="s">
        <v>81</v>
      </c>
      <c r="AV290" s="43" t="s">
        <v>81</v>
      </c>
      <c r="AW290" s="43" t="s">
        <v>32</v>
      </c>
      <c r="AX290" s="43" t="s">
        <v>71</v>
      </c>
      <c r="AY290" s="181" t="s">
        <v>173</v>
      </c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12"/>
    </row>
    <row r="291" spans="1:66" ht="13.05" customHeight="1">
      <c r="A291" s="13"/>
      <c r="B291" s="17"/>
      <c r="C291" s="47"/>
      <c r="D291" s="183" t="s">
        <v>207</v>
      </c>
      <c r="E291" s="184"/>
      <c r="F291" s="185" t="s">
        <v>210</v>
      </c>
      <c r="G291" s="47"/>
      <c r="H291" s="186">
        <v>1.8</v>
      </c>
      <c r="I291" s="47"/>
      <c r="J291" s="47"/>
      <c r="K291" s="225"/>
      <c r="L291" s="49"/>
      <c r="M291" s="52"/>
      <c r="N291" s="9"/>
      <c r="O291" s="9"/>
      <c r="P291" s="9"/>
      <c r="Q291" s="9"/>
      <c r="R291" s="9"/>
      <c r="S291" s="9"/>
      <c r="T291" s="53"/>
      <c r="U291" s="52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9"/>
      <c r="AS291" s="9"/>
      <c r="AT291" s="187" t="s">
        <v>207</v>
      </c>
      <c r="AU291" s="187" t="s">
        <v>81</v>
      </c>
      <c r="AV291" s="43" t="s">
        <v>179</v>
      </c>
      <c r="AW291" s="43" t="s">
        <v>32</v>
      </c>
      <c r="AX291" s="43" t="s">
        <v>79</v>
      </c>
      <c r="AY291" s="187" t="s">
        <v>173</v>
      </c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12"/>
    </row>
    <row r="292" spans="1:66" ht="62.7" customHeight="1">
      <c r="A292" s="13"/>
      <c r="B292" s="49"/>
      <c r="C292" s="154" t="s">
        <v>491</v>
      </c>
      <c r="D292" s="154" t="s">
        <v>175</v>
      </c>
      <c r="E292" s="155" t="s">
        <v>2775</v>
      </c>
      <c r="F292" s="155" t="s">
        <v>2776</v>
      </c>
      <c r="G292" s="250"/>
      <c r="H292" s="157">
        <v>1.8</v>
      </c>
      <c r="I292" s="158"/>
      <c r="J292" s="159">
        <f>ROUND(I292*H292,2)</f>
        <v>0</v>
      </c>
      <c r="K292" s="167" t="s">
        <v>192</v>
      </c>
      <c r="L292" s="49"/>
      <c r="M292" s="161"/>
      <c r="N292" s="162" t="s">
        <v>42</v>
      </c>
      <c r="O292" s="9"/>
      <c r="P292" s="163">
        <f>O292*H292</f>
        <v>0</v>
      </c>
      <c r="Q292" s="163">
        <v>0</v>
      </c>
      <c r="R292" s="163">
        <f>Q292*H292</f>
        <v>0</v>
      </c>
      <c r="S292" s="163">
        <v>0.5</v>
      </c>
      <c r="T292" s="164">
        <f>S292*H292</f>
        <v>0.9</v>
      </c>
      <c r="U292" s="52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65" t="s">
        <v>179</v>
      </c>
      <c r="AS292" s="9"/>
      <c r="AT292" s="165" t="s">
        <v>175</v>
      </c>
      <c r="AU292" s="165" t="s">
        <v>81</v>
      </c>
      <c r="AV292" s="9"/>
      <c r="AW292" s="9"/>
      <c r="AX292" s="9"/>
      <c r="AY292" s="123" t="s">
        <v>173</v>
      </c>
      <c r="AZ292" s="9"/>
      <c r="BA292" s="9"/>
      <c r="BB292" s="9"/>
      <c r="BC292" s="9"/>
      <c r="BD292" s="9"/>
      <c r="BE292" s="166">
        <f>IF(N292="základní",J292,0)</f>
        <v>0</v>
      </c>
      <c r="BF292" s="166">
        <f>IF(N292="snížená",J292,0)</f>
        <v>0</v>
      </c>
      <c r="BG292" s="166">
        <f>IF(N292="zákl. přenesená",J292,0)</f>
        <v>0</v>
      </c>
      <c r="BH292" s="166">
        <f>IF(N292="sníž. přenesená",J292,0)</f>
        <v>0</v>
      </c>
      <c r="BI292" s="166">
        <f>IF(N292="nulová",J292,0)</f>
        <v>0</v>
      </c>
      <c r="BJ292" s="123" t="s">
        <v>79</v>
      </c>
      <c r="BK292" s="166">
        <f>ROUND(I292*H292,2)</f>
        <v>0</v>
      </c>
      <c r="BL292" s="123" t="s">
        <v>179</v>
      </c>
      <c r="BM292" s="165" t="s">
        <v>2780</v>
      </c>
      <c r="BN292" s="12"/>
    </row>
    <row r="293" spans="1:66" ht="13.05" customHeight="1">
      <c r="A293" s="13"/>
      <c r="B293" s="17"/>
      <c r="C293" s="50"/>
      <c r="D293" s="170" t="s">
        <v>194</v>
      </c>
      <c r="E293" s="50"/>
      <c r="F293" s="171" t="s">
        <v>2778</v>
      </c>
      <c r="G293" s="50"/>
      <c r="H293" s="50"/>
      <c r="I293" s="50"/>
      <c r="J293" s="50"/>
      <c r="K293" s="226"/>
      <c r="L293" s="49"/>
      <c r="M293" s="52"/>
      <c r="N293" s="9"/>
      <c r="O293" s="9"/>
      <c r="P293" s="9"/>
      <c r="Q293" s="9"/>
      <c r="R293" s="9"/>
      <c r="S293" s="9"/>
      <c r="T293" s="53"/>
      <c r="U293" s="52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9"/>
      <c r="AS293" s="9"/>
      <c r="AT293" s="123" t="s">
        <v>194</v>
      </c>
      <c r="AU293" s="123" t="s">
        <v>81</v>
      </c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12"/>
    </row>
    <row r="294" spans="1:66" ht="13.05" customHeight="1">
      <c r="A294" s="13"/>
      <c r="B294" s="17"/>
      <c r="C294" s="47"/>
      <c r="D294" s="183" t="s">
        <v>207</v>
      </c>
      <c r="E294" s="191"/>
      <c r="F294" s="192" t="s">
        <v>2779</v>
      </c>
      <c r="G294" s="47"/>
      <c r="H294" s="186">
        <v>1.8</v>
      </c>
      <c r="I294" s="47"/>
      <c r="J294" s="47"/>
      <c r="K294" s="225"/>
      <c r="L294" s="49"/>
      <c r="M294" s="52"/>
      <c r="N294" s="9"/>
      <c r="O294" s="9"/>
      <c r="P294" s="9"/>
      <c r="Q294" s="9"/>
      <c r="R294" s="9"/>
      <c r="S294" s="9"/>
      <c r="T294" s="53"/>
      <c r="U294" s="52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9"/>
      <c r="AS294" s="9"/>
      <c r="AT294" s="181" t="s">
        <v>207</v>
      </c>
      <c r="AU294" s="181" t="s">
        <v>81</v>
      </c>
      <c r="AV294" s="43" t="s">
        <v>81</v>
      </c>
      <c r="AW294" s="43" t="s">
        <v>32</v>
      </c>
      <c r="AX294" s="43" t="s">
        <v>79</v>
      </c>
      <c r="AY294" s="181" t="s">
        <v>173</v>
      </c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12"/>
    </row>
    <row r="295" spans="1:66" ht="33" customHeight="1">
      <c r="A295" s="13"/>
      <c r="B295" s="49"/>
      <c r="C295" s="154" t="s">
        <v>497</v>
      </c>
      <c r="D295" s="154" t="s">
        <v>175</v>
      </c>
      <c r="E295" s="155" t="s">
        <v>2781</v>
      </c>
      <c r="F295" s="155" t="s">
        <v>2782</v>
      </c>
      <c r="G295" s="156" t="s">
        <v>191</v>
      </c>
      <c r="H295" s="157">
        <v>1</v>
      </c>
      <c r="I295" s="158"/>
      <c r="J295" s="159">
        <f>ROUND(I295*H295,2)</f>
        <v>0</v>
      </c>
      <c r="K295" s="167" t="s">
        <v>192</v>
      </c>
      <c r="L295" s="49"/>
      <c r="M295" s="161"/>
      <c r="N295" s="162" t="s">
        <v>42</v>
      </c>
      <c r="O295" s="9"/>
      <c r="P295" s="163">
        <f>O295*H295</f>
        <v>0</v>
      </c>
      <c r="Q295" s="163">
        <v>0</v>
      </c>
      <c r="R295" s="163">
        <f>Q295*H295</f>
        <v>0</v>
      </c>
      <c r="S295" s="163">
        <v>0.15</v>
      </c>
      <c r="T295" s="164">
        <f>S295*H295</f>
        <v>0.15</v>
      </c>
      <c r="U295" s="52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65" t="s">
        <v>179</v>
      </c>
      <c r="AS295" s="9"/>
      <c r="AT295" s="165" t="s">
        <v>175</v>
      </c>
      <c r="AU295" s="165" t="s">
        <v>81</v>
      </c>
      <c r="AV295" s="9"/>
      <c r="AW295" s="9"/>
      <c r="AX295" s="9"/>
      <c r="AY295" s="123" t="s">
        <v>173</v>
      </c>
      <c r="AZ295" s="9"/>
      <c r="BA295" s="9"/>
      <c r="BB295" s="9"/>
      <c r="BC295" s="9"/>
      <c r="BD295" s="9"/>
      <c r="BE295" s="166">
        <f>IF(N295="základní",J295,0)</f>
        <v>0</v>
      </c>
      <c r="BF295" s="166">
        <f>IF(N295="snížená",J295,0)</f>
        <v>0</v>
      </c>
      <c r="BG295" s="166">
        <f>IF(N295="zákl. přenesená",J295,0)</f>
        <v>0</v>
      </c>
      <c r="BH295" s="166">
        <f>IF(N295="sníž. přenesená",J295,0)</f>
        <v>0</v>
      </c>
      <c r="BI295" s="166">
        <f>IF(N295="nulová",J295,0)</f>
        <v>0</v>
      </c>
      <c r="BJ295" s="123" t="s">
        <v>79</v>
      </c>
      <c r="BK295" s="166">
        <f>ROUND(I295*H295,2)</f>
        <v>0</v>
      </c>
      <c r="BL295" s="123" t="s">
        <v>179</v>
      </c>
      <c r="BM295" s="165" t="s">
        <v>2783</v>
      </c>
      <c r="BN295" s="12"/>
    </row>
    <row r="296" spans="1:66" ht="13.05" customHeight="1">
      <c r="A296" s="13"/>
      <c r="B296" s="17"/>
      <c r="C296" s="229"/>
      <c r="D296" s="168" t="s">
        <v>194</v>
      </c>
      <c r="E296" s="229"/>
      <c r="F296" s="169" t="s">
        <v>2784</v>
      </c>
      <c r="G296" s="229"/>
      <c r="H296" s="229"/>
      <c r="I296" s="229"/>
      <c r="J296" s="229"/>
      <c r="K296" s="230"/>
      <c r="L296" s="49"/>
      <c r="M296" s="52"/>
      <c r="N296" s="9"/>
      <c r="O296" s="9"/>
      <c r="P296" s="9"/>
      <c r="Q296" s="9"/>
      <c r="R296" s="9"/>
      <c r="S296" s="9"/>
      <c r="T296" s="53"/>
      <c r="U296" s="52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9"/>
      <c r="AS296" s="9"/>
      <c r="AT296" s="123" t="s">
        <v>194</v>
      </c>
      <c r="AU296" s="123" t="s">
        <v>81</v>
      </c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12"/>
    </row>
    <row r="297" spans="1:66" ht="24.15" customHeight="1">
      <c r="A297" s="13"/>
      <c r="B297" s="49"/>
      <c r="C297" s="154" t="s">
        <v>502</v>
      </c>
      <c r="D297" s="154" t="s">
        <v>175</v>
      </c>
      <c r="E297" s="155" t="s">
        <v>2785</v>
      </c>
      <c r="F297" s="155" t="s">
        <v>2786</v>
      </c>
      <c r="G297" s="156" t="s">
        <v>378</v>
      </c>
      <c r="H297" s="157">
        <v>6</v>
      </c>
      <c r="I297" s="158"/>
      <c r="J297" s="159">
        <f>ROUND(I297*H297,2)</f>
        <v>0</v>
      </c>
      <c r="K297" s="167" t="s">
        <v>192</v>
      </c>
      <c r="L297" s="49"/>
      <c r="M297" s="161"/>
      <c r="N297" s="162" t="s">
        <v>42</v>
      </c>
      <c r="O297" s="9"/>
      <c r="P297" s="163">
        <f>O297*H297</f>
        <v>0</v>
      </c>
      <c r="Q297" s="163">
        <v>0</v>
      </c>
      <c r="R297" s="163">
        <f>Q297*H297</f>
        <v>0</v>
      </c>
      <c r="S297" s="163">
        <v>0</v>
      </c>
      <c r="T297" s="164">
        <f>S297*H297</f>
        <v>0</v>
      </c>
      <c r="U297" s="52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65" t="s">
        <v>179</v>
      </c>
      <c r="AS297" s="9"/>
      <c r="AT297" s="165" t="s">
        <v>175</v>
      </c>
      <c r="AU297" s="165" t="s">
        <v>81</v>
      </c>
      <c r="AV297" s="9"/>
      <c r="AW297" s="9"/>
      <c r="AX297" s="9"/>
      <c r="AY297" s="123" t="s">
        <v>173</v>
      </c>
      <c r="AZ297" s="9"/>
      <c r="BA297" s="9"/>
      <c r="BB297" s="9"/>
      <c r="BC297" s="9"/>
      <c r="BD297" s="9"/>
      <c r="BE297" s="166">
        <f>IF(N297="základní",J297,0)</f>
        <v>0</v>
      </c>
      <c r="BF297" s="166">
        <f>IF(N297="snížená",J297,0)</f>
        <v>0</v>
      </c>
      <c r="BG297" s="166">
        <f>IF(N297="zákl. přenesená",J297,0)</f>
        <v>0</v>
      </c>
      <c r="BH297" s="166">
        <f>IF(N297="sníž. přenesená",J297,0)</f>
        <v>0</v>
      </c>
      <c r="BI297" s="166">
        <f>IF(N297="nulová",J297,0)</f>
        <v>0</v>
      </c>
      <c r="BJ297" s="123" t="s">
        <v>79</v>
      </c>
      <c r="BK297" s="166">
        <f>ROUND(I297*H297,2)</f>
        <v>0</v>
      </c>
      <c r="BL297" s="123" t="s">
        <v>179</v>
      </c>
      <c r="BM297" s="165" t="s">
        <v>2787</v>
      </c>
      <c r="BN297" s="12"/>
    </row>
    <row r="298" spans="1:66" ht="13.05" customHeight="1">
      <c r="A298" s="13"/>
      <c r="B298" s="17"/>
      <c r="C298" s="50"/>
      <c r="D298" s="170" t="s">
        <v>194</v>
      </c>
      <c r="E298" s="50"/>
      <c r="F298" s="171" t="s">
        <v>2788</v>
      </c>
      <c r="G298" s="50"/>
      <c r="H298" s="50"/>
      <c r="I298" s="50"/>
      <c r="J298" s="50"/>
      <c r="K298" s="226"/>
      <c r="L298" s="49"/>
      <c r="M298" s="52"/>
      <c r="N298" s="9"/>
      <c r="O298" s="9"/>
      <c r="P298" s="9"/>
      <c r="Q298" s="9"/>
      <c r="R298" s="9"/>
      <c r="S298" s="9"/>
      <c r="T298" s="53"/>
      <c r="U298" s="52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9"/>
      <c r="AS298" s="9"/>
      <c r="AT298" s="123" t="s">
        <v>194</v>
      </c>
      <c r="AU298" s="123" t="s">
        <v>81</v>
      </c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12"/>
    </row>
    <row r="299" spans="1:66" ht="13.05" customHeight="1">
      <c r="A299" s="13"/>
      <c r="B299" s="17"/>
      <c r="C299" s="9"/>
      <c r="D299" s="173" t="s">
        <v>207</v>
      </c>
      <c r="E299" s="178"/>
      <c r="F299" s="179" t="s">
        <v>202</v>
      </c>
      <c r="G299" s="9"/>
      <c r="H299" s="180">
        <v>6</v>
      </c>
      <c r="I299" s="9"/>
      <c r="J299" s="9"/>
      <c r="K299" s="19"/>
      <c r="L299" s="49"/>
      <c r="M299" s="52"/>
      <c r="N299" s="9"/>
      <c r="O299" s="9"/>
      <c r="P299" s="9"/>
      <c r="Q299" s="9"/>
      <c r="R299" s="9"/>
      <c r="S299" s="9"/>
      <c r="T299" s="53"/>
      <c r="U299" s="52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9"/>
      <c r="AS299" s="9"/>
      <c r="AT299" s="181" t="s">
        <v>207</v>
      </c>
      <c r="AU299" s="181" t="s">
        <v>81</v>
      </c>
      <c r="AV299" s="43" t="s">
        <v>81</v>
      </c>
      <c r="AW299" s="43" t="s">
        <v>32</v>
      </c>
      <c r="AX299" s="43" t="s">
        <v>71</v>
      </c>
      <c r="AY299" s="181" t="s">
        <v>173</v>
      </c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12"/>
    </row>
    <row r="300" spans="1:66" ht="13.05" customHeight="1">
      <c r="A300" s="13"/>
      <c r="B300" s="17"/>
      <c r="C300" s="9"/>
      <c r="D300" s="173" t="s">
        <v>207</v>
      </c>
      <c r="E300" s="212"/>
      <c r="F300" s="213" t="s">
        <v>210</v>
      </c>
      <c r="G300" s="9"/>
      <c r="H300" s="180">
        <v>6</v>
      </c>
      <c r="I300" s="9"/>
      <c r="J300" s="9"/>
      <c r="K300" s="19"/>
      <c r="L300" s="49"/>
      <c r="M300" s="52"/>
      <c r="N300" s="9"/>
      <c r="O300" s="9"/>
      <c r="P300" s="9"/>
      <c r="Q300" s="9"/>
      <c r="R300" s="9"/>
      <c r="S300" s="9"/>
      <c r="T300" s="53"/>
      <c r="U300" s="52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9"/>
      <c r="AS300" s="9"/>
      <c r="AT300" s="187" t="s">
        <v>207</v>
      </c>
      <c r="AU300" s="187" t="s">
        <v>81</v>
      </c>
      <c r="AV300" s="43" t="s">
        <v>179</v>
      </c>
      <c r="AW300" s="43" t="s">
        <v>32</v>
      </c>
      <c r="AX300" s="43" t="s">
        <v>79</v>
      </c>
      <c r="AY300" s="187" t="s">
        <v>173</v>
      </c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12"/>
    </row>
    <row r="301" spans="1:66" ht="22.8" customHeight="1">
      <c r="A301" s="13"/>
      <c r="B301" s="17"/>
      <c r="C301" s="47"/>
      <c r="D301" s="151" t="s">
        <v>70</v>
      </c>
      <c r="E301" s="152" t="s">
        <v>748</v>
      </c>
      <c r="F301" s="152" t="s">
        <v>749</v>
      </c>
      <c r="G301" s="47"/>
      <c r="H301" s="47"/>
      <c r="I301" s="47"/>
      <c r="J301" s="153">
        <f>BK301</f>
        <v>0</v>
      </c>
      <c r="K301" s="225"/>
      <c r="L301" s="49"/>
      <c r="M301" s="52"/>
      <c r="N301" s="9"/>
      <c r="O301" s="9"/>
      <c r="P301" s="147">
        <f>SUM(P302:P311)</f>
        <v>0</v>
      </c>
      <c r="Q301" s="9"/>
      <c r="R301" s="147">
        <f>SUM(R302:R311)</f>
        <v>0</v>
      </c>
      <c r="S301" s="9"/>
      <c r="T301" s="148">
        <f>SUM(T302:T311)</f>
        <v>0</v>
      </c>
      <c r="U301" s="52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44" t="s">
        <v>79</v>
      </c>
      <c r="AS301" s="9"/>
      <c r="AT301" s="149" t="s">
        <v>70</v>
      </c>
      <c r="AU301" s="149" t="s">
        <v>79</v>
      </c>
      <c r="AV301" s="9"/>
      <c r="AW301" s="9"/>
      <c r="AX301" s="9"/>
      <c r="AY301" s="144" t="s">
        <v>173</v>
      </c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150">
        <f>SUM(BK302:BK311)</f>
        <v>0</v>
      </c>
      <c r="BL301" s="9"/>
      <c r="BM301" s="9"/>
      <c r="BN301" s="12"/>
    </row>
    <row r="302" spans="1:66" ht="37.799999999999997" customHeight="1">
      <c r="A302" s="13"/>
      <c r="B302" s="49"/>
      <c r="C302" s="154" t="s">
        <v>508</v>
      </c>
      <c r="D302" s="154" t="s">
        <v>175</v>
      </c>
      <c r="E302" s="155" t="s">
        <v>2789</v>
      </c>
      <c r="F302" s="155" t="s">
        <v>2790</v>
      </c>
      <c r="G302" s="156" t="s">
        <v>302</v>
      </c>
      <c r="H302" s="157">
        <v>3.5529999999999999</v>
      </c>
      <c r="I302" s="158"/>
      <c r="J302" s="159">
        <f>ROUND(I302*H302,2)</f>
        <v>0</v>
      </c>
      <c r="K302" s="167" t="s">
        <v>192</v>
      </c>
      <c r="L302" s="49"/>
      <c r="M302" s="161"/>
      <c r="N302" s="162" t="s">
        <v>42</v>
      </c>
      <c r="O302" s="9"/>
      <c r="P302" s="163">
        <f>O302*H302</f>
        <v>0</v>
      </c>
      <c r="Q302" s="163">
        <v>0</v>
      </c>
      <c r="R302" s="163">
        <f>Q302*H302</f>
        <v>0</v>
      </c>
      <c r="S302" s="163">
        <v>0</v>
      </c>
      <c r="T302" s="164">
        <f>S302*H302</f>
        <v>0</v>
      </c>
      <c r="U302" s="52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65" t="s">
        <v>179</v>
      </c>
      <c r="AS302" s="9"/>
      <c r="AT302" s="165" t="s">
        <v>175</v>
      </c>
      <c r="AU302" s="165" t="s">
        <v>81</v>
      </c>
      <c r="AV302" s="9"/>
      <c r="AW302" s="9"/>
      <c r="AX302" s="9"/>
      <c r="AY302" s="123" t="s">
        <v>173</v>
      </c>
      <c r="AZ302" s="9"/>
      <c r="BA302" s="9"/>
      <c r="BB302" s="9"/>
      <c r="BC302" s="9"/>
      <c r="BD302" s="9"/>
      <c r="BE302" s="166">
        <f>IF(N302="základní",J302,0)</f>
        <v>0</v>
      </c>
      <c r="BF302" s="166">
        <f>IF(N302="snížená",J302,0)</f>
        <v>0</v>
      </c>
      <c r="BG302" s="166">
        <f>IF(N302="zákl. přenesená",J302,0)</f>
        <v>0</v>
      </c>
      <c r="BH302" s="166">
        <f>IF(N302="sníž. přenesená",J302,0)</f>
        <v>0</v>
      </c>
      <c r="BI302" s="166">
        <f>IF(N302="nulová",J302,0)</f>
        <v>0</v>
      </c>
      <c r="BJ302" s="123" t="s">
        <v>79</v>
      </c>
      <c r="BK302" s="166">
        <f>ROUND(I302*H302,2)</f>
        <v>0</v>
      </c>
      <c r="BL302" s="123" t="s">
        <v>179</v>
      </c>
      <c r="BM302" s="165" t="s">
        <v>2791</v>
      </c>
      <c r="BN302" s="12"/>
    </row>
    <row r="303" spans="1:66" ht="13.05" customHeight="1">
      <c r="A303" s="13"/>
      <c r="B303" s="17"/>
      <c r="C303" s="229"/>
      <c r="D303" s="168" t="s">
        <v>194</v>
      </c>
      <c r="E303" s="229"/>
      <c r="F303" s="169" t="s">
        <v>2792</v>
      </c>
      <c r="G303" s="229"/>
      <c r="H303" s="229"/>
      <c r="I303" s="229"/>
      <c r="J303" s="229"/>
      <c r="K303" s="230"/>
      <c r="L303" s="49"/>
      <c r="M303" s="52"/>
      <c r="N303" s="9"/>
      <c r="O303" s="9"/>
      <c r="P303" s="9"/>
      <c r="Q303" s="9"/>
      <c r="R303" s="9"/>
      <c r="S303" s="9"/>
      <c r="T303" s="53"/>
      <c r="U303" s="52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9"/>
      <c r="AS303" s="9"/>
      <c r="AT303" s="123" t="s">
        <v>194</v>
      </c>
      <c r="AU303" s="123" t="s">
        <v>81</v>
      </c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12"/>
    </row>
    <row r="304" spans="1:66" ht="49.05" customHeight="1">
      <c r="A304" s="13"/>
      <c r="B304" s="49"/>
      <c r="C304" s="154" t="s">
        <v>514</v>
      </c>
      <c r="D304" s="154" t="s">
        <v>175</v>
      </c>
      <c r="E304" s="155" t="s">
        <v>2793</v>
      </c>
      <c r="F304" s="155" t="s">
        <v>2794</v>
      </c>
      <c r="G304" s="156" t="s">
        <v>302</v>
      </c>
      <c r="H304" s="157">
        <v>71.06</v>
      </c>
      <c r="I304" s="158"/>
      <c r="J304" s="159">
        <f>ROUND(I304*H304,2)</f>
        <v>0</v>
      </c>
      <c r="K304" s="167" t="s">
        <v>192</v>
      </c>
      <c r="L304" s="49"/>
      <c r="M304" s="161"/>
      <c r="N304" s="162" t="s">
        <v>42</v>
      </c>
      <c r="O304" s="9"/>
      <c r="P304" s="163">
        <f>O304*H304</f>
        <v>0</v>
      </c>
      <c r="Q304" s="163">
        <v>0</v>
      </c>
      <c r="R304" s="163">
        <f>Q304*H304</f>
        <v>0</v>
      </c>
      <c r="S304" s="163">
        <v>0</v>
      </c>
      <c r="T304" s="164">
        <f>S304*H304</f>
        <v>0</v>
      </c>
      <c r="U304" s="52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65" t="s">
        <v>179</v>
      </c>
      <c r="AS304" s="9"/>
      <c r="AT304" s="165" t="s">
        <v>175</v>
      </c>
      <c r="AU304" s="165" t="s">
        <v>81</v>
      </c>
      <c r="AV304" s="9"/>
      <c r="AW304" s="9"/>
      <c r="AX304" s="9"/>
      <c r="AY304" s="123" t="s">
        <v>173</v>
      </c>
      <c r="AZ304" s="9"/>
      <c r="BA304" s="9"/>
      <c r="BB304" s="9"/>
      <c r="BC304" s="9"/>
      <c r="BD304" s="9"/>
      <c r="BE304" s="166">
        <f>IF(N304="základní",J304,0)</f>
        <v>0</v>
      </c>
      <c r="BF304" s="166">
        <f>IF(N304="snížená",J304,0)</f>
        <v>0</v>
      </c>
      <c r="BG304" s="166">
        <f>IF(N304="zákl. přenesená",J304,0)</f>
        <v>0</v>
      </c>
      <c r="BH304" s="166">
        <f>IF(N304="sníž. přenesená",J304,0)</f>
        <v>0</v>
      </c>
      <c r="BI304" s="166">
        <f>IF(N304="nulová",J304,0)</f>
        <v>0</v>
      </c>
      <c r="BJ304" s="123" t="s">
        <v>79</v>
      </c>
      <c r="BK304" s="166">
        <f>ROUND(I304*H304,2)</f>
        <v>0</v>
      </c>
      <c r="BL304" s="123" t="s">
        <v>179</v>
      </c>
      <c r="BM304" s="165" t="s">
        <v>2795</v>
      </c>
      <c r="BN304" s="12"/>
    </row>
    <row r="305" spans="1:66" ht="13.05" customHeight="1">
      <c r="A305" s="13"/>
      <c r="B305" s="17"/>
      <c r="C305" s="50"/>
      <c r="D305" s="170" t="s">
        <v>194</v>
      </c>
      <c r="E305" s="50"/>
      <c r="F305" s="171" t="s">
        <v>2796</v>
      </c>
      <c r="G305" s="50"/>
      <c r="H305" s="50"/>
      <c r="I305" s="50"/>
      <c r="J305" s="50"/>
      <c r="K305" s="226"/>
      <c r="L305" s="49"/>
      <c r="M305" s="52"/>
      <c r="N305" s="9"/>
      <c r="O305" s="9"/>
      <c r="P305" s="9"/>
      <c r="Q305" s="9"/>
      <c r="R305" s="9"/>
      <c r="S305" s="9"/>
      <c r="T305" s="53"/>
      <c r="U305" s="52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9"/>
      <c r="AS305" s="9"/>
      <c r="AT305" s="123" t="s">
        <v>194</v>
      </c>
      <c r="AU305" s="123" t="s">
        <v>81</v>
      </c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12"/>
    </row>
    <row r="306" spans="1:66" ht="13.05" customHeight="1">
      <c r="A306" s="13"/>
      <c r="B306" s="17"/>
      <c r="C306" s="9"/>
      <c r="D306" s="173" t="s">
        <v>207</v>
      </c>
      <c r="E306" s="178"/>
      <c r="F306" s="179" t="s">
        <v>2797</v>
      </c>
      <c r="G306" s="9"/>
      <c r="H306" s="180">
        <v>71.06</v>
      </c>
      <c r="I306" s="9"/>
      <c r="J306" s="9"/>
      <c r="K306" s="19"/>
      <c r="L306" s="49"/>
      <c r="M306" s="52"/>
      <c r="N306" s="9"/>
      <c r="O306" s="9"/>
      <c r="P306" s="9"/>
      <c r="Q306" s="9"/>
      <c r="R306" s="9"/>
      <c r="S306" s="9"/>
      <c r="T306" s="53"/>
      <c r="U306" s="52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9"/>
      <c r="AS306" s="9"/>
      <c r="AT306" s="181" t="s">
        <v>207</v>
      </c>
      <c r="AU306" s="181" t="s">
        <v>81</v>
      </c>
      <c r="AV306" s="43" t="s">
        <v>81</v>
      </c>
      <c r="AW306" s="43" t="s">
        <v>32</v>
      </c>
      <c r="AX306" s="43" t="s">
        <v>71</v>
      </c>
      <c r="AY306" s="181" t="s">
        <v>173</v>
      </c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12"/>
    </row>
    <row r="307" spans="1:66" ht="13.05" customHeight="1">
      <c r="A307" s="13"/>
      <c r="B307" s="17"/>
      <c r="C307" s="47"/>
      <c r="D307" s="183" t="s">
        <v>207</v>
      </c>
      <c r="E307" s="184"/>
      <c r="F307" s="185" t="s">
        <v>210</v>
      </c>
      <c r="G307" s="47"/>
      <c r="H307" s="186">
        <v>71.06</v>
      </c>
      <c r="I307" s="47"/>
      <c r="J307" s="47"/>
      <c r="K307" s="225"/>
      <c r="L307" s="49"/>
      <c r="M307" s="52"/>
      <c r="N307" s="9"/>
      <c r="O307" s="9"/>
      <c r="P307" s="9"/>
      <c r="Q307" s="9"/>
      <c r="R307" s="9"/>
      <c r="S307" s="9"/>
      <c r="T307" s="53"/>
      <c r="U307" s="52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9"/>
      <c r="AS307" s="9"/>
      <c r="AT307" s="187" t="s">
        <v>207</v>
      </c>
      <c r="AU307" s="187" t="s">
        <v>81</v>
      </c>
      <c r="AV307" s="43" t="s">
        <v>179</v>
      </c>
      <c r="AW307" s="43" t="s">
        <v>32</v>
      </c>
      <c r="AX307" s="43" t="s">
        <v>79</v>
      </c>
      <c r="AY307" s="187" t="s">
        <v>173</v>
      </c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12"/>
    </row>
    <row r="308" spans="1:66" ht="24.15" customHeight="1">
      <c r="A308" s="13"/>
      <c r="B308" s="49"/>
      <c r="C308" s="154" t="s">
        <v>520</v>
      </c>
      <c r="D308" s="154" t="s">
        <v>175</v>
      </c>
      <c r="E308" s="155" t="s">
        <v>2798</v>
      </c>
      <c r="F308" s="155" t="s">
        <v>2799</v>
      </c>
      <c r="G308" s="156" t="s">
        <v>302</v>
      </c>
      <c r="H308" s="157">
        <v>3.5529999999999999</v>
      </c>
      <c r="I308" s="158"/>
      <c r="J308" s="159">
        <f>ROUND(I308*H308,2)</f>
        <v>0</v>
      </c>
      <c r="K308" s="167" t="s">
        <v>192</v>
      </c>
      <c r="L308" s="49"/>
      <c r="M308" s="161"/>
      <c r="N308" s="162" t="s">
        <v>42</v>
      </c>
      <c r="O308" s="9"/>
      <c r="P308" s="163">
        <f>O308*H308</f>
        <v>0</v>
      </c>
      <c r="Q308" s="163">
        <v>0</v>
      </c>
      <c r="R308" s="163">
        <f>Q308*H308</f>
        <v>0</v>
      </c>
      <c r="S308" s="163">
        <v>0</v>
      </c>
      <c r="T308" s="164">
        <f>S308*H308</f>
        <v>0</v>
      </c>
      <c r="U308" s="52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65" t="s">
        <v>179</v>
      </c>
      <c r="AS308" s="9"/>
      <c r="AT308" s="165" t="s">
        <v>175</v>
      </c>
      <c r="AU308" s="165" t="s">
        <v>81</v>
      </c>
      <c r="AV308" s="9"/>
      <c r="AW308" s="9"/>
      <c r="AX308" s="9"/>
      <c r="AY308" s="123" t="s">
        <v>173</v>
      </c>
      <c r="AZ308" s="9"/>
      <c r="BA308" s="9"/>
      <c r="BB308" s="9"/>
      <c r="BC308" s="9"/>
      <c r="BD308" s="9"/>
      <c r="BE308" s="166">
        <f>IF(N308="základní",J308,0)</f>
        <v>0</v>
      </c>
      <c r="BF308" s="166">
        <f>IF(N308="snížená",J308,0)</f>
        <v>0</v>
      </c>
      <c r="BG308" s="166">
        <f>IF(N308="zákl. přenesená",J308,0)</f>
        <v>0</v>
      </c>
      <c r="BH308" s="166">
        <f>IF(N308="sníž. přenesená",J308,0)</f>
        <v>0</v>
      </c>
      <c r="BI308" s="166">
        <f>IF(N308="nulová",J308,0)</f>
        <v>0</v>
      </c>
      <c r="BJ308" s="123" t="s">
        <v>79</v>
      </c>
      <c r="BK308" s="166">
        <f>ROUND(I308*H308,2)</f>
        <v>0</v>
      </c>
      <c r="BL308" s="123" t="s">
        <v>179</v>
      </c>
      <c r="BM308" s="165" t="s">
        <v>2800</v>
      </c>
      <c r="BN308" s="12"/>
    </row>
    <row r="309" spans="1:66" ht="13.05" customHeight="1">
      <c r="A309" s="13"/>
      <c r="B309" s="17"/>
      <c r="C309" s="229"/>
      <c r="D309" s="168" t="s">
        <v>194</v>
      </c>
      <c r="E309" s="229"/>
      <c r="F309" s="169" t="s">
        <v>2801</v>
      </c>
      <c r="G309" s="229"/>
      <c r="H309" s="229"/>
      <c r="I309" s="229"/>
      <c r="J309" s="229"/>
      <c r="K309" s="230"/>
      <c r="L309" s="49"/>
      <c r="M309" s="52"/>
      <c r="N309" s="9"/>
      <c r="O309" s="9"/>
      <c r="P309" s="9"/>
      <c r="Q309" s="9"/>
      <c r="R309" s="9"/>
      <c r="S309" s="9"/>
      <c r="T309" s="53"/>
      <c r="U309" s="52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9"/>
      <c r="AS309" s="9"/>
      <c r="AT309" s="123" t="s">
        <v>194</v>
      </c>
      <c r="AU309" s="123" t="s">
        <v>81</v>
      </c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12"/>
    </row>
    <row r="310" spans="1:66" ht="44.25" customHeight="1">
      <c r="A310" s="13"/>
      <c r="B310" s="49"/>
      <c r="C310" s="154" t="s">
        <v>526</v>
      </c>
      <c r="D310" s="154" t="s">
        <v>175</v>
      </c>
      <c r="E310" s="155" t="s">
        <v>2802</v>
      </c>
      <c r="F310" s="155" t="s">
        <v>301</v>
      </c>
      <c r="G310" s="156" t="s">
        <v>302</v>
      </c>
      <c r="H310" s="157">
        <v>3.5529999999999999</v>
      </c>
      <c r="I310" s="158"/>
      <c r="J310" s="159">
        <f>ROUND(I310*H310,2)</f>
        <v>0</v>
      </c>
      <c r="K310" s="167" t="s">
        <v>192</v>
      </c>
      <c r="L310" s="49"/>
      <c r="M310" s="161"/>
      <c r="N310" s="162" t="s">
        <v>42</v>
      </c>
      <c r="O310" s="9"/>
      <c r="P310" s="163">
        <f>O310*H310</f>
        <v>0</v>
      </c>
      <c r="Q310" s="163">
        <v>0</v>
      </c>
      <c r="R310" s="163">
        <f>Q310*H310</f>
        <v>0</v>
      </c>
      <c r="S310" s="163">
        <v>0</v>
      </c>
      <c r="T310" s="164">
        <f>S310*H310</f>
        <v>0</v>
      </c>
      <c r="U310" s="52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65" t="s">
        <v>179</v>
      </c>
      <c r="AS310" s="9"/>
      <c r="AT310" s="165" t="s">
        <v>175</v>
      </c>
      <c r="AU310" s="165" t="s">
        <v>81</v>
      </c>
      <c r="AV310" s="9"/>
      <c r="AW310" s="9"/>
      <c r="AX310" s="9"/>
      <c r="AY310" s="123" t="s">
        <v>173</v>
      </c>
      <c r="AZ310" s="9"/>
      <c r="BA310" s="9"/>
      <c r="BB310" s="9"/>
      <c r="BC310" s="9"/>
      <c r="BD310" s="9"/>
      <c r="BE310" s="166">
        <f>IF(N310="základní",J310,0)</f>
        <v>0</v>
      </c>
      <c r="BF310" s="166">
        <f>IF(N310="snížená",J310,0)</f>
        <v>0</v>
      </c>
      <c r="BG310" s="166">
        <f>IF(N310="zákl. přenesená",J310,0)</f>
        <v>0</v>
      </c>
      <c r="BH310" s="166">
        <f>IF(N310="sníž. přenesená",J310,0)</f>
        <v>0</v>
      </c>
      <c r="BI310" s="166">
        <f>IF(N310="nulová",J310,0)</f>
        <v>0</v>
      </c>
      <c r="BJ310" s="123" t="s">
        <v>79</v>
      </c>
      <c r="BK310" s="166">
        <f>ROUND(I310*H310,2)</f>
        <v>0</v>
      </c>
      <c r="BL310" s="123" t="s">
        <v>179</v>
      </c>
      <c r="BM310" s="165" t="s">
        <v>2803</v>
      </c>
      <c r="BN310" s="12"/>
    </row>
    <row r="311" spans="1:66" ht="13.05" customHeight="1">
      <c r="A311" s="13"/>
      <c r="B311" s="17"/>
      <c r="C311" s="50"/>
      <c r="D311" s="170" t="s">
        <v>194</v>
      </c>
      <c r="E311" s="50"/>
      <c r="F311" s="171" t="s">
        <v>2804</v>
      </c>
      <c r="G311" s="50"/>
      <c r="H311" s="50"/>
      <c r="I311" s="50"/>
      <c r="J311" s="50"/>
      <c r="K311" s="226"/>
      <c r="L311" s="49"/>
      <c r="M311" s="52"/>
      <c r="N311" s="9"/>
      <c r="O311" s="9"/>
      <c r="P311" s="9"/>
      <c r="Q311" s="9"/>
      <c r="R311" s="9"/>
      <c r="S311" s="9"/>
      <c r="T311" s="53"/>
      <c r="U311" s="52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9"/>
      <c r="AS311" s="9"/>
      <c r="AT311" s="123" t="s">
        <v>194</v>
      </c>
      <c r="AU311" s="123" t="s">
        <v>81</v>
      </c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12"/>
    </row>
    <row r="312" spans="1:66" ht="22.8" customHeight="1">
      <c r="A312" s="13"/>
      <c r="B312" s="17"/>
      <c r="C312" s="47"/>
      <c r="D312" s="151" t="s">
        <v>70</v>
      </c>
      <c r="E312" s="152" t="s">
        <v>777</v>
      </c>
      <c r="F312" s="152" t="s">
        <v>778</v>
      </c>
      <c r="G312" s="47"/>
      <c r="H312" s="47"/>
      <c r="I312" s="47"/>
      <c r="J312" s="153">
        <f>BK312</f>
        <v>0</v>
      </c>
      <c r="K312" s="225"/>
      <c r="L312" s="49"/>
      <c r="M312" s="52"/>
      <c r="N312" s="9"/>
      <c r="O312" s="9"/>
      <c r="P312" s="147">
        <f>SUM(P313:P315)</f>
        <v>0</v>
      </c>
      <c r="Q312" s="9"/>
      <c r="R312" s="147">
        <f>SUM(R313:R315)</f>
        <v>0</v>
      </c>
      <c r="S312" s="9"/>
      <c r="T312" s="148">
        <f>SUM(T313:T315)</f>
        <v>0</v>
      </c>
      <c r="U312" s="52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44" t="s">
        <v>79</v>
      </c>
      <c r="AS312" s="9"/>
      <c r="AT312" s="149" t="s">
        <v>70</v>
      </c>
      <c r="AU312" s="149" t="s">
        <v>79</v>
      </c>
      <c r="AV312" s="9"/>
      <c r="AW312" s="9"/>
      <c r="AX312" s="9"/>
      <c r="AY312" s="144" t="s">
        <v>173</v>
      </c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150">
        <f>SUM(BK313:BK315)</f>
        <v>0</v>
      </c>
      <c r="BL312" s="9"/>
      <c r="BM312" s="9"/>
      <c r="BN312" s="12"/>
    </row>
    <row r="313" spans="1:66" ht="37.799999999999997" customHeight="1">
      <c r="A313" s="13"/>
      <c r="B313" s="49"/>
      <c r="C313" s="154" t="s">
        <v>530</v>
      </c>
      <c r="D313" s="154" t="s">
        <v>175</v>
      </c>
      <c r="E313" s="155" t="s">
        <v>2805</v>
      </c>
      <c r="F313" s="155" t="s">
        <v>2806</v>
      </c>
      <c r="G313" s="156" t="s">
        <v>302</v>
      </c>
      <c r="H313" s="157">
        <v>345.31099999999998</v>
      </c>
      <c r="I313" s="158"/>
      <c r="J313" s="159">
        <f>ROUND(I313*H313,2)</f>
        <v>0</v>
      </c>
      <c r="K313" s="167" t="s">
        <v>192</v>
      </c>
      <c r="L313" s="49"/>
      <c r="M313" s="161"/>
      <c r="N313" s="162" t="s">
        <v>42</v>
      </c>
      <c r="O313" s="9"/>
      <c r="P313" s="163">
        <f>O313*H313</f>
        <v>0</v>
      </c>
      <c r="Q313" s="163">
        <v>0</v>
      </c>
      <c r="R313" s="163">
        <f>Q313*H313</f>
        <v>0</v>
      </c>
      <c r="S313" s="163">
        <v>0</v>
      </c>
      <c r="T313" s="164">
        <f>S313*H313</f>
        <v>0</v>
      </c>
      <c r="U313" s="52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65" t="s">
        <v>179</v>
      </c>
      <c r="AS313" s="9"/>
      <c r="AT313" s="165" t="s">
        <v>175</v>
      </c>
      <c r="AU313" s="165" t="s">
        <v>81</v>
      </c>
      <c r="AV313" s="9"/>
      <c r="AW313" s="9"/>
      <c r="AX313" s="9"/>
      <c r="AY313" s="123" t="s">
        <v>173</v>
      </c>
      <c r="AZ313" s="9"/>
      <c r="BA313" s="9"/>
      <c r="BB313" s="9"/>
      <c r="BC313" s="9"/>
      <c r="BD313" s="9"/>
      <c r="BE313" s="166">
        <f>IF(N313="základní",J313,0)</f>
        <v>0</v>
      </c>
      <c r="BF313" s="166">
        <f>IF(N313="snížená",J313,0)</f>
        <v>0</v>
      </c>
      <c r="BG313" s="166">
        <f>IF(N313="zákl. přenesená",J313,0)</f>
        <v>0</v>
      </c>
      <c r="BH313" s="166">
        <f>IF(N313="sníž. přenesená",J313,0)</f>
        <v>0</v>
      </c>
      <c r="BI313" s="166">
        <f>IF(N313="nulová",J313,0)</f>
        <v>0</v>
      </c>
      <c r="BJ313" s="123" t="s">
        <v>79</v>
      </c>
      <c r="BK313" s="166">
        <f>ROUND(I313*H313,2)</f>
        <v>0</v>
      </c>
      <c r="BL313" s="123" t="s">
        <v>179</v>
      </c>
      <c r="BM313" s="165" t="s">
        <v>2807</v>
      </c>
      <c r="BN313" s="12"/>
    </row>
    <row r="314" spans="1:66" ht="13.05" customHeight="1">
      <c r="A314" s="13"/>
      <c r="B314" s="17"/>
      <c r="C314" s="50"/>
      <c r="D314" s="170" t="s">
        <v>194</v>
      </c>
      <c r="E314" s="50"/>
      <c r="F314" s="171" t="s">
        <v>2808</v>
      </c>
      <c r="G314" s="50"/>
      <c r="H314" s="50"/>
      <c r="I314" s="50"/>
      <c r="J314" s="50"/>
      <c r="K314" s="226"/>
      <c r="L314" s="49"/>
      <c r="M314" s="52"/>
      <c r="N314" s="9"/>
      <c r="O314" s="9"/>
      <c r="P314" s="9"/>
      <c r="Q314" s="9"/>
      <c r="R314" s="9"/>
      <c r="S314" s="9"/>
      <c r="T314" s="53"/>
      <c r="U314" s="52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9"/>
      <c r="AS314" s="9"/>
      <c r="AT314" s="123" t="s">
        <v>194</v>
      </c>
      <c r="AU314" s="123" t="s">
        <v>81</v>
      </c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12"/>
    </row>
    <row r="315" spans="1:66" ht="27" customHeight="1">
      <c r="A315" s="13"/>
      <c r="B315" s="17"/>
      <c r="C315" s="9"/>
      <c r="D315" s="173" t="s">
        <v>235</v>
      </c>
      <c r="E315" s="9"/>
      <c r="F315" s="189" t="s">
        <v>784</v>
      </c>
      <c r="G315" s="9"/>
      <c r="H315" s="9"/>
      <c r="I315" s="9"/>
      <c r="J315" s="9"/>
      <c r="K315" s="19"/>
      <c r="L315" s="49"/>
      <c r="M315" s="52"/>
      <c r="N315" s="9"/>
      <c r="O315" s="9"/>
      <c r="P315" s="9"/>
      <c r="Q315" s="9"/>
      <c r="R315" s="9"/>
      <c r="S315" s="9"/>
      <c r="T315" s="53"/>
      <c r="U315" s="52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9"/>
      <c r="AS315" s="9"/>
      <c r="AT315" s="123" t="s">
        <v>235</v>
      </c>
      <c r="AU315" s="123" t="s">
        <v>81</v>
      </c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12"/>
    </row>
    <row r="316" spans="1:66" ht="25.95" customHeight="1">
      <c r="A316" s="13"/>
      <c r="B316" s="17"/>
      <c r="C316" s="9"/>
      <c r="D316" s="144" t="s">
        <v>70</v>
      </c>
      <c r="E316" s="145" t="s">
        <v>785</v>
      </c>
      <c r="F316" s="145" t="s">
        <v>786</v>
      </c>
      <c r="G316" s="9"/>
      <c r="H316" s="9"/>
      <c r="I316" s="9"/>
      <c r="J316" s="146">
        <f>BK316</f>
        <v>0</v>
      </c>
      <c r="K316" s="19"/>
      <c r="L316" s="49"/>
      <c r="M316" s="52"/>
      <c r="N316" s="9"/>
      <c r="O316" s="9"/>
      <c r="P316" s="147">
        <f>P317</f>
        <v>0</v>
      </c>
      <c r="Q316" s="9"/>
      <c r="R316" s="147">
        <f>R317</f>
        <v>0</v>
      </c>
      <c r="S316" s="9"/>
      <c r="T316" s="148">
        <f>T317</f>
        <v>0</v>
      </c>
      <c r="U316" s="52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44" t="s">
        <v>81</v>
      </c>
      <c r="AS316" s="9"/>
      <c r="AT316" s="149" t="s">
        <v>70</v>
      </c>
      <c r="AU316" s="149" t="s">
        <v>71</v>
      </c>
      <c r="AV316" s="9"/>
      <c r="AW316" s="9"/>
      <c r="AX316" s="9"/>
      <c r="AY316" s="144" t="s">
        <v>173</v>
      </c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150">
        <f>BK317</f>
        <v>0</v>
      </c>
      <c r="BL316" s="9"/>
      <c r="BM316" s="9"/>
      <c r="BN316" s="12"/>
    </row>
    <row r="317" spans="1:66" ht="22.8" customHeight="1">
      <c r="A317" s="13"/>
      <c r="B317" s="17"/>
      <c r="C317" s="47"/>
      <c r="D317" s="151" t="s">
        <v>70</v>
      </c>
      <c r="E317" s="152" t="s">
        <v>1616</v>
      </c>
      <c r="F317" s="152" t="s">
        <v>2809</v>
      </c>
      <c r="G317" s="47"/>
      <c r="H317" s="47"/>
      <c r="I317" s="47"/>
      <c r="J317" s="153">
        <f>BK317</f>
        <v>0</v>
      </c>
      <c r="K317" s="225"/>
      <c r="L317" s="49"/>
      <c r="M317" s="52"/>
      <c r="N317" s="9"/>
      <c r="O317" s="9"/>
      <c r="P317" s="147">
        <f>SUM(P318:P324)</f>
        <v>0</v>
      </c>
      <c r="Q317" s="9"/>
      <c r="R317" s="147">
        <f>SUM(R318:R324)</f>
        <v>0</v>
      </c>
      <c r="S317" s="9"/>
      <c r="T317" s="148">
        <f>SUM(T318:T324)</f>
        <v>0</v>
      </c>
      <c r="U317" s="52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44" t="s">
        <v>81</v>
      </c>
      <c r="AS317" s="9"/>
      <c r="AT317" s="149" t="s">
        <v>70</v>
      </c>
      <c r="AU317" s="149" t="s">
        <v>79</v>
      </c>
      <c r="AV317" s="9"/>
      <c r="AW317" s="9"/>
      <c r="AX317" s="9"/>
      <c r="AY317" s="144" t="s">
        <v>173</v>
      </c>
      <c r="AZ317" s="9"/>
      <c r="BA317" s="9"/>
      <c r="BB317" s="9"/>
      <c r="BC317" s="9"/>
      <c r="BD317" s="9"/>
      <c r="BE317" s="9"/>
      <c r="BF317" s="9"/>
      <c r="BG317" s="9"/>
      <c r="BH317" s="9"/>
      <c r="BI317" s="9"/>
      <c r="BJ317" s="9"/>
      <c r="BK317" s="150">
        <f>SUM(BK318:BK324)</f>
        <v>0</v>
      </c>
      <c r="BL317" s="9"/>
      <c r="BM317" s="9"/>
      <c r="BN317" s="12"/>
    </row>
    <row r="318" spans="1:66" ht="16.5" customHeight="1">
      <c r="A318" s="13"/>
      <c r="B318" s="49"/>
      <c r="C318" s="193" t="s">
        <v>537</v>
      </c>
      <c r="D318" s="193" t="s">
        <v>317</v>
      </c>
      <c r="E318" s="194" t="s">
        <v>2810</v>
      </c>
      <c r="F318" s="194" t="s">
        <v>2811</v>
      </c>
      <c r="G318" s="195" t="s">
        <v>191</v>
      </c>
      <c r="H318" s="196">
        <v>3</v>
      </c>
      <c r="I318" s="197"/>
      <c r="J318" s="198">
        <f t="shared" ref="J318:J324" si="1">ROUND(I318*H318,2)</f>
        <v>0</v>
      </c>
      <c r="K318" s="211"/>
      <c r="L318" s="200"/>
      <c r="M318" s="201"/>
      <c r="N318" s="202" t="s">
        <v>42</v>
      </c>
      <c r="O318" s="9"/>
      <c r="P318" s="163">
        <f t="shared" ref="P318:P324" si="2">O318*H318</f>
        <v>0</v>
      </c>
      <c r="Q318" s="163">
        <v>0</v>
      </c>
      <c r="R318" s="163">
        <f t="shared" ref="R318:R324" si="3">Q318*H318</f>
        <v>0</v>
      </c>
      <c r="S318" s="163">
        <v>0</v>
      </c>
      <c r="T318" s="164">
        <f t="shared" ref="T318:T324" si="4">S318*H318</f>
        <v>0</v>
      </c>
      <c r="U318" s="52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65" t="s">
        <v>364</v>
      </c>
      <c r="AS318" s="9"/>
      <c r="AT318" s="165" t="s">
        <v>317</v>
      </c>
      <c r="AU318" s="165" t="s">
        <v>81</v>
      </c>
      <c r="AV318" s="9"/>
      <c r="AW318" s="9"/>
      <c r="AX318" s="9"/>
      <c r="AY318" s="123" t="s">
        <v>173</v>
      </c>
      <c r="AZ318" s="9"/>
      <c r="BA318" s="9"/>
      <c r="BB318" s="9"/>
      <c r="BC318" s="9"/>
      <c r="BD318" s="9"/>
      <c r="BE318" s="166">
        <f t="shared" ref="BE318:BE324" si="5">IF(N318="základní",J318,0)</f>
        <v>0</v>
      </c>
      <c r="BF318" s="166">
        <f t="shared" ref="BF318:BF324" si="6">IF(N318="snížená",J318,0)</f>
        <v>0</v>
      </c>
      <c r="BG318" s="166">
        <f t="shared" ref="BG318:BG324" si="7">IF(N318="zákl. přenesená",J318,0)</f>
        <v>0</v>
      </c>
      <c r="BH318" s="166">
        <f t="shared" ref="BH318:BH324" si="8">IF(N318="sníž. přenesená",J318,0)</f>
        <v>0</v>
      </c>
      <c r="BI318" s="166">
        <f t="shared" ref="BI318:BI324" si="9">IF(N318="nulová",J318,0)</f>
        <v>0</v>
      </c>
      <c r="BJ318" s="123" t="s">
        <v>79</v>
      </c>
      <c r="BK318" s="166">
        <f t="shared" ref="BK318:BK324" si="10">ROUND(I318*H318,2)</f>
        <v>0</v>
      </c>
      <c r="BL318" s="123" t="s">
        <v>262</v>
      </c>
      <c r="BM318" s="165" t="s">
        <v>2812</v>
      </c>
      <c r="BN318" s="12"/>
    </row>
    <row r="319" spans="1:66" ht="16.5" customHeight="1">
      <c r="A319" s="13"/>
      <c r="B319" s="49"/>
      <c r="C319" s="193" t="s">
        <v>541</v>
      </c>
      <c r="D319" s="193" t="s">
        <v>317</v>
      </c>
      <c r="E319" s="194" t="s">
        <v>2813</v>
      </c>
      <c r="F319" s="194" t="s">
        <v>2814</v>
      </c>
      <c r="G319" s="195" t="s">
        <v>191</v>
      </c>
      <c r="H319" s="196">
        <v>1</v>
      </c>
      <c r="I319" s="197"/>
      <c r="J319" s="198">
        <f t="shared" si="1"/>
        <v>0</v>
      </c>
      <c r="K319" s="211"/>
      <c r="L319" s="200"/>
      <c r="M319" s="201"/>
      <c r="N319" s="202" t="s">
        <v>42</v>
      </c>
      <c r="O319" s="9"/>
      <c r="P319" s="163">
        <f t="shared" si="2"/>
        <v>0</v>
      </c>
      <c r="Q319" s="163">
        <v>0</v>
      </c>
      <c r="R319" s="163">
        <f t="shared" si="3"/>
        <v>0</v>
      </c>
      <c r="S319" s="163">
        <v>0</v>
      </c>
      <c r="T319" s="164">
        <f t="shared" si="4"/>
        <v>0</v>
      </c>
      <c r="U319" s="52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65" t="s">
        <v>364</v>
      </c>
      <c r="AS319" s="9"/>
      <c r="AT319" s="165" t="s">
        <v>317</v>
      </c>
      <c r="AU319" s="165" t="s">
        <v>81</v>
      </c>
      <c r="AV319" s="9"/>
      <c r="AW319" s="9"/>
      <c r="AX319" s="9"/>
      <c r="AY319" s="123" t="s">
        <v>173</v>
      </c>
      <c r="AZ319" s="9"/>
      <c r="BA319" s="9"/>
      <c r="BB319" s="9"/>
      <c r="BC319" s="9"/>
      <c r="BD319" s="9"/>
      <c r="BE319" s="166">
        <f t="shared" si="5"/>
        <v>0</v>
      </c>
      <c r="BF319" s="166">
        <f t="shared" si="6"/>
        <v>0</v>
      </c>
      <c r="BG319" s="166">
        <f t="shared" si="7"/>
        <v>0</v>
      </c>
      <c r="BH319" s="166">
        <f t="shared" si="8"/>
        <v>0</v>
      </c>
      <c r="BI319" s="166">
        <f t="shared" si="9"/>
        <v>0</v>
      </c>
      <c r="BJ319" s="123" t="s">
        <v>79</v>
      </c>
      <c r="BK319" s="166">
        <f t="shared" si="10"/>
        <v>0</v>
      </c>
      <c r="BL319" s="123" t="s">
        <v>262</v>
      </c>
      <c r="BM319" s="165" t="s">
        <v>2815</v>
      </c>
      <c r="BN319" s="12"/>
    </row>
    <row r="320" spans="1:66" ht="16.5" customHeight="1">
      <c r="A320" s="13"/>
      <c r="B320" s="49"/>
      <c r="C320" s="154" t="s">
        <v>547</v>
      </c>
      <c r="D320" s="154" t="s">
        <v>175</v>
      </c>
      <c r="E320" s="155" t="s">
        <v>2816</v>
      </c>
      <c r="F320" s="155" t="s">
        <v>2817</v>
      </c>
      <c r="G320" s="156" t="s">
        <v>191</v>
      </c>
      <c r="H320" s="157">
        <v>4</v>
      </c>
      <c r="I320" s="158"/>
      <c r="J320" s="159">
        <f t="shared" si="1"/>
        <v>0</v>
      </c>
      <c r="K320" s="160"/>
      <c r="L320" s="49"/>
      <c r="M320" s="161"/>
      <c r="N320" s="162" t="s">
        <v>42</v>
      </c>
      <c r="O320" s="9"/>
      <c r="P320" s="163">
        <f t="shared" si="2"/>
        <v>0</v>
      </c>
      <c r="Q320" s="163">
        <v>0</v>
      </c>
      <c r="R320" s="163">
        <f t="shared" si="3"/>
        <v>0</v>
      </c>
      <c r="S320" s="163">
        <v>0</v>
      </c>
      <c r="T320" s="164">
        <f t="shared" si="4"/>
        <v>0</v>
      </c>
      <c r="U320" s="52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65" t="s">
        <v>262</v>
      </c>
      <c r="AS320" s="9"/>
      <c r="AT320" s="165" t="s">
        <v>175</v>
      </c>
      <c r="AU320" s="165" t="s">
        <v>81</v>
      </c>
      <c r="AV320" s="9"/>
      <c r="AW320" s="9"/>
      <c r="AX320" s="9"/>
      <c r="AY320" s="123" t="s">
        <v>173</v>
      </c>
      <c r="AZ320" s="9"/>
      <c r="BA320" s="9"/>
      <c r="BB320" s="9"/>
      <c r="BC320" s="9"/>
      <c r="BD320" s="9"/>
      <c r="BE320" s="166">
        <f t="shared" si="5"/>
        <v>0</v>
      </c>
      <c r="BF320" s="166">
        <f t="shared" si="6"/>
        <v>0</v>
      </c>
      <c r="BG320" s="166">
        <f t="shared" si="7"/>
        <v>0</v>
      </c>
      <c r="BH320" s="166">
        <f t="shared" si="8"/>
        <v>0</v>
      </c>
      <c r="BI320" s="166">
        <f t="shared" si="9"/>
        <v>0</v>
      </c>
      <c r="BJ320" s="123" t="s">
        <v>79</v>
      </c>
      <c r="BK320" s="166">
        <f t="shared" si="10"/>
        <v>0</v>
      </c>
      <c r="BL320" s="123" t="s">
        <v>262</v>
      </c>
      <c r="BM320" s="165" t="s">
        <v>2818</v>
      </c>
      <c r="BN320" s="12"/>
    </row>
    <row r="321" spans="1:66" ht="16.5" customHeight="1">
      <c r="A321" s="13"/>
      <c r="B321" s="49"/>
      <c r="C321" s="154" t="s">
        <v>553</v>
      </c>
      <c r="D321" s="154" t="s">
        <v>175</v>
      </c>
      <c r="E321" s="155" t="s">
        <v>2819</v>
      </c>
      <c r="F321" s="155" t="s">
        <v>2820</v>
      </c>
      <c r="G321" s="156" t="s">
        <v>191</v>
      </c>
      <c r="H321" s="157">
        <v>2</v>
      </c>
      <c r="I321" s="158"/>
      <c r="J321" s="159">
        <f t="shared" si="1"/>
        <v>0</v>
      </c>
      <c r="K321" s="160"/>
      <c r="L321" s="49"/>
      <c r="M321" s="161"/>
      <c r="N321" s="162" t="s">
        <v>42</v>
      </c>
      <c r="O321" s="9"/>
      <c r="P321" s="163">
        <f t="shared" si="2"/>
        <v>0</v>
      </c>
      <c r="Q321" s="163">
        <v>0</v>
      </c>
      <c r="R321" s="163">
        <f t="shared" si="3"/>
        <v>0</v>
      </c>
      <c r="S321" s="163">
        <v>0</v>
      </c>
      <c r="T321" s="164">
        <f t="shared" si="4"/>
        <v>0</v>
      </c>
      <c r="U321" s="52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65" t="s">
        <v>262</v>
      </c>
      <c r="AS321" s="9"/>
      <c r="AT321" s="165" t="s">
        <v>175</v>
      </c>
      <c r="AU321" s="165" t="s">
        <v>81</v>
      </c>
      <c r="AV321" s="9"/>
      <c r="AW321" s="9"/>
      <c r="AX321" s="9"/>
      <c r="AY321" s="123" t="s">
        <v>173</v>
      </c>
      <c r="AZ321" s="9"/>
      <c r="BA321" s="9"/>
      <c r="BB321" s="9"/>
      <c r="BC321" s="9"/>
      <c r="BD321" s="9"/>
      <c r="BE321" s="166">
        <f t="shared" si="5"/>
        <v>0</v>
      </c>
      <c r="BF321" s="166">
        <f t="shared" si="6"/>
        <v>0</v>
      </c>
      <c r="BG321" s="166">
        <f t="shared" si="7"/>
        <v>0</v>
      </c>
      <c r="BH321" s="166">
        <f t="shared" si="8"/>
        <v>0</v>
      </c>
      <c r="BI321" s="166">
        <f t="shared" si="9"/>
        <v>0</v>
      </c>
      <c r="BJ321" s="123" t="s">
        <v>79</v>
      </c>
      <c r="BK321" s="166">
        <f t="shared" si="10"/>
        <v>0</v>
      </c>
      <c r="BL321" s="123" t="s">
        <v>262</v>
      </c>
      <c r="BM321" s="165" t="s">
        <v>2821</v>
      </c>
      <c r="BN321" s="12"/>
    </row>
    <row r="322" spans="1:66" ht="16.5" customHeight="1">
      <c r="A322" s="13"/>
      <c r="B322" s="49"/>
      <c r="C322" s="154" t="s">
        <v>560</v>
      </c>
      <c r="D322" s="154" t="s">
        <v>175</v>
      </c>
      <c r="E322" s="155" t="s">
        <v>2822</v>
      </c>
      <c r="F322" s="155" t="s">
        <v>2823</v>
      </c>
      <c r="G322" s="156" t="s">
        <v>191</v>
      </c>
      <c r="H322" s="157">
        <v>1</v>
      </c>
      <c r="I322" s="158"/>
      <c r="J322" s="159">
        <f t="shared" si="1"/>
        <v>0</v>
      </c>
      <c r="K322" s="160"/>
      <c r="L322" s="49"/>
      <c r="M322" s="161"/>
      <c r="N322" s="162" t="s">
        <v>42</v>
      </c>
      <c r="O322" s="9"/>
      <c r="P322" s="163">
        <f t="shared" si="2"/>
        <v>0</v>
      </c>
      <c r="Q322" s="163">
        <v>0</v>
      </c>
      <c r="R322" s="163">
        <f t="shared" si="3"/>
        <v>0</v>
      </c>
      <c r="S322" s="163">
        <v>0</v>
      </c>
      <c r="T322" s="164">
        <f t="shared" si="4"/>
        <v>0</v>
      </c>
      <c r="U322" s="52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65" t="s">
        <v>262</v>
      </c>
      <c r="AS322" s="9"/>
      <c r="AT322" s="165" t="s">
        <v>175</v>
      </c>
      <c r="AU322" s="165" t="s">
        <v>81</v>
      </c>
      <c r="AV322" s="9"/>
      <c r="AW322" s="9"/>
      <c r="AX322" s="9"/>
      <c r="AY322" s="123" t="s">
        <v>173</v>
      </c>
      <c r="AZ322" s="9"/>
      <c r="BA322" s="9"/>
      <c r="BB322" s="9"/>
      <c r="BC322" s="9"/>
      <c r="BD322" s="9"/>
      <c r="BE322" s="166">
        <f t="shared" si="5"/>
        <v>0</v>
      </c>
      <c r="BF322" s="166">
        <f t="shared" si="6"/>
        <v>0</v>
      </c>
      <c r="BG322" s="166">
        <f t="shared" si="7"/>
        <v>0</v>
      </c>
      <c r="BH322" s="166">
        <f t="shared" si="8"/>
        <v>0</v>
      </c>
      <c r="BI322" s="166">
        <f t="shared" si="9"/>
        <v>0</v>
      </c>
      <c r="BJ322" s="123" t="s">
        <v>79</v>
      </c>
      <c r="BK322" s="166">
        <f t="shared" si="10"/>
        <v>0</v>
      </c>
      <c r="BL322" s="123" t="s">
        <v>262</v>
      </c>
      <c r="BM322" s="165" t="s">
        <v>2824</v>
      </c>
      <c r="BN322" s="12"/>
    </row>
    <row r="323" spans="1:66" ht="25.05" customHeight="1">
      <c r="A323" s="13"/>
      <c r="B323" s="49"/>
      <c r="C323" s="154" t="s">
        <v>566</v>
      </c>
      <c r="D323" s="154" t="s">
        <v>175</v>
      </c>
      <c r="E323" s="155" t="s">
        <v>2825</v>
      </c>
      <c r="F323" s="155" t="s">
        <v>2826</v>
      </c>
      <c r="G323" s="156" t="s">
        <v>199</v>
      </c>
      <c r="H323" s="157">
        <v>30</v>
      </c>
      <c r="I323" s="158"/>
      <c r="J323" s="159">
        <f t="shared" si="1"/>
        <v>0</v>
      </c>
      <c r="K323" s="160"/>
      <c r="L323" s="49"/>
      <c r="M323" s="161"/>
      <c r="N323" s="162" t="s">
        <v>42</v>
      </c>
      <c r="O323" s="9"/>
      <c r="P323" s="163">
        <f t="shared" si="2"/>
        <v>0</v>
      </c>
      <c r="Q323" s="163">
        <v>0</v>
      </c>
      <c r="R323" s="163">
        <f t="shared" si="3"/>
        <v>0</v>
      </c>
      <c r="S323" s="163">
        <v>0</v>
      </c>
      <c r="T323" s="164">
        <f t="shared" si="4"/>
        <v>0</v>
      </c>
      <c r="U323" s="52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65" t="s">
        <v>262</v>
      </c>
      <c r="AS323" s="9"/>
      <c r="AT323" s="165" t="s">
        <v>175</v>
      </c>
      <c r="AU323" s="165" t="s">
        <v>81</v>
      </c>
      <c r="AV323" s="9"/>
      <c r="AW323" s="9"/>
      <c r="AX323" s="9"/>
      <c r="AY323" s="123" t="s">
        <v>173</v>
      </c>
      <c r="AZ323" s="9"/>
      <c r="BA323" s="9"/>
      <c r="BB323" s="9"/>
      <c r="BC323" s="9"/>
      <c r="BD323" s="9"/>
      <c r="BE323" s="166">
        <f t="shared" si="5"/>
        <v>0</v>
      </c>
      <c r="BF323" s="166">
        <f t="shared" si="6"/>
        <v>0</v>
      </c>
      <c r="BG323" s="166">
        <f t="shared" si="7"/>
        <v>0</v>
      </c>
      <c r="BH323" s="166">
        <f t="shared" si="8"/>
        <v>0</v>
      </c>
      <c r="BI323" s="166">
        <f t="shared" si="9"/>
        <v>0</v>
      </c>
      <c r="BJ323" s="123" t="s">
        <v>79</v>
      </c>
      <c r="BK323" s="166">
        <f t="shared" si="10"/>
        <v>0</v>
      </c>
      <c r="BL323" s="123" t="s">
        <v>262</v>
      </c>
      <c r="BM323" s="165" t="s">
        <v>2827</v>
      </c>
      <c r="BN323" s="12"/>
    </row>
    <row r="324" spans="1:66" ht="36" customHeight="1">
      <c r="A324" s="13"/>
      <c r="B324" s="49"/>
      <c r="C324" s="154" t="s">
        <v>572</v>
      </c>
      <c r="D324" s="154" t="s">
        <v>175</v>
      </c>
      <c r="E324" s="155" t="s">
        <v>2828</v>
      </c>
      <c r="F324" s="155" t="s">
        <v>2829</v>
      </c>
      <c r="G324" s="156" t="s">
        <v>187</v>
      </c>
      <c r="H324" s="157">
        <v>1</v>
      </c>
      <c r="I324" s="158"/>
      <c r="J324" s="159">
        <f t="shared" si="1"/>
        <v>0</v>
      </c>
      <c r="K324" s="160"/>
      <c r="L324" s="49"/>
      <c r="M324" s="233"/>
      <c r="N324" s="234" t="s">
        <v>42</v>
      </c>
      <c r="O324" s="47"/>
      <c r="P324" s="235">
        <f t="shared" si="2"/>
        <v>0</v>
      </c>
      <c r="Q324" s="235">
        <v>0</v>
      </c>
      <c r="R324" s="235">
        <f t="shared" si="3"/>
        <v>0</v>
      </c>
      <c r="S324" s="235">
        <v>0</v>
      </c>
      <c r="T324" s="236">
        <f t="shared" si="4"/>
        <v>0</v>
      </c>
      <c r="U324" s="52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65" t="s">
        <v>262</v>
      </c>
      <c r="AS324" s="9"/>
      <c r="AT324" s="165" t="s">
        <v>175</v>
      </c>
      <c r="AU324" s="165" t="s">
        <v>81</v>
      </c>
      <c r="AV324" s="9"/>
      <c r="AW324" s="9"/>
      <c r="AX324" s="9"/>
      <c r="AY324" s="123" t="s">
        <v>173</v>
      </c>
      <c r="AZ324" s="9"/>
      <c r="BA324" s="9"/>
      <c r="BB324" s="9"/>
      <c r="BC324" s="9"/>
      <c r="BD324" s="9"/>
      <c r="BE324" s="166">
        <f t="shared" si="5"/>
        <v>0</v>
      </c>
      <c r="BF324" s="166">
        <f t="shared" si="6"/>
        <v>0</v>
      </c>
      <c r="BG324" s="166">
        <f t="shared" si="7"/>
        <v>0</v>
      </c>
      <c r="BH324" s="166">
        <f t="shared" si="8"/>
        <v>0</v>
      </c>
      <c r="BI324" s="166">
        <f t="shared" si="9"/>
        <v>0</v>
      </c>
      <c r="BJ324" s="123" t="s">
        <v>79</v>
      </c>
      <c r="BK324" s="166">
        <f t="shared" si="10"/>
        <v>0</v>
      </c>
      <c r="BL324" s="123" t="s">
        <v>262</v>
      </c>
      <c r="BM324" s="165" t="s">
        <v>2830</v>
      </c>
      <c r="BN324" s="12"/>
    </row>
    <row r="325" spans="1:66" ht="7.95" customHeight="1">
      <c r="A325" s="96"/>
      <c r="B325" s="40"/>
      <c r="C325" s="237"/>
      <c r="D325" s="237"/>
      <c r="E325" s="237"/>
      <c r="F325" s="237"/>
      <c r="G325" s="237"/>
      <c r="H325" s="237"/>
      <c r="I325" s="237"/>
      <c r="J325" s="237"/>
      <c r="K325" s="238"/>
      <c r="L325" s="97"/>
      <c r="M325" s="239"/>
      <c r="N325" s="239"/>
      <c r="O325" s="239"/>
      <c r="P325" s="239"/>
      <c r="Q325" s="239"/>
      <c r="R325" s="239"/>
      <c r="S325" s="239"/>
      <c r="T325" s="239"/>
      <c r="U325" s="98"/>
      <c r="V325" s="98"/>
      <c r="W325" s="98"/>
      <c r="X325" s="98"/>
      <c r="Y325" s="98"/>
      <c r="Z325" s="98"/>
      <c r="AA325" s="98"/>
      <c r="AB325" s="98"/>
      <c r="AC325" s="98"/>
      <c r="AD325" s="98"/>
      <c r="AE325" s="98"/>
      <c r="AF325" s="99"/>
      <c r="AG325" s="99"/>
      <c r="AH325" s="99"/>
      <c r="AI325" s="99"/>
      <c r="AJ325" s="99"/>
      <c r="AK325" s="99"/>
      <c r="AL325" s="99"/>
      <c r="AM325" s="99"/>
      <c r="AN325" s="99"/>
      <c r="AO325" s="99"/>
      <c r="AP325" s="99"/>
      <c r="AQ325" s="99"/>
      <c r="AR325" s="98"/>
      <c r="AS325" s="98"/>
      <c r="AT325" s="98"/>
      <c r="AU325" s="98"/>
      <c r="AV325" s="98"/>
      <c r="AW325" s="98"/>
      <c r="AX325" s="98"/>
      <c r="AY325" s="98"/>
      <c r="AZ325" s="98"/>
      <c r="BA325" s="98"/>
      <c r="BB325" s="98"/>
      <c r="BC325" s="98"/>
      <c r="BD325" s="98"/>
      <c r="BE325" s="98"/>
      <c r="BF325" s="98"/>
      <c r="BG325" s="98"/>
      <c r="BH325" s="98"/>
      <c r="BI325" s="98"/>
      <c r="BJ325" s="98"/>
      <c r="BK325" s="98"/>
      <c r="BL325" s="98"/>
      <c r="BM325" s="98"/>
      <c r="BN325" s="100"/>
    </row>
  </sheetData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07" r:id="rId3"/>
    <hyperlink ref="F111" r:id="rId4"/>
    <hyperlink ref="F116" r:id="rId5"/>
    <hyperlink ref="F122" r:id="rId6"/>
    <hyperlink ref="F124" r:id="rId7"/>
    <hyperlink ref="F128" r:id="rId8"/>
    <hyperlink ref="F132" r:id="rId9"/>
    <hyperlink ref="F135" r:id="rId10"/>
    <hyperlink ref="F141" r:id="rId11"/>
    <hyperlink ref="F150" r:id="rId12"/>
    <hyperlink ref="F156" r:id="rId13"/>
    <hyperlink ref="F160" r:id="rId14"/>
    <hyperlink ref="F165" r:id="rId15"/>
    <hyperlink ref="F175" r:id="rId16"/>
    <hyperlink ref="F183" r:id="rId17"/>
    <hyperlink ref="F188" r:id="rId18"/>
    <hyperlink ref="F193" r:id="rId19"/>
    <hyperlink ref="F196" r:id="rId20"/>
    <hyperlink ref="F201" r:id="rId21"/>
    <hyperlink ref="F206" r:id="rId22"/>
    <hyperlink ref="F211" r:id="rId23"/>
    <hyperlink ref="F213" r:id="rId24"/>
    <hyperlink ref="F219" r:id="rId25"/>
    <hyperlink ref="F223" r:id="rId26"/>
    <hyperlink ref="F229" r:id="rId27"/>
    <hyperlink ref="F232" r:id="rId28"/>
    <hyperlink ref="F236" r:id="rId29"/>
    <hyperlink ref="F244" r:id="rId30"/>
    <hyperlink ref="F250" r:id="rId31"/>
    <hyperlink ref="F256" r:id="rId32"/>
    <hyperlink ref="F261" r:id="rId33"/>
    <hyperlink ref="F263" r:id="rId34"/>
    <hyperlink ref="F270" r:id="rId35"/>
    <hyperlink ref="F274" r:id="rId36"/>
    <hyperlink ref="F279" r:id="rId37"/>
    <hyperlink ref="F281" r:id="rId38"/>
    <hyperlink ref="F283" r:id="rId39"/>
    <hyperlink ref="F289" r:id="rId40"/>
    <hyperlink ref="F293" r:id="rId41"/>
    <hyperlink ref="F296" r:id="rId42"/>
    <hyperlink ref="F298" r:id="rId43"/>
    <hyperlink ref="F303" r:id="rId44"/>
    <hyperlink ref="F305" r:id="rId45"/>
    <hyperlink ref="F309" r:id="rId46"/>
    <hyperlink ref="F311" r:id="rId47"/>
    <hyperlink ref="F314" r:id="rId48"/>
  </hyperlinks>
  <pageMargins left="0.39374999999999999" right="0.39374999999999999" top="0.39374999999999999" bottom="0.39374999999999999" header="0" footer="0"/>
  <pageSetup scale="74" fitToHeight="0" orientation="portrait" r:id="rId49"/>
  <headerFooter>
    <oddFooter>&amp;C&amp;"Arial CE,Regular"&amp;8&amp;K000000Strana &amp;P z &amp;N</oddFooter>
  </headerFooter>
  <drawing r:id="rId5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5"/>
  <sheetViews>
    <sheetView showGridLines="0" workbookViewId="0">
      <selection activeCell="B2" sqref="B2:K146"/>
    </sheetView>
  </sheetViews>
  <sheetFormatPr defaultColWidth="8" defaultRowHeight="12.75" customHeight="1"/>
  <cols>
    <col min="1" max="1" width="8.28515625" style="251" customWidth="1"/>
    <col min="2" max="2" width="2" style="251" customWidth="1"/>
    <col min="3" max="4" width="4.28515625" style="251" customWidth="1"/>
    <col min="5" max="5" width="17.28515625" style="251" customWidth="1"/>
    <col min="6" max="6" width="50.7109375" style="251" customWidth="1"/>
    <col min="7" max="7" width="7.42578125" style="251" customWidth="1"/>
    <col min="8" max="8" width="14" style="251" customWidth="1"/>
    <col min="9" max="9" width="15.7109375" style="251" customWidth="1"/>
    <col min="10" max="11" width="22.28515625" style="251" customWidth="1"/>
    <col min="12" max="12" width="9.28515625" style="251" customWidth="1"/>
    <col min="13" max="13" width="10.7109375" style="251" customWidth="1"/>
    <col min="14" max="14" width="9.28515625" style="251" customWidth="1"/>
    <col min="15" max="20" width="14.28515625" style="251" customWidth="1"/>
    <col min="21" max="21" width="16.28515625" style="251" customWidth="1"/>
    <col min="22" max="22" width="12.28515625" style="251" customWidth="1"/>
    <col min="23" max="23" width="16.28515625" style="251" customWidth="1"/>
    <col min="24" max="24" width="12.28515625" style="251" customWidth="1"/>
    <col min="25" max="25" width="15" style="251" customWidth="1"/>
    <col min="26" max="26" width="11" style="251" customWidth="1"/>
    <col min="27" max="27" width="15" style="251" customWidth="1"/>
    <col min="28" max="28" width="16.28515625" style="251" customWidth="1"/>
    <col min="29" max="29" width="11" style="251" customWidth="1"/>
    <col min="30" max="30" width="15" style="251" customWidth="1"/>
    <col min="31" max="31" width="16.28515625" style="251" customWidth="1"/>
    <col min="32" max="43" width="8" style="251" customWidth="1"/>
    <col min="44" max="65" width="8" style="251" hidden="1" customWidth="1"/>
    <col min="66" max="256" width="8" style="251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103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33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285" t="s">
        <v>2831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.75" hidden="1" customHeight="1">
      <c r="A10" s="13"/>
      <c r="B10" s="17"/>
      <c r="C10" s="9"/>
      <c r="D10" s="9"/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2" hidden="1" customHeight="1">
      <c r="A11" s="13"/>
      <c r="B11" s="17"/>
      <c r="C11" s="9"/>
      <c r="D11" s="33" t="s">
        <v>18</v>
      </c>
      <c r="E11" s="9"/>
      <c r="F11" s="91"/>
      <c r="G11" s="9"/>
      <c r="H11" s="9"/>
      <c r="I11" s="33" t="s">
        <v>19</v>
      </c>
      <c r="J11" s="91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" hidden="1" customHeight="1">
      <c r="A12" s="13"/>
      <c r="B12" s="17"/>
      <c r="C12" s="9"/>
      <c r="D12" s="33" t="s">
        <v>20</v>
      </c>
      <c r="E12" s="9"/>
      <c r="F12" s="46" t="s">
        <v>21</v>
      </c>
      <c r="G12" s="9"/>
      <c r="H12" s="9"/>
      <c r="I12" s="33" t="s">
        <v>22</v>
      </c>
      <c r="J12" s="46" t="str">
        <f>'Rekapitulace stavby'!AN8</f>
        <v>17. 7. 2024</v>
      </c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0.8" hidden="1" customHeight="1">
      <c r="A13" s="13"/>
      <c r="B13" s="17"/>
      <c r="C13" s="9"/>
      <c r="D13" s="9"/>
      <c r="E13" s="9"/>
      <c r="F13" s="9"/>
      <c r="G13" s="9"/>
      <c r="H13" s="9"/>
      <c r="I13" s="9"/>
      <c r="J13" s="9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24</v>
      </c>
      <c r="E14" s="9"/>
      <c r="F14" s="9"/>
      <c r="G14" s="9"/>
      <c r="H14" s="9"/>
      <c r="I14" s="33" t="s">
        <v>25</v>
      </c>
      <c r="J14" s="91"/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8" hidden="1" customHeight="1">
      <c r="A15" s="13"/>
      <c r="B15" s="17"/>
      <c r="C15" s="9"/>
      <c r="D15" s="9"/>
      <c r="E15" s="46" t="s">
        <v>26</v>
      </c>
      <c r="F15" s="9"/>
      <c r="G15" s="9"/>
      <c r="H15" s="9"/>
      <c r="I15" s="33" t="s">
        <v>27</v>
      </c>
      <c r="J15" s="91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7.95" hidden="1" customHeight="1">
      <c r="A16" s="13"/>
      <c r="B16" s="17"/>
      <c r="C16" s="9"/>
      <c r="D16" s="9"/>
      <c r="E16" s="9"/>
      <c r="F16" s="9"/>
      <c r="G16" s="9"/>
      <c r="H16" s="9"/>
      <c r="I16" s="9"/>
      <c r="J16" s="9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2" hidden="1" customHeight="1">
      <c r="A17" s="13"/>
      <c r="B17" s="17"/>
      <c r="C17" s="9"/>
      <c r="D17" s="33" t="s">
        <v>28</v>
      </c>
      <c r="E17" s="9"/>
      <c r="F17" s="9"/>
      <c r="G17" s="9"/>
      <c r="H17" s="9"/>
      <c r="I17" s="33" t="s">
        <v>25</v>
      </c>
      <c r="J17" s="27" t="str">
        <f>'Rekapitulace stavby'!AN13</f>
        <v>Vyplň údaj</v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18" hidden="1" customHeight="1">
      <c r="A18" s="13"/>
      <c r="B18" s="17"/>
      <c r="C18" s="9"/>
      <c r="D18" s="9"/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7.95" hidden="1" customHeight="1">
      <c r="A19" s="13"/>
      <c r="B19" s="17"/>
      <c r="C19" s="9"/>
      <c r="D19" s="9"/>
      <c r="E19" s="9"/>
      <c r="F19" s="9"/>
      <c r="G19" s="9"/>
      <c r="H19" s="9"/>
      <c r="I19" s="9"/>
      <c r="J19" s="9"/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2" hidden="1" customHeight="1">
      <c r="A20" s="13"/>
      <c r="B20" s="17"/>
      <c r="C20" s="9"/>
      <c r="D20" s="33" t="s">
        <v>30</v>
      </c>
      <c r="E20" s="9"/>
      <c r="F20" s="9"/>
      <c r="G20" s="9"/>
      <c r="H20" s="9"/>
      <c r="I20" s="33" t="s">
        <v>25</v>
      </c>
      <c r="J20" s="91"/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18" hidden="1" customHeight="1">
      <c r="A21" s="13"/>
      <c r="B21" s="17"/>
      <c r="C21" s="9"/>
      <c r="D21" s="9"/>
      <c r="E21" s="46" t="s">
        <v>31</v>
      </c>
      <c r="F21" s="9"/>
      <c r="G21" s="9"/>
      <c r="H21" s="9"/>
      <c r="I21" s="33" t="s">
        <v>27</v>
      </c>
      <c r="J21" s="91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7.95" hidden="1" customHeight="1">
      <c r="A22" s="13"/>
      <c r="B22" s="17"/>
      <c r="C22" s="9"/>
      <c r="D22" s="9"/>
      <c r="E22" s="9"/>
      <c r="F22" s="9"/>
      <c r="G22" s="9"/>
      <c r="H22" s="9"/>
      <c r="I22" s="9"/>
      <c r="J22" s="9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2" hidden="1" customHeight="1">
      <c r="A23" s="13"/>
      <c r="B23" s="17"/>
      <c r="C23" s="9"/>
      <c r="D23" s="33" t="s">
        <v>33</v>
      </c>
      <c r="E23" s="9"/>
      <c r="F23" s="9"/>
      <c r="G23" s="9"/>
      <c r="H23" s="9"/>
      <c r="I23" s="33" t="s">
        <v>25</v>
      </c>
      <c r="J23" s="46" t="str">
        <f>IF('Rekapitulace stavby'!AN19="","",'Rekapitulace stavby'!AN19)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18" hidden="1" customHeight="1">
      <c r="A24" s="13"/>
      <c r="B24" s="17"/>
      <c r="C24" s="9"/>
      <c r="D24" s="9"/>
      <c r="E24" s="46" t="str">
        <f>IF('Rekapitulace stavby'!E20="","",'Rekapitulace stavby'!E20)</f>
        <v xml:space="preserve"> </v>
      </c>
      <c r="F24" s="9"/>
      <c r="G24" s="9"/>
      <c r="H24" s="9"/>
      <c r="I24" s="33" t="s">
        <v>27</v>
      </c>
      <c r="J24" s="46" t="str">
        <f>IF('Rekapitulace stavby'!AN20="","",'Rekapitulace stavby'!AN20)</f>
        <v/>
      </c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7.95" hidden="1" customHeight="1">
      <c r="A25" s="13"/>
      <c r="B25" s="17"/>
      <c r="C25" s="9"/>
      <c r="D25" s="9"/>
      <c r="E25" s="9"/>
      <c r="F25" s="9"/>
      <c r="G25" s="9"/>
      <c r="H25" s="9"/>
      <c r="I25" s="9"/>
      <c r="J25" s="9"/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2" hidden="1" customHeight="1">
      <c r="A26" s="13"/>
      <c r="B26" s="17"/>
      <c r="C26" s="9"/>
      <c r="D26" s="33" t="s">
        <v>35</v>
      </c>
      <c r="E26" s="9"/>
      <c r="F26" s="9"/>
      <c r="G26" s="9"/>
      <c r="H26" s="9"/>
      <c r="I26" s="9"/>
      <c r="J26" s="9"/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16.5" hidden="1" customHeight="1">
      <c r="A27" s="13"/>
      <c r="B27" s="17"/>
      <c r="C27" s="9"/>
      <c r="D27" s="9"/>
      <c r="E27" s="327"/>
      <c r="F27" s="327"/>
      <c r="G27" s="327"/>
      <c r="H27" s="327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7.95" hidden="1" customHeight="1">
      <c r="A28" s="13"/>
      <c r="B28" s="17"/>
      <c r="C28" s="9"/>
      <c r="D28" s="47"/>
      <c r="E28" s="47"/>
      <c r="F28" s="47"/>
      <c r="G28" s="47"/>
      <c r="H28" s="47"/>
      <c r="I28" s="47"/>
      <c r="J28" s="47"/>
      <c r="K28" s="225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7.95" hidden="1" customHeight="1">
      <c r="A29" s="13"/>
      <c r="B29" s="17"/>
      <c r="C29" s="9"/>
      <c r="D29" s="50"/>
      <c r="E29" s="50"/>
      <c r="F29" s="50"/>
      <c r="G29" s="50"/>
      <c r="H29" s="50"/>
      <c r="I29" s="50"/>
      <c r="J29" s="50"/>
      <c r="K29" s="226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25.35" hidden="1" customHeight="1">
      <c r="A30" s="13"/>
      <c r="B30" s="17"/>
      <c r="C30" s="9"/>
      <c r="D30" s="108" t="s">
        <v>37</v>
      </c>
      <c r="E30" s="47"/>
      <c r="F30" s="47"/>
      <c r="G30" s="47"/>
      <c r="H30" s="47"/>
      <c r="I30" s="47"/>
      <c r="J30" s="109">
        <f>ROUND(J84,2)</f>
        <v>0</v>
      </c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14.4" hidden="1" customHeight="1">
      <c r="A32" s="13"/>
      <c r="B32" s="17"/>
      <c r="C32" s="9"/>
      <c r="D32" s="9"/>
      <c r="E32" s="9"/>
      <c r="F32" s="32" t="s">
        <v>39</v>
      </c>
      <c r="G32" s="9"/>
      <c r="H32" s="9"/>
      <c r="I32" s="32" t="s">
        <v>38</v>
      </c>
      <c r="J32" s="32" t="s">
        <v>40</v>
      </c>
      <c r="K32" s="19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14.4" hidden="1" customHeight="1">
      <c r="A33" s="13"/>
      <c r="B33" s="17"/>
      <c r="C33" s="9"/>
      <c r="D33" s="110" t="s">
        <v>41</v>
      </c>
      <c r="E33" s="33" t="s">
        <v>42</v>
      </c>
      <c r="F33" s="88">
        <f>ROUND((SUM(BE84:BE144)),2)</f>
        <v>0</v>
      </c>
      <c r="G33" s="9"/>
      <c r="H33" s="9"/>
      <c r="I33" s="111">
        <v>0.21</v>
      </c>
      <c r="J33" s="88">
        <f>ROUND(((SUM(BE84:BE144))*I33),2)</f>
        <v>0</v>
      </c>
      <c r="K33" s="19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33" t="s">
        <v>43</v>
      </c>
      <c r="F34" s="88">
        <f>ROUND((SUM(BF84:BF144)),2)</f>
        <v>0</v>
      </c>
      <c r="G34" s="9"/>
      <c r="H34" s="9"/>
      <c r="I34" s="111">
        <v>0.12</v>
      </c>
      <c r="J34" s="88">
        <f>ROUND(((SUM(BF84:BF144))*I34),2)</f>
        <v>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9"/>
      <c r="E35" s="33" t="s">
        <v>44</v>
      </c>
      <c r="F35" s="88">
        <f>ROUND((SUM(BG84:BG144)),2)</f>
        <v>0</v>
      </c>
      <c r="G35" s="9"/>
      <c r="H35" s="9"/>
      <c r="I35" s="111">
        <v>0.21</v>
      </c>
      <c r="J35" s="88">
        <f t="shared" ref="J35:J37" si="0">0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45</v>
      </c>
      <c r="F36" s="88">
        <f>ROUND((SUM(BH84:BH144)),2)</f>
        <v>0</v>
      </c>
      <c r="G36" s="9"/>
      <c r="H36" s="9"/>
      <c r="I36" s="111">
        <v>0.12</v>
      </c>
      <c r="J36" s="88">
        <f t="shared" si="0"/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46</v>
      </c>
      <c r="F37" s="88">
        <f>ROUND((SUM(BI84:BI144)),2)</f>
        <v>0</v>
      </c>
      <c r="G37" s="9"/>
      <c r="H37" s="9"/>
      <c r="I37" s="111">
        <v>0</v>
      </c>
      <c r="J37" s="88">
        <f t="shared" si="0"/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7.95" hidden="1" customHeight="1">
      <c r="A38" s="13"/>
      <c r="B38" s="17"/>
      <c r="C38" s="9"/>
      <c r="D38" s="29"/>
      <c r="E38" s="29"/>
      <c r="F38" s="29"/>
      <c r="G38" s="29"/>
      <c r="H38" s="29"/>
      <c r="I38" s="29"/>
      <c r="J38" s="29"/>
      <c r="K38" s="54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25.35" hidden="1" customHeight="1">
      <c r="A39" s="13"/>
      <c r="B39" s="17"/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14.4" hidden="1" customHeight="1">
      <c r="A40" s="13"/>
      <c r="B40" s="40"/>
      <c r="C40" s="8"/>
      <c r="D40" s="227"/>
      <c r="E40" s="227"/>
      <c r="F40" s="227"/>
      <c r="G40" s="227"/>
      <c r="H40" s="227"/>
      <c r="I40" s="227"/>
      <c r="J40" s="227"/>
      <c r="K40" s="228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12.75" hidden="1" customHeight="1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2.75" hidden="1" customHeight="1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7.95" customHeight="1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6"/>
      <c r="L44" s="17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24.9" customHeight="1">
      <c r="A45" s="13"/>
      <c r="B45" s="17"/>
      <c r="C45" s="42" t="s">
        <v>131</v>
      </c>
      <c r="D45" s="9"/>
      <c r="E45" s="9"/>
      <c r="F45" s="9"/>
      <c r="G45" s="9"/>
      <c r="H45" s="9"/>
      <c r="I45" s="9"/>
      <c r="J45" s="9"/>
      <c r="K45" s="19"/>
      <c r="L45" s="17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19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12" customHeight="1">
      <c r="A47" s="13"/>
      <c r="B47" s="17"/>
      <c r="C47" s="33" t="s">
        <v>16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16.5" customHeight="1">
      <c r="A48" s="13"/>
      <c r="B48" s="17"/>
      <c r="C48" s="9"/>
      <c r="D48" s="9"/>
      <c r="E48" s="324" t="str">
        <f>E7</f>
        <v>Společenský objekt na hřišti ve Veselí</v>
      </c>
      <c r="F48" s="328"/>
      <c r="G48" s="328"/>
      <c r="H48" s="328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130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285" t="str">
        <f>E9</f>
        <v>04 - Dešťová kanalizace</v>
      </c>
      <c r="F50" s="286"/>
      <c r="G50" s="286"/>
      <c r="H50" s="286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7.95" customHeight="1">
      <c r="A51" s="13"/>
      <c r="B51" s="17"/>
      <c r="C51" s="9"/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2" customHeight="1">
      <c r="A52" s="13"/>
      <c r="B52" s="17"/>
      <c r="C52" s="33" t="s">
        <v>20</v>
      </c>
      <c r="D52" s="9"/>
      <c r="E52" s="9"/>
      <c r="F52" s="46" t="str">
        <f>F12</f>
        <v>Veselí u Oder</v>
      </c>
      <c r="G52" s="9"/>
      <c r="H52" s="9"/>
      <c r="I52" s="33" t="s">
        <v>22</v>
      </c>
      <c r="J52" s="46" t="str">
        <f>IF(J12="","",J12)</f>
        <v>17. 7. 2024</v>
      </c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7.95" customHeight="1">
      <c r="A53" s="13"/>
      <c r="B53" s="17"/>
      <c r="C53" s="9"/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40.049999999999997" customHeight="1">
      <c r="A54" s="13"/>
      <c r="B54" s="17"/>
      <c r="C54" s="33" t="s">
        <v>24</v>
      </c>
      <c r="D54" s="9"/>
      <c r="E54" s="9"/>
      <c r="F54" s="46" t="str">
        <f>E15</f>
        <v>Město Odry</v>
      </c>
      <c r="G54" s="9"/>
      <c r="H54" s="9"/>
      <c r="I54" s="33" t="s">
        <v>30</v>
      </c>
      <c r="J54" s="28" t="str">
        <f>E21</f>
        <v>PRINEX GROUP s.r.o., Masarykovo nám. 11/46, Odry</v>
      </c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15.15" customHeight="1">
      <c r="A55" s="13"/>
      <c r="B55" s="17"/>
      <c r="C55" s="33" t="s">
        <v>28</v>
      </c>
      <c r="D55" s="9"/>
      <c r="E55" s="9"/>
      <c r="F55" s="46" t="str">
        <f>IF(E18="","",E18)</f>
        <v>Vyplň údaj</v>
      </c>
      <c r="G55" s="9"/>
      <c r="H55" s="9"/>
      <c r="I55" s="33" t="s">
        <v>33</v>
      </c>
      <c r="J55" s="28" t="str">
        <f>E24</f>
        <v xml:space="preserve"> </v>
      </c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0.35" customHeight="1">
      <c r="A56" s="13"/>
      <c r="B56" s="17"/>
      <c r="C56" s="9"/>
      <c r="D56" s="9"/>
      <c r="E56" s="9"/>
      <c r="F56" s="9"/>
      <c r="G56" s="9"/>
      <c r="H56" s="9"/>
      <c r="I56" s="9"/>
      <c r="J56" s="9"/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29.25" customHeight="1">
      <c r="A57" s="13"/>
      <c r="B57" s="17"/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10.35" customHeight="1">
      <c r="A58" s="13"/>
      <c r="B58" s="17"/>
      <c r="C58" s="9"/>
      <c r="D58" s="9"/>
      <c r="E58" s="9"/>
      <c r="F58" s="9"/>
      <c r="G58" s="9"/>
      <c r="H58" s="9"/>
      <c r="I58" s="9"/>
      <c r="J58" s="9"/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22.8" customHeight="1">
      <c r="A59" s="13"/>
      <c r="B59" s="17"/>
      <c r="C59" s="122" t="s">
        <v>69</v>
      </c>
      <c r="D59" s="9"/>
      <c r="E59" s="9"/>
      <c r="F59" s="9"/>
      <c r="G59" s="9"/>
      <c r="H59" s="9"/>
      <c r="I59" s="9"/>
      <c r="J59" s="66">
        <f>J84</f>
        <v>0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123" t="s">
        <v>134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24.9" customHeight="1">
      <c r="A60" s="13"/>
      <c r="B60" s="17"/>
      <c r="C60" s="9"/>
      <c r="D60" s="125" t="s">
        <v>2832</v>
      </c>
      <c r="E60" s="47"/>
      <c r="F60" s="47"/>
      <c r="G60" s="47"/>
      <c r="H60" s="47"/>
      <c r="I60" s="47"/>
      <c r="J60" s="126">
        <f>J85</f>
        <v>0</v>
      </c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19.95" customHeight="1">
      <c r="A61" s="13"/>
      <c r="B61" s="17"/>
      <c r="C61" s="9"/>
      <c r="D61" s="128" t="s">
        <v>136</v>
      </c>
      <c r="E61" s="229"/>
      <c r="F61" s="229"/>
      <c r="G61" s="229"/>
      <c r="H61" s="229"/>
      <c r="I61" s="229"/>
      <c r="J61" s="129">
        <f>J86</f>
        <v>0</v>
      </c>
      <c r="K61" s="19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9.95" customHeight="1">
      <c r="A62" s="13"/>
      <c r="B62" s="17"/>
      <c r="C62" s="9"/>
      <c r="D62" s="128" t="s">
        <v>139</v>
      </c>
      <c r="E62" s="229"/>
      <c r="F62" s="229"/>
      <c r="G62" s="229"/>
      <c r="H62" s="229"/>
      <c r="I62" s="229"/>
      <c r="J62" s="129">
        <f>J112</f>
        <v>0</v>
      </c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19.95" customHeight="1">
      <c r="A63" s="13"/>
      <c r="B63" s="17"/>
      <c r="C63" s="9"/>
      <c r="D63" s="128" t="s">
        <v>2574</v>
      </c>
      <c r="E63" s="229"/>
      <c r="F63" s="229"/>
      <c r="G63" s="229"/>
      <c r="H63" s="229"/>
      <c r="I63" s="229"/>
      <c r="J63" s="129">
        <f>J116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19.95" customHeight="1">
      <c r="A64" s="13"/>
      <c r="B64" s="17"/>
      <c r="C64" s="9"/>
      <c r="D64" s="128" t="s">
        <v>144</v>
      </c>
      <c r="E64" s="229"/>
      <c r="F64" s="229"/>
      <c r="G64" s="229"/>
      <c r="H64" s="229"/>
      <c r="I64" s="229"/>
      <c r="J64" s="129">
        <f>J142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21.75" customHeight="1">
      <c r="A65" s="13"/>
      <c r="B65" s="17"/>
      <c r="C65" s="9"/>
      <c r="D65" s="50"/>
      <c r="E65" s="50"/>
      <c r="F65" s="50"/>
      <c r="G65" s="50"/>
      <c r="H65" s="50"/>
      <c r="I65" s="50"/>
      <c r="J65" s="50"/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7.95" customHeight="1">
      <c r="A66" s="13"/>
      <c r="B66" s="40"/>
      <c r="C66" s="8"/>
      <c r="D66" s="8"/>
      <c r="E66" s="8"/>
      <c r="F66" s="8"/>
      <c r="G66" s="8"/>
      <c r="H66" s="8"/>
      <c r="I66" s="8"/>
      <c r="J66" s="8"/>
      <c r="K66" s="41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2.75" customHeight="1">
      <c r="A67" s="7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2.75" customHeight="1">
      <c r="A68" s="7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12.75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7.95" customHeight="1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6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24.9" customHeight="1">
      <c r="A71" s="13"/>
      <c r="B71" s="17"/>
      <c r="C71" s="42" t="s">
        <v>158</v>
      </c>
      <c r="D71" s="9"/>
      <c r="E71" s="9"/>
      <c r="F71" s="9"/>
      <c r="G71" s="9"/>
      <c r="H71" s="9"/>
      <c r="I71" s="9"/>
      <c r="J71" s="9"/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7.95" customHeight="1">
      <c r="A72" s="13"/>
      <c r="B72" s="17"/>
      <c r="C72" s="9"/>
      <c r="D72" s="9"/>
      <c r="E72" s="9"/>
      <c r="F72" s="9"/>
      <c r="G72" s="9"/>
      <c r="H72" s="9"/>
      <c r="I72" s="9"/>
      <c r="J72" s="9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2" customHeight="1">
      <c r="A73" s="13"/>
      <c r="B73" s="17"/>
      <c r="C73" s="33" t="s">
        <v>16</v>
      </c>
      <c r="D73" s="9"/>
      <c r="E73" s="9"/>
      <c r="F73" s="9"/>
      <c r="G73" s="9"/>
      <c r="H73" s="9"/>
      <c r="I73" s="9"/>
      <c r="J73" s="9"/>
      <c r="K73" s="19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6.5" customHeight="1">
      <c r="A74" s="13"/>
      <c r="B74" s="17"/>
      <c r="C74" s="9"/>
      <c r="D74" s="9"/>
      <c r="E74" s="324" t="str">
        <f>E7</f>
        <v>Společenský objekt na hřišti ve Veselí</v>
      </c>
      <c r="F74" s="328"/>
      <c r="G74" s="328"/>
      <c r="H74" s="328"/>
      <c r="I74" s="9"/>
      <c r="J74" s="9"/>
      <c r="K74" s="19"/>
      <c r="L74" s="17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" customHeight="1">
      <c r="A75" s="13"/>
      <c r="B75" s="17"/>
      <c r="C75" s="33" t="s">
        <v>130</v>
      </c>
      <c r="D75" s="9"/>
      <c r="E75" s="9"/>
      <c r="F75" s="9"/>
      <c r="G75" s="9"/>
      <c r="H75" s="9"/>
      <c r="I75" s="9"/>
      <c r="J75" s="9"/>
      <c r="K75" s="19"/>
      <c r="L75" s="17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16.5" customHeight="1">
      <c r="A76" s="13"/>
      <c r="B76" s="17"/>
      <c r="C76" s="9"/>
      <c r="D76" s="9"/>
      <c r="E76" s="285" t="str">
        <f>E9</f>
        <v>04 - Dešťová kanalizace</v>
      </c>
      <c r="F76" s="286"/>
      <c r="G76" s="286"/>
      <c r="H76" s="286"/>
      <c r="I76" s="9"/>
      <c r="J76" s="9"/>
      <c r="K76" s="19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17"/>
      <c r="C77" s="9"/>
      <c r="D77" s="9"/>
      <c r="E77" s="9"/>
      <c r="F77" s="9"/>
      <c r="G77" s="9"/>
      <c r="H77" s="9"/>
      <c r="I77" s="9"/>
      <c r="J77" s="9"/>
      <c r="K77" s="19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12" customHeight="1">
      <c r="A78" s="13"/>
      <c r="B78" s="17"/>
      <c r="C78" s="33" t="s">
        <v>20</v>
      </c>
      <c r="D78" s="9"/>
      <c r="E78" s="9"/>
      <c r="F78" s="46" t="str">
        <f>F12</f>
        <v>Veselí u Oder</v>
      </c>
      <c r="G78" s="9"/>
      <c r="H78" s="9"/>
      <c r="I78" s="33" t="s">
        <v>22</v>
      </c>
      <c r="J78" s="46" t="str">
        <f>IF(J12="","",J12)</f>
        <v>17. 7. 2024</v>
      </c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7.95" customHeight="1">
      <c r="A79" s="13"/>
      <c r="B79" s="17"/>
      <c r="C79" s="9"/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40.049999999999997" customHeight="1">
      <c r="A80" s="13"/>
      <c r="B80" s="17"/>
      <c r="C80" s="33" t="s">
        <v>24</v>
      </c>
      <c r="D80" s="9"/>
      <c r="E80" s="9"/>
      <c r="F80" s="46" t="str">
        <f>E15</f>
        <v>Město Odry</v>
      </c>
      <c r="G80" s="9"/>
      <c r="H80" s="9"/>
      <c r="I80" s="33" t="s">
        <v>30</v>
      </c>
      <c r="J80" s="28" t="str">
        <f>E21</f>
        <v>PRINEX GROUP s.r.o., Masarykovo nám. 11/46, Odry</v>
      </c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5.15" customHeight="1">
      <c r="A81" s="13"/>
      <c r="B81" s="17"/>
      <c r="C81" s="33" t="s">
        <v>28</v>
      </c>
      <c r="D81" s="9"/>
      <c r="E81" s="9"/>
      <c r="F81" s="46" t="str">
        <f>IF(E18="","",E18)</f>
        <v>Vyplň údaj</v>
      </c>
      <c r="G81" s="9"/>
      <c r="H81" s="9"/>
      <c r="I81" s="33" t="s">
        <v>33</v>
      </c>
      <c r="J81" s="28" t="str">
        <f>E24</f>
        <v xml:space="preserve"> </v>
      </c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0.35" customHeight="1">
      <c r="A82" s="13"/>
      <c r="B82" s="17"/>
      <c r="C82" s="47"/>
      <c r="D82" s="47"/>
      <c r="E82" s="47"/>
      <c r="F82" s="47"/>
      <c r="G82" s="47"/>
      <c r="H82" s="47"/>
      <c r="I82" s="47"/>
      <c r="J82" s="47"/>
      <c r="K82" s="225"/>
      <c r="L82" s="17"/>
      <c r="M82" s="47"/>
      <c r="N82" s="47"/>
      <c r="O82" s="47"/>
      <c r="P82" s="47"/>
      <c r="Q82" s="47"/>
      <c r="R82" s="47"/>
      <c r="S82" s="47"/>
      <c r="T82" s="47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29.25" customHeight="1">
      <c r="A83" s="13"/>
      <c r="B83" s="49"/>
      <c r="C83" s="132" t="s">
        <v>159</v>
      </c>
      <c r="D83" s="133" t="s">
        <v>56</v>
      </c>
      <c r="E83" s="133" t="s">
        <v>52</v>
      </c>
      <c r="F83" s="133" t="s">
        <v>53</v>
      </c>
      <c r="G83" s="133" t="s">
        <v>160</v>
      </c>
      <c r="H83" s="133" t="s">
        <v>161</v>
      </c>
      <c r="I83" s="133" t="s">
        <v>162</v>
      </c>
      <c r="J83" s="133" t="s">
        <v>133</v>
      </c>
      <c r="K83" s="134" t="s">
        <v>163</v>
      </c>
      <c r="L83" s="49"/>
      <c r="M83" s="135"/>
      <c r="N83" s="136" t="s">
        <v>41</v>
      </c>
      <c r="O83" s="136" t="s">
        <v>164</v>
      </c>
      <c r="P83" s="136" t="s">
        <v>165</v>
      </c>
      <c r="Q83" s="136" t="s">
        <v>166</v>
      </c>
      <c r="R83" s="136" t="s">
        <v>167</v>
      </c>
      <c r="S83" s="136" t="s">
        <v>168</v>
      </c>
      <c r="T83" s="137" t="s">
        <v>169</v>
      </c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22.8" customHeight="1">
      <c r="A84" s="13"/>
      <c r="B84" s="17"/>
      <c r="C84" s="138" t="s">
        <v>170</v>
      </c>
      <c r="D84" s="50"/>
      <c r="E84" s="50"/>
      <c r="F84" s="50"/>
      <c r="G84" s="50"/>
      <c r="H84" s="50"/>
      <c r="I84" s="50"/>
      <c r="J84" s="139">
        <f>BK84</f>
        <v>0</v>
      </c>
      <c r="K84" s="226"/>
      <c r="L84" s="49"/>
      <c r="M84" s="63"/>
      <c r="N84" s="50"/>
      <c r="O84" s="50"/>
      <c r="P84" s="140">
        <f>P85</f>
        <v>0</v>
      </c>
      <c r="Q84" s="50"/>
      <c r="R84" s="140">
        <f>R85</f>
        <v>111.13095680000001</v>
      </c>
      <c r="S84" s="50"/>
      <c r="T84" s="141">
        <f>T85</f>
        <v>0</v>
      </c>
      <c r="U84" s="52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123" t="s">
        <v>70</v>
      </c>
      <c r="AU84" s="123" t="s">
        <v>134</v>
      </c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142">
        <f>BK85</f>
        <v>0</v>
      </c>
      <c r="BL84" s="9"/>
      <c r="BM84" s="9"/>
      <c r="BN84" s="12"/>
    </row>
    <row r="85" spans="1:66" ht="25.95" customHeight="1">
      <c r="A85" s="13"/>
      <c r="B85" s="17"/>
      <c r="C85" s="9"/>
      <c r="D85" s="144" t="s">
        <v>70</v>
      </c>
      <c r="E85" s="145" t="s">
        <v>171</v>
      </c>
      <c r="F85" s="145" t="s">
        <v>171</v>
      </c>
      <c r="G85" s="9"/>
      <c r="H85" s="9"/>
      <c r="I85" s="9"/>
      <c r="J85" s="146">
        <f>BK85</f>
        <v>0</v>
      </c>
      <c r="K85" s="19"/>
      <c r="L85" s="49"/>
      <c r="M85" s="52"/>
      <c r="N85" s="9"/>
      <c r="O85" s="9"/>
      <c r="P85" s="147">
        <f>P86+P112+P116+P142</f>
        <v>0</v>
      </c>
      <c r="Q85" s="9"/>
      <c r="R85" s="147">
        <f>R86+R112+R116+R142</f>
        <v>111.13095680000001</v>
      </c>
      <c r="S85" s="9"/>
      <c r="T85" s="148">
        <f>T86+T112+T116+T142</f>
        <v>0</v>
      </c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44" t="s">
        <v>79</v>
      </c>
      <c r="AS85" s="9"/>
      <c r="AT85" s="149" t="s">
        <v>70</v>
      </c>
      <c r="AU85" s="149" t="s">
        <v>71</v>
      </c>
      <c r="AV85" s="9"/>
      <c r="AW85" s="9"/>
      <c r="AX85" s="9"/>
      <c r="AY85" s="144" t="s">
        <v>173</v>
      </c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150">
        <f>BK86+BK112+BK116+BK142</f>
        <v>0</v>
      </c>
      <c r="BL85" s="9"/>
      <c r="BM85" s="9"/>
      <c r="BN85" s="12"/>
    </row>
    <row r="86" spans="1:66" ht="22.8" customHeight="1">
      <c r="A86" s="13"/>
      <c r="B86" s="17"/>
      <c r="C86" s="47"/>
      <c r="D86" s="151" t="s">
        <v>70</v>
      </c>
      <c r="E86" s="152" t="s">
        <v>79</v>
      </c>
      <c r="F86" s="152" t="s">
        <v>174</v>
      </c>
      <c r="G86" s="47"/>
      <c r="H86" s="47"/>
      <c r="I86" s="47"/>
      <c r="J86" s="153">
        <f>BK86</f>
        <v>0</v>
      </c>
      <c r="K86" s="225"/>
      <c r="L86" s="49"/>
      <c r="M86" s="52"/>
      <c r="N86" s="9"/>
      <c r="O86" s="9"/>
      <c r="P86" s="147">
        <f>SUM(P87:P111)</f>
        <v>0</v>
      </c>
      <c r="Q86" s="9"/>
      <c r="R86" s="147">
        <f>SUM(R87:R111)</f>
        <v>16.559999999999999</v>
      </c>
      <c r="S86" s="9"/>
      <c r="T86" s="148">
        <f>SUM(T87:T111)</f>
        <v>0</v>
      </c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44" t="s">
        <v>79</v>
      </c>
      <c r="AS86" s="9"/>
      <c r="AT86" s="149" t="s">
        <v>70</v>
      </c>
      <c r="AU86" s="149" t="s">
        <v>79</v>
      </c>
      <c r="AV86" s="9"/>
      <c r="AW86" s="9"/>
      <c r="AX86" s="9"/>
      <c r="AY86" s="144" t="s">
        <v>173</v>
      </c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150">
        <f>SUM(BK87:BK111)</f>
        <v>0</v>
      </c>
      <c r="BL86" s="9"/>
      <c r="BM86" s="9"/>
      <c r="BN86" s="12"/>
    </row>
    <row r="87" spans="1:66" ht="44.25" customHeight="1">
      <c r="A87" s="13"/>
      <c r="B87" s="49"/>
      <c r="C87" s="154" t="s">
        <v>79</v>
      </c>
      <c r="D87" s="154" t="s">
        <v>175</v>
      </c>
      <c r="E87" s="155" t="s">
        <v>2833</v>
      </c>
      <c r="F87" s="155" t="s">
        <v>2834</v>
      </c>
      <c r="G87" s="156" t="s">
        <v>248</v>
      </c>
      <c r="H87" s="157">
        <v>18.399999999999999</v>
      </c>
      <c r="I87" s="158"/>
      <c r="J87" s="159">
        <f>ROUND(I87*H87,2)</f>
        <v>0</v>
      </c>
      <c r="K87" s="167" t="s">
        <v>192</v>
      </c>
      <c r="L87" s="49"/>
      <c r="M87" s="161"/>
      <c r="N87" s="162" t="s">
        <v>42</v>
      </c>
      <c r="O87" s="9"/>
      <c r="P87" s="163">
        <f>O87*H87</f>
        <v>0</v>
      </c>
      <c r="Q87" s="163">
        <v>0</v>
      </c>
      <c r="R87" s="163">
        <f>Q87*H87</f>
        <v>0</v>
      </c>
      <c r="S87" s="163">
        <v>0</v>
      </c>
      <c r="T87" s="164">
        <f>S87*H87</f>
        <v>0</v>
      </c>
      <c r="U87" s="52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65" t="s">
        <v>179</v>
      </c>
      <c r="AS87" s="9"/>
      <c r="AT87" s="165" t="s">
        <v>175</v>
      </c>
      <c r="AU87" s="165" t="s">
        <v>81</v>
      </c>
      <c r="AV87" s="9"/>
      <c r="AW87" s="9"/>
      <c r="AX87" s="9"/>
      <c r="AY87" s="123" t="s">
        <v>173</v>
      </c>
      <c r="AZ87" s="9"/>
      <c r="BA87" s="9"/>
      <c r="BB87" s="9"/>
      <c r="BC87" s="9"/>
      <c r="BD87" s="9"/>
      <c r="BE87" s="166">
        <f>IF(N87="základní",J87,0)</f>
        <v>0</v>
      </c>
      <c r="BF87" s="166">
        <f>IF(N87="snížená",J87,0)</f>
        <v>0</v>
      </c>
      <c r="BG87" s="166">
        <f>IF(N87="zákl. přenesená",J87,0)</f>
        <v>0</v>
      </c>
      <c r="BH87" s="166">
        <f>IF(N87="sníž. přenesená",J87,0)</f>
        <v>0</v>
      </c>
      <c r="BI87" s="166">
        <f>IF(N87="nulová",J87,0)</f>
        <v>0</v>
      </c>
      <c r="BJ87" s="123" t="s">
        <v>79</v>
      </c>
      <c r="BK87" s="166">
        <f>ROUND(I87*H87,2)</f>
        <v>0</v>
      </c>
      <c r="BL87" s="123" t="s">
        <v>179</v>
      </c>
      <c r="BM87" s="165" t="s">
        <v>2835</v>
      </c>
      <c r="BN87" s="12"/>
    </row>
    <row r="88" spans="1:66" ht="13.05" customHeight="1">
      <c r="A88" s="13"/>
      <c r="B88" s="17"/>
      <c r="C88" s="50"/>
      <c r="D88" s="170" t="s">
        <v>194</v>
      </c>
      <c r="E88" s="50"/>
      <c r="F88" s="171" t="s">
        <v>2836</v>
      </c>
      <c r="G88" s="50"/>
      <c r="H88" s="50"/>
      <c r="I88" s="50"/>
      <c r="J88" s="50"/>
      <c r="K88" s="226"/>
      <c r="L88" s="49"/>
      <c r="M88" s="52"/>
      <c r="N88" s="9"/>
      <c r="O88" s="9"/>
      <c r="P88" s="9"/>
      <c r="Q88" s="9"/>
      <c r="R88" s="9"/>
      <c r="S88" s="9"/>
      <c r="T88" s="53"/>
      <c r="U88" s="52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123" t="s">
        <v>194</v>
      </c>
      <c r="AU88" s="123" t="s">
        <v>81</v>
      </c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13.05" customHeight="1">
      <c r="A89" s="13"/>
      <c r="B89" s="17"/>
      <c r="C89" s="47"/>
      <c r="D89" s="183" t="s">
        <v>207</v>
      </c>
      <c r="E89" s="191"/>
      <c r="F89" s="192" t="s">
        <v>2837</v>
      </c>
      <c r="G89" s="47"/>
      <c r="H89" s="186">
        <v>18.399999999999999</v>
      </c>
      <c r="I89" s="47"/>
      <c r="J89" s="47"/>
      <c r="K89" s="225"/>
      <c r="L89" s="49"/>
      <c r="M89" s="52"/>
      <c r="N89" s="9"/>
      <c r="O89" s="9"/>
      <c r="P89" s="9"/>
      <c r="Q89" s="9"/>
      <c r="R89" s="9"/>
      <c r="S89" s="9"/>
      <c r="T89" s="53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9"/>
      <c r="AS89" s="9"/>
      <c r="AT89" s="181" t="s">
        <v>207</v>
      </c>
      <c r="AU89" s="181" t="s">
        <v>81</v>
      </c>
      <c r="AV89" s="43" t="s">
        <v>81</v>
      </c>
      <c r="AW89" s="43" t="s">
        <v>32</v>
      </c>
      <c r="AX89" s="43" t="s">
        <v>79</v>
      </c>
      <c r="AY89" s="181" t="s">
        <v>173</v>
      </c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12"/>
    </row>
    <row r="90" spans="1:66" ht="62.7" customHeight="1">
      <c r="A90" s="13"/>
      <c r="B90" s="49"/>
      <c r="C90" s="154" t="s">
        <v>81</v>
      </c>
      <c r="D90" s="154" t="s">
        <v>175</v>
      </c>
      <c r="E90" s="155" t="s">
        <v>2838</v>
      </c>
      <c r="F90" s="155" t="s">
        <v>2839</v>
      </c>
      <c r="G90" s="156" t="s">
        <v>248</v>
      </c>
      <c r="H90" s="157">
        <v>26.68</v>
      </c>
      <c r="I90" s="158"/>
      <c r="J90" s="159">
        <f>ROUND(I90*H90,2)</f>
        <v>0</v>
      </c>
      <c r="K90" s="167" t="s">
        <v>192</v>
      </c>
      <c r="L90" s="49"/>
      <c r="M90" s="161"/>
      <c r="N90" s="162" t="s">
        <v>42</v>
      </c>
      <c r="O90" s="9"/>
      <c r="P90" s="163">
        <f>O90*H90</f>
        <v>0</v>
      </c>
      <c r="Q90" s="163">
        <v>0</v>
      </c>
      <c r="R90" s="163">
        <f>Q90*H90</f>
        <v>0</v>
      </c>
      <c r="S90" s="163">
        <v>0</v>
      </c>
      <c r="T90" s="164">
        <f>S90*H90</f>
        <v>0</v>
      </c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65" t="s">
        <v>179</v>
      </c>
      <c r="AS90" s="9"/>
      <c r="AT90" s="165" t="s">
        <v>175</v>
      </c>
      <c r="AU90" s="165" t="s">
        <v>81</v>
      </c>
      <c r="AV90" s="9"/>
      <c r="AW90" s="9"/>
      <c r="AX90" s="9"/>
      <c r="AY90" s="123" t="s">
        <v>173</v>
      </c>
      <c r="AZ90" s="9"/>
      <c r="BA90" s="9"/>
      <c r="BB90" s="9"/>
      <c r="BC90" s="9"/>
      <c r="BD90" s="9"/>
      <c r="BE90" s="166">
        <f>IF(N90="základní",J90,0)</f>
        <v>0</v>
      </c>
      <c r="BF90" s="166">
        <f>IF(N90="snížená",J90,0)</f>
        <v>0</v>
      </c>
      <c r="BG90" s="166">
        <f>IF(N90="zákl. přenesená",J90,0)</f>
        <v>0</v>
      </c>
      <c r="BH90" s="166">
        <f>IF(N90="sníž. přenesená",J90,0)</f>
        <v>0</v>
      </c>
      <c r="BI90" s="166">
        <f>IF(N90="nulová",J90,0)</f>
        <v>0</v>
      </c>
      <c r="BJ90" s="123" t="s">
        <v>79</v>
      </c>
      <c r="BK90" s="166">
        <f>ROUND(I90*H90,2)</f>
        <v>0</v>
      </c>
      <c r="BL90" s="123" t="s">
        <v>179</v>
      </c>
      <c r="BM90" s="165" t="s">
        <v>2840</v>
      </c>
      <c r="BN90" s="12"/>
    </row>
    <row r="91" spans="1:66" ht="13.05" customHeight="1">
      <c r="A91" s="13"/>
      <c r="B91" s="17"/>
      <c r="C91" s="50"/>
      <c r="D91" s="170" t="s">
        <v>194</v>
      </c>
      <c r="E91" s="50"/>
      <c r="F91" s="171" t="s">
        <v>2841</v>
      </c>
      <c r="G91" s="50"/>
      <c r="H91" s="50"/>
      <c r="I91" s="50"/>
      <c r="J91" s="50"/>
      <c r="K91" s="226"/>
      <c r="L91" s="49"/>
      <c r="M91" s="52"/>
      <c r="N91" s="9"/>
      <c r="O91" s="9"/>
      <c r="P91" s="9"/>
      <c r="Q91" s="9"/>
      <c r="R91" s="9"/>
      <c r="S91" s="9"/>
      <c r="T91" s="53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123" t="s">
        <v>194</v>
      </c>
      <c r="AU91" s="123" t="s">
        <v>81</v>
      </c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13.05" customHeight="1">
      <c r="A92" s="13"/>
      <c r="B92" s="17"/>
      <c r="C92" s="47"/>
      <c r="D92" s="183" t="s">
        <v>207</v>
      </c>
      <c r="E92" s="191"/>
      <c r="F92" s="192" t="s">
        <v>2842</v>
      </c>
      <c r="G92" s="47"/>
      <c r="H92" s="186">
        <v>26.68</v>
      </c>
      <c r="I92" s="47"/>
      <c r="J92" s="47"/>
      <c r="K92" s="225"/>
      <c r="L92" s="49"/>
      <c r="M92" s="52"/>
      <c r="N92" s="9"/>
      <c r="O92" s="9"/>
      <c r="P92" s="9"/>
      <c r="Q92" s="9"/>
      <c r="R92" s="9"/>
      <c r="S92" s="9"/>
      <c r="T92" s="53"/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9"/>
      <c r="AS92" s="9"/>
      <c r="AT92" s="181" t="s">
        <v>207</v>
      </c>
      <c r="AU92" s="181" t="s">
        <v>81</v>
      </c>
      <c r="AV92" s="43" t="s">
        <v>81</v>
      </c>
      <c r="AW92" s="43" t="s">
        <v>32</v>
      </c>
      <c r="AX92" s="43" t="s">
        <v>79</v>
      </c>
      <c r="AY92" s="181" t="s">
        <v>173</v>
      </c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12"/>
    </row>
    <row r="93" spans="1:66" ht="62.7" customHeight="1">
      <c r="A93" s="13"/>
      <c r="B93" s="49"/>
      <c r="C93" s="154" t="s">
        <v>184</v>
      </c>
      <c r="D93" s="154" t="s">
        <v>175</v>
      </c>
      <c r="E93" s="155" t="s">
        <v>289</v>
      </c>
      <c r="F93" s="155" t="s">
        <v>290</v>
      </c>
      <c r="G93" s="156" t="s">
        <v>248</v>
      </c>
      <c r="H93" s="157">
        <v>10.119999999999999</v>
      </c>
      <c r="I93" s="158"/>
      <c r="J93" s="159">
        <f>ROUND(I93*H93,2)</f>
        <v>0</v>
      </c>
      <c r="K93" s="167" t="s">
        <v>192</v>
      </c>
      <c r="L93" s="49"/>
      <c r="M93" s="161"/>
      <c r="N93" s="162" t="s">
        <v>42</v>
      </c>
      <c r="O93" s="9"/>
      <c r="P93" s="163">
        <f>O93*H93</f>
        <v>0</v>
      </c>
      <c r="Q93" s="163">
        <v>0</v>
      </c>
      <c r="R93" s="163">
        <f>Q93*H93</f>
        <v>0</v>
      </c>
      <c r="S93" s="163">
        <v>0</v>
      </c>
      <c r="T93" s="164">
        <f>S93*H93</f>
        <v>0</v>
      </c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65" t="s">
        <v>179</v>
      </c>
      <c r="AS93" s="9"/>
      <c r="AT93" s="165" t="s">
        <v>175</v>
      </c>
      <c r="AU93" s="165" t="s">
        <v>81</v>
      </c>
      <c r="AV93" s="9"/>
      <c r="AW93" s="9"/>
      <c r="AX93" s="9"/>
      <c r="AY93" s="123" t="s">
        <v>173</v>
      </c>
      <c r="AZ93" s="9"/>
      <c r="BA93" s="9"/>
      <c r="BB93" s="9"/>
      <c r="BC93" s="9"/>
      <c r="BD93" s="9"/>
      <c r="BE93" s="166">
        <f>IF(N93="základní",J93,0)</f>
        <v>0</v>
      </c>
      <c r="BF93" s="166">
        <f>IF(N93="snížená",J93,0)</f>
        <v>0</v>
      </c>
      <c r="BG93" s="166">
        <f>IF(N93="zákl. přenesená",J93,0)</f>
        <v>0</v>
      </c>
      <c r="BH93" s="166">
        <f>IF(N93="sníž. přenesená",J93,0)</f>
        <v>0</v>
      </c>
      <c r="BI93" s="166">
        <f>IF(N93="nulová",J93,0)</f>
        <v>0</v>
      </c>
      <c r="BJ93" s="123" t="s">
        <v>79</v>
      </c>
      <c r="BK93" s="166">
        <f>ROUND(I93*H93,2)</f>
        <v>0</v>
      </c>
      <c r="BL93" s="123" t="s">
        <v>179</v>
      </c>
      <c r="BM93" s="165" t="s">
        <v>2843</v>
      </c>
      <c r="BN93" s="12"/>
    </row>
    <row r="94" spans="1:66" ht="13.05" customHeight="1">
      <c r="A94" s="13"/>
      <c r="B94" s="17"/>
      <c r="C94" s="50"/>
      <c r="D94" s="170" t="s">
        <v>194</v>
      </c>
      <c r="E94" s="50"/>
      <c r="F94" s="171" t="s">
        <v>292</v>
      </c>
      <c r="G94" s="50"/>
      <c r="H94" s="50"/>
      <c r="I94" s="50"/>
      <c r="J94" s="50"/>
      <c r="K94" s="226"/>
      <c r="L94" s="49"/>
      <c r="M94" s="52"/>
      <c r="N94" s="9"/>
      <c r="O94" s="9"/>
      <c r="P94" s="9"/>
      <c r="Q94" s="9"/>
      <c r="R94" s="9"/>
      <c r="S94" s="9"/>
      <c r="T94" s="53"/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9"/>
      <c r="AS94" s="9"/>
      <c r="AT94" s="123" t="s">
        <v>194</v>
      </c>
      <c r="AU94" s="123" t="s">
        <v>81</v>
      </c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12"/>
    </row>
    <row r="95" spans="1:66" ht="13.05" customHeight="1">
      <c r="A95" s="13"/>
      <c r="B95" s="17"/>
      <c r="C95" s="47"/>
      <c r="D95" s="183" t="s">
        <v>207</v>
      </c>
      <c r="E95" s="191"/>
      <c r="F95" s="192" t="s">
        <v>2844</v>
      </c>
      <c r="G95" s="47"/>
      <c r="H95" s="186">
        <v>10.119999999999999</v>
      </c>
      <c r="I95" s="47"/>
      <c r="J95" s="47"/>
      <c r="K95" s="225"/>
      <c r="L95" s="49"/>
      <c r="M95" s="52"/>
      <c r="N95" s="9"/>
      <c r="O95" s="9"/>
      <c r="P95" s="9"/>
      <c r="Q95" s="9"/>
      <c r="R95" s="9"/>
      <c r="S95" s="9"/>
      <c r="T95" s="53"/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9"/>
      <c r="AS95" s="9"/>
      <c r="AT95" s="181" t="s">
        <v>207</v>
      </c>
      <c r="AU95" s="181" t="s">
        <v>81</v>
      </c>
      <c r="AV95" s="43" t="s">
        <v>81</v>
      </c>
      <c r="AW95" s="43" t="s">
        <v>32</v>
      </c>
      <c r="AX95" s="43" t="s">
        <v>79</v>
      </c>
      <c r="AY95" s="181" t="s">
        <v>173</v>
      </c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12"/>
    </row>
    <row r="96" spans="1:66" ht="66.75" customHeight="1">
      <c r="A96" s="13"/>
      <c r="B96" s="49"/>
      <c r="C96" s="154" t="s">
        <v>179</v>
      </c>
      <c r="D96" s="154" t="s">
        <v>175</v>
      </c>
      <c r="E96" s="155" t="s">
        <v>294</v>
      </c>
      <c r="F96" s="155" t="s">
        <v>295</v>
      </c>
      <c r="G96" s="156" t="s">
        <v>248</v>
      </c>
      <c r="H96" s="157">
        <v>50.6</v>
      </c>
      <c r="I96" s="158"/>
      <c r="J96" s="159">
        <f>ROUND(I96*H96,2)</f>
        <v>0</v>
      </c>
      <c r="K96" s="167" t="s">
        <v>192</v>
      </c>
      <c r="L96" s="49"/>
      <c r="M96" s="161"/>
      <c r="N96" s="162" t="s">
        <v>42</v>
      </c>
      <c r="O96" s="9"/>
      <c r="P96" s="163">
        <f>O96*H96</f>
        <v>0</v>
      </c>
      <c r="Q96" s="163">
        <v>0</v>
      </c>
      <c r="R96" s="163">
        <f>Q96*H96</f>
        <v>0</v>
      </c>
      <c r="S96" s="163">
        <v>0</v>
      </c>
      <c r="T96" s="164">
        <f>S96*H96</f>
        <v>0</v>
      </c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65" t="s">
        <v>179</v>
      </c>
      <c r="AS96" s="9"/>
      <c r="AT96" s="165" t="s">
        <v>175</v>
      </c>
      <c r="AU96" s="165" t="s">
        <v>81</v>
      </c>
      <c r="AV96" s="9"/>
      <c r="AW96" s="9"/>
      <c r="AX96" s="9"/>
      <c r="AY96" s="123" t="s">
        <v>173</v>
      </c>
      <c r="AZ96" s="9"/>
      <c r="BA96" s="9"/>
      <c r="BB96" s="9"/>
      <c r="BC96" s="9"/>
      <c r="BD96" s="9"/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123" t="s">
        <v>79</v>
      </c>
      <c r="BK96" s="166">
        <f>ROUND(I96*H96,2)</f>
        <v>0</v>
      </c>
      <c r="BL96" s="123" t="s">
        <v>179</v>
      </c>
      <c r="BM96" s="165" t="s">
        <v>2845</v>
      </c>
      <c r="BN96" s="12"/>
    </row>
    <row r="97" spans="1:66" ht="13.05" customHeight="1">
      <c r="A97" s="13"/>
      <c r="B97" s="17"/>
      <c r="C97" s="50"/>
      <c r="D97" s="170" t="s">
        <v>194</v>
      </c>
      <c r="E97" s="50"/>
      <c r="F97" s="171" t="s">
        <v>297</v>
      </c>
      <c r="G97" s="50"/>
      <c r="H97" s="50"/>
      <c r="I97" s="50"/>
      <c r="J97" s="50"/>
      <c r="K97" s="226"/>
      <c r="L97" s="49"/>
      <c r="M97" s="52"/>
      <c r="N97" s="9"/>
      <c r="O97" s="9"/>
      <c r="P97" s="9"/>
      <c r="Q97" s="9"/>
      <c r="R97" s="9"/>
      <c r="S97" s="9"/>
      <c r="T97" s="53"/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23" t="s">
        <v>194</v>
      </c>
      <c r="AU97" s="123" t="s">
        <v>81</v>
      </c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12"/>
    </row>
    <row r="98" spans="1:66" ht="13.05" customHeight="1">
      <c r="A98" s="13"/>
      <c r="B98" s="17"/>
      <c r="C98" s="47"/>
      <c r="D98" s="183" t="s">
        <v>207</v>
      </c>
      <c r="E98" s="191"/>
      <c r="F98" s="192" t="s">
        <v>2846</v>
      </c>
      <c r="G98" s="47"/>
      <c r="H98" s="186">
        <v>50.6</v>
      </c>
      <c r="I98" s="47"/>
      <c r="J98" s="47"/>
      <c r="K98" s="225"/>
      <c r="L98" s="49"/>
      <c r="M98" s="52"/>
      <c r="N98" s="9"/>
      <c r="O98" s="9"/>
      <c r="P98" s="9"/>
      <c r="Q98" s="9"/>
      <c r="R98" s="9"/>
      <c r="S98" s="9"/>
      <c r="T98" s="53"/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9"/>
      <c r="AS98" s="9"/>
      <c r="AT98" s="181" t="s">
        <v>207</v>
      </c>
      <c r="AU98" s="181" t="s">
        <v>81</v>
      </c>
      <c r="AV98" s="43" t="s">
        <v>81</v>
      </c>
      <c r="AW98" s="43" t="s">
        <v>32</v>
      </c>
      <c r="AX98" s="43" t="s">
        <v>79</v>
      </c>
      <c r="AY98" s="181" t="s">
        <v>173</v>
      </c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12"/>
    </row>
    <row r="99" spans="1:66" ht="44.25" customHeight="1">
      <c r="A99" s="13"/>
      <c r="B99" s="49"/>
      <c r="C99" s="154" t="s">
        <v>196</v>
      </c>
      <c r="D99" s="154" t="s">
        <v>175</v>
      </c>
      <c r="E99" s="155" t="s">
        <v>276</v>
      </c>
      <c r="F99" s="155" t="s">
        <v>277</v>
      </c>
      <c r="G99" s="156" t="s">
        <v>248</v>
      </c>
      <c r="H99" s="157">
        <v>18.399999999999999</v>
      </c>
      <c r="I99" s="158"/>
      <c r="J99" s="159">
        <f>ROUND(I99*H99,2)</f>
        <v>0</v>
      </c>
      <c r="K99" s="167" t="s">
        <v>192</v>
      </c>
      <c r="L99" s="49"/>
      <c r="M99" s="161"/>
      <c r="N99" s="162" t="s">
        <v>42</v>
      </c>
      <c r="O99" s="9"/>
      <c r="P99" s="163">
        <f>O99*H99</f>
        <v>0</v>
      </c>
      <c r="Q99" s="163">
        <v>0</v>
      </c>
      <c r="R99" s="163">
        <f>Q99*H99</f>
        <v>0</v>
      </c>
      <c r="S99" s="163">
        <v>0</v>
      </c>
      <c r="T99" s="164">
        <f>S99*H99</f>
        <v>0</v>
      </c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65" t="s">
        <v>179</v>
      </c>
      <c r="AS99" s="9"/>
      <c r="AT99" s="165" t="s">
        <v>175</v>
      </c>
      <c r="AU99" s="165" t="s">
        <v>81</v>
      </c>
      <c r="AV99" s="9"/>
      <c r="AW99" s="9"/>
      <c r="AX99" s="9"/>
      <c r="AY99" s="123" t="s">
        <v>173</v>
      </c>
      <c r="AZ99" s="9"/>
      <c r="BA99" s="9"/>
      <c r="BB99" s="9"/>
      <c r="BC99" s="9"/>
      <c r="BD99" s="9"/>
      <c r="BE99" s="166">
        <f>IF(N99="základní",J99,0)</f>
        <v>0</v>
      </c>
      <c r="BF99" s="166">
        <f>IF(N99="snížená",J99,0)</f>
        <v>0</v>
      </c>
      <c r="BG99" s="166">
        <f>IF(N99="zákl. přenesená",J99,0)</f>
        <v>0</v>
      </c>
      <c r="BH99" s="166">
        <f>IF(N99="sníž. přenesená",J99,0)</f>
        <v>0</v>
      </c>
      <c r="BI99" s="166">
        <f>IF(N99="nulová",J99,0)</f>
        <v>0</v>
      </c>
      <c r="BJ99" s="123" t="s">
        <v>79</v>
      </c>
      <c r="BK99" s="166">
        <f>ROUND(I99*H99,2)</f>
        <v>0</v>
      </c>
      <c r="BL99" s="123" t="s">
        <v>179</v>
      </c>
      <c r="BM99" s="165" t="s">
        <v>2847</v>
      </c>
      <c r="BN99" s="12"/>
    </row>
    <row r="100" spans="1:66" ht="13.05" customHeight="1">
      <c r="A100" s="13"/>
      <c r="B100" s="17"/>
      <c r="C100" s="50"/>
      <c r="D100" s="170" t="s">
        <v>194</v>
      </c>
      <c r="E100" s="50"/>
      <c r="F100" s="171" t="s">
        <v>279</v>
      </c>
      <c r="G100" s="50"/>
      <c r="H100" s="50"/>
      <c r="I100" s="50"/>
      <c r="J100" s="50"/>
      <c r="K100" s="226"/>
      <c r="L100" s="49"/>
      <c r="M100" s="52"/>
      <c r="N100" s="9"/>
      <c r="O100" s="9"/>
      <c r="P100" s="9"/>
      <c r="Q100" s="9"/>
      <c r="R100" s="9"/>
      <c r="S100" s="9"/>
      <c r="T100" s="53"/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9"/>
      <c r="AS100" s="9"/>
      <c r="AT100" s="123" t="s">
        <v>194</v>
      </c>
      <c r="AU100" s="123" t="s">
        <v>81</v>
      </c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12"/>
    </row>
    <row r="101" spans="1:66" ht="13.05" customHeight="1">
      <c r="A101" s="13"/>
      <c r="B101" s="17"/>
      <c r="C101" s="47"/>
      <c r="D101" s="183" t="s">
        <v>207</v>
      </c>
      <c r="E101" s="191"/>
      <c r="F101" s="192" t="s">
        <v>2848</v>
      </c>
      <c r="G101" s="47"/>
      <c r="H101" s="186">
        <v>18.399999999999999</v>
      </c>
      <c r="I101" s="47"/>
      <c r="J101" s="47"/>
      <c r="K101" s="225"/>
      <c r="L101" s="49"/>
      <c r="M101" s="52"/>
      <c r="N101" s="9"/>
      <c r="O101" s="9"/>
      <c r="P101" s="9"/>
      <c r="Q101" s="9"/>
      <c r="R101" s="9"/>
      <c r="S101" s="9"/>
      <c r="T101" s="53"/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9"/>
      <c r="AS101" s="9"/>
      <c r="AT101" s="181" t="s">
        <v>207</v>
      </c>
      <c r="AU101" s="181" t="s">
        <v>81</v>
      </c>
      <c r="AV101" s="43" t="s">
        <v>81</v>
      </c>
      <c r="AW101" s="43" t="s">
        <v>32</v>
      </c>
      <c r="AX101" s="43" t="s">
        <v>79</v>
      </c>
      <c r="AY101" s="181" t="s">
        <v>173</v>
      </c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12"/>
    </row>
    <row r="102" spans="1:66" ht="44.25" customHeight="1">
      <c r="A102" s="13"/>
      <c r="B102" s="49"/>
      <c r="C102" s="154" t="s">
        <v>202</v>
      </c>
      <c r="D102" s="154" t="s">
        <v>175</v>
      </c>
      <c r="E102" s="155" t="s">
        <v>2849</v>
      </c>
      <c r="F102" s="155" t="s">
        <v>301</v>
      </c>
      <c r="G102" s="156" t="s">
        <v>302</v>
      </c>
      <c r="H102" s="157">
        <v>16.192</v>
      </c>
      <c r="I102" s="158"/>
      <c r="J102" s="159">
        <f>ROUND(I102*H102,2)</f>
        <v>0</v>
      </c>
      <c r="K102" s="167" t="s">
        <v>192</v>
      </c>
      <c r="L102" s="49"/>
      <c r="M102" s="161"/>
      <c r="N102" s="162" t="s">
        <v>42</v>
      </c>
      <c r="O102" s="9"/>
      <c r="P102" s="163">
        <f>O102*H102</f>
        <v>0</v>
      </c>
      <c r="Q102" s="163">
        <v>0</v>
      </c>
      <c r="R102" s="163">
        <f>Q102*H102</f>
        <v>0</v>
      </c>
      <c r="S102" s="163">
        <v>0</v>
      </c>
      <c r="T102" s="164">
        <f>S102*H102</f>
        <v>0</v>
      </c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65" t="s">
        <v>179</v>
      </c>
      <c r="AS102" s="9"/>
      <c r="AT102" s="165" t="s">
        <v>175</v>
      </c>
      <c r="AU102" s="165" t="s">
        <v>81</v>
      </c>
      <c r="AV102" s="9"/>
      <c r="AW102" s="9"/>
      <c r="AX102" s="9"/>
      <c r="AY102" s="123" t="s">
        <v>173</v>
      </c>
      <c r="AZ102" s="9"/>
      <c r="BA102" s="9"/>
      <c r="BB102" s="9"/>
      <c r="BC102" s="9"/>
      <c r="BD102" s="9"/>
      <c r="BE102" s="166">
        <f>IF(N102="základní",J102,0)</f>
        <v>0</v>
      </c>
      <c r="BF102" s="166">
        <f>IF(N102="snížená",J102,0)</f>
        <v>0</v>
      </c>
      <c r="BG102" s="166">
        <f>IF(N102="zákl. přenesená",J102,0)</f>
        <v>0</v>
      </c>
      <c r="BH102" s="166">
        <f>IF(N102="sníž. přenesená",J102,0)</f>
        <v>0</v>
      </c>
      <c r="BI102" s="166">
        <f>IF(N102="nulová",J102,0)</f>
        <v>0</v>
      </c>
      <c r="BJ102" s="123" t="s">
        <v>79</v>
      </c>
      <c r="BK102" s="166">
        <f>ROUND(I102*H102,2)</f>
        <v>0</v>
      </c>
      <c r="BL102" s="123" t="s">
        <v>179</v>
      </c>
      <c r="BM102" s="165" t="s">
        <v>2850</v>
      </c>
      <c r="BN102" s="12"/>
    </row>
    <row r="103" spans="1:66" ht="13.05" customHeight="1">
      <c r="A103" s="13"/>
      <c r="B103" s="17"/>
      <c r="C103" s="50"/>
      <c r="D103" s="170" t="s">
        <v>194</v>
      </c>
      <c r="E103" s="50"/>
      <c r="F103" s="171" t="s">
        <v>2851</v>
      </c>
      <c r="G103" s="50"/>
      <c r="H103" s="50"/>
      <c r="I103" s="50"/>
      <c r="J103" s="50"/>
      <c r="K103" s="226"/>
      <c r="L103" s="49"/>
      <c r="M103" s="52"/>
      <c r="N103" s="9"/>
      <c r="O103" s="9"/>
      <c r="P103" s="9"/>
      <c r="Q103" s="9"/>
      <c r="R103" s="9"/>
      <c r="S103" s="9"/>
      <c r="T103" s="53"/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9"/>
      <c r="AS103" s="9"/>
      <c r="AT103" s="123" t="s">
        <v>194</v>
      </c>
      <c r="AU103" s="123" t="s">
        <v>81</v>
      </c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12"/>
    </row>
    <row r="104" spans="1:66" ht="13.05" customHeight="1">
      <c r="A104" s="13"/>
      <c r="B104" s="17"/>
      <c r="C104" s="47"/>
      <c r="D104" s="183" t="s">
        <v>207</v>
      </c>
      <c r="E104" s="191"/>
      <c r="F104" s="192" t="s">
        <v>2852</v>
      </c>
      <c r="G104" s="47"/>
      <c r="H104" s="186">
        <v>16.192</v>
      </c>
      <c r="I104" s="47"/>
      <c r="J104" s="47"/>
      <c r="K104" s="225"/>
      <c r="L104" s="49"/>
      <c r="M104" s="52"/>
      <c r="N104" s="9"/>
      <c r="O104" s="9"/>
      <c r="P104" s="9"/>
      <c r="Q104" s="9"/>
      <c r="R104" s="9"/>
      <c r="S104" s="9"/>
      <c r="T104" s="53"/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9"/>
      <c r="AS104" s="9"/>
      <c r="AT104" s="181" t="s">
        <v>207</v>
      </c>
      <c r="AU104" s="181" t="s">
        <v>81</v>
      </c>
      <c r="AV104" s="43" t="s">
        <v>81</v>
      </c>
      <c r="AW104" s="43" t="s">
        <v>32</v>
      </c>
      <c r="AX104" s="43" t="s">
        <v>79</v>
      </c>
      <c r="AY104" s="181" t="s">
        <v>173</v>
      </c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12"/>
    </row>
    <row r="105" spans="1:66" ht="44.25" customHeight="1">
      <c r="A105" s="13"/>
      <c r="B105" s="49"/>
      <c r="C105" s="154" t="s">
        <v>211</v>
      </c>
      <c r="D105" s="154" t="s">
        <v>175</v>
      </c>
      <c r="E105" s="155" t="s">
        <v>2608</v>
      </c>
      <c r="F105" s="155" t="s">
        <v>308</v>
      </c>
      <c r="G105" s="156" t="s">
        <v>248</v>
      </c>
      <c r="H105" s="157">
        <v>8.2799999999999994</v>
      </c>
      <c r="I105" s="158"/>
      <c r="J105" s="159">
        <f>ROUND(I105*H105,2)</f>
        <v>0</v>
      </c>
      <c r="K105" s="167" t="s">
        <v>192</v>
      </c>
      <c r="L105" s="49"/>
      <c r="M105" s="161"/>
      <c r="N105" s="162" t="s">
        <v>42</v>
      </c>
      <c r="O105" s="9"/>
      <c r="P105" s="163">
        <f>O105*H105</f>
        <v>0</v>
      </c>
      <c r="Q105" s="163">
        <v>0</v>
      </c>
      <c r="R105" s="163">
        <f>Q105*H105</f>
        <v>0</v>
      </c>
      <c r="S105" s="163">
        <v>0</v>
      </c>
      <c r="T105" s="164">
        <f>S105*H105</f>
        <v>0</v>
      </c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65" t="s">
        <v>179</v>
      </c>
      <c r="AS105" s="9"/>
      <c r="AT105" s="165" t="s">
        <v>175</v>
      </c>
      <c r="AU105" s="165" t="s">
        <v>81</v>
      </c>
      <c r="AV105" s="9"/>
      <c r="AW105" s="9"/>
      <c r="AX105" s="9"/>
      <c r="AY105" s="123" t="s">
        <v>173</v>
      </c>
      <c r="AZ105" s="9"/>
      <c r="BA105" s="9"/>
      <c r="BB105" s="9"/>
      <c r="BC105" s="9"/>
      <c r="BD105" s="9"/>
      <c r="BE105" s="166">
        <f>IF(N105="základní",J105,0)</f>
        <v>0</v>
      </c>
      <c r="BF105" s="166">
        <f>IF(N105="snížená",J105,0)</f>
        <v>0</v>
      </c>
      <c r="BG105" s="166">
        <f>IF(N105="zákl. přenesená",J105,0)</f>
        <v>0</v>
      </c>
      <c r="BH105" s="166">
        <f>IF(N105="sníž. přenesená",J105,0)</f>
        <v>0</v>
      </c>
      <c r="BI105" s="166">
        <f>IF(N105="nulová",J105,0)</f>
        <v>0</v>
      </c>
      <c r="BJ105" s="123" t="s">
        <v>79</v>
      </c>
      <c r="BK105" s="166">
        <f>ROUND(I105*H105,2)</f>
        <v>0</v>
      </c>
      <c r="BL105" s="123" t="s">
        <v>179</v>
      </c>
      <c r="BM105" s="165" t="s">
        <v>2853</v>
      </c>
      <c r="BN105" s="12"/>
    </row>
    <row r="106" spans="1:66" ht="13.05" customHeight="1">
      <c r="A106" s="13"/>
      <c r="B106" s="17"/>
      <c r="C106" s="229"/>
      <c r="D106" s="168" t="s">
        <v>194</v>
      </c>
      <c r="E106" s="229"/>
      <c r="F106" s="169" t="s">
        <v>2610</v>
      </c>
      <c r="G106" s="229"/>
      <c r="H106" s="229"/>
      <c r="I106" s="229"/>
      <c r="J106" s="229"/>
      <c r="K106" s="230"/>
      <c r="L106" s="49"/>
      <c r="M106" s="52"/>
      <c r="N106" s="9"/>
      <c r="O106" s="9"/>
      <c r="P106" s="9"/>
      <c r="Q106" s="9"/>
      <c r="R106" s="9"/>
      <c r="S106" s="9"/>
      <c r="T106" s="53"/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9"/>
      <c r="AS106" s="9"/>
      <c r="AT106" s="123" t="s">
        <v>194</v>
      </c>
      <c r="AU106" s="123" t="s">
        <v>81</v>
      </c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12"/>
    </row>
    <row r="107" spans="1:66" ht="66.75" customHeight="1">
      <c r="A107" s="13"/>
      <c r="B107" s="49"/>
      <c r="C107" s="154" t="s">
        <v>216</v>
      </c>
      <c r="D107" s="154" t="s">
        <v>175</v>
      </c>
      <c r="E107" s="155" t="s">
        <v>324</v>
      </c>
      <c r="F107" s="155" t="s">
        <v>2854</v>
      </c>
      <c r="G107" s="156" t="s">
        <v>248</v>
      </c>
      <c r="H107" s="157">
        <v>8.2799999999999994</v>
      </c>
      <c r="I107" s="158"/>
      <c r="J107" s="159">
        <f>ROUND(I107*H107,2)</f>
        <v>0</v>
      </c>
      <c r="K107" s="167" t="s">
        <v>192</v>
      </c>
      <c r="L107" s="49"/>
      <c r="M107" s="161"/>
      <c r="N107" s="162" t="s">
        <v>42</v>
      </c>
      <c r="O107" s="9"/>
      <c r="P107" s="163">
        <f>O107*H107</f>
        <v>0</v>
      </c>
      <c r="Q107" s="163">
        <v>0</v>
      </c>
      <c r="R107" s="163">
        <f>Q107*H107</f>
        <v>0</v>
      </c>
      <c r="S107" s="163">
        <v>0</v>
      </c>
      <c r="T107" s="164">
        <f>S107*H107</f>
        <v>0</v>
      </c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65" t="s">
        <v>179</v>
      </c>
      <c r="AS107" s="9"/>
      <c r="AT107" s="165" t="s">
        <v>175</v>
      </c>
      <c r="AU107" s="165" t="s">
        <v>81</v>
      </c>
      <c r="AV107" s="9"/>
      <c r="AW107" s="9"/>
      <c r="AX107" s="9"/>
      <c r="AY107" s="123" t="s">
        <v>173</v>
      </c>
      <c r="AZ107" s="9"/>
      <c r="BA107" s="9"/>
      <c r="BB107" s="9"/>
      <c r="BC107" s="9"/>
      <c r="BD107" s="9"/>
      <c r="BE107" s="166">
        <f>IF(N107="základní",J107,0)</f>
        <v>0</v>
      </c>
      <c r="BF107" s="166">
        <f>IF(N107="snížená",J107,0)</f>
        <v>0</v>
      </c>
      <c r="BG107" s="166">
        <f>IF(N107="zákl. přenesená",J107,0)</f>
        <v>0</v>
      </c>
      <c r="BH107" s="166">
        <f>IF(N107="sníž. přenesená",J107,0)</f>
        <v>0</v>
      </c>
      <c r="BI107" s="166">
        <f>IF(N107="nulová",J107,0)</f>
        <v>0</v>
      </c>
      <c r="BJ107" s="123" t="s">
        <v>79</v>
      </c>
      <c r="BK107" s="166">
        <f>ROUND(I107*H107,2)</f>
        <v>0</v>
      </c>
      <c r="BL107" s="123" t="s">
        <v>179</v>
      </c>
      <c r="BM107" s="165" t="s">
        <v>2855</v>
      </c>
      <c r="BN107" s="12"/>
    </row>
    <row r="108" spans="1:66" ht="13.05" customHeight="1">
      <c r="A108" s="13"/>
      <c r="B108" s="17"/>
      <c r="C108" s="50"/>
      <c r="D108" s="170" t="s">
        <v>194</v>
      </c>
      <c r="E108" s="50"/>
      <c r="F108" s="171" t="s">
        <v>2856</v>
      </c>
      <c r="G108" s="50"/>
      <c r="H108" s="50"/>
      <c r="I108" s="50"/>
      <c r="J108" s="50"/>
      <c r="K108" s="226"/>
      <c r="L108" s="49"/>
      <c r="M108" s="52"/>
      <c r="N108" s="9"/>
      <c r="O108" s="9"/>
      <c r="P108" s="9"/>
      <c r="Q108" s="9"/>
      <c r="R108" s="9"/>
      <c r="S108" s="9"/>
      <c r="T108" s="53"/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9"/>
      <c r="AS108" s="9"/>
      <c r="AT108" s="123" t="s">
        <v>194</v>
      </c>
      <c r="AU108" s="123" t="s">
        <v>81</v>
      </c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12"/>
    </row>
    <row r="109" spans="1:66" ht="13.05" customHeight="1">
      <c r="A109" s="13"/>
      <c r="B109" s="17"/>
      <c r="C109" s="47"/>
      <c r="D109" s="183" t="s">
        <v>207</v>
      </c>
      <c r="E109" s="191"/>
      <c r="F109" s="192" t="s">
        <v>2857</v>
      </c>
      <c r="G109" s="47"/>
      <c r="H109" s="186">
        <v>8.2799999999999994</v>
      </c>
      <c r="I109" s="47"/>
      <c r="J109" s="47"/>
      <c r="K109" s="225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81" t="s">
        <v>207</v>
      </c>
      <c r="AU109" s="181" t="s">
        <v>81</v>
      </c>
      <c r="AV109" s="43" t="s">
        <v>81</v>
      </c>
      <c r="AW109" s="43" t="s">
        <v>32</v>
      </c>
      <c r="AX109" s="43" t="s">
        <v>79</v>
      </c>
      <c r="AY109" s="181" t="s">
        <v>173</v>
      </c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16.5" customHeight="1">
      <c r="A110" s="13"/>
      <c r="B110" s="49"/>
      <c r="C110" s="193" t="s">
        <v>221</v>
      </c>
      <c r="D110" s="193" t="s">
        <v>317</v>
      </c>
      <c r="E110" s="194" t="s">
        <v>2858</v>
      </c>
      <c r="F110" s="194" t="s">
        <v>2859</v>
      </c>
      <c r="G110" s="195" t="s">
        <v>302</v>
      </c>
      <c r="H110" s="196">
        <v>16.559999999999999</v>
      </c>
      <c r="I110" s="197"/>
      <c r="J110" s="198">
        <f>ROUND(I110*H110,2)</f>
        <v>0</v>
      </c>
      <c r="K110" s="199" t="s">
        <v>192</v>
      </c>
      <c r="L110" s="200"/>
      <c r="M110" s="201"/>
      <c r="N110" s="202" t="s">
        <v>42</v>
      </c>
      <c r="O110" s="9"/>
      <c r="P110" s="163">
        <f>O110*H110</f>
        <v>0</v>
      </c>
      <c r="Q110" s="163">
        <v>1</v>
      </c>
      <c r="R110" s="163">
        <f>Q110*H110</f>
        <v>16.559999999999999</v>
      </c>
      <c r="S110" s="163">
        <v>0</v>
      </c>
      <c r="T110" s="164">
        <f>S110*H110</f>
        <v>0</v>
      </c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65" t="s">
        <v>216</v>
      </c>
      <c r="AS110" s="9"/>
      <c r="AT110" s="165" t="s">
        <v>317</v>
      </c>
      <c r="AU110" s="165" t="s">
        <v>81</v>
      </c>
      <c r="AV110" s="9"/>
      <c r="AW110" s="9"/>
      <c r="AX110" s="9"/>
      <c r="AY110" s="123" t="s">
        <v>173</v>
      </c>
      <c r="AZ110" s="9"/>
      <c r="BA110" s="9"/>
      <c r="BB110" s="9"/>
      <c r="BC110" s="9"/>
      <c r="BD110" s="9"/>
      <c r="BE110" s="166">
        <f>IF(N110="základní",J110,0)</f>
        <v>0</v>
      </c>
      <c r="BF110" s="166">
        <f>IF(N110="snížená",J110,0)</f>
        <v>0</v>
      </c>
      <c r="BG110" s="166">
        <f>IF(N110="zákl. přenesená",J110,0)</f>
        <v>0</v>
      </c>
      <c r="BH110" s="166">
        <f>IF(N110="sníž. přenesená",J110,0)</f>
        <v>0</v>
      </c>
      <c r="BI110" s="166">
        <f>IF(N110="nulová",J110,0)</f>
        <v>0</v>
      </c>
      <c r="BJ110" s="123" t="s">
        <v>79</v>
      </c>
      <c r="BK110" s="166">
        <f>ROUND(I110*H110,2)</f>
        <v>0</v>
      </c>
      <c r="BL110" s="123" t="s">
        <v>179</v>
      </c>
      <c r="BM110" s="165" t="s">
        <v>2860</v>
      </c>
      <c r="BN110" s="12"/>
    </row>
    <row r="111" spans="1:66" ht="13.05" customHeight="1">
      <c r="A111" s="13"/>
      <c r="B111" s="17"/>
      <c r="C111" s="50"/>
      <c r="D111" s="203" t="s">
        <v>207</v>
      </c>
      <c r="E111" s="204"/>
      <c r="F111" s="205" t="s">
        <v>2861</v>
      </c>
      <c r="G111" s="50"/>
      <c r="H111" s="206">
        <v>16.559999999999999</v>
      </c>
      <c r="I111" s="50"/>
      <c r="J111" s="50"/>
      <c r="K111" s="226"/>
      <c r="L111" s="49"/>
      <c r="M111" s="52"/>
      <c r="N111" s="9"/>
      <c r="O111" s="9"/>
      <c r="P111" s="9"/>
      <c r="Q111" s="9"/>
      <c r="R111" s="9"/>
      <c r="S111" s="9"/>
      <c r="T111" s="53"/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9"/>
      <c r="AS111" s="9"/>
      <c r="AT111" s="181" t="s">
        <v>207</v>
      </c>
      <c r="AU111" s="181" t="s">
        <v>81</v>
      </c>
      <c r="AV111" s="43" t="s">
        <v>81</v>
      </c>
      <c r="AW111" s="43" t="s">
        <v>32</v>
      </c>
      <c r="AX111" s="43" t="s">
        <v>79</v>
      </c>
      <c r="AY111" s="181" t="s">
        <v>173</v>
      </c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12"/>
    </row>
    <row r="112" spans="1:66" ht="22.8" customHeight="1">
      <c r="A112" s="13"/>
      <c r="B112" s="17"/>
      <c r="C112" s="47"/>
      <c r="D112" s="151" t="s">
        <v>70</v>
      </c>
      <c r="E112" s="152" t="s">
        <v>179</v>
      </c>
      <c r="F112" s="152" t="s">
        <v>546</v>
      </c>
      <c r="G112" s="47"/>
      <c r="H112" s="47"/>
      <c r="I112" s="47"/>
      <c r="J112" s="153">
        <f>BK112</f>
        <v>0</v>
      </c>
      <c r="K112" s="225"/>
      <c r="L112" s="49"/>
      <c r="M112" s="52"/>
      <c r="N112" s="9"/>
      <c r="O112" s="9"/>
      <c r="P112" s="147">
        <f>SUM(P113:P115)</f>
        <v>0</v>
      </c>
      <c r="Q112" s="9"/>
      <c r="R112" s="147">
        <f>SUM(R113:R115)</f>
        <v>3.4790168000000001</v>
      </c>
      <c r="S112" s="9"/>
      <c r="T112" s="148">
        <f>SUM(T113:T115)</f>
        <v>0</v>
      </c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44" t="s">
        <v>79</v>
      </c>
      <c r="AS112" s="9"/>
      <c r="AT112" s="149" t="s">
        <v>70</v>
      </c>
      <c r="AU112" s="149" t="s">
        <v>79</v>
      </c>
      <c r="AV112" s="9"/>
      <c r="AW112" s="9"/>
      <c r="AX112" s="9"/>
      <c r="AY112" s="144" t="s">
        <v>173</v>
      </c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150">
        <f>SUM(BK113:BK115)</f>
        <v>0</v>
      </c>
      <c r="BL112" s="9"/>
      <c r="BM112" s="9"/>
      <c r="BN112" s="12"/>
    </row>
    <row r="113" spans="1:66" ht="33" customHeight="1">
      <c r="A113" s="13"/>
      <c r="B113" s="49"/>
      <c r="C113" s="154" t="s">
        <v>225</v>
      </c>
      <c r="D113" s="154" t="s">
        <v>175</v>
      </c>
      <c r="E113" s="155" t="s">
        <v>2862</v>
      </c>
      <c r="F113" s="155" t="s">
        <v>2863</v>
      </c>
      <c r="G113" s="156" t="s">
        <v>248</v>
      </c>
      <c r="H113" s="157">
        <v>1.84</v>
      </c>
      <c r="I113" s="158"/>
      <c r="J113" s="159">
        <f>ROUND(I113*H113,2)</f>
        <v>0</v>
      </c>
      <c r="K113" s="167" t="s">
        <v>192</v>
      </c>
      <c r="L113" s="49"/>
      <c r="M113" s="161"/>
      <c r="N113" s="162" t="s">
        <v>42</v>
      </c>
      <c r="O113" s="9"/>
      <c r="P113" s="163">
        <f>O113*H113</f>
        <v>0</v>
      </c>
      <c r="Q113" s="163">
        <v>1.8907700000000001</v>
      </c>
      <c r="R113" s="163">
        <f>Q113*H113</f>
        <v>3.4790168000000001</v>
      </c>
      <c r="S113" s="163">
        <v>0</v>
      </c>
      <c r="T113" s="164">
        <f>S113*H113</f>
        <v>0</v>
      </c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65" t="s">
        <v>179</v>
      </c>
      <c r="AS113" s="9"/>
      <c r="AT113" s="165" t="s">
        <v>175</v>
      </c>
      <c r="AU113" s="165" t="s">
        <v>81</v>
      </c>
      <c r="AV113" s="9"/>
      <c r="AW113" s="9"/>
      <c r="AX113" s="9"/>
      <c r="AY113" s="123" t="s">
        <v>173</v>
      </c>
      <c r="AZ113" s="9"/>
      <c r="BA113" s="9"/>
      <c r="BB113" s="9"/>
      <c r="BC113" s="9"/>
      <c r="BD113" s="9"/>
      <c r="BE113" s="166">
        <f>IF(N113="základní",J113,0)</f>
        <v>0</v>
      </c>
      <c r="BF113" s="166">
        <f>IF(N113="snížená",J113,0)</f>
        <v>0</v>
      </c>
      <c r="BG113" s="166">
        <f>IF(N113="zákl. přenesená",J113,0)</f>
        <v>0</v>
      </c>
      <c r="BH113" s="166">
        <f>IF(N113="sníž. přenesená",J113,0)</f>
        <v>0</v>
      </c>
      <c r="BI113" s="166">
        <f>IF(N113="nulová",J113,0)</f>
        <v>0</v>
      </c>
      <c r="BJ113" s="123" t="s">
        <v>79</v>
      </c>
      <c r="BK113" s="166">
        <f>ROUND(I113*H113,2)</f>
        <v>0</v>
      </c>
      <c r="BL113" s="123" t="s">
        <v>179</v>
      </c>
      <c r="BM113" s="165" t="s">
        <v>2864</v>
      </c>
      <c r="BN113" s="12"/>
    </row>
    <row r="114" spans="1:66" ht="13.05" customHeight="1">
      <c r="A114" s="13"/>
      <c r="B114" s="17"/>
      <c r="C114" s="50"/>
      <c r="D114" s="170" t="s">
        <v>194</v>
      </c>
      <c r="E114" s="50"/>
      <c r="F114" s="171" t="s">
        <v>2865</v>
      </c>
      <c r="G114" s="50"/>
      <c r="H114" s="50"/>
      <c r="I114" s="50"/>
      <c r="J114" s="50"/>
      <c r="K114" s="226"/>
      <c r="L114" s="49"/>
      <c r="M114" s="52"/>
      <c r="N114" s="9"/>
      <c r="O114" s="9"/>
      <c r="P114" s="9"/>
      <c r="Q114" s="9"/>
      <c r="R114" s="9"/>
      <c r="S114" s="9"/>
      <c r="T114" s="53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9"/>
      <c r="AS114" s="9"/>
      <c r="AT114" s="123" t="s">
        <v>194</v>
      </c>
      <c r="AU114" s="123" t="s">
        <v>81</v>
      </c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12"/>
    </row>
    <row r="115" spans="1:66" ht="13.05" customHeight="1">
      <c r="A115" s="13"/>
      <c r="B115" s="17"/>
      <c r="C115" s="9"/>
      <c r="D115" s="173" t="s">
        <v>207</v>
      </c>
      <c r="E115" s="178"/>
      <c r="F115" s="179" t="s">
        <v>2866</v>
      </c>
      <c r="G115" s="9"/>
      <c r="H115" s="180">
        <v>1.84</v>
      </c>
      <c r="I115" s="9"/>
      <c r="J115" s="9"/>
      <c r="K115" s="19"/>
      <c r="L115" s="49"/>
      <c r="M115" s="52"/>
      <c r="N115" s="9"/>
      <c r="O115" s="9"/>
      <c r="P115" s="9"/>
      <c r="Q115" s="9"/>
      <c r="R115" s="9"/>
      <c r="S115" s="9"/>
      <c r="T115" s="53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9"/>
      <c r="AS115" s="9"/>
      <c r="AT115" s="181" t="s">
        <v>207</v>
      </c>
      <c r="AU115" s="181" t="s">
        <v>81</v>
      </c>
      <c r="AV115" s="43" t="s">
        <v>81</v>
      </c>
      <c r="AW115" s="43" t="s">
        <v>32</v>
      </c>
      <c r="AX115" s="43" t="s">
        <v>79</v>
      </c>
      <c r="AY115" s="181" t="s">
        <v>173</v>
      </c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12"/>
    </row>
    <row r="116" spans="1:66" ht="22.8" customHeight="1">
      <c r="A116" s="13"/>
      <c r="B116" s="17"/>
      <c r="C116" s="47"/>
      <c r="D116" s="151" t="s">
        <v>70</v>
      </c>
      <c r="E116" s="152" t="s">
        <v>216</v>
      </c>
      <c r="F116" s="152" t="s">
        <v>2689</v>
      </c>
      <c r="G116" s="47"/>
      <c r="H116" s="47"/>
      <c r="I116" s="47"/>
      <c r="J116" s="153">
        <f>BK116</f>
        <v>0</v>
      </c>
      <c r="K116" s="225"/>
      <c r="L116" s="49"/>
      <c r="M116" s="52"/>
      <c r="N116" s="9"/>
      <c r="O116" s="9"/>
      <c r="P116" s="147">
        <f>SUM(P117:P141)</f>
        <v>0</v>
      </c>
      <c r="Q116" s="9"/>
      <c r="R116" s="147">
        <f>SUM(R117:R141)</f>
        <v>91.091940000000008</v>
      </c>
      <c r="S116" s="9"/>
      <c r="T116" s="148">
        <f>SUM(T117:T141)</f>
        <v>0</v>
      </c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44" t="s">
        <v>79</v>
      </c>
      <c r="AS116" s="9"/>
      <c r="AT116" s="149" t="s">
        <v>70</v>
      </c>
      <c r="AU116" s="149" t="s">
        <v>79</v>
      </c>
      <c r="AV116" s="9"/>
      <c r="AW116" s="9"/>
      <c r="AX116" s="9"/>
      <c r="AY116" s="144" t="s">
        <v>173</v>
      </c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150">
        <f>SUM(BK117:BK141)</f>
        <v>0</v>
      </c>
      <c r="BL116" s="9"/>
      <c r="BM116" s="9"/>
      <c r="BN116" s="12"/>
    </row>
    <row r="117" spans="1:66" ht="24.15" customHeight="1">
      <c r="A117" s="13"/>
      <c r="B117" s="49"/>
      <c r="C117" s="154" t="s">
        <v>227</v>
      </c>
      <c r="D117" s="154" t="s">
        <v>175</v>
      </c>
      <c r="E117" s="155" t="s">
        <v>2867</v>
      </c>
      <c r="F117" s="155" t="s">
        <v>2868</v>
      </c>
      <c r="G117" s="156" t="s">
        <v>191</v>
      </c>
      <c r="H117" s="157">
        <v>1</v>
      </c>
      <c r="I117" s="158"/>
      <c r="J117" s="159">
        <f>ROUND(I117*H117,2)</f>
        <v>0</v>
      </c>
      <c r="K117" s="167" t="s">
        <v>192</v>
      </c>
      <c r="L117" s="49"/>
      <c r="M117" s="161"/>
      <c r="N117" s="162" t="s">
        <v>42</v>
      </c>
      <c r="O117" s="9"/>
      <c r="P117" s="163">
        <f>O117*H117</f>
        <v>0</v>
      </c>
      <c r="Q117" s="163">
        <v>1.5E-3</v>
      </c>
      <c r="R117" s="163">
        <f>Q117*H117</f>
        <v>1.5E-3</v>
      </c>
      <c r="S117" s="163">
        <v>0</v>
      </c>
      <c r="T117" s="164">
        <f>S117*H117</f>
        <v>0</v>
      </c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65" t="s">
        <v>179</v>
      </c>
      <c r="AS117" s="9"/>
      <c r="AT117" s="165" t="s">
        <v>175</v>
      </c>
      <c r="AU117" s="165" t="s">
        <v>81</v>
      </c>
      <c r="AV117" s="9"/>
      <c r="AW117" s="9"/>
      <c r="AX117" s="9"/>
      <c r="AY117" s="123" t="s">
        <v>173</v>
      </c>
      <c r="AZ117" s="9"/>
      <c r="BA117" s="9"/>
      <c r="BB117" s="9"/>
      <c r="BC117" s="9"/>
      <c r="BD117" s="9"/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23" t="s">
        <v>79</v>
      </c>
      <c r="BK117" s="166">
        <f>ROUND(I117*H117,2)</f>
        <v>0</v>
      </c>
      <c r="BL117" s="123" t="s">
        <v>179</v>
      </c>
      <c r="BM117" s="165" t="s">
        <v>2869</v>
      </c>
      <c r="BN117" s="12"/>
    </row>
    <row r="118" spans="1:66" ht="13.05" customHeight="1">
      <c r="A118" s="13"/>
      <c r="B118" s="17"/>
      <c r="C118" s="229"/>
      <c r="D118" s="168" t="s">
        <v>194</v>
      </c>
      <c r="E118" s="229"/>
      <c r="F118" s="169" t="s">
        <v>2870</v>
      </c>
      <c r="G118" s="229"/>
      <c r="H118" s="229"/>
      <c r="I118" s="229"/>
      <c r="J118" s="229"/>
      <c r="K118" s="230"/>
      <c r="L118" s="49"/>
      <c r="M118" s="52"/>
      <c r="N118" s="9"/>
      <c r="O118" s="9"/>
      <c r="P118" s="9"/>
      <c r="Q118" s="9"/>
      <c r="R118" s="9"/>
      <c r="S118" s="9"/>
      <c r="T118" s="53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9"/>
      <c r="AS118" s="9"/>
      <c r="AT118" s="123" t="s">
        <v>194</v>
      </c>
      <c r="AU118" s="123" t="s">
        <v>81</v>
      </c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12"/>
    </row>
    <row r="119" spans="1:66" ht="44.25" customHeight="1">
      <c r="A119" s="13"/>
      <c r="B119" s="49"/>
      <c r="C119" s="154" t="s">
        <v>253</v>
      </c>
      <c r="D119" s="154" t="s">
        <v>175</v>
      </c>
      <c r="E119" s="155" t="s">
        <v>2871</v>
      </c>
      <c r="F119" s="155" t="s">
        <v>2872</v>
      </c>
      <c r="G119" s="156" t="s">
        <v>378</v>
      </c>
      <c r="H119" s="157">
        <v>23</v>
      </c>
      <c r="I119" s="158"/>
      <c r="J119" s="159">
        <f>ROUND(I119*H119,2)</f>
        <v>0</v>
      </c>
      <c r="K119" s="167" t="s">
        <v>891</v>
      </c>
      <c r="L119" s="49"/>
      <c r="M119" s="161"/>
      <c r="N119" s="162" t="s">
        <v>42</v>
      </c>
      <c r="O119" s="9"/>
      <c r="P119" s="163">
        <f>O119*H119</f>
        <v>0</v>
      </c>
      <c r="Q119" s="163">
        <v>1.83E-3</v>
      </c>
      <c r="R119" s="163">
        <f>Q119*H119</f>
        <v>4.2090000000000002E-2</v>
      </c>
      <c r="S119" s="163">
        <v>0</v>
      </c>
      <c r="T119" s="164">
        <f>S119*H119</f>
        <v>0</v>
      </c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65" t="s">
        <v>179</v>
      </c>
      <c r="AS119" s="9"/>
      <c r="AT119" s="165" t="s">
        <v>175</v>
      </c>
      <c r="AU119" s="165" t="s">
        <v>81</v>
      </c>
      <c r="AV119" s="9"/>
      <c r="AW119" s="9"/>
      <c r="AX119" s="9"/>
      <c r="AY119" s="123" t="s">
        <v>173</v>
      </c>
      <c r="AZ119" s="9"/>
      <c r="BA119" s="9"/>
      <c r="BB119" s="9"/>
      <c r="BC119" s="9"/>
      <c r="BD119" s="9"/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23" t="s">
        <v>79</v>
      </c>
      <c r="BK119" s="166">
        <f>ROUND(I119*H119,2)</f>
        <v>0</v>
      </c>
      <c r="BL119" s="123" t="s">
        <v>179</v>
      </c>
      <c r="BM119" s="165" t="s">
        <v>2873</v>
      </c>
      <c r="BN119" s="12"/>
    </row>
    <row r="120" spans="1:66" ht="13.05" customHeight="1">
      <c r="A120" s="13"/>
      <c r="B120" s="17"/>
      <c r="C120" s="229"/>
      <c r="D120" s="168" t="s">
        <v>194</v>
      </c>
      <c r="E120" s="229"/>
      <c r="F120" s="169" t="s">
        <v>2874</v>
      </c>
      <c r="G120" s="229"/>
      <c r="H120" s="229"/>
      <c r="I120" s="229"/>
      <c r="J120" s="229"/>
      <c r="K120" s="230"/>
      <c r="L120" s="49"/>
      <c r="M120" s="52"/>
      <c r="N120" s="9"/>
      <c r="O120" s="9"/>
      <c r="P120" s="9"/>
      <c r="Q120" s="9"/>
      <c r="R120" s="9"/>
      <c r="S120" s="9"/>
      <c r="T120" s="53"/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9"/>
      <c r="AS120" s="9"/>
      <c r="AT120" s="123" t="s">
        <v>194</v>
      </c>
      <c r="AU120" s="123" t="s">
        <v>81</v>
      </c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12"/>
    </row>
    <row r="121" spans="1:66" ht="16.5" customHeight="1">
      <c r="A121" s="13"/>
      <c r="B121" s="49"/>
      <c r="C121" s="193" t="s">
        <v>262</v>
      </c>
      <c r="D121" s="193" t="s">
        <v>317</v>
      </c>
      <c r="E121" s="194" t="s">
        <v>2875</v>
      </c>
      <c r="F121" s="194" t="s">
        <v>2876</v>
      </c>
      <c r="G121" s="195" t="s">
        <v>378</v>
      </c>
      <c r="H121" s="196">
        <v>23</v>
      </c>
      <c r="I121" s="197"/>
      <c r="J121" s="198">
        <f>ROUND(I121*H121,2)</f>
        <v>0</v>
      </c>
      <c r="K121" s="199" t="s">
        <v>891</v>
      </c>
      <c r="L121" s="200"/>
      <c r="M121" s="201"/>
      <c r="N121" s="202" t="s">
        <v>42</v>
      </c>
      <c r="O121" s="9"/>
      <c r="P121" s="163">
        <f>O121*H121</f>
        <v>0</v>
      </c>
      <c r="Q121" s="163">
        <v>1.7700000000000001E-3</v>
      </c>
      <c r="R121" s="163">
        <f>Q121*H121</f>
        <v>4.0710000000000003E-2</v>
      </c>
      <c r="S121" s="163">
        <v>0</v>
      </c>
      <c r="T121" s="164">
        <f>S121*H121</f>
        <v>0</v>
      </c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65" t="s">
        <v>216</v>
      </c>
      <c r="AS121" s="9"/>
      <c r="AT121" s="165" t="s">
        <v>317</v>
      </c>
      <c r="AU121" s="165" t="s">
        <v>81</v>
      </c>
      <c r="AV121" s="9"/>
      <c r="AW121" s="9"/>
      <c r="AX121" s="9"/>
      <c r="AY121" s="123" t="s">
        <v>173</v>
      </c>
      <c r="AZ121" s="9"/>
      <c r="BA121" s="9"/>
      <c r="BB121" s="9"/>
      <c r="BC121" s="9"/>
      <c r="BD121" s="9"/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23" t="s">
        <v>79</v>
      </c>
      <c r="BK121" s="166">
        <f>ROUND(I121*H121,2)</f>
        <v>0</v>
      </c>
      <c r="BL121" s="123" t="s">
        <v>179</v>
      </c>
      <c r="BM121" s="165" t="s">
        <v>2877</v>
      </c>
      <c r="BN121" s="12"/>
    </row>
    <row r="122" spans="1:66" ht="13.05" customHeight="1">
      <c r="A122" s="13"/>
      <c r="B122" s="17"/>
      <c r="C122" s="229"/>
      <c r="D122" s="207" t="s">
        <v>207</v>
      </c>
      <c r="E122" s="208"/>
      <c r="F122" s="209" t="s">
        <v>306</v>
      </c>
      <c r="G122" s="229"/>
      <c r="H122" s="210">
        <v>23</v>
      </c>
      <c r="I122" s="229"/>
      <c r="J122" s="229"/>
      <c r="K122" s="230"/>
      <c r="L122" s="49"/>
      <c r="M122" s="52"/>
      <c r="N122" s="9"/>
      <c r="O122" s="9"/>
      <c r="P122" s="9"/>
      <c r="Q122" s="9"/>
      <c r="R122" s="9"/>
      <c r="S122" s="9"/>
      <c r="T122" s="53"/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9"/>
      <c r="AS122" s="9"/>
      <c r="AT122" s="181" t="s">
        <v>207</v>
      </c>
      <c r="AU122" s="181" t="s">
        <v>81</v>
      </c>
      <c r="AV122" s="43" t="s">
        <v>81</v>
      </c>
      <c r="AW122" s="43" t="s">
        <v>32</v>
      </c>
      <c r="AX122" s="43" t="s">
        <v>79</v>
      </c>
      <c r="AY122" s="181" t="s">
        <v>173</v>
      </c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12"/>
    </row>
    <row r="123" spans="1:66" ht="44.25" customHeight="1">
      <c r="A123" s="13"/>
      <c r="B123" s="49"/>
      <c r="C123" s="154" t="s">
        <v>8</v>
      </c>
      <c r="D123" s="154" t="s">
        <v>175</v>
      </c>
      <c r="E123" s="155" t="s">
        <v>2878</v>
      </c>
      <c r="F123" s="155" t="s">
        <v>2879</v>
      </c>
      <c r="G123" s="156" t="s">
        <v>191</v>
      </c>
      <c r="H123" s="157">
        <v>10</v>
      </c>
      <c r="I123" s="158"/>
      <c r="J123" s="159">
        <f>ROUND(I123*H123,2)</f>
        <v>0</v>
      </c>
      <c r="K123" s="167" t="s">
        <v>192</v>
      </c>
      <c r="L123" s="49"/>
      <c r="M123" s="161"/>
      <c r="N123" s="162" t="s">
        <v>42</v>
      </c>
      <c r="O123" s="9"/>
      <c r="P123" s="163">
        <f>O123*H123</f>
        <v>0</v>
      </c>
      <c r="Q123" s="163">
        <v>0</v>
      </c>
      <c r="R123" s="163">
        <f>Q123*H123</f>
        <v>0</v>
      </c>
      <c r="S123" s="163">
        <v>0</v>
      </c>
      <c r="T123" s="164">
        <f>S123*H123</f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65" t="s">
        <v>179</v>
      </c>
      <c r="AS123" s="9"/>
      <c r="AT123" s="165" t="s">
        <v>175</v>
      </c>
      <c r="AU123" s="165" t="s">
        <v>81</v>
      </c>
      <c r="AV123" s="9"/>
      <c r="AW123" s="9"/>
      <c r="AX123" s="9"/>
      <c r="AY123" s="123" t="s">
        <v>173</v>
      </c>
      <c r="AZ123" s="9"/>
      <c r="BA123" s="9"/>
      <c r="BB123" s="9"/>
      <c r="BC123" s="9"/>
      <c r="BD123" s="9"/>
      <c r="BE123" s="166">
        <f>IF(N123="základní",J123,0)</f>
        <v>0</v>
      </c>
      <c r="BF123" s="166">
        <f>IF(N123="snížená",J123,0)</f>
        <v>0</v>
      </c>
      <c r="BG123" s="166">
        <f>IF(N123="zákl. přenesená",J123,0)</f>
        <v>0</v>
      </c>
      <c r="BH123" s="166">
        <f>IF(N123="sníž. přenesená",J123,0)</f>
        <v>0</v>
      </c>
      <c r="BI123" s="166">
        <f>IF(N123="nulová",J123,0)</f>
        <v>0</v>
      </c>
      <c r="BJ123" s="123" t="s">
        <v>79</v>
      </c>
      <c r="BK123" s="166">
        <f>ROUND(I123*H123,2)</f>
        <v>0</v>
      </c>
      <c r="BL123" s="123" t="s">
        <v>179</v>
      </c>
      <c r="BM123" s="165" t="s">
        <v>2880</v>
      </c>
      <c r="BN123" s="12"/>
    </row>
    <row r="124" spans="1:66" ht="13.05" customHeight="1">
      <c r="A124" s="13"/>
      <c r="B124" s="17"/>
      <c r="C124" s="50"/>
      <c r="D124" s="170" t="s">
        <v>194</v>
      </c>
      <c r="E124" s="50"/>
      <c r="F124" s="171" t="s">
        <v>2881</v>
      </c>
      <c r="G124" s="50"/>
      <c r="H124" s="50"/>
      <c r="I124" s="50"/>
      <c r="J124" s="50"/>
      <c r="K124" s="226"/>
      <c r="L124" s="49"/>
      <c r="M124" s="52"/>
      <c r="N124" s="9"/>
      <c r="O124" s="9"/>
      <c r="P124" s="9"/>
      <c r="Q124" s="9"/>
      <c r="R124" s="9"/>
      <c r="S124" s="9"/>
      <c r="T124" s="53"/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9"/>
      <c r="AS124" s="9"/>
      <c r="AT124" s="123" t="s">
        <v>194</v>
      </c>
      <c r="AU124" s="123" t="s">
        <v>81</v>
      </c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12"/>
    </row>
    <row r="125" spans="1:66" ht="13.05" customHeight="1">
      <c r="A125" s="13"/>
      <c r="B125" s="17"/>
      <c r="C125" s="9"/>
      <c r="D125" s="173" t="s">
        <v>207</v>
      </c>
      <c r="E125" s="174"/>
      <c r="F125" s="175" t="s">
        <v>2882</v>
      </c>
      <c r="G125" s="9"/>
      <c r="H125" s="174"/>
      <c r="I125" s="9"/>
      <c r="J125" s="9"/>
      <c r="K125" s="19"/>
      <c r="L125" s="49"/>
      <c r="M125" s="52"/>
      <c r="N125" s="9"/>
      <c r="O125" s="9"/>
      <c r="P125" s="9"/>
      <c r="Q125" s="9"/>
      <c r="R125" s="9"/>
      <c r="S125" s="9"/>
      <c r="T125" s="53"/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9"/>
      <c r="AS125" s="9"/>
      <c r="AT125" s="176" t="s">
        <v>207</v>
      </c>
      <c r="AU125" s="176" t="s">
        <v>81</v>
      </c>
      <c r="AV125" s="43" t="s">
        <v>79</v>
      </c>
      <c r="AW125" s="43" t="s">
        <v>32</v>
      </c>
      <c r="AX125" s="43" t="s">
        <v>71</v>
      </c>
      <c r="AY125" s="176" t="s">
        <v>173</v>
      </c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12"/>
    </row>
    <row r="126" spans="1:66" ht="13.05" customHeight="1">
      <c r="A126" s="13"/>
      <c r="B126" s="17"/>
      <c r="C126" s="47"/>
      <c r="D126" s="183" t="s">
        <v>207</v>
      </c>
      <c r="E126" s="191"/>
      <c r="F126" s="192" t="s">
        <v>225</v>
      </c>
      <c r="G126" s="47"/>
      <c r="H126" s="186">
        <v>10</v>
      </c>
      <c r="I126" s="47"/>
      <c r="J126" s="47"/>
      <c r="K126" s="225"/>
      <c r="L126" s="49"/>
      <c r="M126" s="52"/>
      <c r="N126" s="9"/>
      <c r="O126" s="9"/>
      <c r="P126" s="9"/>
      <c r="Q126" s="9"/>
      <c r="R126" s="9"/>
      <c r="S126" s="9"/>
      <c r="T126" s="53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9"/>
      <c r="AS126" s="9"/>
      <c r="AT126" s="181" t="s">
        <v>207</v>
      </c>
      <c r="AU126" s="181" t="s">
        <v>81</v>
      </c>
      <c r="AV126" s="43" t="s">
        <v>81</v>
      </c>
      <c r="AW126" s="43" t="s">
        <v>32</v>
      </c>
      <c r="AX126" s="43" t="s">
        <v>79</v>
      </c>
      <c r="AY126" s="181" t="s">
        <v>173</v>
      </c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12"/>
    </row>
    <row r="127" spans="1:66" ht="21.75" customHeight="1">
      <c r="A127" s="13"/>
      <c r="B127" s="49"/>
      <c r="C127" s="193" t="s">
        <v>237</v>
      </c>
      <c r="D127" s="193" t="s">
        <v>317</v>
      </c>
      <c r="E127" s="194" t="s">
        <v>2883</v>
      </c>
      <c r="F127" s="194" t="s">
        <v>2884</v>
      </c>
      <c r="G127" s="195" t="s">
        <v>191</v>
      </c>
      <c r="H127" s="196">
        <v>10</v>
      </c>
      <c r="I127" s="197"/>
      <c r="J127" s="198">
        <f>ROUND(I127*H127,2)</f>
        <v>0</v>
      </c>
      <c r="K127" s="199" t="s">
        <v>192</v>
      </c>
      <c r="L127" s="200"/>
      <c r="M127" s="201"/>
      <c r="N127" s="202" t="s">
        <v>42</v>
      </c>
      <c r="O127" s="9"/>
      <c r="P127" s="163">
        <f>O127*H127</f>
        <v>0</v>
      </c>
      <c r="Q127" s="163">
        <v>6.9999999999999999E-4</v>
      </c>
      <c r="R127" s="163">
        <f>Q127*H127</f>
        <v>7.0000000000000001E-3</v>
      </c>
      <c r="S127" s="163">
        <v>0</v>
      </c>
      <c r="T127" s="164">
        <f>S127*H127</f>
        <v>0</v>
      </c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65" t="s">
        <v>216</v>
      </c>
      <c r="AS127" s="9"/>
      <c r="AT127" s="165" t="s">
        <v>317</v>
      </c>
      <c r="AU127" s="165" t="s">
        <v>81</v>
      </c>
      <c r="AV127" s="9"/>
      <c r="AW127" s="9"/>
      <c r="AX127" s="9"/>
      <c r="AY127" s="123" t="s">
        <v>173</v>
      </c>
      <c r="AZ127" s="9"/>
      <c r="BA127" s="9"/>
      <c r="BB127" s="9"/>
      <c r="BC127" s="9"/>
      <c r="BD127" s="9"/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23" t="s">
        <v>79</v>
      </c>
      <c r="BK127" s="166">
        <f>ROUND(I127*H127,2)</f>
        <v>0</v>
      </c>
      <c r="BL127" s="123" t="s">
        <v>179</v>
      </c>
      <c r="BM127" s="165" t="s">
        <v>2885</v>
      </c>
      <c r="BN127" s="12"/>
    </row>
    <row r="128" spans="1:66" ht="24.15" customHeight="1">
      <c r="A128" s="13"/>
      <c r="B128" s="49"/>
      <c r="C128" s="154" t="s">
        <v>245</v>
      </c>
      <c r="D128" s="154" t="s">
        <v>175</v>
      </c>
      <c r="E128" s="155" t="s">
        <v>2886</v>
      </c>
      <c r="F128" s="155" t="s">
        <v>2887</v>
      </c>
      <c r="G128" s="156" t="s">
        <v>372</v>
      </c>
      <c r="H128" s="157">
        <v>1</v>
      </c>
      <c r="I128" s="158"/>
      <c r="J128" s="159">
        <f>ROUND(I128*H128,2)</f>
        <v>0</v>
      </c>
      <c r="K128" s="160"/>
      <c r="L128" s="49"/>
      <c r="M128" s="161"/>
      <c r="N128" s="162" t="s">
        <v>42</v>
      </c>
      <c r="O128" s="9"/>
      <c r="P128" s="163">
        <f>O128*H128</f>
        <v>0</v>
      </c>
      <c r="Q128" s="163">
        <v>90</v>
      </c>
      <c r="R128" s="163">
        <f>Q128*H128</f>
        <v>90</v>
      </c>
      <c r="S128" s="163">
        <v>0</v>
      </c>
      <c r="T128" s="164">
        <f>S128*H128</f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179</v>
      </c>
      <c r="AS128" s="9"/>
      <c r="AT128" s="165" t="s">
        <v>175</v>
      </c>
      <c r="AU128" s="165" t="s">
        <v>81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179</v>
      </c>
      <c r="BM128" s="165" t="s">
        <v>2888</v>
      </c>
      <c r="BN128" s="12"/>
    </row>
    <row r="129" spans="1:66" ht="21.75" customHeight="1">
      <c r="A129" s="13"/>
      <c r="B129" s="49"/>
      <c r="C129" s="154" t="s">
        <v>269</v>
      </c>
      <c r="D129" s="154" t="s">
        <v>175</v>
      </c>
      <c r="E129" s="155" t="s">
        <v>2889</v>
      </c>
      <c r="F129" s="155" t="s">
        <v>2890</v>
      </c>
      <c r="G129" s="156" t="s">
        <v>378</v>
      </c>
      <c r="H129" s="157">
        <v>23</v>
      </c>
      <c r="I129" s="158"/>
      <c r="J129" s="159">
        <f>ROUND(I129*H129,2)</f>
        <v>0</v>
      </c>
      <c r="K129" s="167" t="s">
        <v>192</v>
      </c>
      <c r="L129" s="49"/>
      <c r="M129" s="161"/>
      <c r="N129" s="162" t="s">
        <v>42</v>
      </c>
      <c r="O129" s="9"/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65" t="s">
        <v>179</v>
      </c>
      <c r="AS129" s="9"/>
      <c r="AT129" s="165" t="s">
        <v>175</v>
      </c>
      <c r="AU129" s="165" t="s">
        <v>81</v>
      </c>
      <c r="AV129" s="9"/>
      <c r="AW129" s="9"/>
      <c r="AX129" s="9"/>
      <c r="AY129" s="123" t="s">
        <v>173</v>
      </c>
      <c r="AZ129" s="9"/>
      <c r="BA129" s="9"/>
      <c r="BB129" s="9"/>
      <c r="BC129" s="9"/>
      <c r="BD129" s="9"/>
      <c r="BE129" s="166">
        <f>IF(N129="základní",J129,0)</f>
        <v>0</v>
      </c>
      <c r="BF129" s="166">
        <f>IF(N129="snížená",J129,0)</f>
        <v>0</v>
      </c>
      <c r="BG129" s="166">
        <f>IF(N129="zákl. přenesená",J129,0)</f>
        <v>0</v>
      </c>
      <c r="BH129" s="166">
        <f>IF(N129="sníž. přenesená",J129,0)</f>
        <v>0</v>
      </c>
      <c r="BI129" s="166">
        <f>IF(N129="nulová",J129,0)</f>
        <v>0</v>
      </c>
      <c r="BJ129" s="123" t="s">
        <v>79</v>
      </c>
      <c r="BK129" s="166">
        <f>ROUND(I129*H129,2)</f>
        <v>0</v>
      </c>
      <c r="BL129" s="123" t="s">
        <v>179</v>
      </c>
      <c r="BM129" s="165" t="s">
        <v>2891</v>
      </c>
      <c r="BN129" s="12"/>
    </row>
    <row r="130" spans="1:66" ht="13.05" customHeight="1">
      <c r="A130" s="13"/>
      <c r="B130" s="17"/>
      <c r="C130" s="229"/>
      <c r="D130" s="168" t="s">
        <v>194</v>
      </c>
      <c r="E130" s="229"/>
      <c r="F130" s="169" t="s">
        <v>2892</v>
      </c>
      <c r="G130" s="229"/>
      <c r="H130" s="229"/>
      <c r="I130" s="229"/>
      <c r="J130" s="229"/>
      <c r="K130" s="230"/>
      <c r="L130" s="49"/>
      <c r="M130" s="52"/>
      <c r="N130" s="9"/>
      <c r="O130" s="9"/>
      <c r="P130" s="9"/>
      <c r="Q130" s="9"/>
      <c r="R130" s="9"/>
      <c r="S130" s="9"/>
      <c r="T130" s="53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9"/>
      <c r="AS130" s="9"/>
      <c r="AT130" s="123" t="s">
        <v>194</v>
      </c>
      <c r="AU130" s="123" t="s">
        <v>81</v>
      </c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12"/>
    </row>
    <row r="131" spans="1:66" ht="24.15" customHeight="1">
      <c r="A131" s="13"/>
      <c r="B131" s="49"/>
      <c r="C131" s="154" t="s">
        <v>275</v>
      </c>
      <c r="D131" s="154" t="s">
        <v>175</v>
      </c>
      <c r="E131" s="155" t="s">
        <v>2893</v>
      </c>
      <c r="F131" s="155" t="s">
        <v>2894</v>
      </c>
      <c r="G131" s="156" t="s">
        <v>191</v>
      </c>
      <c r="H131" s="157">
        <v>2</v>
      </c>
      <c r="I131" s="158"/>
      <c r="J131" s="159">
        <f>ROUND(I131*H131,2)</f>
        <v>0</v>
      </c>
      <c r="K131" s="167" t="s">
        <v>192</v>
      </c>
      <c r="L131" s="49"/>
      <c r="M131" s="161"/>
      <c r="N131" s="162" t="s">
        <v>42</v>
      </c>
      <c r="O131" s="9"/>
      <c r="P131" s="163">
        <f>O131*H131</f>
        <v>0</v>
      </c>
      <c r="Q131" s="163">
        <v>0.45937</v>
      </c>
      <c r="R131" s="163">
        <f>Q131*H131</f>
        <v>0.91874</v>
      </c>
      <c r="S131" s="163">
        <v>0</v>
      </c>
      <c r="T131" s="164">
        <f>S131*H131</f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179</v>
      </c>
      <c r="AS131" s="9"/>
      <c r="AT131" s="165" t="s">
        <v>175</v>
      </c>
      <c r="AU131" s="165" t="s">
        <v>81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>IF(N131="základní",J131,0)</f>
        <v>0</v>
      </c>
      <c r="BF131" s="166">
        <f>IF(N131="snížená",J131,0)</f>
        <v>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23" t="s">
        <v>79</v>
      </c>
      <c r="BK131" s="166">
        <f>ROUND(I131*H131,2)</f>
        <v>0</v>
      </c>
      <c r="BL131" s="123" t="s">
        <v>179</v>
      </c>
      <c r="BM131" s="165" t="s">
        <v>2895</v>
      </c>
      <c r="BN131" s="12"/>
    </row>
    <row r="132" spans="1:66" ht="13.05" customHeight="1">
      <c r="A132" s="13"/>
      <c r="B132" s="17"/>
      <c r="C132" s="229"/>
      <c r="D132" s="168" t="s">
        <v>194</v>
      </c>
      <c r="E132" s="229"/>
      <c r="F132" s="169" t="s">
        <v>2896</v>
      </c>
      <c r="G132" s="229"/>
      <c r="H132" s="229"/>
      <c r="I132" s="229"/>
      <c r="J132" s="229"/>
      <c r="K132" s="230"/>
      <c r="L132" s="49"/>
      <c r="M132" s="52"/>
      <c r="N132" s="9"/>
      <c r="O132" s="9"/>
      <c r="P132" s="9"/>
      <c r="Q132" s="9"/>
      <c r="R132" s="9"/>
      <c r="S132" s="9"/>
      <c r="T132" s="53"/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9"/>
      <c r="AS132" s="9"/>
      <c r="AT132" s="123" t="s">
        <v>194</v>
      </c>
      <c r="AU132" s="123" t="s">
        <v>81</v>
      </c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12"/>
    </row>
    <row r="133" spans="1:66" ht="37.799999999999997" customHeight="1">
      <c r="A133" s="13"/>
      <c r="B133" s="49"/>
      <c r="C133" s="154" t="s">
        <v>283</v>
      </c>
      <c r="D133" s="154" t="s">
        <v>175</v>
      </c>
      <c r="E133" s="155" t="s">
        <v>2897</v>
      </c>
      <c r="F133" s="155" t="s">
        <v>2898</v>
      </c>
      <c r="G133" s="156" t="s">
        <v>191</v>
      </c>
      <c r="H133" s="157">
        <v>1</v>
      </c>
      <c r="I133" s="158"/>
      <c r="J133" s="159">
        <f>ROUND(I133*H133,2)</f>
        <v>0</v>
      </c>
      <c r="K133" s="167" t="s">
        <v>192</v>
      </c>
      <c r="L133" s="49"/>
      <c r="M133" s="161"/>
      <c r="N133" s="162" t="s">
        <v>42</v>
      </c>
      <c r="O133" s="9"/>
      <c r="P133" s="163">
        <f>O133*H133</f>
        <v>0</v>
      </c>
      <c r="Q133" s="163">
        <v>0.04</v>
      </c>
      <c r="R133" s="163">
        <f>Q133*H133</f>
        <v>0.04</v>
      </c>
      <c r="S133" s="163">
        <v>0</v>
      </c>
      <c r="T133" s="164">
        <f>S133*H133</f>
        <v>0</v>
      </c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65" t="s">
        <v>179</v>
      </c>
      <c r="AS133" s="9"/>
      <c r="AT133" s="165" t="s">
        <v>175</v>
      </c>
      <c r="AU133" s="165" t="s">
        <v>81</v>
      </c>
      <c r="AV133" s="9"/>
      <c r="AW133" s="9"/>
      <c r="AX133" s="9"/>
      <c r="AY133" s="123" t="s">
        <v>173</v>
      </c>
      <c r="AZ133" s="9"/>
      <c r="BA133" s="9"/>
      <c r="BB133" s="9"/>
      <c r="BC133" s="9"/>
      <c r="BD133" s="9"/>
      <c r="BE133" s="166">
        <f>IF(N133="základní",J133,0)</f>
        <v>0</v>
      </c>
      <c r="BF133" s="166">
        <f>IF(N133="snížená",J133,0)</f>
        <v>0</v>
      </c>
      <c r="BG133" s="166">
        <f>IF(N133="zákl. přenesená",J133,0)</f>
        <v>0</v>
      </c>
      <c r="BH133" s="166">
        <f>IF(N133="sníž. přenesená",J133,0)</f>
        <v>0</v>
      </c>
      <c r="BI133" s="166">
        <f>IF(N133="nulová",J133,0)</f>
        <v>0</v>
      </c>
      <c r="BJ133" s="123" t="s">
        <v>79</v>
      </c>
      <c r="BK133" s="166">
        <f>ROUND(I133*H133,2)</f>
        <v>0</v>
      </c>
      <c r="BL133" s="123" t="s">
        <v>179</v>
      </c>
      <c r="BM133" s="165" t="s">
        <v>2899</v>
      </c>
      <c r="BN133" s="12"/>
    </row>
    <row r="134" spans="1:66" ht="13.05" customHeight="1">
      <c r="A134" s="13"/>
      <c r="B134" s="17"/>
      <c r="C134" s="229"/>
      <c r="D134" s="168" t="s">
        <v>194</v>
      </c>
      <c r="E134" s="229"/>
      <c r="F134" s="169" t="s">
        <v>2900</v>
      </c>
      <c r="G134" s="229"/>
      <c r="H134" s="229"/>
      <c r="I134" s="229"/>
      <c r="J134" s="229"/>
      <c r="K134" s="230"/>
      <c r="L134" s="49"/>
      <c r="M134" s="52"/>
      <c r="N134" s="9"/>
      <c r="O134" s="9"/>
      <c r="P134" s="9"/>
      <c r="Q134" s="9"/>
      <c r="R134" s="9"/>
      <c r="S134" s="9"/>
      <c r="T134" s="53"/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9"/>
      <c r="AS134" s="9"/>
      <c r="AT134" s="123" t="s">
        <v>194</v>
      </c>
      <c r="AU134" s="123" t="s">
        <v>81</v>
      </c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12"/>
    </row>
    <row r="135" spans="1:66" ht="37.799999999999997" customHeight="1">
      <c r="A135" s="13"/>
      <c r="B135" s="49"/>
      <c r="C135" s="154" t="s">
        <v>288</v>
      </c>
      <c r="D135" s="154" t="s">
        <v>175</v>
      </c>
      <c r="E135" s="155" t="s">
        <v>2901</v>
      </c>
      <c r="F135" s="155" t="s">
        <v>2902</v>
      </c>
      <c r="G135" s="156" t="s">
        <v>191</v>
      </c>
      <c r="H135" s="157">
        <v>1</v>
      </c>
      <c r="I135" s="158"/>
      <c r="J135" s="159">
        <f>ROUND(I135*H135,2)</f>
        <v>0</v>
      </c>
      <c r="K135" s="167" t="s">
        <v>192</v>
      </c>
      <c r="L135" s="49"/>
      <c r="M135" s="161"/>
      <c r="N135" s="162" t="s">
        <v>42</v>
      </c>
      <c r="O135" s="9"/>
      <c r="P135" s="163">
        <f>O135*H135</f>
        <v>0</v>
      </c>
      <c r="Q135" s="163">
        <v>6.5500000000000003E-3</v>
      </c>
      <c r="R135" s="163">
        <f>Q135*H135</f>
        <v>6.5500000000000003E-3</v>
      </c>
      <c r="S135" s="163">
        <v>0</v>
      </c>
      <c r="T135" s="164">
        <f>S135*H135</f>
        <v>0</v>
      </c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65" t="s">
        <v>179</v>
      </c>
      <c r="AS135" s="9"/>
      <c r="AT135" s="165" t="s">
        <v>175</v>
      </c>
      <c r="AU135" s="165" t="s">
        <v>81</v>
      </c>
      <c r="AV135" s="9"/>
      <c r="AW135" s="9"/>
      <c r="AX135" s="9"/>
      <c r="AY135" s="123" t="s">
        <v>173</v>
      </c>
      <c r="AZ135" s="9"/>
      <c r="BA135" s="9"/>
      <c r="BB135" s="9"/>
      <c r="BC135" s="9"/>
      <c r="BD135" s="9"/>
      <c r="BE135" s="166">
        <f>IF(N135="základní",J135,0)</f>
        <v>0</v>
      </c>
      <c r="BF135" s="166">
        <f>IF(N135="snížená",J135,0)</f>
        <v>0</v>
      </c>
      <c r="BG135" s="166">
        <f>IF(N135="zákl. přenesená",J135,0)</f>
        <v>0</v>
      </c>
      <c r="BH135" s="166">
        <f>IF(N135="sníž. přenesená",J135,0)</f>
        <v>0</v>
      </c>
      <c r="BI135" s="166">
        <f>IF(N135="nulová",J135,0)</f>
        <v>0</v>
      </c>
      <c r="BJ135" s="123" t="s">
        <v>79</v>
      </c>
      <c r="BK135" s="166">
        <f>ROUND(I135*H135,2)</f>
        <v>0</v>
      </c>
      <c r="BL135" s="123" t="s">
        <v>179</v>
      </c>
      <c r="BM135" s="165" t="s">
        <v>2903</v>
      </c>
      <c r="BN135" s="12"/>
    </row>
    <row r="136" spans="1:66" ht="13.05" customHeight="1">
      <c r="A136" s="13"/>
      <c r="B136" s="17"/>
      <c r="C136" s="229"/>
      <c r="D136" s="168" t="s">
        <v>194</v>
      </c>
      <c r="E136" s="229"/>
      <c r="F136" s="169" t="s">
        <v>2904</v>
      </c>
      <c r="G136" s="229"/>
      <c r="H136" s="229"/>
      <c r="I136" s="229"/>
      <c r="J136" s="229"/>
      <c r="K136" s="230"/>
      <c r="L136" s="49"/>
      <c r="M136" s="52"/>
      <c r="N136" s="9"/>
      <c r="O136" s="9"/>
      <c r="P136" s="9"/>
      <c r="Q136" s="9"/>
      <c r="R136" s="9"/>
      <c r="S136" s="9"/>
      <c r="T136" s="53"/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9"/>
      <c r="AS136" s="9"/>
      <c r="AT136" s="123" t="s">
        <v>194</v>
      </c>
      <c r="AU136" s="123" t="s">
        <v>81</v>
      </c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12"/>
    </row>
    <row r="137" spans="1:66" ht="44.25" customHeight="1">
      <c r="A137" s="13"/>
      <c r="B137" s="49"/>
      <c r="C137" s="154" t="s">
        <v>7</v>
      </c>
      <c r="D137" s="154" t="s">
        <v>175</v>
      </c>
      <c r="E137" s="155" t="s">
        <v>2905</v>
      </c>
      <c r="F137" s="155" t="s">
        <v>2906</v>
      </c>
      <c r="G137" s="156" t="s">
        <v>191</v>
      </c>
      <c r="H137" s="157">
        <v>1</v>
      </c>
      <c r="I137" s="158"/>
      <c r="J137" s="159">
        <f>ROUND(I137*H137,2)</f>
        <v>0</v>
      </c>
      <c r="K137" s="167" t="s">
        <v>192</v>
      </c>
      <c r="L137" s="49"/>
      <c r="M137" s="161"/>
      <c r="N137" s="162" t="s">
        <v>42</v>
      </c>
      <c r="O137" s="9"/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4">
        <f>S137*H137</f>
        <v>0</v>
      </c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65" t="s">
        <v>179</v>
      </c>
      <c r="AS137" s="9"/>
      <c r="AT137" s="165" t="s">
        <v>175</v>
      </c>
      <c r="AU137" s="165" t="s">
        <v>81</v>
      </c>
      <c r="AV137" s="9"/>
      <c r="AW137" s="9"/>
      <c r="AX137" s="9"/>
      <c r="AY137" s="123" t="s">
        <v>173</v>
      </c>
      <c r="AZ137" s="9"/>
      <c r="BA137" s="9"/>
      <c r="BB137" s="9"/>
      <c r="BC137" s="9"/>
      <c r="BD137" s="9"/>
      <c r="BE137" s="166">
        <f>IF(N137="základní",J137,0)</f>
        <v>0</v>
      </c>
      <c r="BF137" s="166">
        <f>IF(N137="snížená",J137,0)</f>
        <v>0</v>
      </c>
      <c r="BG137" s="166">
        <f>IF(N137="zákl. přenesená",J137,0)</f>
        <v>0</v>
      </c>
      <c r="BH137" s="166">
        <f>IF(N137="sníž. přenesená",J137,0)</f>
        <v>0</v>
      </c>
      <c r="BI137" s="166">
        <f>IF(N137="nulová",J137,0)</f>
        <v>0</v>
      </c>
      <c r="BJ137" s="123" t="s">
        <v>79</v>
      </c>
      <c r="BK137" s="166">
        <f>ROUND(I137*H137,2)</f>
        <v>0</v>
      </c>
      <c r="BL137" s="123" t="s">
        <v>179</v>
      </c>
      <c r="BM137" s="165" t="s">
        <v>2907</v>
      </c>
      <c r="BN137" s="12"/>
    </row>
    <row r="138" spans="1:66" ht="13.05" customHeight="1">
      <c r="A138" s="13"/>
      <c r="B138" s="17"/>
      <c r="C138" s="229"/>
      <c r="D138" s="168" t="s">
        <v>194</v>
      </c>
      <c r="E138" s="229"/>
      <c r="F138" s="169" t="s">
        <v>2908</v>
      </c>
      <c r="G138" s="229"/>
      <c r="H138" s="229"/>
      <c r="I138" s="229"/>
      <c r="J138" s="229"/>
      <c r="K138" s="230"/>
      <c r="L138" s="49"/>
      <c r="M138" s="52"/>
      <c r="N138" s="9"/>
      <c r="O138" s="9"/>
      <c r="P138" s="9"/>
      <c r="Q138" s="9"/>
      <c r="R138" s="9"/>
      <c r="S138" s="9"/>
      <c r="T138" s="53"/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9"/>
      <c r="AS138" s="9"/>
      <c r="AT138" s="123" t="s">
        <v>194</v>
      </c>
      <c r="AU138" s="123" t="s">
        <v>81</v>
      </c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12"/>
    </row>
    <row r="139" spans="1:66" ht="37.799999999999997" customHeight="1">
      <c r="A139" s="13"/>
      <c r="B139" s="49"/>
      <c r="C139" s="154" t="s">
        <v>299</v>
      </c>
      <c r="D139" s="154" t="s">
        <v>175</v>
      </c>
      <c r="E139" s="155" t="s">
        <v>2909</v>
      </c>
      <c r="F139" s="155" t="s">
        <v>2910</v>
      </c>
      <c r="G139" s="156" t="s">
        <v>191</v>
      </c>
      <c r="H139" s="157">
        <v>1</v>
      </c>
      <c r="I139" s="158"/>
      <c r="J139" s="159">
        <f>ROUND(I139*H139,2)</f>
        <v>0</v>
      </c>
      <c r="K139" s="167" t="s">
        <v>192</v>
      </c>
      <c r="L139" s="49"/>
      <c r="M139" s="161"/>
      <c r="N139" s="162" t="s">
        <v>42</v>
      </c>
      <c r="O139" s="9"/>
      <c r="P139" s="163">
        <f>O139*H139</f>
        <v>0</v>
      </c>
      <c r="Q139" s="163">
        <v>3.5349999999999999E-2</v>
      </c>
      <c r="R139" s="163">
        <f>Q139*H139</f>
        <v>3.5349999999999999E-2</v>
      </c>
      <c r="S139" s="163">
        <v>0</v>
      </c>
      <c r="T139" s="164">
        <f>S139*H139</f>
        <v>0</v>
      </c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65" t="s">
        <v>179</v>
      </c>
      <c r="AS139" s="9"/>
      <c r="AT139" s="165" t="s">
        <v>175</v>
      </c>
      <c r="AU139" s="165" t="s">
        <v>81</v>
      </c>
      <c r="AV139" s="9"/>
      <c r="AW139" s="9"/>
      <c r="AX139" s="9"/>
      <c r="AY139" s="123" t="s">
        <v>173</v>
      </c>
      <c r="AZ139" s="9"/>
      <c r="BA139" s="9"/>
      <c r="BB139" s="9"/>
      <c r="BC139" s="9"/>
      <c r="BD139" s="9"/>
      <c r="BE139" s="166">
        <f>IF(N139="základní",J139,0)</f>
        <v>0</v>
      </c>
      <c r="BF139" s="166">
        <f>IF(N139="snížená",J139,0)</f>
        <v>0</v>
      </c>
      <c r="BG139" s="166">
        <f>IF(N139="zákl. přenesená",J139,0)</f>
        <v>0</v>
      </c>
      <c r="BH139" s="166">
        <f>IF(N139="sníž. přenesená",J139,0)</f>
        <v>0</v>
      </c>
      <c r="BI139" s="166">
        <f>IF(N139="nulová",J139,0)</f>
        <v>0</v>
      </c>
      <c r="BJ139" s="123" t="s">
        <v>79</v>
      </c>
      <c r="BK139" s="166">
        <f>ROUND(I139*H139,2)</f>
        <v>0</v>
      </c>
      <c r="BL139" s="123" t="s">
        <v>179</v>
      </c>
      <c r="BM139" s="165" t="s">
        <v>2911</v>
      </c>
      <c r="BN139" s="12"/>
    </row>
    <row r="140" spans="1:66" ht="13.05" customHeight="1">
      <c r="A140" s="13"/>
      <c r="B140" s="17"/>
      <c r="C140" s="229"/>
      <c r="D140" s="168" t="s">
        <v>194</v>
      </c>
      <c r="E140" s="229"/>
      <c r="F140" s="169" t="s">
        <v>2912</v>
      </c>
      <c r="G140" s="229"/>
      <c r="H140" s="229"/>
      <c r="I140" s="229"/>
      <c r="J140" s="229"/>
      <c r="K140" s="230"/>
      <c r="L140" s="49"/>
      <c r="M140" s="52"/>
      <c r="N140" s="9"/>
      <c r="O140" s="9"/>
      <c r="P140" s="9"/>
      <c r="Q140" s="9"/>
      <c r="R140" s="9"/>
      <c r="S140" s="9"/>
      <c r="T140" s="53"/>
      <c r="U140" s="52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9"/>
      <c r="AS140" s="9"/>
      <c r="AT140" s="123" t="s">
        <v>194</v>
      </c>
      <c r="AU140" s="123" t="s">
        <v>81</v>
      </c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12"/>
    </row>
    <row r="141" spans="1:66" ht="24.15" customHeight="1">
      <c r="A141" s="13"/>
      <c r="B141" s="49"/>
      <c r="C141" s="154" t="s">
        <v>306</v>
      </c>
      <c r="D141" s="154" t="s">
        <v>175</v>
      </c>
      <c r="E141" s="155" t="s">
        <v>2913</v>
      </c>
      <c r="F141" s="155" t="s">
        <v>2914</v>
      </c>
      <c r="G141" s="156" t="s">
        <v>178</v>
      </c>
      <c r="H141" s="157">
        <v>8</v>
      </c>
      <c r="I141" s="158"/>
      <c r="J141" s="159">
        <f>ROUND(I141*H141,2)</f>
        <v>0</v>
      </c>
      <c r="K141" s="160"/>
      <c r="L141" s="49"/>
      <c r="M141" s="161"/>
      <c r="N141" s="162" t="s">
        <v>42</v>
      </c>
      <c r="O141" s="9"/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52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65" t="s">
        <v>179</v>
      </c>
      <c r="AS141" s="9"/>
      <c r="AT141" s="165" t="s">
        <v>175</v>
      </c>
      <c r="AU141" s="165" t="s">
        <v>81</v>
      </c>
      <c r="AV141" s="9"/>
      <c r="AW141" s="9"/>
      <c r="AX141" s="9"/>
      <c r="AY141" s="123" t="s">
        <v>173</v>
      </c>
      <c r="AZ141" s="9"/>
      <c r="BA141" s="9"/>
      <c r="BB141" s="9"/>
      <c r="BC141" s="9"/>
      <c r="BD141" s="9"/>
      <c r="BE141" s="166">
        <f>IF(N141="základní",J141,0)</f>
        <v>0</v>
      </c>
      <c r="BF141" s="166">
        <f>IF(N141="snížená",J141,0)</f>
        <v>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123" t="s">
        <v>79</v>
      </c>
      <c r="BK141" s="166">
        <f>ROUND(I141*H141,2)</f>
        <v>0</v>
      </c>
      <c r="BL141" s="123" t="s">
        <v>179</v>
      </c>
      <c r="BM141" s="165" t="s">
        <v>2915</v>
      </c>
      <c r="BN141" s="12"/>
    </row>
    <row r="142" spans="1:66" ht="22.8" customHeight="1">
      <c r="A142" s="13"/>
      <c r="B142" s="17"/>
      <c r="C142" s="229"/>
      <c r="D142" s="231" t="s">
        <v>70</v>
      </c>
      <c r="E142" s="128" t="s">
        <v>777</v>
      </c>
      <c r="F142" s="128" t="s">
        <v>778</v>
      </c>
      <c r="G142" s="229"/>
      <c r="H142" s="229"/>
      <c r="I142" s="229"/>
      <c r="J142" s="232">
        <f>BK142</f>
        <v>0</v>
      </c>
      <c r="K142" s="230"/>
      <c r="L142" s="49"/>
      <c r="M142" s="52"/>
      <c r="N142" s="9"/>
      <c r="O142" s="9"/>
      <c r="P142" s="147">
        <f>SUM(P143:P144)</f>
        <v>0</v>
      </c>
      <c r="Q142" s="9"/>
      <c r="R142" s="147">
        <f>SUM(R143:R144)</f>
        <v>0</v>
      </c>
      <c r="S142" s="9"/>
      <c r="T142" s="148">
        <f>SUM(T143:T144)</f>
        <v>0</v>
      </c>
      <c r="U142" s="52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44" t="s">
        <v>79</v>
      </c>
      <c r="AS142" s="9"/>
      <c r="AT142" s="149" t="s">
        <v>70</v>
      </c>
      <c r="AU142" s="149" t="s">
        <v>79</v>
      </c>
      <c r="AV142" s="9"/>
      <c r="AW142" s="9"/>
      <c r="AX142" s="9"/>
      <c r="AY142" s="144" t="s">
        <v>173</v>
      </c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150">
        <f>SUM(BK143:BK144)</f>
        <v>0</v>
      </c>
      <c r="BL142" s="9"/>
      <c r="BM142" s="9"/>
      <c r="BN142" s="12"/>
    </row>
    <row r="143" spans="1:66" ht="49.05" customHeight="1">
      <c r="A143" s="13"/>
      <c r="B143" s="49"/>
      <c r="C143" s="154" t="s">
        <v>316</v>
      </c>
      <c r="D143" s="154" t="s">
        <v>175</v>
      </c>
      <c r="E143" s="155" t="s">
        <v>2916</v>
      </c>
      <c r="F143" s="155" t="s">
        <v>2917</v>
      </c>
      <c r="G143" s="156" t="s">
        <v>302</v>
      </c>
      <c r="H143" s="157">
        <v>111.131</v>
      </c>
      <c r="I143" s="158"/>
      <c r="J143" s="159">
        <f>ROUND(I143*H143,2)</f>
        <v>0</v>
      </c>
      <c r="K143" s="167" t="s">
        <v>192</v>
      </c>
      <c r="L143" s="49"/>
      <c r="M143" s="161"/>
      <c r="N143" s="162" t="s">
        <v>42</v>
      </c>
      <c r="O143" s="9"/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4">
        <f>S143*H143</f>
        <v>0</v>
      </c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65" t="s">
        <v>179</v>
      </c>
      <c r="AS143" s="9"/>
      <c r="AT143" s="165" t="s">
        <v>175</v>
      </c>
      <c r="AU143" s="165" t="s">
        <v>81</v>
      </c>
      <c r="AV143" s="9"/>
      <c r="AW143" s="9"/>
      <c r="AX143" s="9"/>
      <c r="AY143" s="123" t="s">
        <v>173</v>
      </c>
      <c r="AZ143" s="9"/>
      <c r="BA143" s="9"/>
      <c r="BB143" s="9"/>
      <c r="BC143" s="9"/>
      <c r="BD143" s="9"/>
      <c r="BE143" s="166">
        <f>IF(N143="základní",J143,0)</f>
        <v>0</v>
      </c>
      <c r="BF143" s="166">
        <f>IF(N143="snížená",J143,0)</f>
        <v>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23" t="s">
        <v>79</v>
      </c>
      <c r="BK143" s="166">
        <f>ROUND(I143*H143,2)</f>
        <v>0</v>
      </c>
      <c r="BL143" s="123" t="s">
        <v>179</v>
      </c>
      <c r="BM143" s="165" t="s">
        <v>2918</v>
      </c>
      <c r="BN143" s="12"/>
    </row>
    <row r="144" spans="1:66" ht="13.05" customHeight="1">
      <c r="A144" s="13"/>
      <c r="B144" s="17"/>
      <c r="C144" s="50"/>
      <c r="D144" s="170" t="s">
        <v>194</v>
      </c>
      <c r="E144" s="50"/>
      <c r="F144" s="171" t="s">
        <v>2919</v>
      </c>
      <c r="G144" s="50"/>
      <c r="H144" s="50"/>
      <c r="I144" s="50"/>
      <c r="J144" s="50"/>
      <c r="K144" s="226"/>
      <c r="L144" s="49"/>
      <c r="M144" s="245"/>
      <c r="N144" s="47"/>
      <c r="O144" s="47"/>
      <c r="P144" s="47"/>
      <c r="Q144" s="47"/>
      <c r="R144" s="47"/>
      <c r="S144" s="47"/>
      <c r="T144" s="55"/>
      <c r="U144" s="52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9"/>
      <c r="AS144" s="9"/>
      <c r="AT144" s="123" t="s">
        <v>194</v>
      </c>
      <c r="AU144" s="123" t="s">
        <v>81</v>
      </c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12"/>
    </row>
    <row r="145" spans="1:66" ht="7.95" customHeight="1">
      <c r="A145" s="96"/>
      <c r="B145" s="40"/>
      <c r="C145" s="8"/>
      <c r="D145" s="8"/>
      <c r="E145" s="8"/>
      <c r="F145" s="8"/>
      <c r="G145" s="8"/>
      <c r="H145" s="8"/>
      <c r="I145" s="8"/>
      <c r="J145" s="8"/>
      <c r="K145" s="41"/>
      <c r="L145" s="97"/>
      <c r="M145" s="239"/>
      <c r="N145" s="239"/>
      <c r="O145" s="239"/>
      <c r="P145" s="239"/>
      <c r="Q145" s="239"/>
      <c r="R145" s="239"/>
      <c r="S145" s="239"/>
      <c r="T145" s="239"/>
      <c r="U145" s="98"/>
      <c r="V145" s="98"/>
      <c r="W145" s="98"/>
      <c r="X145" s="98"/>
      <c r="Y145" s="98"/>
      <c r="Z145" s="98"/>
      <c r="AA145" s="98"/>
      <c r="AB145" s="98"/>
      <c r="AC145" s="98"/>
      <c r="AD145" s="98"/>
      <c r="AE145" s="98"/>
      <c r="AF145" s="99"/>
      <c r="AG145" s="99"/>
      <c r="AH145" s="99"/>
      <c r="AI145" s="99"/>
      <c r="AJ145" s="99"/>
      <c r="AK145" s="99"/>
      <c r="AL145" s="99"/>
      <c r="AM145" s="99"/>
      <c r="AN145" s="99"/>
      <c r="AO145" s="99"/>
      <c r="AP145" s="99"/>
      <c r="AQ145" s="99"/>
      <c r="AR145" s="98"/>
      <c r="AS145" s="98"/>
      <c r="AT145" s="98"/>
      <c r="AU145" s="98"/>
      <c r="AV145" s="98"/>
      <c r="AW145" s="98"/>
      <c r="AX145" s="98"/>
      <c r="AY145" s="98"/>
      <c r="AZ145" s="98"/>
      <c r="BA145" s="98"/>
      <c r="BB145" s="98"/>
      <c r="BC145" s="98"/>
      <c r="BD145" s="98"/>
      <c r="BE145" s="98"/>
      <c r="BF145" s="98"/>
      <c r="BG145" s="98"/>
      <c r="BH145" s="98"/>
      <c r="BI145" s="98"/>
      <c r="BJ145" s="98"/>
      <c r="BK145" s="98"/>
      <c r="BL145" s="98"/>
      <c r="BM145" s="98"/>
      <c r="BN145" s="100"/>
    </row>
  </sheetData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4" r:id="rId3"/>
    <hyperlink ref="F97" r:id="rId4"/>
    <hyperlink ref="F100" r:id="rId5"/>
    <hyperlink ref="F103" r:id="rId6"/>
    <hyperlink ref="F106" r:id="rId7"/>
    <hyperlink ref="F108" r:id="rId8"/>
    <hyperlink ref="F114" r:id="rId9"/>
    <hyperlink ref="F118" r:id="rId10"/>
    <hyperlink ref="F120" r:id="rId11"/>
    <hyperlink ref="F124" r:id="rId12"/>
    <hyperlink ref="F130" r:id="rId13"/>
    <hyperlink ref="F132" r:id="rId14"/>
    <hyperlink ref="F134" r:id="rId15"/>
    <hyperlink ref="F136" r:id="rId16"/>
    <hyperlink ref="F138" r:id="rId17"/>
    <hyperlink ref="F140" r:id="rId18"/>
    <hyperlink ref="F144" r:id="rId19"/>
  </hyperlinks>
  <pageMargins left="0.39374999999999999" right="0.39374999999999999" top="0.39374999999999999" bottom="0.39374999999999999" header="0" footer="0"/>
  <pageSetup scale="77" fitToHeight="0" orientation="portrait" r:id="rId20"/>
  <headerFooter>
    <oddFooter>&amp;C&amp;"Arial CE,Regular"&amp;8&amp;K000000Strana &amp;P z &amp;N</oddFooter>
  </headerFooter>
  <drawing r:id="rId2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0"/>
  <sheetViews>
    <sheetView showGridLines="0" workbookViewId="0">
      <selection activeCell="A2" sqref="A2:K140"/>
    </sheetView>
  </sheetViews>
  <sheetFormatPr defaultColWidth="8" defaultRowHeight="12.75" customHeight="1"/>
  <cols>
    <col min="1" max="1" width="8.28515625" style="252" customWidth="1"/>
    <col min="2" max="2" width="2" style="252" customWidth="1"/>
    <col min="3" max="4" width="4.28515625" style="252" customWidth="1"/>
    <col min="5" max="5" width="17.28515625" style="252" customWidth="1"/>
    <col min="6" max="6" width="50.7109375" style="252" customWidth="1"/>
    <col min="7" max="7" width="7.42578125" style="252" customWidth="1"/>
    <col min="8" max="8" width="14" style="252" customWidth="1"/>
    <col min="9" max="9" width="15.7109375" style="252" customWidth="1"/>
    <col min="10" max="11" width="22.28515625" style="252" customWidth="1"/>
    <col min="12" max="12" width="9.28515625" style="252" customWidth="1"/>
    <col min="13" max="13" width="10.7109375" style="252" customWidth="1"/>
    <col min="14" max="14" width="9.28515625" style="252" customWidth="1"/>
    <col min="15" max="20" width="14.28515625" style="252" customWidth="1"/>
    <col min="21" max="21" width="16.28515625" style="252" customWidth="1"/>
    <col min="22" max="22" width="12.28515625" style="252" customWidth="1"/>
    <col min="23" max="23" width="16.28515625" style="252" customWidth="1"/>
    <col min="24" max="24" width="12.28515625" style="252" customWidth="1"/>
    <col min="25" max="25" width="15" style="252" customWidth="1"/>
    <col min="26" max="26" width="11" style="252" customWidth="1"/>
    <col min="27" max="27" width="15" style="252" customWidth="1"/>
    <col min="28" max="28" width="16.28515625" style="252" customWidth="1"/>
    <col min="29" max="29" width="11" style="252" customWidth="1"/>
    <col min="30" max="30" width="15" style="252" customWidth="1"/>
    <col min="31" max="31" width="16.28515625" style="252" customWidth="1"/>
    <col min="32" max="43" width="8" style="252" customWidth="1"/>
    <col min="44" max="65" width="8" style="252" hidden="1" customWidth="1"/>
    <col min="66" max="256" width="8" style="252" customWidth="1"/>
  </cols>
  <sheetData>
    <row r="1" spans="1:66" ht="12.75" customHeight="1">
      <c r="A1" s="22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6"/>
    </row>
    <row r="2" spans="1:66" ht="36.9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9"/>
      <c r="X2" s="9"/>
      <c r="Y2" s="9"/>
      <c r="Z2" s="9"/>
      <c r="AA2" s="9"/>
      <c r="AB2" s="9"/>
      <c r="AC2" s="9"/>
      <c r="AD2" s="9"/>
      <c r="AE2" s="9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9"/>
      <c r="AS2" s="9"/>
      <c r="AT2" s="11" t="s">
        <v>106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12"/>
    </row>
    <row r="3" spans="1:66" ht="7.95" hidden="1" customHeight="1">
      <c r="A3" s="13"/>
      <c r="B3" s="14"/>
      <c r="C3" s="15"/>
      <c r="D3" s="15"/>
      <c r="E3" s="15"/>
      <c r="F3" s="15"/>
      <c r="G3" s="15"/>
      <c r="H3" s="15"/>
      <c r="I3" s="15"/>
      <c r="J3" s="15"/>
      <c r="K3" s="16"/>
      <c r="L3" s="1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9"/>
      <c r="AS3" s="9"/>
      <c r="AT3" s="11" t="s">
        <v>81</v>
      </c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12"/>
    </row>
    <row r="4" spans="1:66" ht="24.9" hidden="1" customHeight="1">
      <c r="A4" s="13"/>
      <c r="B4" s="17"/>
      <c r="C4" s="9"/>
      <c r="D4" s="18" t="s">
        <v>123</v>
      </c>
      <c r="E4" s="9"/>
      <c r="F4" s="9"/>
      <c r="G4" s="9"/>
      <c r="H4" s="9"/>
      <c r="I4" s="9"/>
      <c r="J4" s="9"/>
      <c r="K4" s="19"/>
      <c r="L4" s="17"/>
      <c r="M4" s="105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9"/>
      <c r="AS4" s="9"/>
      <c r="AT4" s="11" t="s">
        <v>4</v>
      </c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12"/>
    </row>
    <row r="5" spans="1:66" ht="7.95" hidden="1" customHeight="1">
      <c r="A5" s="13"/>
      <c r="B5" s="17"/>
      <c r="C5" s="9"/>
      <c r="D5" s="9"/>
      <c r="E5" s="9"/>
      <c r="F5" s="9"/>
      <c r="G5" s="9"/>
      <c r="H5" s="9"/>
      <c r="I5" s="9"/>
      <c r="J5" s="9"/>
      <c r="K5" s="19"/>
      <c r="L5" s="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12"/>
    </row>
    <row r="6" spans="1:66" ht="12" hidden="1" customHeight="1">
      <c r="A6" s="13"/>
      <c r="B6" s="17"/>
      <c r="C6" s="9"/>
      <c r="D6" s="25" t="s">
        <v>16</v>
      </c>
      <c r="E6" s="9"/>
      <c r="F6" s="9"/>
      <c r="G6" s="9"/>
      <c r="H6" s="9"/>
      <c r="I6" s="9"/>
      <c r="J6" s="9"/>
      <c r="K6" s="19"/>
      <c r="L6" s="1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12"/>
    </row>
    <row r="7" spans="1:66" ht="16.5" hidden="1" customHeight="1">
      <c r="A7" s="13"/>
      <c r="B7" s="17"/>
      <c r="C7" s="9"/>
      <c r="D7" s="9"/>
      <c r="E7" s="324" t="str">
        <f>'Rekapitulace stavby'!K6</f>
        <v>Společenský objekt na hřišti ve Veselí</v>
      </c>
      <c r="F7" s="325"/>
      <c r="G7" s="325"/>
      <c r="H7" s="325"/>
      <c r="I7" s="9"/>
      <c r="J7" s="9"/>
      <c r="K7" s="19"/>
      <c r="L7" s="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12"/>
    </row>
    <row r="8" spans="1:66" ht="12" hidden="1" customHeight="1">
      <c r="A8" s="13"/>
      <c r="B8" s="17"/>
      <c r="C8" s="9"/>
      <c r="D8" s="33" t="s">
        <v>130</v>
      </c>
      <c r="E8" s="9"/>
      <c r="F8" s="9"/>
      <c r="G8" s="9"/>
      <c r="H8" s="9"/>
      <c r="I8" s="9"/>
      <c r="J8" s="9"/>
      <c r="K8" s="19"/>
      <c r="L8" s="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12"/>
    </row>
    <row r="9" spans="1:66" ht="16.5" hidden="1" customHeight="1">
      <c r="A9" s="13"/>
      <c r="B9" s="17"/>
      <c r="C9" s="9"/>
      <c r="D9" s="9"/>
      <c r="E9" s="285" t="s">
        <v>2920</v>
      </c>
      <c r="F9" s="286"/>
      <c r="G9" s="286"/>
      <c r="H9" s="286"/>
      <c r="I9" s="9"/>
      <c r="J9" s="9"/>
      <c r="K9" s="19"/>
      <c r="L9" s="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12"/>
    </row>
    <row r="10" spans="1:66" ht="12.75" hidden="1" customHeight="1">
      <c r="A10" s="13"/>
      <c r="B10" s="17"/>
      <c r="C10" s="9"/>
      <c r="D10" s="9"/>
      <c r="E10" s="9"/>
      <c r="F10" s="9"/>
      <c r="G10" s="9"/>
      <c r="H10" s="9"/>
      <c r="I10" s="9"/>
      <c r="J10" s="9"/>
      <c r="K10" s="19"/>
      <c r="L10" s="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12"/>
    </row>
    <row r="11" spans="1:66" ht="12" hidden="1" customHeight="1">
      <c r="A11" s="13"/>
      <c r="B11" s="17"/>
      <c r="C11" s="9"/>
      <c r="D11" s="33" t="s">
        <v>18</v>
      </c>
      <c r="E11" s="9"/>
      <c r="F11" s="91"/>
      <c r="G11" s="9"/>
      <c r="H11" s="9"/>
      <c r="I11" s="33" t="s">
        <v>19</v>
      </c>
      <c r="J11" s="91"/>
      <c r="K11" s="19"/>
      <c r="L11" s="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12"/>
    </row>
    <row r="12" spans="1:66" ht="12" hidden="1" customHeight="1">
      <c r="A12" s="13"/>
      <c r="B12" s="17"/>
      <c r="C12" s="9"/>
      <c r="D12" s="33" t="s">
        <v>20</v>
      </c>
      <c r="E12" s="9"/>
      <c r="F12" s="46" t="s">
        <v>21</v>
      </c>
      <c r="G12" s="9"/>
      <c r="H12" s="9"/>
      <c r="I12" s="33" t="s">
        <v>22</v>
      </c>
      <c r="J12" s="46" t="str">
        <f>'Rekapitulace stavby'!AN8</f>
        <v>17. 7. 2024</v>
      </c>
      <c r="K12" s="19"/>
      <c r="L12" s="17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12"/>
    </row>
    <row r="13" spans="1:66" ht="10.8" hidden="1" customHeight="1">
      <c r="A13" s="13"/>
      <c r="B13" s="17"/>
      <c r="C13" s="9"/>
      <c r="D13" s="9"/>
      <c r="E13" s="9"/>
      <c r="F13" s="9"/>
      <c r="G13" s="9"/>
      <c r="H13" s="9"/>
      <c r="I13" s="9"/>
      <c r="J13" s="9"/>
      <c r="K13" s="19"/>
      <c r="L13" s="17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12"/>
    </row>
    <row r="14" spans="1:66" ht="12" hidden="1" customHeight="1">
      <c r="A14" s="13"/>
      <c r="B14" s="17"/>
      <c r="C14" s="9"/>
      <c r="D14" s="33" t="s">
        <v>24</v>
      </c>
      <c r="E14" s="9"/>
      <c r="F14" s="9"/>
      <c r="G14" s="9"/>
      <c r="H14" s="9"/>
      <c r="I14" s="33" t="s">
        <v>25</v>
      </c>
      <c r="J14" s="91"/>
      <c r="K14" s="19"/>
      <c r="L14" s="17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12"/>
    </row>
    <row r="15" spans="1:66" ht="18" hidden="1" customHeight="1">
      <c r="A15" s="13"/>
      <c r="B15" s="17"/>
      <c r="C15" s="9"/>
      <c r="D15" s="9"/>
      <c r="E15" s="46" t="s">
        <v>26</v>
      </c>
      <c r="F15" s="9"/>
      <c r="G15" s="9"/>
      <c r="H15" s="9"/>
      <c r="I15" s="33" t="s">
        <v>27</v>
      </c>
      <c r="J15" s="91"/>
      <c r="K15" s="1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2"/>
    </row>
    <row r="16" spans="1:66" ht="7.95" hidden="1" customHeight="1">
      <c r="A16" s="13"/>
      <c r="B16" s="17"/>
      <c r="C16" s="9"/>
      <c r="D16" s="9"/>
      <c r="E16" s="9"/>
      <c r="F16" s="9"/>
      <c r="G16" s="9"/>
      <c r="H16" s="9"/>
      <c r="I16" s="9"/>
      <c r="J16" s="9"/>
      <c r="K16" s="19"/>
      <c r="L16" s="17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12"/>
    </row>
    <row r="17" spans="1:66" ht="12" hidden="1" customHeight="1">
      <c r="A17" s="13"/>
      <c r="B17" s="17"/>
      <c r="C17" s="9"/>
      <c r="D17" s="33" t="s">
        <v>28</v>
      </c>
      <c r="E17" s="9"/>
      <c r="F17" s="9"/>
      <c r="G17" s="9"/>
      <c r="H17" s="9"/>
      <c r="I17" s="33" t="s">
        <v>25</v>
      </c>
      <c r="J17" s="27" t="str">
        <f>'Rekapitulace stavby'!AN13</f>
        <v>Vyplň údaj</v>
      </c>
      <c r="K17" s="19"/>
      <c r="L17" s="17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12"/>
    </row>
    <row r="18" spans="1:66" ht="18" hidden="1" customHeight="1">
      <c r="A18" s="13"/>
      <c r="B18" s="17"/>
      <c r="C18" s="9"/>
      <c r="D18" s="9"/>
      <c r="E18" s="294" t="str">
        <f>'Rekapitulace stavby'!E14</f>
        <v>Vyplň údaj</v>
      </c>
      <c r="F18" s="327"/>
      <c r="G18" s="327"/>
      <c r="H18" s="327"/>
      <c r="I18" s="33" t="s">
        <v>27</v>
      </c>
      <c r="J18" s="27" t="str">
        <f>'Rekapitulace stavby'!AN14</f>
        <v>Vyplň údaj</v>
      </c>
      <c r="K18" s="19"/>
      <c r="L18" s="17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12"/>
    </row>
    <row r="19" spans="1:66" ht="7.95" hidden="1" customHeight="1">
      <c r="A19" s="13"/>
      <c r="B19" s="17"/>
      <c r="C19" s="9"/>
      <c r="D19" s="9"/>
      <c r="E19" s="9"/>
      <c r="F19" s="9"/>
      <c r="G19" s="9"/>
      <c r="H19" s="9"/>
      <c r="I19" s="9"/>
      <c r="J19" s="9"/>
      <c r="K19" s="19"/>
      <c r="L19" s="17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12"/>
    </row>
    <row r="20" spans="1:66" ht="12" hidden="1" customHeight="1">
      <c r="A20" s="13"/>
      <c r="B20" s="17"/>
      <c r="C20" s="9"/>
      <c r="D20" s="33" t="s">
        <v>30</v>
      </c>
      <c r="E20" s="9"/>
      <c r="F20" s="9"/>
      <c r="G20" s="9"/>
      <c r="H20" s="9"/>
      <c r="I20" s="33" t="s">
        <v>25</v>
      </c>
      <c r="J20" s="91"/>
      <c r="K20" s="19"/>
      <c r="L20" s="17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12"/>
    </row>
    <row r="21" spans="1:66" ht="18" hidden="1" customHeight="1">
      <c r="A21" s="13"/>
      <c r="B21" s="17"/>
      <c r="C21" s="9"/>
      <c r="D21" s="9"/>
      <c r="E21" s="46" t="s">
        <v>31</v>
      </c>
      <c r="F21" s="9"/>
      <c r="G21" s="9"/>
      <c r="H21" s="9"/>
      <c r="I21" s="33" t="s">
        <v>27</v>
      </c>
      <c r="J21" s="91"/>
      <c r="K21" s="19"/>
      <c r="L21" s="17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12"/>
    </row>
    <row r="22" spans="1:66" ht="7.95" hidden="1" customHeight="1">
      <c r="A22" s="13"/>
      <c r="B22" s="17"/>
      <c r="C22" s="9"/>
      <c r="D22" s="9"/>
      <c r="E22" s="9"/>
      <c r="F22" s="9"/>
      <c r="G22" s="9"/>
      <c r="H22" s="9"/>
      <c r="I22" s="9"/>
      <c r="J22" s="9"/>
      <c r="K22" s="19"/>
      <c r="L22" s="17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12"/>
    </row>
    <row r="23" spans="1:66" ht="12" hidden="1" customHeight="1">
      <c r="A23" s="13"/>
      <c r="B23" s="17"/>
      <c r="C23" s="9"/>
      <c r="D23" s="33" t="s">
        <v>33</v>
      </c>
      <c r="E23" s="9"/>
      <c r="F23" s="9"/>
      <c r="G23" s="9"/>
      <c r="H23" s="9"/>
      <c r="I23" s="33" t="s">
        <v>25</v>
      </c>
      <c r="J23" s="46" t="str">
        <f>IF('Rekapitulace stavby'!AN19="","",'Rekapitulace stavby'!AN19)</f>
        <v/>
      </c>
      <c r="K23" s="19"/>
      <c r="L23" s="17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12"/>
    </row>
    <row r="24" spans="1:66" ht="18" hidden="1" customHeight="1">
      <c r="A24" s="13"/>
      <c r="B24" s="17"/>
      <c r="C24" s="9"/>
      <c r="D24" s="9"/>
      <c r="E24" s="46" t="str">
        <f>IF('Rekapitulace stavby'!E20="","",'Rekapitulace stavby'!E20)</f>
        <v xml:space="preserve"> </v>
      </c>
      <c r="F24" s="9"/>
      <c r="G24" s="9"/>
      <c r="H24" s="9"/>
      <c r="I24" s="33" t="s">
        <v>27</v>
      </c>
      <c r="J24" s="46" t="str">
        <f>IF('Rekapitulace stavby'!AN20="","",'Rekapitulace stavby'!AN20)</f>
        <v/>
      </c>
      <c r="K24" s="19"/>
      <c r="L24" s="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12"/>
    </row>
    <row r="25" spans="1:66" ht="7.95" hidden="1" customHeight="1">
      <c r="A25" s="13"/>
      <c r="B25" s="17"/>
      <c r="C25" s="9"/>
      <c r="D25" s="9"/>
      <c r="E25" s="9"/>
      <c r="F25" s="9"/>
      <c r="G25" s="9"/>
      <c r="H25" s="9"/>
      <c r="I25" s="9"/>
      <c r="J25" s="9"/>
      <c r="K25" s="19"/>
      <c r="L25" s="17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12"/>
    </row>
    <row r="26" spans="1:66" ht="12" hidden="1" customHeight="1">
      <c r="A26" s="13"/>
      <c r="B26" s="17"/>
      <c r="C26" s="9"/>
      <c r="D26" s="33" t="s">
        <v>35</v>
      </c>
      <c r="E26" s="9"/>
      <c r="F26" s="9"/>
      <c r="G26" s="9"/>
      <c r="H26" s="9"/>
      <c r="I26" s="9"/>
      <c r="J26" s="9"/>
      <c r="K26" s="19"/>
      <c r="L26" s="17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12"/>
    </row>
    <row r="27" spans="1:66" ht="16.5" hidden="1" customHeight="1">
      <c r="A27" s="13"/>
      <c r="B27" s="17"/>
      <c r="C27" s="9"/>
      <c r="D27" s="9"/>
      <c r="E27" s="327"/>
      <c r="F27" s="327"/>
      <c r="G27" s="327"/>
      <c r="H27" s="327"/>
      <c r="I27" s="9"/>
      <c r="J27" s="9"/>
      <c r="K27" s="19"/>
      <c r="L27" s="17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12"/>
    </row>
    <row r="28" spans="1:66" ht="7.95" hidden="1" customHeight="1">
      <c r="A28" s="13"/>
      <c r="B28" s="17"/>
      <c r="C28" s="9"/>
      <c r="D28" s="47"/>
      <c r="E28" s="47"/>
      <c r="F28" s="47"/>
      <c r="G28" s="47"/>
      <c r="H28" s="47"/>
      <c r="I28" s="47"/>
      <c r="J28" s="47"/>
      <c r="K28" s="225"/>
      <c r="L28" s="17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12"/>
    </row>
    <row r="29" spans="1:66" ht="7.95" hidden="1" customHeight="1">
      <c r="A29" s="13"/>
      <c r="B29" s="17"/>
      <c r="C29" s="9"/>
      <c r="D29" s="50"/>
      <c r="E29" s="50"/>
      <c r="F29" s="50"/>
      <c r="G29" s="50"/>
      <c r="H29" s="50"/>
      <c r="I29" s="50"/>
      <c r="J29" s="50"/>
      <c r="K29" s="226"/>
      <c r="L29" s="17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12"/>
    </row>
    <row r="30" spans="1:66" ht="25.35" hidden="1" customHeight="1">
      <c r="A30" s="13"/>
      <c r="B30" s="17"/>
      <c r="C30" s="9"/>
      <c r="D30" s="108" t="s">
        <v>37</v>
      </c>
      <c r="E30" s="47"/>
      <c r="F30" s="47"/>
      <c r="G30" s="47"/>
      <c r="H30" s="47"/>
      <c r="I30" s="47"/>
      <c r="J30" s="109">
        <f>ROUND(J84,2)</f>
        <v>0</v>
      </c>
      <c r="K30" s="225"/>
      <c r="L30" s="17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12"/>
    </row>
    <row r="31" spans="1:66" ht="7.95" hidden="1" customHeight="1">
      <c r="A31" s="13"/>
      <c r="B31" s="17"/>
      <c r="C31" s="9"/>
      <c r="D31" s="50"/>
      <c r="E31" s="50"/>
      <c r="F31" s="50"/>
      <c r="G31" s="50"/>
      <c r="H31" s="50"/>
      <c r="I31" s="50"/>
      <c r="J31" s="50"/>
      <c r="K31" s="226"/>
      <c r="L31" s="17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12"/>
    </row>
    <row r="32" spans="1:66" ht="14.4" hidden="1" customHeight="1">
      <c r="A32" s="13"/>
      <c r="B32" s="17"/>
      <c r="C32" s="9"/>
      <c r="D32" s="9"/>
      <c r="E32" s="9"/>
      <c r="F32" s="32" t="s">
        <v>39</v>
      </c>
      <c r="G32" s="9"/>
      <c r="H32" s="9"/>
      <c r="I32" s="32" t="s">
        <v>38</v>
      </c>
      <c r="J32" s="32" t="s">
        <v>40</v>
      </c>
      <c r="K32" s="19"/>
      <c r="L32" s="17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12"/>
    </row>
    <row r="33" spans="1:66" ht="14.4" hidden="1" customHeight="1">
      <c r="A33" s="13"/>
      <c r="B33" s="17"/>
      <c r="C33" s="9"/>
      <c r="D33" s="110" t="s">
        <v>41</v>
      </c>
      <c r="E33" s="33" t="s">
        <v>42</v>
      </c>
      <c r="F33" s="88">
        <f>ROUND((SUM(BE84:BE139)),2)</f>
        <v>0</v>
      </c>
      <c r="G33" s="9"/>
      <c r="H33" s="9"/>
      <c r="I33" s="111">
        <v>0.21</v>
      </c>
      <c r="J33" s="88">
        <f>ROUND(((SUM(BE84:BE139))*I33),2)</f>
        <v>0</v>
      </c>
      <c r="K33" s="19"/>
      <c r="L33" s="17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12"/>
    </row>
    <row r="34" spans="1:66" ht="14.4" hidden="1" customHeight="1">
      <c r="A34" s="13"/>
      <c r="B34" s="17"/>
      <c r="C34" s="9"/>
      <c r="D34" s="9"/>
      <c r="E34" s="33" t="s">
        <v>43</v>
      </c>
      <c r="F34" s="88">
        <f>ROUND((SUM(BF84:BF139)),2)</f>
        <v>0</v>
      </c>
      <c r="G34" s="9"/>
      <c r="H34" s="9"/>
      <c r="I34" s="111">
        <v>0.12</v>
      </c>
      <c r="J34" s="88">
        <f>ROUND(((SUM(BF84:BF139))*I34),2)</f>
        <v>0</v>
      </c>
      <c r="K34" s="19"/>
      <c r="L34" s="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12"/>
    </row>
    <row r="35" spans="1:66" ht="14.4" hidden="1" customHeight="1">
      <c r="A35" s="13"/>
      <c r="B35" s="17"/>
      <c r="C35" s="9"/>
      <c r="D35" s="9"/>
      <c r="E35" s="33" t="s">
        <v>44</v>
      </c>
      <c r="F35" s="88">
        <f>ROUND((SUM(BG84:BG139)),2)</f>
        <v>0</v>
      </c>
      <c r="G35" s="9"/>
      <c r="H35" s="9"/>
      <c r="I35" s="111">
        <v>0.21</v>
      </c>
      <c r="J35" s="88">
        <f t="shared" ref="J35:J37" si="0">0</f>
        <v>0</v>
      </c>
      <c r="K35" s="19"/>
      <c r="L35" s="17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12"/>
    </row>
    <row r="36" spans="1:66" ht="14.4" hidden="1" customHeight="1">
      <c r="A36" s="13"/>
      <c r="B36" s="17"/>
      <c r="C36" s="9"/>
      <c r="D36" s="9"/>
      <c r="E36" s="33" t="s">
        <v>45</v>
      </c>
      <c r="F36" s="88">
        <f>ROUND((SUM(BH84:BH139)),2)</f>
        <v>0</v>
      </c>
      <c r="G36" s="9"/>
      <c r="H36" s="9"/>
      <c r="I36" s="111">
        <v>0.12</v>
      </c>
      <c r="J36" s="88">
        <f t="shared" si="0"/>
        <v>0</v>
      </c>
      <c r="K36" s="19"/>
      <c r="L36" s="17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12"/>
    </row>
    <row r="37" spans="1:66" ht="14.4" hidden="1" customHeight="1">
      <c r="A37" s="13"/>
      <c r="B37" s="17"/>
      <c r="C37" s="9"/>
      <c r="D37" s="9"/>
      <c r="E37" s="33" t="s">
        <v>46</v>
      </c>
      <c r="F37" s="88">
        <f>ROUND((SUM(BI84:BI139)),2)</f>
        <v>0</v>
      </c>
      <c r="G37" s="9"/>
      <c r="H37" s="9"/>
      <c r="I37" s="111">
        <v>0</v>
      </c>
      <c r="J37" s="88">
        <f t="shared" si="0"/>
        <v>0</v>
      </c>
      <c r="K37" s="19"/>
      <c r="L37" s="17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12"/>
    </row>
    <row r="38" spans="1:66" ht="7.95" hidden="1" customHeight="1">
      <c r="A38" s="13"/>
      <c r="B38" s="17"/>
      <c r="C38" s="9"/>
      <c r="D38" s="29"/>
      <c r="E38" s="29"/>
      <c r="F38" s="29"/>
      <c r="G38" s="29"/>
      <c r="H38" s="29"/>
      <c r="I38" s="29"/>
      <c r="J38" s="29"/>
      <c r="K38" s="54"/>
      <c r="L38" s="17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12"/>
    </row>
    <row r="39" spans="1:66" ht="25.35" hidden="1" customHeight="1">
      <c r="A39" s="13"/>
      <c r="B39" s="17"/>
      <c r="C39" s="112"/>
      <c r="D39" s="113" t="s">
        <v>47</v>
      </c>
      <c r="E39" s="57"/>
      <c r="F39" s="57"/>
      <c r="G39" s="114" t="s">
        <v>48</v>
      </c>
      <c r="H39" s="115" t="s">
        <v>49</v>
      </c>
      <c r="I39" s="57"/>
      <c r="J39" s="116">
        <f>SUM(J30:J37)</f>
        <v>0</v>
      </c>
      <c r="K39" s="117"/>
      <c r="L39" s="17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12"/>
    </row>
    <row r="40" spans="1:66" ht="14.4" hidden="1" customHeight="1">
      <c r="A40" s="13"/>
      <c r="B40" s="40"/>
      <c r="C40" s="8"/>
      <c r="D40" s="227"/>
      <c r="E40" s="227"/>
      <c r="F40" s="227"/>
      <c r="G40" s="227"/>
      <c r="H40" s="227"/>
      <c r="I40" s="227"/>
      <c r="J40" s="227"/>
      <c r="K40" s="228"/>
      <c r="L40" s="17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12"/>
    </row>
    <row r="41" spans="1:66" ht="12.75" hidden="1" customHeight="1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12"/>
    </row>
    <row r="42" spans="1:66" ht="12.75" hidden="1" customHeight="1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12"/>
    </row>
    <row r="43" spans="1:66" ht="12.75" hidden="1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12"/>
    </row>
    <row r="44" spans="1:66" ht="7.95" customHeight="1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6"/>
      <c r="L44" s="17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12"/>
    </row>
    <row r="45" spans="1:66" ht="24.9" customHeight="1">
      <c r="A45" s="13"/>
      <c r="B45" s="17"/>
      <c r="C45" s="42" t="s">
        <v>131</v>
      </c>
      <c r="D45" s="9"/>
      <c r="E45" s="9"/>
      <c r="F45" s="9"/>
      <c r="G45" s="9"/>
      <c r="H45" s="9"/>
      <c r="I45" s="9"/>
      <c r="J45" s="9"/>
      <c r="K45" s="19"/>
      <c r="L45" s="17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12"/>
    </row>
    <row r="46" spans="1:66" ht="7.95" customHeight="1">
      <c r="A46" s="13"/>
      <c r="B46" s="17"/>
      <c r="C46" s="9"/>
      <c r="D46" s="9"/>
      <c r="E46" s="9"/>
      <c r="F46" s="9"/>
      <c r="G46" s="9"/>
      <c r="H46" s="9"/>
      <c r="I46" s="9"/>
      <c r="J46" s="9"/>
      <c r="K46" s="19"/>
      <c r="L46" s="17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12"/>
    </row>
    <row r="47" spans="1:66" ht="12" customHeight="1">
      <c r="A47" s="13"/>
      <c r="B47" s="17"/>
      <c r="C47" s="33" t="s">
        <v>16</v>
      </c>
      <c r="D47" s="9"/>
      <c r="E47" s="9"/>
      <c r="F47" s="9"/>
      <c r="G47" s="9"/>
      <c r="H47" s="9"/>
      <c r="I47" s="9"/>
      <c r="J47" s="9"/>
      <c r="K47" s="19"/>
      <c r="L47" s="17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12"/>
    </row>
    <row r="48" spans="1:66" ht="16.5" customHeight="1">
      <c r="A48" s="13"/>
      <c r="B48" s="17"/>
      <c r="C48" s="9"/>
      <c r="D48" s="9"/>
      <c r="E48" s="324" t="str">
        <f>E7</f>
        <v>Společenský objekt na hřišti ve Veselí</v>
      </c>
      <c r="F48" s="328"/>
      <c r="G48" s="328"/>
      <c r="H48" s="328"/>
      <c r="I48" s="9"/>
      <c r="J48" s="9"/>
      <c r="K48" s="19"/>
      <c r="L48" s="17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12"/>
    </row>
    <row r="49" spans="1:66" ht="12" customHeight="1">
      <c r="A49" s="13"/>
      <c r="B49" s="17"/>
      <c r="C49" s="33" t="s">
        <v>130</v>
      </c>
      <c r="D49" s="9"/>
      <c r="E49" s="9"/>
      <c r="F49" s="9"/>
      <c r="G49" s="9"/>
      <c r="H49" s="9"/>
      <c r="I49" s="9"/>
      <c r="J49" s="9"/>
      <c r="K49" s="19"/>
      <c r="L49" s="17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12"/>
    </row>
    <row r="50" spans="1:66" ht="16.5" customHeight="1">
      <c r="A50" s="13"/>
      <c r="B50" s="17"/>
      <c r="C50" s="9"/>
      <c r="D50" s="9"/>
      <c r="E50" s="285" t="str">
        <f>E9</f>
        <v>05 - Splašková kanalizace</v>
      </c>
      <c r="F50" s="286"/>
      <c r="G50" s="286"/>
      <c r="H50" s="286"/>
      <c r="I50" s="9"/>
      <c r="J50" s="9"/>
      <c r="K50" s="19"/>
      <c r="L50" s="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12"/>
    </row>
    <row r="51" spans="1:66" ht="7.95" customHeight="1">
      <c r="A51" s="13"/>
      <c r="B51" s="17"/>
      <c r="C51" s="9"/>
      <c r="D51" s="9"/>
      <c r="E51" s="9"/>
      <c r="F51" s="9"/>
      <c r="G51" s="9"/>
      <c r="H51" s="9"/>
      <c r="I51" s="9"/>
      <c r="J51" s="9"/>
      <c r="K51" s="19"/>
      <c r="L51" s="17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2"/>
    </row>
    <row r="52" spans="1:66" ht="12" customHeight="1">
      <c r="A52" s="13"/>
      <c r="B52" s="17"/>
      <c r="C52" s="33" t="s">
        <v>20</v>
      </c>
      <c r="D52" s="9"/>
      <c r="E52" s="9"/>
      <c r="F52" s="46" t="str">
        <f>F12</f>
        <v>Veselí u Oder</v>
      </c>
      <c r="G52" s="9"/>
      <c r="H52" s="9"/>
      <c r="I52" s="33" t="s">
        <v>22</v>
      </c>
      <c r="J52" s="46" t="str">
        <f>IF(J12="","",J12)</f>
        <v>17. 7. 2024</v>
      </c>
      <c r="K52" s="19"/>
      <c r="L52" s="17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2"/>
    </row>
    <row r="53" spans="1:66" ht="7.95" customHeight="1">
      <c r="A53" s="13"/>
      <c r="B53" s="17"/>
      <c r="C53" s="9"/>
      <c r="D53" s="9"/>
      <c r="E53" s="9"/>
      <c r="F53" s="9"/>
      <c r="G53" s="9"/>
      <c r="H53" s="9"/>
      <c r="I53" s="9"/>
      <c r="J53" s="9"/>
      <c r="K53" s="19"/>
      <c r="L53" s="17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2"/>
    </row>
    <row r="54" spans="1:66" ht="40.049999999999997" customHeight="1">
      <c r="A54" s="13"/>
      <c r="B54" s="17"/>
      <c r="C54" s="33" t="s">
        <v>24</v>
      </c>
      <c r="D54" s="9"/>
      <c r="E54" s="9"/>
      <c r="F54" s="46" t="str">
        <f>E15</f>
        <v>Město Odry</v>
      </c>
      <c r="G54" s="9"/>
      <c r="H54" s="9"/>
      <c r="I54" s="33" t="s">
        <v>30</v>
      </c>
      <c r="J54" s="28" t="str">
        <f>E21</f>
        <v>PRINEX GROUP s.r.o., Masarykovo nám. 11/46, Odry</v>
      </c>
      <c r="K54" s="19"/>
      <c r="L54" s="17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2"/>
    </row>
    <row r="55" spans="1:66" ht="15.15" customHeight="1">
      <c r="A55" s="13"/>
      <c r="B55" s="17"/>
      <c r="C55" s="33" t="s">
        <v>28</v>
      </c>
      <c r="D55" s="9"/>
      <c r="E55" s="9"/>
      <c r="F55" s="46" t="str">
        <f>IF(E18="","",E18)</f>
        <v>Vyplň údaj</v>
      </c>
      <c r="G55" s="9"/>
      <c r="H55" s="9"/>
      <c r="I55" s="33" t="s">
        <v>33</v>
      </c>
      <c r="J55" s="28" t="str">
        <f>E24</f>
        <v xml:space="preserve"> </v>
      </c>
      <c r="K55" s="19"/>
      <c r="L55" s="17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2"/>
    </row>
    <row r="56" spans="1:66" ht="10.35" customHeight="1">
      <c r="A56" s="13"/>
      <c r="B56" s="17"/>
      <c r="C56" s="9"/>
      <c r="D56" s="9"/>
      <c r="E56" s="9"/>
      <c r="F56" s="9"/>
      <c r="G56" s="9"/>
      <c r="H56" s="9"/>
      <c r="I56" s="9"/>
      <c r="J56" s="9"/>
      <c r="K56" s="19"/>
      <c r="L56" s="17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12"/>
    </row>
    <row r="57" spans="1:66" ht="29.25" customHeight="1">
      <c r="A57" s="13"/>
      <c r="B57" s="17"/>
      <c r="C57" s="118" t="s">
        <v>132</v>
      </c>
      <c r="D57" s="119"/>
      <c r="E57" s="119"/>
      <c r="F57" s="119"/>
      <c r="G57" s="119"/>
      <c r="H57" s="119"/>
      <c r="I57" s="119"/>
      <c r="J57" s="120" t="s">
        <v>133</v>
      </c>
      <c r="K57" s="121"/>
      <c r="L57" s="17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12"/>
    </row>
    <row r="58" spans="1:66" ht="10.35" customHeight="1">
      <c r="A58" s="13"/>
      <c r="B58" s="17"/>
      <c r="C58" s="9"/>
      <c r="D58" s="9"/>
      <c r="E58" s="9"/>
      <c r="F58" s="9"/>
      <c r="G58" s="9"/>
      <c r="H58" s="9"/>
      <c r="I58" s="9"/>
      <c r="J58" s="9"/>
      <c r="K58" s="19"/>
      <c r="L58" s="1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12"/>
    </row>
    <row r="59" spans="1:66" ht="22.8" customHeight="1">
      <c r="A59" s="13"/>
      <c r="B59" s="17"/>
      <c r="C59" s="122" t="s">
        <v>69</v>
      </c>
      <c r="D59" s="9"/>
      <c r="E59" s="9"/>
      <c r="F59" s="9"/>
      <c r="G59" s="9"/>
      <c r="H59" s="9"/>
      <c r="I59" s="9"/>
      <c r="J59" s="66">
        <f>J84</f>
        <v>0</v>
      </c>
      <c r="K59" s="19"/>
      <c r="L59" s="17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9"/>
      <c r="AS59" s="9"/>
      <c r="AT59" s="9"/>
      <c r="AU59" s="123" t="s">
        <v>134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12"/>
    </row>
    <row r="60" spans="1:66" ht="24.9" customHeight="1">
      <c r="A60" s="13"/>
      <c r="B60" s="17"/>
      <c r="C60" s="9"/>
      <c r="D60" s="125" t="s">
        <v>2832</v>
      </c>
      <c r="E60" s="47"/>
      <c r="F60" s="47"/>
      <c r="G60" s="47"/>
      <c r="H60" s="47"/>
      <c r="I60" s="47"/>
      <c r="J60" s="126">
        <f>J85</f>
        <v>0</v>
      </c>
      <c r="K60" s="19"/>
      <c r="L60" s="17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12"/>
    </row>
    <row r="61" spans="1:66" ht="19.95" customHeight="1">
      <c r="A61" s="13"/>
      <c r="B61" s="17"/>
      <c r="C61" s="9"/>
      <c r="D61" s="128" t="s">
        <v>136</v>
      </c>
      <c r="E61" s="229"/>
      <c r="F61" s="229"/>
      <c r="G61" s="229"/>
      <c r="H61" s="229"/>
      <c r="I61" s="229"/>
      <c r="J61" s="129">
        <f>J86</f>
        <v>0</v>
      </c>
      <c r="K61" s="19"/>
      <c r="L61" s="17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12"/>
    </row>
    <row r="62" spans="1:66" ht="19.95" customHeight="1">
      <c r="A62" s="13"/>
      <c r="B62" s="17"/>
      <c r="C62" s="9"/>
      <c r="D62" s="128" t="s">
        <v>139</v>
      </c>
      <c r="E62" s="229"/>
      <c r="F62" s="229"/>
      <c r="G62" s="229"/>
      <c r="H62" s="229"/>
      <c r="I62" s="229"/>
      <c r="J62" s="129">
        <f>J118</f>
        <v>0</v>
      </c>
      <c r="K62" s="19"/>
      <c r="L62" s="17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12"/>
    </row>
    <row r="63" spans="1:66" ht="19.95" customHeight="1">
      <c r="A63" s="13"/>
      <c r="B63" s="17"/>
      <c r="C63" s="9"/>
      <c r="D63" s="128" t="s">
        <v>2574</v>
      </c>
      <c r="E63" s="229"/>
      <c r="F63" s="229"/>
      <c r="G63" s="229"/>
      <c r="H63" s="229"/>
      <c r="I63" s="229"/>
      <c r="J63" s="129">
        <f>J123</f>
        <v>0</v>
      </c>
      <c r="K63" s="19"/>
      <c r="L63" s="17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12"/>
    </row>
    <row r="64" spans="1:66" ht="19.95" customHeight="1">
      <c r="A64" s="13"/>
      <c r="B64" s="17"/>
      <c r="C64" s="9"/>
      <c r="D64" s="128" t="s">
        <v>144</v>
      </c>
      <c r="E64" s="229"/>
      <c r="F64" s="229"/>
      <c r="G64" s="229"/>
      <c r="H64" s="229"/>
      <c r="I64" s="229"/>
      <c r="J64" s="129">
        <f>J137</f>
        <v>0</v>
      </c>
      <c r="K64" s="19"/>
      <c r="L64" s="17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12"/>
    </row>
    <row r="65" spans="1:66" ht="21.75" customHeight="1">
      <c r="A65" s="13"/>
      <c r="B65" s="17"/>
      <c r="C65" s="9"/>
      <c r="D65" s="50"/>
      <c r="E65" s="50"/>
      <c r="F65" s="50"/>
      <c r="G65" s="50"/>
      <c r="H65" s="50"/>
      <c r="I65" s="50"/>
      <c r="J65" s="50"/>
      <c r="K65" s="19"/>
      <c r="L65" s="17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12"/>
    </row>
    <row r="66" spans="1:66" ht="7.95" customHeight="1">
      <c r="A66" s="13"/>
      <c r="B66" s="40"/>
      <c r="C66" s="8"/>
      <c r="D66" s="8"/>
      <c r="E66" s="8"/>
      <c r="F66" s="8"/>
      <c r="G66" s="8"/>
      <c r="H66" s="8"/>
      <c r="I66" s="8"/>
      <c r="J66" s="8"/>
      <c r="K66" s="41"/>
      <c r="L66" s="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12"/>
    </row>
    <row r="67" spans="1:66" ht="12.75" customHeight="1">
      <c r="A67" s="7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12"/>
    </row>
    <row r="68" spans="1:66" ht="12.75" customHeight="1">
      <c r="A68" s="7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12"/>
    </row>
    <row r="69" spans="1:66" ht="12.75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12"/>
    </row>
    <row r="70" spans="1:66" ht="7.95" customHeight="1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6"/>
      <c r="L70" s="17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12"/>
    </row>
    <row r="71" spans="1:66" ht="24.9" customHeight="1">
      <c r="A71" s="13"/>
      <c r="B71" s="17"/>
      <c r="C71" s="42" t="s">
        <v>158</v>
      </c>
      <c r="D71" s="9"/>
      <c r="E71" s="9"/>
      <c r="F71" s="9"/>
      <c r="G71" s="9"/>
      <c r="H71" s="9"/>
      <c r="I71" s="9"/>
      <c r="J71" s="9"/>
      <c r="K71" s="19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12"/>
    </row>
    <row r="72" spans="1:66" ht="7.95" customHeight="1">
      <c r="A72" s="13"/>
      <c r="B72" s="17"/>
      <c r="C72" s="9"/>
      <c r="D72" s="9"/>
      <c r="E72" s="9"/>
      <c r="F72" s="9"/>
      <c r="G72" s="9"/>
      <c r="H72" s="9"/>
      <c r="I72" s="9"/>
      <c r="J72" s="9"/>
      <c r="K72" s="19"/>
      <c r="L72" s="17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12"/>
    </row>
    <row r="73" spans="1:66" ht="12" customHeight="1">
      <c r="A73" s="13"/>
      <c r="B73" s="17"/>
      <c r="C73" s="33" t="s">
        <v>16</v>
      </c>
      <c r="D73" s="9"/>
      <c r="E73" s="9"/>
      <c r="F73" s="9"/>
      <c r="G73" s="9"/>
      <c r="H73" s="9"/>
      <c r="I73" s="9"/>
      <c r="J73" s="9"/>
      <c r="K73" s="19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12"/>
    </row>
    <row r="74" spans="1:66" ht="16.5" customHeight="1">
      <c r="A74" s="13"/>
      <c r="B74" s="17"/>
      <c r="C74" s="9"/>
      <c r="D74" s="9"/>
      <c r="E74" s="324" t="str">
        <f>E7</f>
        <v>Společenský objekt na hřišti ve Veselí</v>
      </c>
      <c r="F74" s="328"/>
      <c r="G74" s="328"/>
      <c r="H74" s="328"/>
      <c r="I74" s="9"/>
      <c r="J74" s="9"/>
      <c r="K74" s="19"/>
      <c r="L74" s="17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12"/>
    </row>
    <row r="75" spans="1:66" ht="12" customHeight="1">
      <c r="A75" s="13"/>
      <c r="B75" s="17"/>
      <c r="C75" s="33" t="s">
        <v>130</v>
      </c>
      <c r="D75" s="9"/>
      <c r="E75" s="9"/>
      <c r="F75" s="9"/>
      <c r="G75" s="9"/>
      <c r="H75" s="9"/>
      <c r="I75" s="9"/>
      <c r="J75" s="9"/>
      <c r="K75" s="19"/>
      <c r="L75" s="17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12"/>
    </row>
    <row r="76" spans="1:66" ht="16.5" customHeight="1">
      <c r="A76" s="13"/>
      <c r="B76" s="17"/>
      <c r="C76" s="9"/>
      <c r="D76" s="9"/>
      <c r="E76" s="285" t="str">
        <f>E9</f>
        <v>05 - Splašková kanalizace</v>
      </c>
      <c r="F76" s="286"/>
      <c r="G76" s="286"/>
      <c r="H76" s="286"/>
      <c r="I76" s="9"/>
      <c r="J76" s="9"/>
      <c r="K76" s="19"/>
      <c r="L76" s="17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12"/>
    </row>
    <row r="77" spans="1:66" ht="7.95" customHeight="1">
      <c r="A77" s="13"/>
      <c r="B77" s="17"/>
      <c r="C77" s="9"/>
      <c r="D77" s="9"/>
      <c r="E77" s="9"/>
      <c r="F77" s="9"/>
      <c r="G77" s="9"/>
      <c r="H77" s="9"/>
      <c r="I77" s="9"/>
      <c r="J77" s="9"/>
      <c r="K77" s="19"/>
      <c r="L77" s="17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12"/>
    </row>
    <row r="78" spans="1:66" ht="12" customHeight="1">
      <c r="A78" s="13"/>
      <c r="B78" s="17"/>
      <c r="C78" s="33" t="s">
        <v>20</v>
      </c>
      <c r="D78" s="9"/>
      <c r="E78" s="9"/>
      <c r="F78" s="46" t="str">
        <f>F12</f>
        <v>Veselí u Oder</v>
      </c>
      <c r="G78" s="9"/>
      <c r="H78" s="9"/>
      <c r="I78" s="33" t="s">
        <v>22</v>
      </c>
      <c r="J78" s="46" t="str">
        <f>IF(J12="","",J12)</f>
        <v>17. 7. 2024</v>
      </c>
      <c r="K78" s="19"/>
      <c r="L78" s="17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12"/>
    </row>
    <row r="79" spans="1:66" ht="7.95" customHeight="1">
      <c r="A79" s="13"/>
      <c r="B79" s="17"/>
      <c r="C79" s="9"/>
      <c r="D79" s="9"/>
      <c r="E79" s="9"/>
      <c r="F79" s="9"/>
      <c r="G79" s="9"/>
      <c r="H79" s="9"/>
      <c r="I79" s="9"/>
      <c r="J79" s="9"/>
      <c r="K79" s="19"/>
      <c r="L79" s="17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12"/>
    </row>
    <row r="80" spans="1:66" ht="40.049999999999997" customHeight="1">
      <c r="A80" s="13"/>
      <c r="B80" s="17"/>
      <c r="C80" s="33" t="s">
        <v>24</v>
      </c>
      <c r="D80" s="9"/>
      <c r="E80" s="9"/>
      <c r="F80" s="46" t="str">
        <f>E15</f>
        <v>Město Odry</v>
      </c>
      <c r="G80" s="9"/>
      <c r="H80" s="9"/>
      <c r="I80" s="33" t="s">
        <v>30</v>
      </c>
      <c r="J80" s="28" t="str">
        <f>E21</f>
        <v>PRINEX GROUP s.r.o., Masarykovo nám. 11/46, Odry</v>
      </c>
      <c r="K80" s="19"/>
      <c r="L80" s="17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12"/>
    </row>
    <row r="81" spans="1:66" ht="15.15" customHeight="1">
      <c r="A81" s="13"/>
      <c r="B81" s="17"/>
      <c r="C81" s="33" t="s">
        <v>28</v>
      </c>
      <c r="D81" s="9"/>
      <c r="E81" s="9"/>
      <c r="F81" s="46" t="str">
        <f>IF(E18="","",E18)</f>
        <v>Vyplň údaj</v>
      </c>
      <c r="G81" s="9"/>
      <c r="H81" s="9"/>
      <c r="I81" s="33" t="s">
        <v>33</v>
      </c>
      <c r="J81" s="28" t="str">
        <f>E24</f>
        <v xml:space="preserve"> </v>
      </c>
      <c r="K81" s="19"/>
      <c r="L81" s="17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12"/>
    </row>
    <row r="82" spans="1:66" ht="10.35" customHeight="1">
      <c r="A82" s="13"/>
      <c r="B82" s="17"/>
      <c r="C82" s="47"/>
      <c r="D82" s="47"/>
      <c r="E82" s="47"/>
      <c r="F82" s="47"/>
      <c r="G82" s="47"/>
      <c r="H82" s="47"/>
      <c r="I82" s="47"/>
      <c r="J82" s="47"/>
      <c r="K82" s="225"/>
      <c r="L82" s="17"/>
      <c r="M82" s="47"/>
      <c r="N82" s="47"/>
      <c r="O82" s="47"/>
      <c r="P82" s="47"/>
      <c r="Q82" s="47"/>
      <c r="R82" s="47"/>
      <c r="S82" s="47"/>
      <c r="T82" s="47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12"/>
    </row>
    <row r="83" spans="1:66" ht="29.25" customHeight="1">
      <c r="A83" s="13"/>
      <c r="B83" s="49"/>
      <c r="C83" s="132" t="s">
        <v>159</v>
      </c>
      <c r="D83" s="133" t="s">
        <v>56</v>
      </c>
      <c r="E83" s="133" t="s">
        <v>52</v>
      </c>
      <c r="F83" s="133" t="s">
        <v>53</v>
      </c>
      <c r="G83" s="133" t="s">
        <v>160</v>
      </c>
      <c r="H83" s="133" t="s">
        <v>161</v>
      </c>
      <c r="I83" s="133" t="s">
        <v>162</v>
      </c>
      <c r="J83" s="133" t="s">
        <v>133</v>
      </c>
      <c r="K83" s="134" t="s">
        <v>163</v>
      </c>
      <c r="L83" s="49"/>
      <c r="M83" s="135"/>
      <c r="N83" s="136" t="s">
        <v>41</v>
      </c>
      <c r="O83" s="136" t="s">
        <v>164</v>
      </c>
      <c r="P83" s="136" t="s">
        <v>165</v>
      </c>
      <c r="Q83" s="136" t="s">
        <v>166</v>
      </c>
      <c r="R83" s="136" t="s">
        <v>167</v>
      </c>
      <c r="S83" s="136" t="s">
        <v>168</v>
      </c>
      <c r="T83" s="137" t="s">
        <v>169</v>
      </c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12"/>
    </row>
    <row r="84" spans="1:66" ht="22.8" customHeight="1">
      <c r="A84" s="13"/>
      <c r="B84" s="17"/>
      <c r="C84" s="138" t="s">
        <v>170</v>
      </c>
      <c r="D84" s="50"/>
      <c r="E84" s="50"/>
      <c r="F84" s="50"/>
      <c r="G84" s="50"/>
      <c r="H84" s="50"/>
      <c r="I84" s="50"/>
      <c r="J84" s="139">
        <f>BK84</f>
        <v>0</v>
      </c>
      <c r="K84" s="226"/>
      <c r="L84" s="49"/>
      <c r="M84" s="63"/>
      <c r="N84" s="50"/>
      <c r="O84" s="50"/>
      <c r="P84" s="140">
        <f>P85</f>
        <v>0</v>
      </c>
      <c r="Q84" s="50"/>
      <c r="R84" s="140">
        <f>R85</f>
        <v>37.889973920000003</v>
      </c>
      <c r="S84" s="50"/>
      <c r="T84" s="141">
        <f>T85</f>
        <v>0</v>
      </c>
      <c r="U84" s="52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9"/>
      <c r="AS84" s="9"/>
      <c r="AT84" s="123" t="s">
        <v>70</v>
      </c>
      <c r="AU84" s="123" t="s">
        <v>134</v>
      </c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142">
        <f>BK85</f>
        <v>0</v>
      </c>
      <c r="BL84" s="9"/>
      <c r="BM84" s="9"/>
      <c r="BN84" s="12"/>
    </row>
    <row r="85" spans="1:66" ht="25.95" customHeight="1">
      <c r="A85" s="13"/>
      <c r="B85" s="17"/>
      <c r="C85" s="9"/>
      <c r="D85" s="144" t="s">
        <v>70</v>
      </c>
      <c r="E85" s="145" t="s">
        <v>171</v>
      </c>
      <c r="F85" s="145" t="s">
        <v>171</v>
      </c>
      <c r="G85" s="9"/>
      <c r="H85" s="9"/>
      <c r="I85" s="9"/>
      <c r="J85" s="146">
        <f>BK85</f>
        <v>0</v>
      </c>
      <c r="K85" s="19"/>
      <c r="L85" s="49"/>
      <c r="M85" s="52"/>
      <c r="N85" s="9"/>
      <c r="O85" s="9"/>
      <c r="P85" s="147">
        <f>P86+P118+P123+P137</f>
        <v>0</v>
      </c>
      <c r="Q85" s="9"/>
      <c r="R85" s="147">
        <f>R86+R118+R123+R137</f>
        <v>37.889973920000003</v>
      </c>
      <c r="S85" s="9"/>
      <c r="T85" s="148">
        <f>T86+T118+T123+T137</f>
        <v>0</v>
      </c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44" t="s">
        <v>79</v>
      </c>
      <c r="AS85" s="9"/>
      <c r="AT85" s="149" t="s">
        <v>70</v>
      </c>
      <c r="AU85" s="149" t="s">
        <v>71</v>
      </c>
      <c r="AV85" s="9"/>
      <c r="AW85" s="9"/>
      <c r="AX85" s="9"/>
      <c r="AY85" s="144" t="s">
        <v>173</v>
      </c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150">
        <f>BK86+BK118+BK123+BK137</f>
        <v>0</v>
      </c>
      <c r="BL85" s="9"/>
      <c r="BM85" s="9"/>
      <c r="BN85" s="12"/>
    </row>
    <row r="86" spans="1:66" ht="22.8" customHeight="1">
      <c r="A86" s="13"/>
      <c r="B86" s="17"/>
      <c r="C86" s="47"/>
      <c r="D86" s="151" t="s">
        <v>70</v>
      </c>
      <c r="E86" s="152" t="s">
        <v>79</v>
      </c>
      <c r="F86" s="152" t="s">
        <v>174</v>
      </c>
      <c r="G86" s="47"/>
      <c r="H86" s="47"/>
      <c r="I86" s="47"/>
      <c r="J86" s="153">
        <f>BK86</f>
        <v>0</v>
      </c>
      <c r="K86" s="225"/>
      <c r="L86" s="49"/>
      <c r="M86" s="52"/>
      <c r="N86" s="9"/>
      <c r="O86" s="9"/>
      <c r="P86" s="147">
        <f>SUM(P87:P117)</f>
        <v>0</v>
      </c>
      <c r="Q86" s="9"/>
      <c r="R86" s="147">
        <f>SUM(R87:R117)</f>
        <v>36.783999999999999</v>
      </c>
      <c r="S86" s="9"/>
      <c r="T86" s="148">
        <f>SUM(T87:T117)</f>
        <v>0</v>
      </c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44" t="s">
        <v>79</v>
      </c>
      <c r="AS86" s="9"/>
      <c r="AT86" s="149" t="s">
        <v>70</v>
      </c>
      <c r="AU86" s="149" t="s">
        <v>79</v>
      </c>
      <c r="AV86" s="9"/>
      <c r="AW86" s="9"/>
      <c r="AX86" s="9"/>
      <c r="AY86" s="144" t="s">
        <v>173</v>
      </c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150">
        <f>SUM(BK87:BK117)</f>
        <v>0</v>
      </c>
      <c r="BL86" s="9"/>
      <c r="BM86" s="9"/>
      <c r="BN86" s="12"/>
    </row>
    <row r="87" spans="1:66" ht="49.05" customHeight="1">
      <c r="A87" s="13"/>
      <c r="B87" s="49"/>
      <c r="C87" s="154" t="s">
        <v>79</v>
      </c>
      <c r="D87" s="154" t="s">
        <v>175</v>
      </c>
      <c r="E87" s="155" t="s">
        <v>2921</v>
      </c>
      <c r="F87" s="155" t="s">
        <v>2922</v>
      </c>
      <c r="G87" s="156" t="s">
        <v>248</v>
      </c>
      <c r="H87" s="157">
        <v>27.96</v>
      </c>
      <c r="I87" s="158"/>
      <c r="J87" s="159">
        <f>ROUND(I87*H87,2)</f>
        <v>0</v>
      </c>
      <c r="K87" s="167" t="s">
        <v>192</v>
      </c>
      <c r="L87" s="49"/>
      <c r="M87" s="161"/>
      <c r="N87" s="162" t="s">
        <v>42</v>
      </c>
      <c r="O87" s="9"/>
      <c r="P87" s="163">
        <f>O87*H87</f>
        <v>0</v>
      </c>
      <c r="Q87" s="163">
        <v>0</v>
      </c>
      <c r="R87" s="163">
        <f>Q87*H87</f>
        <v>0</v>
      </c>
      <c r="S87" s="163">
        <v>0</v>
      </c>
      <c r="T87" s="164">
        <f>S87*H87</f>
        <v>0</v>
      </c>
      <c r="U87" s="52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65" t="s">
        <v>179</v>
      </c>
      <c r="AS87" s="9"/>
      <c r="AT87" s="165" t="s">
        <v>175</v>
      </c>
      <c r="AU87" s="165" t="s">
        <v>81</v>
      </c>
      <c r="AV87" s="9"/>
      <c r="AW87" s="9"/>
      <c r="AX87" s="9"/>
      <c r="AY87" s="123" t="s">
        <v>173</v>
      </c>
      <c r="AZ87" s="9"/>
      <c r="BA87" s="9"/>
      <c r="BB87" s="9"/>
      <c r="BC87" s="9"/>
      <c r="BD87" s="9"/>
      <c r="BE87" s="166">
        <f>IF(N87="základní",J87,0)</f>
        <v>0</v>
      </c>
      <c r="BF87" s="166">
        <f>IF(N87="snížená",J87,0)</f>
        <v>0</v>
      </c>
      <c r="BG87" s="166">
        <f>IF(N87="zákl. přenesená",J87,0)</f>
        <v>0</v>
      </c>
      <c r="BH87" s="166">
        <f>IF(N87="sníž. přenesená",J87,0)</f>
        <v>0</v>
      </c>
      <c r="BI87" s="166">
        <f>IF(N87="nulová",J87,0)</f>
        <v>0</v>
      </c>
      <c r="BJ87" s="123" t="s">
        <v>79</v>
      </c>
      <c r="BK87" s="166">
        <f>ROUND(I87*H87,2)</f>
        <v>0</v>
      </c>
      <c r="BL87" s="123" t="s">
        <v>179</v>
      </c>
      <c r="BM87" s="165" t="s">
        <v>2923</v>
      </c>
      <c r="BN87" s="12"/>
    </row>
    <row r="88" spans="1:66" ht="13.05" customHeight="1">
      <c r="A88" s="13"/>
      <c r="B88" s="17"/>
      <c r="C88" s="229"/>
      <c r="D88" s="168" t="s">
        <v>194</v>
      </c>
      <c r="E88" s="229"/>
      <c r="F88" s="169" t="s">
        <v>2924</v>
      </c>
      <c r="G88" s="229"/>
      <c r="H88" s="229"/>
      <c r="I88" s="229"/>
      <c r="J88" s="229"/>
      <c r="K88" s="230"/>
      <c r="L88" s="49"/>
      <c r="M88" s="52"/>
      <c r="N88" s="9"/>
      <c r="O88" s="9"/>
      <c r="P88" s="9"/>
      <c r="Q88" s="9"/>
      <c r="R88" s="9"/>
      <c r="S88" s="9"/>
      <c r="T88" s="53"/>
      <c r="U88" s="52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9"/>
      <c r="AS88" s="9"/>
      <c r="AT88" s="123" t="s">
        <v>194</v>
      </c>
      <c r="AU88" s="123" t="s">
        <v>81</v>
      </c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12"/>
    </row>
    <row r="89" spans="1:66" ht="62.7" customHeight="1">
      <c r="A89" s="13"/>
      <c r="B89" s="49"/>
      <c r="C89" s="154" t="s">
        <v>81</v>
      </c>
      <c r="D89" s="154" t="s">
        <v>175</v>
      </c>
      <c r="E89" s="155" t="s">
        <v>2838</v>
      </c>
      <c r="F89" s="155" t="s">
        <v>2839</v>
      </c>
      <c r="G89" s="156" t="s">
        <v>248</v>
      </c>
      <c r="H89" s="157">
        <v>28.391999999999999</v>
      </c>
      <c r="I89" s="158"/>
      <c r="J89" s="159">
        <f>ROUND(I89*H89,2)</f>
        <v>0</v>
      </c>
      <c r="K89" s="167" t="s">
        <v>192</v>
      </c>
      <c r="L89" s="49"/>
      <c r="M89" s="161"/>
      <c r="N89" s="162" t="s">
        <v>42</v>
      </c>
      <c r="O89" s="9"/>
      <c r="P89" s="163">
        <f>O89*H89</f>
        <v>0</v>
      </c>
      <c r="Q89" s="163">
        <v>0</v>
      </c>
      <c r="R89" s="163">
        <f>Q89*H89</f>
        <v>0</v>
      </c>
      <c r="S89" s="163">
        <v>0</v>
      </c>
      <c r="T89" s="164">
        <f>S89*H89</f>
        <v>0</v>
      </c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65" t="s">
        <v>179</v>
      </c>
      <c r="AS89" s="9"/>
      <c r="AT89" s="165" t="s">
        <v>175</v>
      </c>
      <c r="AU89" s="165" t="s">
        <v>81</v>
      </c>
      <c r="AV89" s="9"/>
      <c r="AW89" s="9"/>
      <c r="AX89" s="9"/>
      <c r="AY89" s="123" t="s">
        <v>173</v>
      </c>
      <c r="AZ89" s="9"/>
      <c r="BA89" s="9"/>
      <c r="BB89" s="9"/>
      <c r="BC89" s="9"/>
      <c r="BD89" s="9"/>
      <c r="BE89" s="166">
        <f>IF(N89="základní",J89,0)</f>
        <v>0</v>
      </c>
      <c r="BF89" s="166">
        <f>IF(N89="snížená",J89,0)</f>
        <v>0</v>
      </c>
      <c r="BG89" s="166">
        <f>IF(N89="zákl. přenesená",J89,0)</f>
        <v>0</v>
      </c>
      <c r="BH89" s="166">
        <f>IF(N89="sníž. přenesená",J89,0)</f>
        <v>0</v>
      </c>
      <c r="BI89" s="166">
        <f>IF(N89="nulová",J89,0)</f>
        <v>0</v>
      </c>
      <c r="BJ89" s="123" t="s">
        <v>79</v>
      </c>
      <c r="BK89" s="166">
        <f>ROUND(I89*H89,2)</f>
        <v>0</v>
      </c>
      <c r="BL89" s="123" t="s">
        <v>179</v>
      </c>
      <c r="BM89" s="165" t="s">
        <v>2925</v>
      </c>
      <c r="BN89" s="12"/>
    </row>
    <row r="90" spans="1:66" ht="13.05" customHeight="1">
      <c r="A90" s="13"/>
      <c r="B90" s="17"/>
      <c r="C90" s="50"/>
      <c r="D90" s="170" t="s">
        <v>194</v>
      </c>
      <c r="E90" s="50"/>
      <c r="F90" s="171" t="s">
        <v>2841</v>
      </c>
      <c r="G90" s="50"/>
      <c r="H90" s="50"/>
      <c r="I90" s="50"/>
      <c r="J90" s="50"/>
      <c r="K90" s="226"/>
      <c r="L90" s="49"/>
      <c r="M90" s="52"/>
      <c r="N90" s="9"/>
      <c r="O90" s="9"/>
      <c r="P90" s="9"/>
      <c r="Q90" s="9"/>
      <c r="R90" s="9"/>
      <c r="S90" s="9"/>
      <c r="T90" s="53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9"/>
      <c r="AS90" s="9"/>
      <c r="AT90" s="123" t="s">
        <v>194</v>
      </c>
      <c r="AU90" s="123" t="s">
        <v>81</v>
      </c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12"/>
    </row>
    <row r="91" spans="1:66" ht="13.05" customHeight="1">
      <c r="A91" s="13"/>
      <c r="B91" s="17"/>
      <c r="C91" s="47"/>
      <c r="D91" s="183" t="s">
        <v>207</v>
      </c>
      <c r="E91" s="191"/>
      <c r="F91" s="192" t="s">
        <v>2926</v>
      </c>
      <c r="G91" s="47"/>
      <c r="H91" s="186">
        <v>28.391999999999999</v>
      </c>
      <c r="I91" s="47"/>
      <c r="J91" s="47"/>
      <c r="K91" s="225"/>
      <c r="L91" s="49"/>
      <c r="M91" s="52"/>
      <c r="N91" s="9"/>
      <c r="O91" s="9"/>
      <c r="P91" s="9"/>
      <c r="Q91" s="9"/>
      <c r="R91" s="9"/>
      <c r="S91" s="9"/>
      <c r="T91" s="53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9"/>
      <c r="AS91" s="9"/>
      <c r="AT91" s="181" t="s">
        <v>207</v>
      </c>
      <c r="AU91" s="181" t="s">
        <v>81</v>
      </c>
      <c r="AV91" s="43" t="s">
        <v>81</v>
      </c>
      <c r="AW91" s="43" t="s">
        <v>32</v>
      </c>
      <c r="AX91" s="43" t="s">
        <v>79</v>
      </c>
      <c r="AY91" s="181" t="s">
        <v>173</v>
      </c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12"/>
    </row>
    <row r="92" spans="1:66" ht="62.7" customHeight="1">
      <c r="A92" s="13"/>
      <c r="B92" s="49"/>
      <c r="C92" s="154" t="s">
        <v>184</v>
      </c>
      <c r="D92" s="154" t="s">
        <v>175</v>
      </c>
      <c r="E92" s="155" t="s">
        <v>289</v>
      </c>
      <c r="F92" s="155" t="s">
        <v>290</v>
      </c>
      <c r="G92" s="156" t="s">
        <v>248</v>
      </c>
      <c r="H92" s="157">
        <v>27.527999999999999</v>
      </c>
      <c r="I92" s="158"/>
      <c r="J92" s="159">
        <f>ROUND(I92*H92,2)</f>
        <v>0</v>
      </c>
      <c r="K92" s="167" t="s">
        <v>192</v>
      </c>
      <c r="L92" s="49"/>
      <c r="M92" s="161"/>
      <c r="N92" s="162" t="s">
        <v>42</v>
      </c>
      <c r="O92" s="9"/>
      <c r="P92" s="163">
        <f>O92*H92</f>
        <v>0</v>
      </c>
      <c r="Q92" s="163">
        <v>0</v>
      </c>
      <c r="R92" s="163">
        <f>Q92*H92</f>
        <v>0</v>
      </c>
      <c r="S92" s="163">
        <v>0</v>
      </c>
      <c r="T92" s="164">
        <f>S92*H92</f>
        <v>0</v>
      </c>
      <c r="U92" s="52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65" t="s">
        <v>179</v>
      </c>
      <c r="AS92" s="9"/>
      <c r="AT92" s="165" t="s">
        <v>175</v>
      </c>
      <c r="AU92" s="165" t="s">
        <v>81</v>
      </c>
      <c r="AV92" s="9"/>
      <c r="AW92" s="9"/>
      <c r="AX92" s="9"/>
      <c r="AY92" s="123" t="s">
        <v>173</v>
      </c>
      <c r="AZ92" s="9"/>
      <c r="BA92" s="9"/>
      <c r="BB92" s="9"/>
      <c r="BC92" s="9"/>
      <c r="BD92" s="9"/>
      <c r="BE92" s="166">
        <f>IF(N92="základní",J92,0)</f>
        <v>0</v>
      </c>
      <c r="BF92" s="166">
        <f>IF(N92="snížená",J92,0)</f>
        <v>0</v>
      </c>
      <c r="BG92" s="166">
        <f>IF(N92="zákl. přenesená",J92,0)</f>
        <v>0</v>
      </c>
      <c r="BH92" s="166">
        <f>IF(N92="sníž. přenesená",J92,0)</f>
        <v>0</v>
      </c>
      <c r="BI92" s="166">
        <f>IF(N92="nulová",J92,0)</f>
        <v>0</v>
      </c>
      <c r="BJ92" s="123" t="s">
        <v>79</v>
      </c>
      <c r="BK92" s="166">
        <f>ROUND(I92*H92,2)</f>
        <v>0</v>
      </c>
      <c r="BL92" s="123" t="s">
        <v>179</v>
      </c>
      <c r="BM92" s="165" t="s">
        <v>2927</v>
      </c>
      <c r="BN92" s="12"/>
    </row>
    <row r="93" spans="1:66" ht="13.05" customHeight="1">
      <c r="A93" s="13"/>
      <c r="B93" s="17"/>
      <c r="C93" s="50"/>
      <c r="D93" s="170" t="s">
        <v>194</v>
      </c>
      <c r="E93" s="50"/>
      <c r="F93" s="171" t="s">
        <v>292</v>
      </c>
      <c r="G93" s="50"/>
      <c r="H93" s="50"/>
      <c r="I93" s="50"/>
      <c r="J93" s="50"/>
      <c r="K93" s="226"/>
      <c r="L93" s="49"/>
      <c r="M93" s="52"/>
      <c r="N93" s="9"/>
      <c r="O93" s="9"/>
      <c r="P93" s="9"/>
      <c r="Q93" s="9"/>
      <c r="R93" s="9"/>
      <c r="S93" s="9"/>
      <c r="T93" s="53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9"/>
      <c r="AS93" s="9"/>
      <c r="AT93" s="123" t="s">
        <v>194</v>
      </c>
      <c r="AU93" s="123" t="s">
        <v>81</v>
      </c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12"/>
    </row>
    <row r="94" spans="1:66" ht="13.05" customHeight="1">
      <c r="A94" s="13"/>
      <c r="B94" s="17"/>
      <c r="C94" s="47"/>
      <c r="D94" s="183" t="s">
        <v>207</v>
      </c>
      <c r="E94" s="191"/>
      <c r="F94" s="192" t="s">
        <v>2928</v>
      </c>
      <c r="G94" s="47"/>
      <c r="H94" s="186">
        <v>27.527999999999999</v>
      </c>
      <c r="I94" s="47"/>
      <c r="J94" s="47"/>
      <c r="K94" s="225"/>
      <c r="L94" s="49"/>
      <c r="M94" s="52"/>
      <c r="N94" s="9"/>
      <c r="O94" s="9"/>
      <c r="P94" s="9"/>
      <c r="Q94" s="9"/>
      <c r="R94" s="9"/>
      <c r="S94" s="9"/>
      <c r="T94" s="53"/>
      <c r="U94" s="52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9"/>
      <c r="AS94" s="9"/>
      <c r="AT94" s="181" t="s">
        <v>207</v>
      </c>
      <c r="AU94" s="181" t="s">
        <v>81</v>
      </c>
      <c r="AV94" s="43" t="s">
        <v>81</v>
      </c>
      <c r="AW94" s="43" t="s">
        <v>32</v>
      </c>
      <c r="AX94" s="43" t="s">
        <v>79</v>
      </c>
      <c r="AY94" s="181" t="s">
        <v>173</v>
      </c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12"/>
    </row>
    <row r="95" spans="1:66" ht="66.75" customHeight="1">
      <c r="A95" s="13"/>
      <c r="B95" s="49"/>
      <c r="C95" s="154" t="s">
        <v>179</v>
      </c>
      <c r="D95" s="154" t="s">
        <v>175</v>
      </c>
      <c r="E95" s="155" t="s">
        <v>294</v>
      </c>
      <c r="F95" s="155" t="s">
        <v>295</v>
      </c>
      <c r="G95" s="156" t="s">
        <v>248</v>
      </c>
      <c r="H95" s="157">
        <v>137.63999999999999</v>
      </c>
      <c r="I95" s="158"/>
      <c r="J95" s="159">
        <f>ROUND(I95*H95,2)</f>
        <v>0</v>
      </c>
      <c r="K95" s="167" t="s">
        <v>192</v>
      </c>
      <c r="L95" s="49"/>
      <c r="M95" s="161"/>
      <c r="N95" s="162" t="s">
        <v>42</v>
      </c>
      <c r="O95" s="9"/>
      <c r="P95" s="163">
        <f>O95*H95</f>
        <v>0</v>
      </c>
      <c r="Q95" s="163">
        <v>0</v>
      </c>
      <c r="R95" s="163">
        <f>Q95*H95</f>
        <v>0</v>
      </c>
      <c r="S95" s="163">
        <v>0</v>
      </c>
      <c r="T95" s="164">
        <f>S95*H95</f>
        <v>0</v>
      </c>
      <c r="U95" s="52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65" t="s">
        <v>179</v>
      </c>
      <c r="AS95" s="9"/>
      <c r="AT95" s="165" t="s">
        <v>175</v>
      </c>
      <c r="AU95" s="165" t="s">
        <v>81</v>
      </c>
      <c r="AV95" s="9"/>
      <c r="AW95" s="9"/>
      <c r="AX95" s="9"/>
      <c r="AY95" s="123" t="s">
        <v>173</v>
      </c>
      <c r="AZ95" s="9"/>
      <c r="BA95" s="9"/>
      <c r="BB95" s="9"/>
      <c r="BC95" s="9"/>
      <c r="BD95" s="9"/>
      <c r="BE95" s="166">
        <f>IF(N95="základní",J95,0)</f>
        <v>0</v>
      </c>
      <c r="BF95" s="166">
        <f>IF(N95="snížená",J95,0)</f>
        <v>0</v>
      </c>
      <c r="BG95" s="166">
        <f>IF(N95="zákl. přenesená",J95,0)</f>
        <v>0</v>
      </c>
      <c r="BH95" s="166">
        <f>IF(N95="sníž. přenesená",J95,0)</f>
        <v>0</v>
      </c>
      <c r="BI95" s="166">
        <f>IF(N95="nulová",J95,0)</f>
        <v>0</v>
      </c>
      <c r="BJ95" s="123" t="s">
        <v>79</v>
      </c>
      <c r="BK95" s="166">
        <f>ROUND(I95*H95,2)</f>
        <v>0</v>
      </c>
      <c r="BL95" s="123" t="s">
        <v>179</v>
      </c>
      <c r="BM95" s="165" t="s">
        <v>2929</v>
      </c>
      <c r="BN95" s="12"/>
    </row>
    <row r="96" spans="1:66" ht="13.05" customHeight="1">
      <c r="A96" s="13"/>
      <c r="B96" s="17"/>
      <c r="C96" s="50"/>
      <c r="D96" s="170" t="s">
        <v>194</v>
      </c>
      <c r="E96" s="50"/>
      <c r="F96" s="171" t="s">
        <v>297</v>
      </c>
      <c r="G96" s="50"/>
      <c r="H96" s="50"/>
      <c r="I96" s="50"/>
      <c r="J96" s="50"/>
      <c r="K96" s="226"/>
      <c r="L96" s="49"/>
      <c r="M96" s="52"/>
      <c r="N96" s="9"/>
      <c r="O96" s="9"/>
      <c r="P96" s="9"/>
      <c r="Q96" s="9"/>
      <c r="R96" s="9"/>
      <c r="S96" s="9"/>
      <c r="T96" s="53"/>
      <c r="U96" s="52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9"/>
      <c r="AS96" s="9"/>
      <c r="AT96" s="123" t="s">
        <v>194</v>
      </c>
      <c r="AU96" s="123" t="s">
        <v>81</v>
      </c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12"/>
    </row>
    <row r="97" spans="1:66" ht="13.05" customHeight="1">
      <c r="A97" s="13"/>
      <c r="B97" s="17"/>
      <c r="C97" s="47"/>
      <c r="D97" s="183" t="s">
        <v>207</v>
      </c>
      <c r="E97" s="191"/>
      <c r="F97" s="192" t="s">
        <v>2930</v>
      </c>
      <c r="G97" s="47"/>
      <c r="H97" s="186">
        <v>137.63999999999999</v>
      </c>
      <c r="I97" s="47"/>
      <c r="J97" s="47"/>
      <c r="K97" s="225"/>
      <c r="L97" s="49"/>
      <c r="M97" s="52"/>
      <c r="N97" s="9"/>
      <c r="O97" s="9"/>
      <c r="P97" s="9"/>
      <c r="Q97" s="9"/>
      <c r="R97" s="9"/>
      <c r="S97" s="9"/>
      <c r="T97" s="53"/>
      <c r="U97" s="52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9"/>
      <c r="AS97" s="9"/>
      <c r="AT97" s="181" t="s">
        <v>207</v>
      </c>
      <c r="AU97" s="181" t="s">
        <v>81</v>
      </c>
      <c r="AV97" s="43" t="s">
        <v>81</v>
      </c>
      <c r="AW97" s="43" t="s">
        <v>32</v>
      </c>
      <c r="AX97" s="43" t="s">
        <v>79</v>
      </c>
      <c r="AY97" s="181" t="s">
        <v>173</v>
      </c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12"/>
    </row>
    <row r="98" spans="1:66" ht="44.25" customHeight="1">
      <c r="A98" s="13"/>
      <c r="B98" s="49"/>
      <c r="C98" s="154" t="s">
        <v>196</v>
      </c>
      <c r="D98" s="154" t="s">
        <v>175</v>
      </c>
      <c r="E98" s="155" t="s">
        <v>276</v>
      </c>
      <c r="F98" s="155" t="s">
        <v>277</v>
      </c>
      <c r="G98" s="156" t="s">
        <v>248</v>
      </c>
      <c r="H98" s="157">
        <v>27.96</v>
      </c>
      <c r="I98" s="158"/>
      <c r="J98" s="159">
        <f>ROUND(I98*H98,2)</f>
        <v>0</v>
      </c>
      <c r="K98" s="167" t="s">
        <v>192</v>
      </c>
      <c r="L98" s="49"/>
      <c r="M98" s="161"/>
      <c r="N98" s="162" t="s">
        <v>42</v>
      </c>
      <c r="O98" s="9"/>
      <c r="P98" s="163">
        <f>O98*H98</f>
        <v>0</v>
      </c>
      <c r="Q98" s="163">
        <v>0</v>
      </c>
      <c r="R98" s="163">
        <f>Q98*H98</f>
        <v>0</v>
      </c>
      <c r="S98" s="163">
        <v>0</v>
      </c>
      <c r="T98" s="164">
        <f>S98*H98</f>
        <v>0</v>
      </c>
      <c r="U98" s="5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65" t="s">
        <v>179</v>
      </c>
      <c r="AS98" s="9"/>
      <c r="AT98" s="165" t="s">
        <v>175</v>
      </c>
      <c r="AU98" s="165" t="s">
        <v>81</v>
      </c>
      <c r="AV98" s="9"/>
      <c r="AW98" s="9"/>
      <c r="AX98" s="9"/>
      <c r="AY98" s="123" t="s">
        <v>173</v>
      </c>
      <c r="AZ98" s="9"/>
      <c r="BA98" s="9"/>
      <c r="BB98" s="9"/>
      <c r="BC98" s="9"/>
      <c r="BD98" s="9"/>
      <c r="BE98" s="166">
        <f>IF(N98="základní",J98,0)</f>
        <v>0</v>
      </c>
      <c r="BF98" s="166">
        <f>IF(N98="snížená",J98,0)</f>
        <v>0</v>
      </c>
      <c r="BG98" s="166">
        <f>IF(N98="zákl. přenesená",J98,0)</f>
        <v>0</v>
      </c>
      <c r="BH98" s="166">
        <f>IF(N98="sníž. přenesená",J98,0)</f>
        <v>0</v>
      </c>
      <c r="BI98" s="166">
        <f>IF(N98="nulová",J98,0)</f>
        <v>0</v>
      </c>
      <c r="BJ98" s="123" t="s">
        <v>79</v>
      </c>
      <c r="BK98" s="166">
        <f>ROUND(I98*H98,2)</f>
        <v>0</v>
      </c>
      <c r="BL98" s="123" t="s">
        <v>179</v>
      </c>
      <c r="BM98" s="165" t="s">
        <v>2931</v>
      </c>
      <c r="BN98" s="12"/>
    </row>
    <row r="99" spans="1:66" ht="13.05" customHeight="1">
      <c r="A99" s="13"/>
      <c r="B99" s="17"/>
      <c r="C99" s="50"/>
      <c r="D99" s="170" t="s">
        <v>194</v>
      </c>
      <c r="E99" s="50"/>
      <c r="F99" s="171" t="s">
        <v>279</v>
      </c>
      <c r="G99" s="50"/>
      <c r="H99" s="50"/>
      <c r="I99" s="50"/>
      <c r="J99" s="50"/>
      <c r="K99" s="226"/>
      <c r="L99" s="49"/>
      <c r="M99" s="52"/>
      <c r="N99" s="9"/>
      <c r="O99" s="9"/>
      <c r="P99" s="9"/>
      <c r="Q99" s="9"/>
      <c r="R99" s="9"/>
      <c r="S99" s="9"/>
      <c r="T99" s="53"/>
      <c r="U99" s="5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9"/>
      <c r="AS99" s="9"/>
      <c r="AT99" s="123" t="s">
        <v>194</v>
      </c>
      <c r="AU99" s="123" t="s">
        <v>81</v>
      </c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12"/>
    </row>
    <row r="100" spans="1:66" ht="13.05" customHeight="1">
      <c r="A100" s="13"/>
      <c r="B100" s="17"/>
      <c r="C100" s="47"/>
      <c r="D100" s="183" t="s">
        <v>207</v>
      </c>
      <c r="E100" s="191"/>
      <c r="F100" s="192" t="s">
        <v>2932</v>
      </c>
      <c r="G100" s="47"/>
      <c r="H100" s="186">
        <v>27.96</v>
      </c>
      <c r="I100" s="47"/>
      <c r="J100" s="47"/>
      <c r="K100" s="225"/>
      <c r="L100" s="49"/>
      <c r="M100" s="52"/>
      <c r="N100" s="9"/>
      <c r="O100" s="9"/>
      <c r="P100" s="9"/>
      <c r="Q100" s="9"/>
      <c r="R100" s="9"/>
      <c r="S100" s="9"/>
      <c r="T100" s="53"/>
      <c r="U100" s="52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9"/>
      <c r="AS100" s="9"/>
      <c r="AT100" s="181" t="s">
        <v>207</v>
      </c>
      <c r="AU100" s="181" t="s">
        <v>81</v>
      </c>
      <c r="AV100" s="43" t="s">
        <v>81</v>
      </c>
      <c r="AW100" s="43" t="s">
        <v>32</v>
      </c>
      <c r="AX100" s="43" t="s">
        <v>79</v>
      </c>
      <c r="AY100" s="181" t="s">
        <v>173</v>
      </c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12"/>
    </row>
    <row r="101" spans="1:66" ht="44.25" customHeight="1">
      <c r="A101" s="13"/>
      <c r="B101" s="49"/>
      <c r="C101" s="154" t="s">
        <v>202</v>
      </c>
      <c r="D101" s="154" t="s">
        <v>175</v>
      </c>
      <c r="E101" s="155" t="s">
        <v>2849</v>
      </c>
      <c r="F101" s="155" t="s">
        <v>301</v>
      </c>
      <c r="G101" s="156" t="s">
        <v>302</v>
      </c>
      <c r="H101" s="157">
        <v>44.735999999999997</v>
      </c>
      <c r="I101" s="158"/>
      <c r="J101" s="159">
        <f>ROUND(I101*H101,2)</f>
        <v>0</v>
      </c>
      <c r="K101" s="167" t="s">
        <v>192</v>
      </c>
      <c r="L101" s="49"/>
      <c r="M101" s="161"/>
      <c r="N101" s="162" t="s">
        <v>42</v>
      </c>
      <c r="O101" s="9"/>
      <c r="P101" s="163">
        <f>O101*H101</f>
        <v>0</v>
      </c>
      <c r="Q101" s="163">
        <v>0</v>
      </c>
      <c r="R101" s="163">
        <f>Q101*H101</f>
        <v>0</v>
      </c>
      <c r="S101" s="163">
        <v>0</v>
      </c>
      <c r="T101" s="164">
        <f>S101*H101</f>
        <v>0</v>
      </c>
      <c r="U101" s="52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65" t="s">
        <v>179</v>
      </c>
      <c r="AS101" s="9"/>
      <c r="AT101" s="165" t="s">
        <v>175</v>
      </c>
      <c r="AU101" s="165" t="s">
        <v>81</v>
      </c>
      <c r="AV101" s="9"/>
      <c r="AW101" s="9"/>
      <c r="AX101" s="9"/>
      <c r="AY101" s="123" t="s">
        <v>173</v>
      </c>
      <c r="AZ101" s="9"/>
      <c r="BA101" s="9"/>
      <c r="BB101" s="9"/>
      <c r="BC101" s="9"/>
      <c r="BD101" s="9"/>
      <c r="BE101" s="166">
        <f>IF(N101="základní",J101,0)</f>
        <v>0</v>
      </c>
      <c r="BF101" s="166">
        <f>IF(N101="snížená",J101,0)</f>
        <v>0</v>
      </c>
      <c r="BG101" s="166">
        <f>IF(N101="zákl. přenesená",J101,0)</f>
        <v>0</v>
      </c>
      <c r="BH101" s="166">
        <f>IF(N101="sníž. přenesená",J101,0)</f>
        <v>0</v>
      </c>
      <c r="BI101" s="166">
        <f>IF(N101="nulová",J101,0)</f>
        <v>0</v>
      </c>
      <c r="BJ101" s="123" t="s">
        <v>79</v>
      </c>
      <c r="BK101" s="166">
        <f>ROUND(I101*H101,2)</f>
        <v>0</v>
      </c>
      <c r="BL101" s="123" t="s">
        <v>179</v>
      </c>
      <c r="BM101" s="165" t="s">
        <v>2933</v>
      </c>
      <c r="BN101" s="12"/>
    </row>
    <row r="102" spans="1:66" ht="13.05" customHeight="1">
      <c r="A102" s="13"/>
      <c r="B102" s="17"/>
      <c r="C102" s="50"/>
      <c r="D102" s="170" t="s">
        <v>194</v>
      </c>
      <c r="E102" s="50"/>
      <c r="F102" s="171" t="s">
        <v>2851</v>
      </c>
      <c r="G102" s="50"/>
      <c r="H102" s="50"/>
      <c r="I102" s="50"/>
      <c r="J102" s="50"/>
      <c r="K102" s="226"/>
      <c r="L102" s="49"/>
      <c r="M102" s="52"/>
      <c r="N102" s="9"/>
      <c r="O102" s="9"/>
      <c r="P102" s="9"/>
      <c r="Q102" s="9"/>
      <c r="R102" s="9"/>
      <c r="S102" s="9"/>
      <c r="T102" s="53"/>
      <c r="U102" s="52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9"/>
      <c r="AS102" s="9"/>
      <c r="AT102" s="123" t="s">
        <v>194</v>
      </c>
      <c r="AU102" s="123" t="s">
        <v>81</v>
      </c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12"/>
    </row>
    <row r="103" spans="1:66" ht="13.05" customHeight="1">
      <c r="A103" s="13"/>
      <c r="B103" s="17"/>
      <c r="C103" s="47"/>
      <c r="D103" s="183" t="s">
        <v>207</v>
      </c>
      <c r="E103" s="191"/>
      <c r="F103" s="192" t="s">
        <v>2934</v>
      </c>
      <c r="G103" s="47"/>
      <c r="H103" s="186">
        <v>44.735999999999997</v>
      </c>
      <c r="I103" s="47"/>
      <c r="J103" s="47"/>
      <c r="K103" s="225"/>
      <c r="L103" s="49"/>
      <c r="M103" s="52"/>
      <c r="N103" s="9"/>
      <c r="O103" s="9"/>
      <c r="P103" s="9"/>
      <c r="Q103" s="9"/>
      <c r="R103" s="9"/>
      <c r="S103" s="9"/>
      <c r="T103" s="53"/>
      <c r="U103" s="52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9"/>
      <c r="AS103" s="9"/>
      <c r="AT103" s="181" t="s">
        <v>207</v>
      </c>
      <c r="AU103" s="181" t="s">
        <v>81</v>
      </c>
      <c r="AV103" s="43" t="s">
        <v>81</v>
      </c>
      <c r="AW103" s="43" t="s">
        <v>32</v>
      </c>
      <c r="AX103" s="43" t="s">
        <v>79</v>
      </c>
      <c r="AY103" s="181" t="s">
        <v>173</v>
      </c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12"/>
    </row>
    <row r="104" spans="1:66" ht="44.25" customHeight="1">
      <c r="A104" s="13"/>
      <c r="B104" s="49"/>
      <c r="C104" s="154" t="s">
        <v>211</v>
      </c>
      <c r="D104" s="154" t="s">
        <v>175</v>
      </c>
      <c r="E104" s="155" t="s">
        <v>2608</v>
      </c>
      <c r="F104" s="155" t="s">
        <v>308</v>
      </c>
      <c r="G104" s="156" t="s">
        <v>248</v>
      </c>
      <c r="H104" s="157">
        <v>0.432</v>
      </c>
      <c r="I104" s="158"/>
      <c r="J104" s="159">
        <f>ROUND(I104*H104,2)</f>
        <v>0</v>
      </c>
      <c r="K104" s="167" t="s">
        <v>192</v>
      </c>
      <c r="L104" s="49"/>
      <c r="M104" s="161"/>
      <c r="N104" s="162" t="s">
        <v>42</v>
      </c>
      <c r="O104" s="9"/>
      <c r="P104" s="163">
        <f>O104*H104</f>
        <v>0</v>
      </c>
      <c r="Q104" s="163">
        <v>0</v>
      </c>
      <c r="R104" s="163">
        <f>Q104*H104</f>
        <v>0</v>
      </c>
      <c r="S104" s="163">
        <v>0</v>
      </c>
      <c r="T104" s="164">
        <f>S104*H104</f>
        <v>0</v>
      </c>
      <c r="U104" s="52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65" t="s">
        <v>179</v>
      </c>
      <c r="AS104" s="9"/>
      <c r="AT104" s="165" t="s">
        <v>175</v>
      </c>
      <c r="AU104" s="165" t="s">
        <v>81</v>
      </c>
      <c r="AV104" s="9"/>
      <c r="AW104" s="9"/>
      <c r="AX104" s="9"/>
      <c r="AY104" s="123" t="s">
        <v>173</v>
      </c>
      <c r="AZ104" s="9"/>
      <c r="BA104" s="9"/>
      <c r="BB104" s="9"/>
      <c r="BC104" s="9"/>
      <c r="BD104" s="9"/>
      <c r="BE104" s="166">
        <f>IF(N104="základní",J104,0)</f>
        <v>0</v>
      </c>
      <c r="BF104" s="166">
        <f>IF(N104="snížená",J104,0)</f>
        <v>0</v>
      </c>
      <c r="BG104" s="166">
        <f>IF(N104="zákl. přenesená",J104,0)</f>
        <v>0</v>
      </c>
      <c r="BH104" s="166">
        <f>IF(N104="sníž. přenesená",J104,0)</f>
        <v>0</v>
      </c>
      <c r="BI104" s="166">
        <f>IF(N104="nulová",J104,0)</f>
        <v>0</v>
      </c>
      <c r="BJ104" s="123" t="s">
        <v>79</v>
      </c>
      <c r="BK104" s="166">
        <f>ROUND(I104*H104,2)</f>
        <v>0</v>
      </c>
      <c r="BL104" s="123" t="s">
        <v>179</v>
      </c>
      <c r="BM104" s="165" t="s">
        <v>2935</v>
      </c>
      <c r="BN104" s="12"/>
    </row>
    <row r="105" spans="1:66" ht="13.05" customHeight="1">
      <c r="A105" s="13"/>
      <c r="B105" s="17"/>
      <c r="C105" s="50"/>
      <c r="D105" s="170" t="s">
        <v>194</v>
      </c>
      <c r="E105" s="50"/>
      <c r="F105" s="171" t="s">
        <v>2610</v>
      </c>
      <c r="G105" s="50"/>
      <c r="H105" s="50"/>
      <c r="I105" s="50"/>
      <c r="J105" s="50"/>
      <c r="K105" s="226"/>
      <c r="L105" s="49"/>
      <c r="M105" s="52"/>
      <c r="N105" s="9"/>
      <c r="O105" s="9"/>
      <c r="P105" s="9"/>
      <c r="Q105" s="9"/>
      <c r="R105" s="9"/>
      <c r="S105" s="9"/>
      <c r="T105" s="53"/>
      <c r="U105" s="52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9"/>
      <c r="AS105" s="9"/>
      <c r="AT105" s="123" t="s">
        <v>194</v>
      </c>
      <c r="AU105" s="123" t="s">
        <v>81</v>
      </c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12"/>
    </row>
    <row r="106" spans="1:66" ht="13.05" customHeight="1">
      <c r="A106" s="13"/>
      <c r="B106" s="17"/>
      <c r="C106" s="9"/>
      <c r="D106" s="173" t="s">
        <v>207</v>
      </c>
      <c r="E106" s="178"/>
      <c r="F106" s="179" t="s">
        <v>2936</v>
      </c>
      <c r="G106" s="9"/>
      <c r="H106" s="180">
        <v>0.432</v>
      </c>
      <c r="I106" s="9"/>
      <c r="J106" s="9"/>
      <c r="K106" s="19"/>
      <c r="L106" s="49"/>
      <c r="M106" s="52"/>
      <c r="N106" s="9"/>
      <c r="O106" s="9"/>
      <c r="P106" s="9"/>
      <c r="Q106" s="9"/>
      <c r="R106" s="9"/>
      <c r="S106" s="9"/>
      <c r="T106" s="53"/>
      <c r="U106" s="52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9"/>
      <c r="AS106" s="9"/>
      <c r="AT106" s="181" t="s">
        <v>207</v>
      </c>
      <c r="AU106" s="181" t="s">
        <v>81</v>
      </c>
      <c r="AV106" s="43" t="s">
        <v>81</v>
      </c>
      <c r="AW106" s="43" t="s">
        <v>32</v>
      </c>
      <c r="AX106" s="43" t="s">
        <v>71</v>
      </c>
      <c r="AY106" s="181" t="s">
        <v>173</v>
      </c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12"/>
    </row>
    <row r="107" spans="1:66" ht="13.05" customHeight="1">
      <c r="A107" s="13"/>
      <c r="B107" s="17"/>
      <c r="C107" s="47"/>
      <c r="D107" s="183" t="s">
        <v>207</v>
      </c>
      <c r="E107" s="184"/>
      <c r="F107" s="185" t="s">
        <v>210</v>
      </c>
      <c r="G107" s="47"/>
      <c r="H107" s="186">
        <v>0.432</v>
      </c>
      <c r="I107" s="47"/>
      <c r="J107" s="47"/>
      <c r="K107" s="225"/>
      <c r="L107" s="49"/>
      <c r="M107" s="52"/>
      <c r="N107" s="9"/>
      <c r="O107" s="9"/>
      <c r="P107" s="9"/>
      <c r="Q107" s="9"/>
      <c r="R107" s="9"/>
      <c r="S107" s="9"/>
      <c r="T107" s="53"/>
      <c r="U107" s="52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9"/>
      <c r="AS107" s="9"/>
      <c r="AT107" s="187" t="s">
        <v>207</v>
      </c>
      <c r="AU107" s="187" t="s">
        <v>81</v>
      </c>
      <c r="AV107" s="43" t="s">
        <v>179</v>
      </c>
      <c r="AW107" s="43" t="s">
        <v>32</v>
      </c>
      <c r="AX107" s="43" t="s">
        <v>79</v>
      </c>
      <c r="AY107" s="187" t="s">
        <v>173</v>
      </c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12"/>
    </row>
    <row r="108" spans="1:66" ht="66.75" customHeight="1">
      <c r="A108" s="13"/>
      <c r="B108" s="49"/>
      <c r="C108" s="154" t="s">
        <v>216</v>
      </c>
      <c r="D108" s="154" t="s">
        <v>175</v>
      </c>
      <c r="E108" s="155" t="s">
        <v>324</v>
      </c>
      <c r="F108" s="155" t="s">
        <v>2854</v>
      </c>
      <c r="G108" s="156" t="s">
        <v>248</v>
      </c>
      <c r="H108" s="157">
        <v>0.432</v>
      </c>
      <c r="I108" s="158"/>
      <c r="J108" s="159">
        <f>ROUND(I108*H108,2)</f>
        <v>0</v>
      </c>
      <c r="K108" s="167" t="s">
        <v>192</v>
      </c>
      <c r="L108" s="49"/>
      <c r="M108" s="161"/>
      <c r="N108" s="162" t="s">
        <v>42</v>
      </c>
      <c r="O108" s="9"/>
      <c r="P108" s="163">
        <f>O108*H108</f>
        <v>0</v>
      </c>
      <c r="Q108" s="163">
        <v>0</v>
      </c>
      <c r="R108" s="163">
        <f>Q108*H108</f>
        <v>0</v>
      </c>
      <c r="S108" s="163">
        <v>0</v>
      </c>
      <c r="T108" s="164">
        <f>S108*H108</f>
        <v>0</v>
      </c>
      <c r="U108" s="52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65" t="s">
        <v>179</v>
      </c>
      <c r="AS108" s="9"/>
      <c r="AT108" s="165" t="s">
        <v>175</v>
      </c>
      <c r="AU108" s="165" t="s">
        <v>81</v>
      </c>
      <c r="AV108" s="9"/>
      <c r="AW108" s="9"/>
      <c r="AX108" s="9"/>
      <c r="AY108" s="123" t="s">
        <v>173</v>
      </c>
      <c r="AZ108" s="9"/>
      <c r="BA108" s="9"/>
      <c r="BB108" s="9"/>
      <c r="BC108" s="9"/>
      <c r="BD108" s="9"/>
      <c r="BE108" s="166">
        <f>IF(N108="základní",J108,0)</f>
        <v>0</v>
      </c>
      <c r="BF108" s="166">
        <f>IF(N108="snížená",J108,0)</f>
        <v>0</v>
      </c>
      <c r="BG108" s="166">
        <f>IF(N108="zákl. přenesená",J108,0)</f>
        <v>0</v>
      </c>
      <c r="BH108" s="166">
        <f>IF(N108="sníž. přenesená",J108,0)</f>
        <v>0</v>
      </c>
      <c r="BI108" s="166">
        <f>IF(N108="nulová",J108,0)</f>
        <v>0</v>
      </c>
      <c r="BJ108" s="123" t="s">
        <v>79</v>
      </c>
      <c r="BK108" s="166">
        <f>ROUND(I108*H108,2)</f>
        <v>0</v>
      </c>
      <c r="BL108" s="123" t="s">
        <v>179</v>
      </c>
      <c r="BM108" s="165" t="s">
        <v>2937</v>
      </c>
      <c r="BN108" s="12"/>
    </row>
    <row r="109" spans="1:66" ht="13.05" customHeight="1">
      <c r="A109" s="13"/>
      <c r="B109" s="17"/>
      <c r="C109" s="50"/>
      <c r="D109" s="170" t="s">
        <v>194</v>
      </c>
      <c r="E109" s="50"/>
      <c r="F109" s="171" t="s">
        <v>2856</v>
      </c>
      <c r="G109" s="50"/>
      <c r="H109" s="50"/>
      <c r="I109" s="50"/>
      <c r="J109" s="50"/>
      <c r="K109" s="226"/>
      <c r="L109" s="49"/>
      <c r="M109" s="52"/>
      <c r="N109" s="9"/>
      <c r="O109" s="9"/>
      <c r="P109" s="9"/>
      <c r="Q109" s="9"/>
      <c r="R109" s="9"/>
      <c r="S109" s="9"/>
      <c r="T109" s="53"/>
      <c r="U109" s="52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9"/>
      <c r="AS109" s="9"/>
      <c r="AT109" s="123" t="s">
        <v>194</v>
      </c>
      <c r="AU109" s="123" t="s">
        <v>81</v>
      </c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12"/>
    </row>
    <row r="110" spans="1:66" ht="13.05" customHeight="1">
      <c r="A110" s="13"/>
      <c r="B110" s="17"/>
      <c r="C110" s="47"/>
      <c r="D110" s="183" t="s">
        <v>207</v>
      </c>
      <c r="E110" s="191"/>
      <c r="F110" s="192" t="s">
        <v>2936</v>
      </c>
      <c r="G110" s="47"/>
      <c r="H110" s="186">
        <v>0.432</v>
      </c>
      <c r="I110" s="47"/>
      <c r="J110" s="47"/>
      <c r="K110" s="225"/>
      <c r="L110" s="49"/>
      <c r="M110" s="52"/>
      <c r="N110" s="9"/>
      <c r="O110" s="9"/>
      <c r="P110" s="9"/>
      <c r="Q110" s="9"/>
      <c r="R110" s="9"/>
      <c r="S110" s="9"/>
      <c r="T110" s="53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9"/>
      <c r="AS110" s="9"/>
      <c r="AT110" s="181" t="s">
        <v>207</v>
      </c>
      <c r="AU110" s="181" t="s">
        <v>81</v>
      </c>
      <c r="AV110" s="43" t="s">
        <v>81</v>
      </c>
      <c r="AW110" s="43" t="s">
        <v>32</v>
      </c>
      <c r="AX110" s="43" t="s">
        <v>79</v>
      </c>
      <c r="AY110" s="181" t="s">
        <v>173</v>
      </c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12"/>
    </row>
    <row r="111" spans="1:66" ht="16.5" customHeight="1">
      <c r="A111" s="13"/>
      <c r="B111" s="49"/>
      <c r="C111" s="193" t="s">
        <v>221</v>
      </c>
      <c r="D111" s="193" t="s">
        <v>317</v>
      </c>
      <c r="E111" s="194" t="s">
        <v>2858</v>
      </c>
      <c r="F111" s="194" t="s">
        <v>2859</v>
      </c>
      <c r="G111" s="195" t="s">
        <v>302</v>
      </c>
      <c r="H111" s="196">
        <v>0.86399999999999999</v>
      </c>
      <c r="I111" s="197"/>
      <c r="J111" s="198">
        <f>ROUND(I111*H111,2)</f>
        <v>0</v>
      </c>
      <c r="K111" s="199" t="s">
        <v>192</v>
      </c>
      <c r="L111" s="200"/>
      <c r="M111" s="201"/>
      <c r="N111" s="202" t="s">
        <v>42</v>
      </c>
      <c r="O111" s="9"/>
      <c r="P111" s="163">
        <f>O111*H111</f>
        <v>0</v>
      </c>
      <c r="Q111" s="163">
        <v>1</v>
      </c>
      <c r="R111" s="163">
        <f>Q111*H111</f>
        <v>0.86399999999999999</v>
      </c>
      <c r="S111" s="163">
        <v>0</v>
      </c>
      <c r="T111" s="164">
        <f>S111*H111</f>
        <v>0</v>
      </c>
      <c r="U111" s="52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65" t="s">
        <v>216</v>
      </c>
      <c r="AS111" s="9"/>
      <c r="AT111" s="165" t="s">
        <v>317</v>
      </c>
      <c r="AU111" s="165" t="s">
        <v>81</v>
      </c>
      <c r="AV111" s="9"/>
      <c r="AW111" s="9"/>
      <c r="AX111" s="9"/>
      <c r="AY111" s="123" t="s">
        <v>173</v>
      </c>
      <c r="AZ111" s="9"/>
      <c r="BA111" s="9"/>
      <c r="BB111" s="9"/>
      <c r="BC111" s="9"/>
      <c r="BD111" s="9"/>
      <c r="BE111" s="166">
        <f>IF(N111="základní",J111,0)</f>
        <v>0</v>
      </c>
      <c r="BF111" s="166">
        <f>IF(N111="snížená",J111,0)</f>
        <v>0</v>
      </c>
      <c r="BG111" s="166">
        <f>IF(N111="zákl. přenesená",J111,0)</f>
        <v>0</v>
      </c>
      <c r="BH111" s="166">
        <f>IF(N111="sníž. přenesená",J111,0)</f>
        <v>0</v>
      </c>
      <c r="BI111" s="166">
        <f>IF(N111="nulová",J111,0)</f>
        <v>0</v>
      </c>
      <c r="BJ111" s="123" t="s">
        <v>79</v>
      </c>
      <c r="BK111" s="166">
        <f>ROUND(I111*H111,2)</f>
        <v>0</v>
      </c>
      <c r="BL111" s="123" t="s">
        <v>179</v>
      </c>
      <c r="BM111" s="165" t="s">
        <v>2938</v>
      </c>
      <c r="BN111" s="12"/>
    </row>
    <row r="112" spans="1:66" ht="13.05" customHeight="1">
      <c r="A112" s="13"/>
      <c r="B112" s="17"/>
      <c r="C112" s="229"/>
      <c r="D112" s="207" t="s">
        <v>207</v>
      </c>
      <c r="E112" s="208"/>
      <c r="F112" s="209" t="s">
        <v>2939</v>
      </c>
      <c r="G112" s="229"/>
      <c r="H112" s="210">
        <v>0.86399999999999999</v>
      </c>
      <c r="I112" s="229"/>
      <c r="J112" s="229"/>
      <c r="K112" s="230"/>
      <c r="L112" s="49"/>
      <c r="M112" s="52"/>
      <c r="N112" s="9"/>
      <c r="O112" s="9"/>
      <c r="P112" s="9"/>
      <c r="Q112" s="9"/>
      <c r="R112" s="9"/>
      <c r="S112" s="9"/>
      <c r="T112" s="53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9"/>
      <c r="AS112" s="9"/>
      <c r="AT112" s="181" t="s">
        <v>207</v>
      </c>
      <c r="AU112" s="181" t="s">
        <v>81</v>
      </c>
      <c r="AV112" s="43" t="s">
        <v>81</v>
      </c>
      <c r="AW112" s="43" t="s">
        <v>32</v>
      </c>
      <c r="AX112" s="43" t="s">
        <v>79</v>
      </c>
      <c r="AY112" s="181" t="s">
        <v>173</v>
      </c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12"/>
    </row>
    <row r="113" spans="1:66" ht="66.75" customHeight="1">
      <c r="A113" s="13"/>
      <c r="B113" s="49"/>
      <c r="C113" s="154" t="s">
        <v>225</v>
      </c>
      <c r="D113" s="154" t="s">
        <v>175</v>
      </c>
      <c r="E113" s="155" t="s">
        <v>2940</v>
      </c>
      <c r="F113" s="155" t="s">
        <v>2941</v>
      </c>
      <c r="G113" s="156" t="s">
        <v>248</v>
      </c>
      <c r="H113" s="157">
        <v>17.96</v>
      </c>
      <c r="I113" s="158"/>
      <c r="J113" s="159">
        <f>ROUND(I113*H113,2)</f>
        <v>0</v>
      </c>
      <c r="K113" s="167" t="s">
        <v>192</v>
      </c>
      <c r="L113" s="49"/>
      <c r="M113" s="161"/>
      <c r="N113" s="162" t="s">
        <v>42</v>
      </c>
      <c r="O113" s="9"/>
      <c r="P113" s="163">
        <f>O113*H113</f>
        <v>0</v>
      </c>
      <c r="Q113" s="163">
        <v>0</v>
      </c>
      <c r="R113" s="163">
        <f>Q113*H113</f>
        <v>0</v>
      </c>
      <c r="S113" s="163">
        <v>0</v>
      </c>
      <c r="T113" s="164">
        <f>S113*H113</f>
        <v>0</v>
      </c>
      <c r="U113" s="52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65" t="s">
        <v>179</v>
      </c>
      <c r="AS113" s="9"/>
      <c r="AT113" s="165" t="s">
        <v>175</v>
      </c>
      <c r="AU113" s="165" t="s">
        <v>81</v>
      </c>
      <c r="AV113" s="9"/>
      <c r="AW113" s="9"/>
      <c r="AX113" s="9"/>
      <c r="AY113" s="123" t="s">
        <v>173</v>
      </c>
      <c r="AZ113" s="9"/>
      <c r="BA113" s="9"/>
      <c r="BB113" s="9"/>
      <c r="BC113" s="9"/>
      <c r="BD113" s="9"/>
      <c r="BE113" s="166">
        <f>IF(N113="základní",J113,0)</f>
        <v>0</v>
      </c>
      <c r="BF113" s="166">
        <f>IF(N113="snížená",J113,0)</f>
        <v>0</v>
      </c>
      <c r="BG113" s="166">
        <f>IF(N113="zákl. přenesená",J113,0)</f>
        <v>0</v>
      </c>
      <c r="BH113" s="166">
        <f>IF(N113="sníž. přenesená",J113,0)</f>
        <v>0</v>
      </c>
      <c r="BI113" s="166">
        <f>IF(N113="nulová",J113,0)</f>
        <v>0</v>
      </c>
      <c r="BJ113" s="123" t="s">
        <v>79</v>
      </c>
      <c r="BK113" s="166">
        <f>ROUND(I113*H113,2)</f>
        <v>0</v>
      </c>
      <c r="BL113" s="123" t="s">
        <v>179</v>
      </c>
      <c r="BM113" s="165" t="s">
        <v>2942</v>
      </c>
      <c r="BN113" s="12"/>
    </row>
    <row r="114" spans="1:66" ht="13.05" customHeight="1">
      <c r="A114" s="13"/>
      <c r="B114" s="17"/>
      <c r="C114" s="50"/>
      <c r="D114" s="170" t="s">
        <v>194</v>
      </c>
      <c r="E114" s="50"/>
      <c r="F114" s="171" t="s">
        <v>2943</v>
      </c>
      <c r="G114" s="50"/>
      <c r="H114" s="50"/>
      <c r="I114" s="50"/>
      <c r="J114" s="50"/>
      <c r="K114" s="226"/>
      <c r="L114" s="49"/>
      <c r="M114" s="52"/>
      <c r="N114" s="9"/>
      <c r="O114" s="9"/>
      <c r="P114" s="9"/>
      <c r="Q114" s="9"/>
      <c r="R114" s="9"/>
      <c r="S114" s="9"/>
      <c r="T114" s="53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9"/>
      <c r="AS114" s="9"/>
      <c r="AT114" s="123" t="s">
        <v>194</v>
      </c>
      <c r="AU114" s="123" t="s">
        <v>81</v>
      </c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12"/>
    </row>
    <row r="115" spans="1:66" ht="13.05" customHeight="1">
      <c r="A115" s="13"/>
      <c r="B115" s="17"/>
      <c r="C115" s="47"/>
      <c r="D115" s="183" t="s">
        <v>207</v>
      </c>
      <c r="E115" s="191"/>
      <c r="F115" s="192" t="s">
        <v>2944</v>
      </c>
      <c r="G115" s="47"/>
      <c r="H115" s="186">
        <v>17.96</v>
      </c>
      <c r="I115" s="47"/>
      <c r="J115" s="47"/>
      <c r="K115" s="225"/>
      <c r="L115" s="49"/>
      <c r="M115" s="52"/>
      <c r="N115" s="9"/>
      <c r="O115" s="9"/>
      <c r="P115" s="9"/>
      <c r="Q115" s="9"/>
      <c r="R115" s="9"/>
      <c r="S115" s="9"/>
      <c r="T115" s="53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9"/>
      <c r="AS115" s="9"/>
      <c r="AT115" s="181" t="s">
        <v>207</v>
      </c>
      <c r="AU115" s="181" t="s">
        <v>81</v>
      </c>
      <c r="AV115" s="43" t="s">
        <v>81</v>
      </c>
      <c r="AW115" s="43" t="s">
        <v>32</v>
      </c>
      <c r="AX115" s="43" t="s">
        <v>79</v>
      </c>
      <c r="AY115" s="181" t="s">
        <v>173</v>
      </c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12"/>
    </row>
    <row r="116" spans="1:66" ht="16.5" customHeight="1">
      <c r="A116" s="13"/>
      <c r="B116" s="49"/>
      <c r="C116" s="193" t="s">
        <v>227</v>
      </c>
      <c r="D116" s="193" t="s">
        <v>317</v>
      </c>
      <c r="E116" s="194" t="s">
        <v>2945</v>
      </c>
      <c r="F116" s="194" t="s">
        <v>2946</v>
      </c>
      <c r="G116" s="195" t="s">
        <v>302</v>
      </c>
      <c r="H116" s="196">
        <v>35.92</v>
      </c>
      <c r="I116" s="197"/>
      <c r="J116" s="198">
        <f>ROUND(I116*H116,2)</f>
        <v>0</v>
      </c>
      <c r="K116" s="199" t="s">
        <v>192</v>
      </c>
      <c r="L116" s="200"/>
      <c r="M116" s="201"/>
      <c r="N116" s="202" t="s">
        <v>42</v>
      </c>
      <c r="O116" s="9"/>
      <c r="P116" s="163">
        <f>O116*H116</f>
        <v>0</v>
      </c>
      <c r="Q116" s="163">
        <v>1</v>
      </c>
      <c r="R116" s="163">
        <f>Q116*H116</f>
        <v>35.92</v>
      </c>
      <c r="S116" s="163">
        <v>0</v>
      </c>
      <c r="T116" s="164">
        <f>S116*H116</f>
        <v>0</v>
      </c>
      <c r="U116" s="52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65" t="s">
        <v>216</v>
      </c>
      <c r="AS116" s="9"/>
      <c r="AT116" s="165" t="s">
        <v>317</v>
      </c>
      <c r="AU116" s="165" t="s">
        <v>81</v>
      </c>
      <c r="AV116" s="9"/>
      <c r="AW116" s="9"/>
      <c r="AX116" s="9"/>
      <c r="AY116" s="123" t="s">
        <v>173</v>
      </c>
      <c r="AZ116" s="9"/>
      <c r="BA116" s="9"/>
      <c r="BB116" s="9"/>
      <c r="BC116" s="9"/>
      <c r="BD116" s="9"/>
      <c r="BE116" s="166">
        <f>IF(N116="základní",J116,0)</f>
        <v>0</v>
      </c>
      <c r="BF116" s="166">
        <f>IF(N116="snížená",J116,0)</f>
        <v>0</v>
      </c>
      <c r="BG116" s="166">
        <f>IF(N116="zákl. přenesená",J116,0)</f>
        <v>0</v>
      </c>
      <c r="BH116" s="166">
        <f>IF(N116="sníž. přenesená",J116,0)</f>
        <v>0</v>
      </c>
      <c r="BI116" s="166">
        <f>IF(N116="nulová",J116,0)</f>
        <v>0</v>
      </c>
      <c r="BJ116" s="123" t="s">
        <v>79</v>
      </c>
      <c r="BK116" s="166">
        <f>ROUND(I116*H116,2)</f>
        <v>0</v>
      </c>
      <c r="BL116" s="123" t="s">
        <v>179</v>
      </c>
      <c r="BM116" s="165" t="s">
        <v>2947</v>
      </c>
      <c r="BN116" s="12"/>
    </row>
    <row r="117" spans="1:66" ht="13.05" customHeight="1">
      <c r="A117" s="13"/>
      <c r="B117" s="17"/>
      <c r="C117" s="50"/>
      <c r="D117" s="203" t="s">
        <v>207</v>
      </c>
      <c r="E117" s="204"/>
      <c r="F117" s="205" t="s">
        <v>2948</v>
      </c>
      <c r="G117" s="50"/>
      <c r="H117" s="206">
        <v>35.92</v>
      </c>
      <c r="I117" s="50"/>
      <c r="J117" s="50"/>
      <c r="K117" s="226"/>
      <c r="L117" s="49"/>
      <c r="M117" s="52"/>
      <c r="N117" s="9"/>
      <c r="O117" s="9"/>
      <c r="P117" s="9"/>
      <c r="Q117" s="9"/>
      <c r="R117" s="9"/>
      <c r="S117" s="9"/>
      <c r="T117" s="53"/>
      <c r="U117" s="52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9"/>
      <c r="AS117" s="9"/>
      <c r="AT117" s="181" t="s">
        <v>207</v>
      </c>
      <c r="AU117" s="181" t="s">
        <v>81</v>
      </c>
      <c r="AV117" s="43" t="s">
        <v>81</v>
      </c>
      <c r="AW117" s="43" t="s">
        <v>32</v>
      </c>
      <c r="AX117" s="43" t="s">
        <v>79</v>
      </c>
      <c r="AY117" s="181" t="s">
        <v>173</v>
      </c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12"/>
    </row>
    <row r="118" spans="1:66" ht="22.8" customHeight="1">
      <c r="A118" s="13"/>
      <c r="B118" s="17"/>
      <c r="C118" s="47"/>
      <c r="D118" s="151" t="s">
        <v>70</v>
      </c>
      <c r="E118" s="152" t="s">
        <v>179</v>
      </c>
      <c r="F118" s="152" t="s">
        <v>546</v>
      </c>
      <c r="G118" s="47"/>
      <c r="H118" s="47"/>
      <c r="I118" s="47"/>
      <c r="J118" s="153">
        <f>BK118</f>
        <v>0</v>
      </c>
      <c r="K118" s="225"/>
      <c r="L118" s="49"/>
      <c r="M118" s="52"/>
      <c r="N118" s="9"/>
      <c r="O118" s="9"/>
      <c r="P118" s="147">
        <f>SUM(P119:P122)</f>
        <v>0</v>
      </c>
      <c r="Q118" s="9"/>
      <c r="R118" s="147">
        <f>SUM(R119:R122)</f>
        <v>0.18151392000000002</v>
      </c>
      <c r="S118" s="9"/>
      <c r="T118" s="148">
        <f>SUM(T119:T122)</f>
        <v>0</v>
      </c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44" t="s">
        <v>79</v>
      </c>
      <c r="AS118" s="9"/>
      <c r="AT118" s="149" t="s">
        <v>70</v>
      </c>
      <c r="AU118" s="149" t="s">
        <v>79</v>
      </c>
      <c r="AV118" s="9"/>
      <c r="AW118" s="9"/>
      <c r="AX118" s="9"/>
      <c r="AY118" s="144" t="s">
        <v>173</v>
      </c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150">
        <f>SUM(BK119:BK122)</f>
        <v>0</v>
      </c>
      <c r="BL118" s="9"/>
      <c r="BM118" s="9"/>
      <c r="BN118" s="12"/>
    </row>
    <row r="119" spans="1:66" ht="33" customHeight="1">
      <c r="A119" s="13"/>
      <c r="B119" s="49"/>
      <c r="C119" s="154" t="s">
        <v>8</v>
      </c>
      <c r="D119" s="154" t="s">
        <v>175</v>
      </c>
      <c r="E119" s="155" t="s">
        <v>2862</v>
      </c>
      <c r="F119" s="155" t="s">
        <v>2863</v>
      </c>
      <c r="G119" s="156" t="s">
        <v>248</v>
      </c>
      <c r="H119" s="157">
        <v>9.6000000000000002E-2</v>
      </c>
      <c r="I119" s="158"/>
      <c r="J119" s="159">
        <f>ROUND(I119*H119,2)</f>
        <v>0</v>
      </c>
      <c r="K119" s="167" t="s">
        <v>192</v>
      </c>
      <c r="L119" s="49"/>
      <c r="M119" s="161"/>
      <c r="N119" s="162" t="s">
        <v>42</v>
      </c>
      <c r="O119" s="9"/>
      <c r="P119" s="163">
        <f>O119*H119</f>
        <v>0</v>
      </c>
      <c r="Q119" s="163">
        <v>1.8907700000000001</v>
      </c>
      <c r="R119" s="163">
        <f>Q119*H119</f>
        <v>0.18151392000000002</v>
      </c>
      <c r="S119" s="163">
        <v>0</v>
      </c>
      <c r="T119" s="164">
        <f>S119*H119</f>
        <v>0</v>
      </c>
      <c r="U119" s="52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65" t="s">
        <v>179</v>
      </c>
      <c r="AS119" s="9"/>
      <c r="AT119" s="165" t="s">
        <v>175</v>
      </c>
      <c r="AU119" s="165" t="s">
        <v>81</v>
      </c>
      <c r="AV119" s="9"/>
      <c r="AW119" s="9"/>
      <c r="AX119" s="9"/>
      <c r="AY119" s="123" t="s">
        <v>173</v>
      </c>
      <c r="AZ119" s="9"/>
      <c r="BA119" s="9"/>
      <c r="BB119" s="9"/>
      <c r="BC119" s="9"/>
      <c r="BD119" s="9"/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23" t="s">
        <v>79</v>
      </c>
      <c r="BK119" s="166">
        <f>ROUND(I119*H119,2)</f>
        <v>0</v>
      </c>
      <c r="BL119" s="123" t="s">
        <v>179</v>
      </c>
      <c r="BM119" s="165" t="s">
        <v>2949</v>
      </c>
      <c r="BN119" s="12"/>
    </row>
    <row r="120" spans="1:66" ht="13.05" customHeight="1">
      <c r="A120" s="13"/>
      <c r="B120" s="17"/>
      <c r="C120" s="50"/>
      <c r="D120" s="170" t="s">
        <v>194</v>
      </c>
      <c r="E120" s="50"/>
      <c r="F120" s="171" t="s">
        <v>2865</v>
      </c>
      <c r="G120" s="50"/>
      <c r="H120" s="50"/>
      <c r="I120" s="50"/>
      <c r="J120" s="50"/>
      <c r="K120" s="226"/>
      <c r="L120" s="49"/>
      <c r="M120" s="52"/>
      <c r="N120" s="9"/>
      <c r="O120" s="9"/>
      <c r="P120" s="9"/>
      <c r="Q120" s="9"/>
      <c r="R120" s="9"/>
      <c r="S120" s="9"/>
      <c r="T120" s="53"/>
      <c r="U120" s="52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9"/>
      <c r="AS120" s="9"/>
      <c r="AT120" s="123" t="s">
        <v>194</v>
      </c>
      <c r="AU120" s="123" t="s">
        <v>81</v>
      </c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12"/>
    </row>
    <row r="121" spans="1:66" ht="13.05" customHeight="1">
      <c r="A121" s="13"/>
      <c r="B121" s="17"/>
      <c r="C121" s="9"/>
      <c r="D121" s="173" t="s">
        <v>207</v>
      </c>
      <c r="E121" s="178"/>
      <c r="F121" s="179" t="s">
        <v>2950</v>
      </c>
      <c r="G121" s="9"/>
      <c r="H121" s="180">
        <v>9.6000000000000002E-2</v>
      </c>
      <c r="I121" s="9"/>
      <c r="J121" s="9"/>
      <c r="K121" s="19"/>
      <c r="L121" s="49"/>
      <c r="M121" s="52"/>
      <c r="N121" s="9"/>
      <c r="O121" s="9"/>
      <c r="P121" s="9"/>
      <c r="Q121" s="9"/>
      <c r="R121" s="9"/>
      <c r="S121" s="9"/>
      <c r="T121" s="53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9"/>
      <c r="AS121" s="9"/>
      <c r="AT121" s="181" t="s">
        <v>207</v>
      </c>
      <c r="AU121" s="181" t="s">
        <v>81</v>
      </c>
      <c r="AV121" s="43" t="s">
        <v>81</v>
      </c>
      <c r="AW121" s="43" t="s">
        <v>32</v>
      </c>
      <c r="AX121" s="43" t="s">
        <v>71</v>
      </c>
      <c r="AY121" s="181" t="s">
        <v>173</v>
      </c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12"/>
    </row>
    <row r="122" spans="1:66" ht="13.05" customHeight="1">
      <c r="A122" s="13"/>
      <c r="B122" s="17"/>
      <c r="C122" s="9"/>
      <c r="D122" s="173" t="s">
        <v>207</v>
      </c>
      <c r="E122" s="212"/>
      <c r="F122" s="213" t="s">
        <v>210</v>
      </c>
      <c r="G122" s="9"/>
      <c r="H122" s="180">
        <v>9.6000000000000002E-2</v>
      </c>
      <c r="I122" s="9"/>
      <c r="J122" s="9"/>
      <c r="K122" s="19"/>
      <c r="L122" s="49"/>
      <c r="M122" s="52"/>
      <c r="N122" s="9"/>
      <c r="O122" s="9"/>
      <c r="P122" s="9"/>
      <c r="Q122" s="9"/>
      <c r="R122" s="9"/>
      <c r="S122" s="9"/>
      <c r="T122" s="53"/>
      <c r="U122" s="52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9"/>
      <c r="AS122" s="9"/>
      <c r="AT122" s="187" t="s">
        <v>207</v>
      </c>
      <c r="AU122" s="187" t="s">
        <v>81</v>
      </c>
      <c r="AV122" s="43" t="s">
        <v>179</v>
      </c>
      <c r="AW122" s="43" t="s">
        <v>32</v>
      </c>
      <c r="AX122" s="43" t="s">
        <v>79</v>
      </c>
      <c r="AY122" s="187" t="s">
        <v>173</v>
      </c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12"/>
    </row>
    <row r="123" spans="1:66" ht="22.8" customHeight="1">
      <c r="A123" s="13"/>
      <c r="B123" s="17"/>
      <c r="C123" s="47"/>
      <c r="D123" s="151" t="s">
        <v>70</v>
      </c>
      <c r="E123" s="152" t="s">
        <v>216</v>
      </c>
      <c r="F123" s="152" t="s">
        <v>2689</v>
      </c>
      <c r="G123" s="47"/>
      <c r="H123" s="47"/>
      <c r="I123" s="47"/>
      <c r="J123" s="153">
        <f>BK123</f>
        <v>0</v>
      </c>
      <c r="K123" s="225"/>
      <c r="L123" s="49"/>
      <c r="M123" s="52"/>
      <c r="N123" s="9"/>
      <c r="O123" s="9"/>
      <c r="P123" s="147">
        <f>SUM(P124:P136)</f>
        <v>0</v>
      </c>
      <c r="Q123" s="9"/>
      <c r="R123" s="147">
        <f>SUM(R124:R136)</f>
        <v>0.92445999999999995</v>
      </c>
      <c r="S123" s="9"/>
      <c r="T123" s="148">
        <f>SUM(T124:T136)</f>
        <v>0</v>
      </c>
      <c r="U123" s="52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44" t="s">
        <v>79</v>
      </c>
      <c r="AS123" s="9"/>
      <c r="AT123" s="149" t="s">
        <v>70</v>
      </c>
      <c r="AU123" s="149" t="s">
        <v>79</v>
      </c>
      <c r="AV123" s="9"/>
      <c r="AW123" s="9"/>
      <c r="AX123" s="9"/>
      <c r="AY123" s="144" t="s">
        <v>173</v>
      </c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150">
        <f>SUM(BK124:BK136)</f>
        <v>0</v>
      </c>
      <c r="BL123" s="9"/>
      <c r="BM123" s="9"/>
      <c r="BN123" s="12"/>
    </row>
    <row r="124" spans="1:66" ht="44.25" customHeight="1">
      <c r="A124" s="13"/>
      <c r="B124" s="49"/>
      <c r="C124" s="154" t="s">
        <v>237</v>
      </c>
      <c r="D124" s="154" t="s">
        <v>175</v>
      </c>
      <c r="E124" s="155" t="s">
        <v>2871</v>
      </c>
      <c r="F124" s="155" t="s">
        <v>2872</v>
      </c>
      <c r="G124" s="156" t="s">
        <v>378</v>
      </c>
      <c r="H124" s="157">
        <v>1.2</v>
      </c>
      <c r="I124" s="158"/>
      <c r="J124" s="159">
        <f>ROUND(I124*H124,2)</f>
        <v>0</v>
      </c>
      <c r="K124" s="167" t="s">
        <v>891</v>
      </c>
      <c r="L124" s="49"/>
      <c r="M124" s="161"/>
      <c r="N124" s="162" t="s">
        <v>42</v>
      </c>
      <c r="O124" s="9"/>
      <c r="P124" s="163">
        <f>O124*H124</f>
        <v>0</v>
      </c>
      <c r="Q124" s="163">
        <v>1.83E-3</v>
      </c>
      <c r="R124" s="163">
        <f>Q124*H124</f>
        <v>2.196E-3</v>
      </c>
      <c r="S124" s="163">
        <v>0</v>
      </c>
      <c r="T124" s="164">
        <f>S124*H124</f>
        <v>0</v>
      </c>
      <c r="U124" s="52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65" t="s">
        <v>179</v>
      </c>
      <c r="AS124" s="9"/>
      <c r="AT124" s="165" t="s">
        <v>175</v>
      </c>
      <c r="AU124" s="165" t="s">
        <v>81</v>
      </c>
      <c r="AV124" s="9"/>
      <c r="AW124" s="9"/>
      <c r="AX124" s="9"/>
      <c r="AY124" s="123" t="s">
        <v>173</v>
      </c>
      <c r="AZ124" s="9"/>
      <c r="BA124" s="9"/>
      <c r="BB124" s="9"/>
      <c r="BC124" s="9"/>
      <c r="BD124" s="9"/>
      <c r="BE124" s="166">
        <f>IF(N124="základní",J124,0)</f>
        <v>0</v>
      </c>
      <c r="BF124" s="166">
        <f>IF(N124="snížená",J124,0)</f>
        <v>0</v>
      </c>
      <c r="BG124" s="166">
        <f>IF(N124="zákl. přenesená",J124,0)</f>
        <v>0</v>
      </c>
      <c r="BH124" s="166">
        <f>IF(N124="sníž. přenesená",J124,0)</f>
        <v>0</v>
      </c>
      <c r="BI124" s="166">
        <f>IF(N124="nulová",J124,0)</f>
        <v>0</v>
      </c>
      <c r="BJ124" s="123" t="s">
        <v>79</v>
      </c>
      <c r="BK124" s="166">
        <f>ROUND(I124*H124,2)</f>
        <v>0</v>
      </c>
      <c r="BL124" s="123" t="s">
        <v>179</v>
      </c>
      <c r="BM124" s="165" t="s">
        <v>2951</v>
      </c>
      <c r="BN124" s="12"/>
    </row>
    <row r="125" spans="1:66" ht="13.05" customHeight="1">
      <c r="A125" s="13"/>
      <c r="B125" s="17"/>
      <c r="C125" s="229"/>
      <c r="D125" s="168" t="s">
        <v>194</v>
      </c>
      <c r="E125" s="229"/>
      <c r="F125" s="169" t="s">
        <v>2874</v>
      </c>
      <c r="G125" s="229"/>
      <c r="H125" s="229"/>
      <c r="I125" s="229"/>
      <c r="J125" s="229"/>
      <c r="K125" s="230"/>
      <c r="L125" s="49"/>
      <c r="M125" s="52"/>
      <c r="N125" s="9"/>
      <c r="O125" s="9"/>
      <c r="P125" s="9"/>
      <c r="Q125" s="9"/>
      <c r="R125" s="9"/>
      <c r="S125" s="9"/>
      <c r="T125" s="53"/>
      <c r="U125" s="52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9"/>
      <c r="AS125" s="9"/>
      <c r="AT125" s="123" t="s">
        <v>194</v>
      </c>
      <c r="AU125" s="123" t="s">
        <v>81</v>
      </c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12"/>
    </row>
    <row r="126" spans="1:66" ht="16.5" customHeight="1">
      <c r="A126" s="13"/>
      <c r="B126" s="49"/>
      <c r="C126" s="193" t="s">
        <v>245</v>
      </c>
      <c r="D126" s="193" t="s">
        <v>317</v>
      </c>
      <c r="E126" s="194" t="s">
        <v>2875</v>
      </c>
      <c r="F126" s="194" t="s">
        <v>2876</v>
      </c>
      <c r="G126" s="195" t="s">
        <v>378</v>
      </c>
      <c r="H126" s="196">
        <v>1.2</v>
      </c>
      <c r="I126" s="197"/>
      <c r="J126" s="198">
        <f>ROUND(I126*H126,2)</f>
        <v>0</v>
      </c>
      <c r="K126" s="199" t="s">
        <v>891</v>
      </c>
      <c r="L126" s="200"/>
      <c r="M126" s="201"/>
      <c r="N126" s="202" t="s">
        <v>42</v>
      </c>
      <c r="O126" s="9"/>
      <c r="P126" s="163">
        <f>O126*H126</f>
        <v>0</v>
      </c>
      <c r="Q126" s="163">
        <v>1.7700000000000001E-3</v>
      </c>
      <c r="R126" s="163">
        <f>Q126*H126</f>
        <v>2.124E-3</v>
      </c>
      <c r="S126" s="163">
        <v>0</v>
      </c>
      <c r="T126" s="164">
        <f>S126*H126</f>
        <v>0</v>
      </c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65" t="s">
        <v>216</v>
      </c>
      <c r="AS126" s="9"/>
      <c r="AT126" s="165" t="s">
        <v>317</v>
      </c>
      <c r="AU126" s="165" t="s">
        <v>81</v>
      </c>
      <c r="AV126" s="9"/>
      <c r="AW126" s="9"/>
      <c r="AX126" s="9"/>
      <c r="AY126" s="123" t="s">
        <v>173</v>
      </c>
      <c r="AZ126" s="9"/>
      <c r="BA126" s="9"/>
      <c r="BB126" s="9"/>
      <c r="BC126" s="9"/>
      <c r="BD126" s="9"/>
      <c r="BE126" s="166">
        <f>IF(N126="základní",J126,0)</f>
        <v>0</v>
      </c>
      <c r="BF126" s="166">
        <f>IF(N126="snížená",J126,0)</f>
        <v>0</v>
      </c>
      <c r="BG126" s="166">
        <f>IF(N126="zákl. přenesená",J126,0)</f>
        <v>0</v>
      </c>
      <c r="BH126" s="166">
        <f>IF(N126="sníž. přenesená",J126,0)</f>
        <v>0</v>
      </c>
      <c r="BI126" s="166">
        <f>IF(N126="nulová",J126,0)</f>
        <v>0</v>
      </c>
      <c r="BJ126" s="123" t="s">
        <v>79</v>
      </c>
      <c r="BK126" s="166">
        <f>ROUND(I126*H126,2)</f>
        <v>0</v>
      </c>
      <c r="BL126" s="123" t="s">
        <v>179</v>
      </c>
      <c r="BM126" s="165" t="s">
        <v>2952</v>
      </c>
      <c r="BN126" s="12"/>
    </row>
    <row r="127" spans="1:66" ht="13.05" customHeight="1">
      <c r="A127" s="13"/>
      <c r="B127" s="17"/>
      <c r="C127" s="229"/>
      <c r="D127" s="207" t="s">
        <v>207</v>
      </c>
      <c r="E127" s="208"/>
      <c r="F127" s="209" t="s">
        <v>2953</v>
      </c>
      <c r="G127" s="229"/>
      <c r="H127" s="210">
        <v>1.2</v>
      </c>
      <c r="I127" s="229"/>
      <c r="J127" s="229"/>
      <c r="K127" s="230"/>
      <c r="L127" s="49"/>
      <c r="M127" s="52"/>
      <c r="N127" s="9"/>
      <c r="O127" s="9"/>
      <c r="P127" s="9"/>
      <c r="Q127" s="9"/>
      <c r="R127" s="9"/>
      <c r="S127" s="9"/>
      <c r="T127" s="53"/>
      <c r="U127" s="52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9"/>
      <c r="AS127" s="9"/>
      <c r="AT127" s="181" t="s">
        <v>207</v>
      </c>
      <c r="AU127" s="181" t="s">
        <v>81</v>
      </c>
      <c r="AV127" s="43" t="s">
        <v>81</v>
      </c>
      <c r="AW127" s="43" t="s">
        <v>32</v>
      </c>
      <c r="AX127" s="43" t="s">
        <v>79</v>
      </c>
      <c r="AY127" s="181" t="s">
        <v>173</v>
      </c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12"/>
    </row>
    <row r="128" spans="1:66" ht="44.25" customHeight="1">
      <c r="A128" s="13"/>
      <c r="B128" s="49"/>
      <c r="C128" s="154" t="s">
        <v>253</v>
      </c>
      <c r="D128" s="154" t="s">
        <v>175</v>
      </c>
      <c r="E128" s="155" t="s">
        <v>2878</v>
      </c>
      <c r="F128" s="155" t="s">
        <v>2879</v>
      </c>
      <c r="G128" s="156" t="s">
        <v>191</v>
      </c>
      <c r="H128" s="157">
        <v>2</v>
      </c>
      <c r="I128" s="158"/>
      <c r="J128" s="159">
        <f>ROUND(I128*H128,2)</f>
        <v>0</v>
      </c>
      <c r="K128" s="167" t="s">
        <v>192</v>
      </c>
      <c r="L128" s="49"/>
      <c r="M128" s="161"/>
      <c r="N128" s="162" t="s">
        <v>42</v>
      </c>
      <c r="O128" s="9"/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U128" s="52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65" t="s">
        <v>179</v>
      </c>
      <c r="AS128" s="9"/>
      <c r="AT128" s="165" t="s">
        <v>175</v>
      </c>
      <c r="AU128" s="165" t="s">
        <v>81</v>
      </c>
      <c r="AV128" s="9"/>
      <c r="AW128" s="9"/>
      <c r="AX128" s="9"/>
      <c r="AY128" s="123" t="s">
        <v>173</v>
      </c>
      <c r="AZ128" s="9"/>
      <c r="BA128" s="9"/>
      <c r="BB128" s="9"/>
      <c r="BC128" s="9"/>
      <c r="BD128" s="9"/>
      <c r="BE128" s="166">
        <f>IF(N128="základní",J128,0)</f>
        <v>0</v>
      </c>
      <c r="BF128" s="166">
        <f>IF(N128="snížená",J128,0)</f>
        <v>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23" t="s">
        <v>79</v>
      </c>
      <c r="BK128" s="166">
        <f>ROUND(I128*H128,2)</f>
        <v>0</v>
      </c>
      <c r="BL128" s="123" t="s">
        <v>179</v>
      </c>
      <c r="BM128" s="165" t="s">
        <v>2954</v>
      </c>
      <c r="BN128" s="12"/>
    </row>
    <row r="129" spans="1:66" ht="13.05" customHeight="1">
      <c r="A129" s="13"/>
      <c r="B129" s="17"/>
      <c r="C129" s="229"/>
      <c r="D129" s="168" t="s">
        <v>194</v>
      </c>
      <c r="E129" s="229"/>
      <c r="F129" s="169" t="s">
        <v>2881</v>
      </c>
      <c r="G129" s="229"/>
      <c r="H129" s="229"/>
      <c r="I129" s="229"/>
      <c r="J129" s="229"/>
      <c r="K129" s="230"/>
      <c r="L129" s="49"/>
      <c r="M129" s="52"/>
      <c r="N129" s="9"/>
      <c r="O129" s="9"/>
      <c r="P129" s="9"/>
      <c r="Q129" s="9"/>
      <c r="R129" s="9"/>
      <c r="S129" s="9"/>
      <c r="T129" s="53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9"/>
      <c r="AS129" s="9"/>
      <c r="AT129" s="123" t="s">
        <v>194</v>
      </c>
      <c r="AU129" s="123" t="s">
        <v>81</v>
      </c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12"/>
    </row>
    <row r="130" spans="1:66" ht="21.75" customHeight="1">
      <c r="A130" s="13"/>
      <c r="B130" s="49"/>
      <c r="C130" s="193" t="s">
        <v>262</v>
      </c>
      <c r="D130" s="193" t="s">
        <v>317</v>
      </c>
      <c r="E130" s="194" t="s">
        <v>2883</v>
      </c>
      <c r="F130" s="194" t="s">
        <v>2884</v>
      </c>
      <c r="G130" s="195" t="s">
        <v>191</v>
      </c>
      <c r="H130" s="196">
        <v>2</v>
      </c>
      <c r="I130" s="197"/>
      <c r="J130" s="198">
        <f>ROUND(I130*H130,2)</f>
        <v>0</v>
      </c>
      <c r="K130" s="199" t="s">
        <v>192</v>
      </c>
      <c r="L130" s="200"/>
      <c r="M130" s="201"/>
      <c r="N130" s="202" t="s">
        <v>42</v>
      </c>
      <c r="O130" s="9"/>
      <c r="P130" s="163">
        <f>O130*H130</f>
        <v>0</v>
      </c>
      <c r="Q130" s="163">
        <v>6.9999999999999999E-4</v>
      </c>
      <c r="R130" s="163">
        <f>Q130*H130</f>
        <v>1.4E-3</v>
      </c>
      <c r="S130" s="163">
        <v>0</v>
      </c>
      <c r="T130" s="164">
        <f>S130*H130</f>
        <v>0</v>
      </c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65" t="s">
        <v>216</v>
      </c>
      <c r="AS130" s="9"/>
      <c r="AT130" s="165" t="s">
        <v>317</v>
      </c>
      <c r="AU130" s="165" t="s">
        <v>81</v>
      </c>
      <c r="AV130" s="9"/>
      <c r="AW130" s="9"/>
      <c r="AX130" s="9"/>
      <c r="AY130" s="123" t="s">
        <v>173</v>
      </c>
      <c r="AZ130" s="9"/>
      <c r="BA130" s="9"/>
      <c r="BB130" s="9"/>
      <c r="BC130" s="9"/>
      <c r="BD130" s="9"/>
      <c r="BE130" s="166">
        <f>IF(N130="základní",J130,0)</f>
        <v>0</v>
      </c>
      <c r="BF130" s="166">
        <f>IF(N130="snížená",J130,0)</f>
        <v>0</v>
      </c>
      <c r="BG130" s="166">
        <f>IF(N130="zákl. přenesená",J130,0)</f>
        <v>0</v>
      </c>
      <c r="BH130" s="166">
        <f>IF(N130="sníž. přenesená",J130,0)</f>
        <v>0</v>
      </c>
      <c r="BI130" s="166">
        <f>IF(N130="nulová",J130,0)</f>
        <v>0</v>
      </c>
      <c r="BJ130" s="123" t="s">
        <v>79</v>
      </c>
      <c r="BK130" s="166">
        <f>ROUND(I130*H130,2)</f>
        <v>0</v>
      </c>
      <c r="BL130" s="123" t="s">
        <v>179</v>
      </c>
      <c r="BM130" s="165" t="s">
        <v>2955</v>
      </c>
      <c r="BN130" s="12"/>
    </row>
    <row r="131" spans="1:66" ht="24.15" customHeight="1">
      <c r="A131" s="13"/>
      <c r="B131" s="49"/>
      <c r="C131" s="154" t="s">
        <v>269</v>
      </c>
      <c r="D131" s="154" t="s">
        <v>175</v>
      </c>
      <c r="E131" s="155" t="s">
        <v>2886</v>
      </c>
      <c r="F131" s="155" t="s">
        <v>2956</v>
      </c>
      <c r="G131" s="156" t="s">
        <v>372</v>
      </c>
      <c r="H131" s="157">
        <v>1</v>
      </c>
      <c r="I131" s="158"/>
      <c r="J131" s="159">
        <f>ROUND(I131*H131,2)</f>
        <v>0</v>
      </c>
      <c r="K131" s="160"/>
      <c r="L131" s="49"/>
      <c r="M131" s="161"/>
      <c r="N131" s="162" t="s">
        <v>42</v>
      </c>
      <c r="O131" s="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65" t="s">
        <v>179</v>
      </c>
      <c r="AS131" s="9"/>
      <c r="AT131" s="165" t="s">
        <v>175</v>
      </c>
      <c r="AU131" s="165" t="s">
        <v>81</v>
      </c>
      <c r="AV131" s="9"/>
      <c r="AW131" s="9"/>
      <c r="AX131" s="9"/>
      <c r="AY131" s="123" t="s">
        <v>173</v>
      </c>
      <c r="AZ131" s="9"/>
      <c r="BA131" s="9"/>
      <c r="BB131" s="9"/>
      <c r="BC131" s="9"/>
      <c r="BD131" s="9"/>
      <c r="BE131" s="166">
        <f>IF(N131="základní",J131,0)</f>
        <v>0</v>
      </c>
      <c r="BF131" s="166">
        <f>IF(N131="snížená",J131,0)</f>
        <v>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23" t="s">
        <v>79</v>
      </c>
      <c r="BK131" s="166">
        <f>ROUND(I131*H131,2)</f>
        <v>0</v>
      </c>
      <c r="BL131" s="123" t="s">
        <v>179</v>
      </c>
      <c r="BM131" s="165" t="s">
        <v>2957</v>
      </c>
      <c r="BN131" s="12"/>
    </row>
    <row r="132" spans="1:66" ht="21.75" customHeight="1">
      <c r="A132" s="13"/>
      <c r="B132" s="49"/>
      <c r="C132" s="154" t="s">
        <v>275</v>
      </c>
      <c r="D132" s="154" t="s">
        <v>175</v>
      </c>
      <c r="E132" s="155" t="s">
        <v>2889</v>
      </c>
      <c r="F132" s="155" t="s">
        <v>2890</v>
      </c>
      <c r="G132" s="156" t="s">
        <v>378</v>
      </c>
      <c r="H132" s="157">
        <v>1.2</v>
      </c>
      <c r="I132" s="158"/>
      <c r="J132" s="159">
        <f>ROUND(I132*H132,2)</f>
        <v>0</v>
      </c>
      <c r="K132" s="167" t="s">
        <v>192</v>
      </c>
      <c r="L132" s="49"/>
      <c r="M132" s="161"/>
      <c r="N132" s="162" t="s">
        <v>42</v>
      </c>
      <c r="O132" s="9"/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52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65" t="s">
        <v>179</v>
      </c>
      <c r="AS132" s="9"/>
      <c r="AT132" s="165" t="s">
        <v>175</v>
      </c>
      <c r="AU132" s="165" t="s">
        <v>81</v>
      </c>
      <c r="AV132" s="9"/>
      <c r="AW132" s="9"/>
      <c r="AX132" s="9"/>
      <c r="AY132" s="123" t="s">
        <v>173</v>
      </c>
      <c r="AZ132" s="9"/>
      <c r="BA132" s="9"/>
      <c r="BB132" s="9"/>
      <c r="BC132" s="9"/>
      <c r="BD132" s="9"/>
      <c r="BE132" s="166">
        <f>IF(N132="základní",J132,0)</f>
        <v>0</v>
      </c>
      <c r="BF132" s="166">
        <f>IF(N132="snížená",J132,0)</f>
        <v>0</v>
      </c>
      <c r="BG132" s="166">
        <f>IF(N132="zákl. přenesená",J132,0)</f>
        <v>0</v>
      </c>
      <c r="BH132" s="166">
        <f>IF(N132="sníž. přenesená",J132,0)</f>
        <v>0</v>
      </c>
      <c r="BI132" s="166">
        <f>IF(N132="nulová",J132,0)</f>
        <v>0</v>
      </c>
      <c r="BJ132" s="123" t="s">
        <v>79</v>
      </c>
      <c r="BK132" s="166">
        <f>ROUND(I132*H132,2)</f>
        <v>0</v>
      </c>
      <c r="BL132" s="123" t="s">
        <v>179</v>
      </c>
      <c r="BM132" s="165" t="s">
        <v>2958</v>
      </c>
      <c r="BN132" s="12"/>
    </row>
    <row r="133" spans="1:66" ht="13.05" customHeight="1">
      <c r="A133" s="13"/>
      <c r="B133" s="17"/>
      <c r="C133" s="229"/>
      <c r="D133" s="168" t="s">
        <v>194</v>
      </c>
      <c r="E133" s="229"/>
      <c r="F133" s="169" t="s">
        <v>2892</v>
      </c>
      <c r="G133" s="229"/>
      <c r="H133" s="229"/>
      <c r="I133" s="229"/>
      <c r="J133" s="229"/>
      <c r="K133" s="230"/>
      <c r="L133" s="49"/>
      <c r="M133" s="52"/>
      <c r="N133" s="9"/>
      <c r="O133" s="9"/>
      <c r="P133" s="9"/>
      <c r="Q133" s="9"/>
      <c r="R133" s="9"/>
      <c r="S133" s="9"/>
      <c r="T133" s="53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9"/>
      <c r="AS133" s="9"/>
      <c r="AT133" s="123" t="s">
        <v>194</v>
      </c>
      <c r="AU133" s="123" t="s">
        <v>81</v>
      </c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12"/>
    </row>
    <row r="134" spans="1:66" ht="24.15" customHeight="1">
      <c r="A134" s="13"/>
      <c r="B134" s="49"/>
      <c r="C134" s="154" t="s">
        <v>283</v>
      </c>
      <c r="D134" s="154" t="s">
        <v>175</v>
      </c>
      <c r="E134" s="155" t="s">
        <v>2893</v>
      </c>
      <c r="F134" s="155" t="s">
        <v>2894</v>
      </c>
      <c r="G134" s="156" t="s">
        <v>191</v>
      </c>
      <c r="H134" s="157">
        <v>2</v>
      </c>
      <c r="I134" s="158"/>
      <c r="J134" s="159">
        <f>ROUND(I134*H134,2)</f>
        <v>0</v>
      </c>
      <c r="K134" s="167" t="s">
        <v>192</v>
      </c>
      <c r="L134" s="49"/>
      <c r="M134" s="161"/>
      <c r="N134" s="162" t="s">
        <v>42</v>
      </c>
      <c r="O134" s="9"/>
      <c r="P134" s="163">
        <f>O134*H134</f>
        <v>0</v>
      </c>
      <c r="Q134" s="163">
        <v>0.45937</v>
      </c>
      <c r="R134" s="163">
        <f>Q134*H134</f>
        <v>0.91874</v>
      </c>
      <c r="S134" s="163">
        <v>0</v>
      </c>
      <c r="T134" s="164">
        <f>S134*H134</f>
        <v>0</v>
      </c>
      <c r="U134" s="52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65" t="s">
        <v>179</v>
      </c>
      <c r="AS134" s="9"/>
      <c r="AT134" s="165" t="s">
        <v>175</v>
      </c>
      <c r="AU134" s="165" t="s">
        <v>81</v>
      </c>
      <c r="AV134" s="9"/>
      <c r="AW134" s="9"/>
      <c r="AX134" s="9"/>
      <c r="AY134" s="123" t="s">
        <v>173</v>
      </c>
      <c r="AZ134" s="9"/>
      <c r="BA134" s="9"/>
      <c r="BB134" s="9"/>
      <c r="BC134" s="9"/>
      <c r="BD134" s="9"/>
      <c r="BE134" s="166">
        <f>IF(N134="základní",J134,0)</f>
        <v>0</v>
      </c>
      <c r="BF134" s="166">
        <f>IF(N134="snížená",J134,0)</f>
        <v>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23" t="s">
        <v>79</v>
      </c>
      <c r="BK134" s="166">
        <f>ROUND(I134*H134,2)</f>
        <v>0</v>
      </c>
      <c r="BL134" s="123" t="s">
        <v>179</v>
      </c>
      <c r="BM134" s="165" t="s">
        <v>2959</v>
      </c>
      <c r="BN134" s="12"/>
    </row>
    <row r="135" spans="1:66" ht="13.05" customHeight="1">
      <c r="A135" s="13"/>
      <c r="B135" s="17"/>
      <c r="C135" s="229"/>
      <c r="D135" s="168" t="s">
        <v>194</v>
      </c>
      <c r="E135" s="229"/>
      <c r="F135" s="169" t="s">
        <v>2896</v>
      </c>
      <c r="G135" s="229"/>
      <c r="H135" s="229"/>
      <c r="I135" s="229"/>
      <c r="J135" s="229"/>
      <c r="K135" s="230"/>
      <c r="L135" s="49"/>
      <c r="M135" s="52"/>
      <c r="N135" s="9"/>
      <c r="O135" s="9"/>
      <c r="P135" s="9"/>
      <c r="Q135" s="9"/>
      <c r="R135" s="9"/>
      <c r="S135" s="9"/>
      <c r="T135" s="53"/>
      <c r="U135" s="52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9"/>
      <c r="AS135" s="9"/>
      <c r="AT135" s="123" t="s">
        <v>194</v>
      </c>
      <c r="AU135" s="123" t="s">
        <v>81</v>
      </c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12"/>
    </row>
    <row r="136" spans="1:66" ht="24.15" customHeight="1">
      <c r="A136" s="13"/>
      <c r="B136" s="49"/>
      <c r="C136" s="154" t="s">
        <v>288</v>
      </c>
      <c r="D136" s="154" t="s">
        <v>175</v>
      </c>
      <c r="E136" s="155" t="s">
        <v>2913</v>
      </c>
      <c r="F136" s="155" t="s">
        <v>2914</v>
      </c>
      <c r="G136" s="156" t="s">
        <v>178</v>
      </c>
      <c r="H136" s="157">
        <v>8</v>
      </c>
      <c r="I136" s="158"/>
      <c r="J136" s="159">
        <f>ROUND(I136*H136,2)</f>
        <v>0</v>
      </c>
      <c r="K136" s="160"/>
      <c r="L136" s="49"/>
      <c r="M136" s="161"/>
      <c r="N136" s="162" t="s">
        <v>42</v>
      </c>
      <c r="O136" s="9"/>
      <c r="P136" s="163">
        <f>O136*H136</f>
        <v>0</v>
      </c>
      <c r="Q136" s="163">
        <v>0</v>
      </c>
      <c r="R136" s="163">
        <f>Q136*H136</f>
        <v>0</v>
      </c>
      <c r="S136" s="163">
        <v>0</v>
      </c>
      <c r="T136" s="164">
        <f>S136*H136</f>
        <v>0</v>
      </c>
      <c r="U136" s="52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65" t="s">
        <v>179</v>
      </c>
      <c r="AS136" s="9"/>
      <c r="AT136" s="165" t="s">
        <v>175</v>
      </c>
      <c r="AU136" s="165" t="s">
        <v>81</v>
      </c>
      <c r="AV136" s="9"/>
      <c r="AW136" s="9"/>
      <c r="AX136" s="9"/>
      <c r="AY136" s="123" t="s">
        <v>173</v>
      </c>
      <c r="AZ136" s="9"/>
      <c r="BA136" s="9"/>
      <c r="BB136" s="9"/>
      <c r="BC136" s="9"/>
      <c r="BD136" s="9"/>
      <c r="BE136" s="166">
        <f>IF(N136="základní",J136,0)</f>
        <v>0</v>
      </c>
      <c r="BF136" s="166">
        <f>IF(N136="snížená",J136,0)</f>
        <v>0</v>
      </c>
      <c r="BG136" s="166">
        <f>IF(N136="zákl. přenesená",J136,0)</f>
        <v>0</v>
      </c>
      <c r="BH136" s="166">
        <f>IF(N136="sníž. přenesená",J136,0)</f>
        <v>0</v>
      </c>
      <c r="BI136" s="166">
        <f>IF(N136="nulová",J136,0)</f>
        <v>0</v>
      </c>
      <c r="BJ136" s="123" t="s">
        <v>79</v>
      </c>
      <c r="BK136" s="166">
        <f>ROUND(I136*H136,2)</f>
        <v>0</v>
      </c>
      <c r="BL136" s="123" t="s">
        <v>179</v>
      </c>
      <c r="BM136" s="165" t="s">
        <v>2960</v>
      </c>
      <c r="BN136" s="12"/>
    </row>
    <row r="137" spans="1:66" ht="22.8" customHeight="1">
      <c r="A137" s="13"/>
      <c r="B137" s="17"/>
      <c r="C137" s="229"/>
      <c r="D137" s="231" t="s">
        <v>70</v>
      </c>
      <c r="E137" s="128" t="s">
        <v>777</v>
      </c>
      <c r="F137" s="128" t="s">
        <v>778</v>
      </c>
      <c r="G137" s="229"/>
      <c r="H137" s="229"/>
      <c r="I137" s="229"/>
      <c r="J137" s="232">
        <f>BK137</f>
        <v>0</v>
      </c>
      <c r="K137" s="230"/>
      <c r="L137" s="49"/>
      <c r="M137" s="52"/>
      <c r="N137" s="9"/>
      <c r="O137" s="9"/>
      <c r="P137" s="147">
        <f>SUM(P138:P139)</f>
        <v>0</v>
      </c>
      <c r="Q137" s="9"/>
      <c r="R137" s="147">
        <f>SUM(R138:R139)</f>
        <v>0</v>
      </c>
      <c r="S137" s="9"/>
      <c r="T137" s="148">
        <f>SUM(T138:T139)</f>
        <v>0</v>
      </c>
      <c r="U137" s="52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44" t="s">
        <v>79</v>
      </c>
      <c r="AS137" s="9"/>
      <c r="AT137" s="149" t="s">
        <v>70</v>
      </c>
      <c r="AU137" s="149" t="s">
        <v>79</v>
      </c>
      <c r="AV137" s="9"/>
      <c r="AW137" s="9"/>
      <c r="AX137" s="9"/>
      <c r="AY137" s="144" t="s">
        <v>173</v>
      </c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150">
        <f>SUM(BK138:BK139)</f>
        <v>0</v>
      </c>
      <c r="BL137" s="9"/>
      <c r="BM137" s="9"/>
      <c r="BN137" s="12"/>
    </row>
    <row r="138" spans="1:66" ht="49.05" customHeight="1">
      <c r="A138" s="13"/>
      <c r="B138" s="49"/>
      <c r="C138" s="154" t="s">
        <v>7</v>
      </c>
      <c r="D138" s="154" t="s">
        <v>175</v>
      </c>
      <c r="E138" s="155" t="s">
        <v>2916</v>
      </c>
      <c r="F138" s="155" t="s">
        <v>2917</v>
      </c>
      <c r="G138" s="156" t="s">
        <v>302</v>
      </c>
      <c r="H138" s="157">
        <v>37.89</v>
      </c>
      <c r="I138" s="158"/>
      <c r="J138" s="159">
        <f>ROUND(I138*H138,2)</f>
        <v>0</v>
      </c>
      <c r="K138" s="167" t="s">
        <v>192</v>
      </c>
      <c r="L138" s="49"/>
      <c r="M138" s="161"/>
      <c r="N138" s="162" t="s">
        <v>42</v>
      </c>
      <c r="O138" s="9"/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U138" s="52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65" t="s">
        <v>179</v>
      </c>
      <c r="AS138" s="9"/>
      <c r="AT138" s="165" t="s">
        <v>175</v>
      </c>
      <c r="AU138" s="165" t="s">
        <v>81</v>
      </c>
      <c r="AV138" s="9"/>
      <c r="AW138" s="9"/>
      <c r="AX138" s="9"/>
      <c r="AY138" s="123" t="s">
        <v>173</v>
      </c>
      <c r="AZ138" s="9"/>
      <c r="BA138" s="9"/>
      <c r="BB138" s="9"/>
      <c r="BC138" s="9"/>
      <c r="BD138" s="9"/>
      <c r="BE138" s="166">
        <f>IF(N138="základní",J138,0)</f>
        <v>0</v>
      </c>
      <c r="BF138" s="166">
        <f>IF(N138="snížená",J138,0)</f>
        <v>0</v>
      </c>
      <c r="BG138" s="166">
        <f>IF(N138="zákl. přenesená",J138,0)</f>
        <v>0</v>
      </c>
      <c r="BH138" s="166">
        <f>IF(N138="sníž. přenesená",J138,0)</f>
        <v>0</v>
      </c>
      <c r="BI138" s="166">
        <f>IF(N138="nulová",J138,0)</f>
        <v>0</v>
      </c>
      <c r="BJ138" s="123" t="s">
        <v>79</v>
      </c>
      <c r="BK138" s="166">
        <f>ROUND(I138*H138,2)</f>
        <v>0</v>
      </c>
      <c r="BL138" s="123" t="s">
        <v>179</v>
      </c>
      <c r="BM138" s="165" t="s">
        <v>2961</v>
      </c>
      <c r="BN138" s="12"/>
    </row>
    <row r="139" spans="1:66" ht="13.05" customHeight="1">
      <c r="A139" s="13"/>
      <c r="B139" s="17"/>
      <c r="C139" s="50"/>
      <c r="D139" s="170" t="s">
        <v>194</v>
      </c>
      <c r="E139" s="50"/>
      <c r="F139" s="171" t="s">
        <v>2919</v>
      </c>
      <c r="G139" s="50"/>
      <c r="H139" s="50"/>
      <c r="I139" s="50"/>
      <c r="J139" s="50"/>
      <c r="K139" s="226"/>
      <c r="L139" s="49"/>
      <c r="M139" s="245"/>
      <c r="N139" s="47"/>
      <c r="O139" s="47"/>
      <c r="P139" s="47"/>
      <c r="Q139" s="47"/>
      <c r="R139" s="47"/>
      <c r="S139" s="47"/>
      <c r="T139" s="55"/>
      <c r="U139" s="52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9"/>
      <c r="AS139" s="9"/>
      <c r="AT139" s="123" t="s">
        <v>194</v>
      </c>
      <c r="AU139" s="123" t="s">
        <v>81</v>
      </c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12"/>
    </row>
    <row r="140" spans="1:66" ht="7.95" customHeight="1">
      <c r="A140" s="96"/>
      <c r="B140" s="40"/>
      <c r="C140" s="8"/>
      <c r="D140" s="8"/>
      <c r="E140" s="8"/>
      <c r="F140" s="8"/>
      <c r="G140" s="8"/>
      <c r="H140" s="8"/>
      <c r="I140" s="8"/>
      <c r="J140" s="8"/>
      <c r="K140" s="41"/>
      <c r="L140" s="97"/>
      <c r="M140" s="239"/>
      <c r="N140" s="239"/>
      <c r="O140" s="239"/>
      <c r="P140" s="239"/>
      <c r="Q140" s="239"/>
      <c r="R140" s="239"/>
      <c r="S140" s="239"/>
      <c r="T140" s="239"/>
      <c r="U140" s="98"/>
      <c r="V140" s="98"/>
      <c r="W140" s="98"/>
      <c r="X140" s="98"/>
      <c r="Y140" s="98"/>
      <c r="Z140" s="98"/>
      <c r="AA140" s="98"/>
      <c r="AB140" s="98"/>
      <c r="AC140" s="98"/>
      <c r="AD140" s="98"/>
      <c r="AE140" s="98"/>
      <c r="AF140" s="99"/>
      <c r="AG140" s="99"/>
      <c r="AH140" s="99"/>
      <c r="AI140" s="99"/>
      <c r="AJ140" s="99"/>
      <c r="AK140" s="99"/>
      <c r="AL140" s="99"/>
      <c r="AM140" s="99"/>
      <c r="AN140" s="99"/>
      <c r="AO140" s="99"/>
      <c r="AP140" s="99"/>
      <c r="AQ140" s="99"/>
      <c r="AR140" s="98"/>
      <c r="AS140" s="98"/>
      <c r="AT140" s="98"/>
      <c r="AU140" s="98"/>
      <c r="AV140" s="98"/>
      <c r="AW140" s="98"/>
      <c r="AX140" s="98"/>
      <c r="AY140" s="98"/>
      <c r="AZ140" s="98"/>
      <c r="BA140" s="98"/>
      <c r="BB140" s="98"/>
      <c r="BC140" s="98"/>
      <c r="BD140" s="98"/>
      <c r="BE140" s="98"/>
      <c r="BF140" s="98"/>
      <c r="BG140" s="98"/>
      <c r="BH140" s="98"/>
      <c r="BI140" s="98"/>
      <c r="BJ140" s="98"/>
      <c r="BK140" s="98"/>
      <c r="BL140" s="98"/>
      <c r="BM140" s="98"/>
      <c r="BN140" s="100"/>
    </row>
  </sheetData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3" r:id="rId3"/>
    <hyperlink ref="F96" r:id="rId4"/>
    <hyperlink ref="F99" r:id="rId5"/>
    <hyperlink ref="F102" r:id="rId6"/>
    <hyperlink ref="F105" r:id="rId7"/>
    <hyperlink ref="F109" r:id="rId8"/>
    <hyperlink ref="F114" r:id="rId9"/>
    <hyperlink ref="F120" r:id="rId10"/>
    <hyperlink ref="F125" r:id="rId11"/>
    <hyperlink ref="F129" r:id="rId12"/>
    <hyperlink ref="F133" r:id="rId13"/>
    <hyperlink ref="F135" r:id="rId14"/>
    <hyperlink ref="F139" r:id="rId15"/>
  </hyperlinks>
  <pageMargins left="0.39374999999999999" right="0.39374999999999999" top="0.39374999999999999" bottom="0.39374999999999999" header="0" footer="0"/>
  <pageSetup scale="74" fitToHeight="0" orientation="portrait" r:id="rId16"/>
  <headerFooter>
    <oddFooter>&amp;C&amp;"Arial CE,Regular"&amp;8&amp;K000000Strana &amp;P z &amp;N</oddFooter>
  </headerFooter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Rekapitulace stavby</vt:lpstr>
      <vt:lpstr>01 - SO 01 Stavební objekt</vt:lpstr>
      <vt:lpstr>01.2 - ZTI</vt:lpstr>
      <vt:lpstr>01.3 - Elektroinstalace</vt:lpstr>
      <vt:lpstr>01.4 - Ochrana před bleskem</vt:lpstr>
      <vt:lpstr>01.5 - Vytápění</vt:lpstr>
      <vt:lpstr>03 - Zpevněné plochy</vt:lpstr>
      <vt:lpstr>04 - Dešťová kanalizace</vt:lpstr>
      <vt:lpstr>05 - Splašková kanalizace</vt:lpstr>
      <vt:lpstr>06 - Vodovodní přípojka</vt:lpstr>
      <vt:lpstr>07 - Zemní kabelové veden...</vt:lpstr>
      <vt:lpstr>08 - VRN</vt:lpstr>
      <vt:lpstr>Seznam figur</vt:lpstr>
      <vt:lpstr>'01 - SO 01 Stavební objekt'!Oblast_tisku</vt:lpstr>
      <vt:lpstr>'01.2 - ZTI'!Oblast_tisku</vt:lpstr>
      <vt:lpstr>'01.3 - Elektroinstalace'!Oblast_tisku</vt:lpstr>
      <vt:lpstr>'01.4 - Ochrana před bleskem'!Oblast_tisku</vt:lpstr>
      <vt:lpstr>'01.5 - Vytápění'!Oblast_tisku</vt:lpstr>
      <vt:lpstr>'03 - Zpevněné plochy'!Oblast_tisku</vt:lpstr>
      <vt:lpstr>'04 - Dešťová kanalizace'!Oblast_tisku</vt:lpstr>
      <vt:lpstr>'05 - Splašková kanalizace'!Oblast_tisku</vt:lpstr>
      <vt:lpstr>'06 - Vodovodní přípojka'!Oblast_tisku</vt:lpstr>
      <vt:lpstr>'07 - Zemní kabelové veden...'!Oblast_tisku</vt:lpstr>
      <vt:lpstr>'08 -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Kamila Ambrožová</cp:lastModifiedBy>
  <cp:lastPrinted>2024-09-16T13:52:16Z</cp:lastPrinted>
  <dcterms:modified xsi:type="dcterms:W3CDTF">2024-09-16T13:52:18Z</dcterms:modified>
</cp:coreProperties>
</file>